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ssi\Documents\Práce soukr\Gottwald\02 ZŠ Šitbořice\04 Rozpočty\odeslané 2025-01-10\"/>
    </mc:Choice>
  </mc:AlternateContent>
  <xr:revisionPtr revIDLastSave="0" documentId="13_ncr:1_{0C968E26-C1C4-4F88-AAB4-8EC7C6A26F6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VRN VRN Naklady" sheetId="12" r:id="rId4"/>
    <sheet name="01 01 Pol" sheetId="13" r:id="rId5"/>
    <sheet name="01 02 Pol" sheetId="14" r:id="rId6"/>
    <sheet name="01 03 Pol" sheetId="15" r:id="rId7"/>
    <sheet name="01 041 Pol" sheetId="16" r:id="rId8"/>
    <sheet name="01 042 Pol" sheetId="17" r:id="rId9"/>
    <sheet name="01 05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'01 01 Pol'!$1:$7</definedName>
    <definedName name="_xlnm.Print_Titles" localSheetId="5">'01 02 Pol'!$1:$7</definedName>
    <definedName name="_xlnm.Print_Titles" localSheetId="6">'01 03 Pol'!$1:$7</definedName>
    <definedName name="_xlnm.Print_Titles" localSheetId="7">'01 041 Pol'!$1:$7</definedName>
    <definedName name="_xlnm.Print_Titles" localSheetId="8">'01 042 Pol'!$1:$7</definedName>
    <definedName name="_xlnm.Print_Titles" localSheetId="9">'01 05 Pol'!$1:$7</definedName>
    <definedName name="_xlnm.Print_Titles" localSheetId="3">'VRN VRN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'01 01 Pol'!$A$1:$Y$551</definedName>
    <definedName name="_xlnm.Print_Area" localSheetId="5">'01 02 Pol'!$A$1:$Y$1216</definedName>
    <definedName name="_xlnm.Print_Area" localSheetId="6">'01 03 Pol'!$A$1:$Y$77</definedName>
    <definedName name="_xlnm.Print_Area" localSheetId="7">'01 041 Pol'!$A$1:$Y$168</definedName>
    <definedName name="_xlnm.Print_Area" localSheetId="8">'01 042 Pol'!$A$1:$Y$99</definedName>
    <definedName name="_xlnm.Print_Area" localSheetId="9">'01 05 Pol'!$A$1:$Y$397</definedName>
    <definedName name="_xlnm.Print_Area" localSheetId="1">Stavba!$A$1:$J$138</definedName>
    <definedName name="_xlnm.Print_Area" localSheetId="3">'VRN VRN Naklady'!$A$1:$Y$31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37" i="1" l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396" i="18"/>
  <c r="BA334" i="18"/>
  <c r="BA329" i="18"/>
  <c r="BA152" i="18"/>
  <c r="BA150" i="18"/>
  <c r="BA144" i="18"/>
  <c r="G8" i="18"/>
  <c r="G9" i="18"/>
  <c r="M9" i="18" s="1"/>
  <c r="M8" i="18" s="1"/>
  <c r="I9" i="18"/>
  <c r="K9" i="18"/>
  <c r="O9" i="18"/>
  <c r="Q9" i="18"/>
  <c r="Q8" i="18" s="1"/>
  <c r="V9" i="18"/>
  <c r="G19" i="18"/>
  <c r="I19" i="18"/>
  <c r="I8" i="18" s="1"/>
  <c r="K19" i="18"/>
  <c r="K8" i="18" s="1"/>
  <c r="M19" i="18"/>
  <c r="O19" i="18"/>
  <c r="O8" i="18" s="1"/>
  <c r="Q19" i="18"/>
  <c r="V19" i="18"/>
  <c r="G20" i="18"/>
  <c r="I20" i="18"/>
  <c r="K20" i="18"/>
  <c r="M20" i="18"/>
  <c r="O20" i="18"/>
  <c r="Q20" i="18"/>
  <c r="V20" i="18"/>
  <c r="G21" i="18"/>
  <c r="M21" i="18" s="1"/>
  <c r="I21" i="18"/>
  <c r="K21" i="18"/>
  <c r="O21" i="18"/>
  <c r="Q21" i="18"/>
  <c r="V21" i="18"/>
  <c r="G22" i="18"/>
  <c r="I22" i="18"/>
  <c r="K22" i="18"/>
  <c r="M22" i="18"/>
  <c r="O22" i="18"/>
  <c r="Q22" i="18"/>
  <c r="V22" i="18"/>
  <c r="V8" i="18" s="1"/>
  <c r="G23" i="18"/>
  <c r="M23" i="18" s="1"/>
  <c r="I23" i="18"/>
  <c r="K23" i="18"/>
  <c r="O23" i="18"/>
  <c r="Q23" i="18"/>
  <c r="V23" i="18"/>
  <c r="G24" i="18"/>
  <c r="I24" i="18"/>
  <c r="K24" i="18"/>
  <c r="M24" i="18"/>
  <c r="O24" i="18"/>
  <c r="Q24" i="18"/>
  <c r="V24" i="18"/>
  <c r="G25" i="18"/>
  <c r="I25" i="18"/>
  <c r="K25" i="18"/>
  <c r="M25" i="18"/>
  <c r="O25" i="18"/>
  <c r="Q25" i="18"/>
  <c r="V25" i="18"/>
  <c r="G26" i="18"/>
  <c r="I26" i="18"/>
  <c r="K26" i="18"/>
  <c r="M26" i="18"/>
  <c r="O26" i="18"/>
  <c r="Q26" i="18"/>
  <c r="V26" i="18"/>
  <c r="K27" i="18"/>
  <c r="G28" i="18"/>
  <c r="M28" i="18" s="1"/>
  <c r="I28" i="18"/>
  <c r="I27" i="18" s="1"/>
  <c r="K28" i="18"/>
  <c r="O28" i="18"/>
  <c r="Q28" i="18"/>
  <c r="Q27" i="18" s="1"/>
  <c r="V28" i="18"/>
  <c r="G38" i="18"/>
  <c r="G27" i="18" s="1"/>
  <c r="I38" i="18"/>
  <c r="K38" i="18"/>
  <c r="O38" i="18"/>
  <c r="O27" i="18" s="1"/>
  <c r="Q38" i="18"/>
  <c r="V38" i="18"/>
  <c r="V27" i="18" s="1"/>
  <c r="G39" i="18"/>
  <c r="I39" i="18"/>
  <c r="K39" i="18"/>
  <c r="M39" i="18"/>
  <c r="O39" i="18"/>
  <c r="Q39" i="18"/>
  <c r="V39" i="18"/>
  <c r="G40" i="18"/>
  <c r="I40" i="18"/>
  <c r="K40" i="18"/>
  <c r="M40" i="18"/>
  <c r="O40" i="18"/>
  <c r="Q40" i="18"/>
  <c r="V40" i="18"/>
  <c r="G41" i="18"/>
  <c r="I41" i="18"/>
  <c r="K41" i="18"/>
  <c r="M41" i="18"/>
  <c r="O41" i="18"/>
  <c r="Q41" i="18"/>
  <c r="V41" i="18"/>
  <c r="G42" i="18"/>
  <c r="M42" i="18" s="1"/>
  <c r="I42" i="18"/>
  <c r="K42" i="18"/>
  <c r="O42" i="18"/>
  <c r="Q42" i="18"/>
  <c r="V42" i="18"/>
  <c r="G43" i="18"/>
  <c r="I43" i="18"/>
  <c r="K43" i="18"/>
  <c r="M43" i="18"/>
  <c r="O43" i="18"/>
  <c r="Q43" i="18"/>
  <c r="V43" i="18"/>
  <c r="G44" i="18"/>
  <c r="M44" i="18" s="1"/>
  <c r="I44" i="18"/>
  <c r="K44" i="18"/>
  <c r="O44" i="18"/>
  <c r="Q44" i="18"/>
  <c r="V44" i="18"/>
  <c r="G45" i="18"/>
  <c r="I45" i="18"/>
  <c r="K45" i="18"/>
  <c r="M45" i="18"/>
  <c r="O45" i="18"/>
  <c r="Q45" i="18"/>
  <c r="V45" i="18"/>
  <c r="O46" i="18"/>
  <c r="G47" i="18"/>
  <c r="I47" i="18"/>
  <c r="I46" i="18" s="1"/>
  <c r="K47" i="18"/>
  <c r="M47" i="18"/>
  <c r="O47" i="18"/>
  <c r="Q47" i="18"/>
  <c r="Q46" i="18" s="1"/>
  <c r="V47" i="18"/>
  <c r="G57" i="18"/>
  <c r="G46" i="18" s="1"/>
  <c r="I57" i="18"/>
  <c r="K57" i="18"/>
  <c r="K46" i="18" s="1"/>
  <c r="O57" i="18"/>
  <c r="Q57" i="18"/>
  <c r="V57" i="18"/>
  <c r="V46" i="18" s="1"/>
  <c r="G58" i="18"/>
  <c r="I58" i="18"/>
  <c r="K58" i="18"/>
  <c r="M58" i="18"/>
  <c r="O58" i="18"/>
  <c r="Q58" i="18"/>
  <c r="V58" i="18"/>
  <c r="G59" i="18"/>
  <c r="M59" i="18" s="1"/>
  <c r="I59" i="18"/>
  <c r="K59" i="18"/>
  <c r="O59" i="18"/>
  <c r="Q59" i="18"/>
  <c r="V59" i="18"/>
  <c r="G60" i="18"/>
  <c r="I60" i="18"/>
  <c r="K60" i="18"/>
  <c r="M60" i="18"/>
  <c r="O60" i="18"/>
  <c r="Q60" i="18"/>
  <c r="V60" i="18"/>
  <c r="G61" i="18"/>
  <c r="I61" i="18"/>
  <c r="K61" i="18"/>
  <c r="M61" i="18"/>
  <c r="O61" i="18"/>
  <c r="Q61" i="18"/>
  <c r="V61" i="18"/>
  <c r="G62" i="18"/>
  <c r="I62" i="18"/>
  <c r="K62" i="18"/>
  <c r="M62" i="18"/>
  <c r="O62" i="18"/>
  <c r="Q62" i="18"/>
  <c r="V62" i="18"/>
  <c r="G63" i="18"/>
  <c r="M63" i="18" s="1"/>
  <c r="I63" i="18"/>
  <c r="K63" i="18"/>
  <c r="O63" i="18"/>
  <c r="Q63" i="18"/>
  <c r="V63" i="18"/>
  <c r="G64" i="18"/>
  <c r="M64" i="18" s="1"/>
  <c r="I64" i="18"/>
  <c r="K64" i="18"/>
  <c r="O64" i="18"/>
  <c r="Q64" i="18"/>
  <c r="V64" i="18"/>
  <c r="G66" i="18"/>
  <c r="I66" i="18"/>
  <c r="I65" i="18" s="1"/>
  <c r="K66" i="18"/>
  <c r="M66" i="18"/>
  <c r="O66" i="18"/>
  <c r="Q66" i="18"/>
  <c r="Q65" i="18" s="1"/>
  <c r="V66" i="18"/>
  <c r="G76" i="18"/>
  <c r="M76" i="18" s="1"/>
  <c r="I76" i="18"/>
  <c r="K76" i="18"/>
  <c r="K65" i="18" s="1"/>
  <c r="O76" i="18"/>
  <c r="O65" i="18" s="1"/>
  <c r="Q76" i="18"/>
  <c r="V76" i="18"/>
  <c r="G77" i="18"/>
  <c r="I77" i="18"/>
  <c r="K77" i="18"/>
  <c r="M77" i="18"/>
  <c r="O77" i="18"/>
  <c r="Q77" i="18"/>
  <c r="V77" i="18"/>
  <c r="G78" i="18"/>
  <c r="M78" i="18" s="1"/>
  <c r="I78" i="18"/>
  <c r="K78" i="18"/>
  <c r="O78" i="18"/>
  <c r="Q78" i="18"/>
  <c r="V78" i="18"/>
  <c r="G79" i="18"/>
  <c r="I79" i="18"/>
  <c r="K79" i="18"/>
  <c r="M79" i="18"/>
  <c r="O79" i="18"/>
  <c r="Q79" i="18"/>
  <c r="V79" i="18"/>
  <c r="G80" i="18"/>
  <c r="M80" i="18" s="1"/>
  <c r="I80" i="18"/>
  <c r="K80" i="18"/>
  <c r="O80" i="18"/>
  <c r="Q80" i="18"/>
  <c r="V80" i="18"/>
  <c r="V65" i="18" s="1"/>
  <c r="G81" i="18"/>
  <c r="I81" i="18"/>
  <c r="K81" i="18"/>
  <c r="M81" i="18"/>
  <c r="O81" i="18"/>
  <c r="Q81" i="18"/>
  <c r="V81" i="18"/>
  <c r="G82" i="18"/>
  <c r="I82" i="18"/>
  <c r="K82" i="18"/>
  <c r="M82" i="18"/>
  <c r="O82" i="18"/>
  <c r="Q82" i="18"/>
  <c r="V82" i="18"/>
  <c r="G84" i="18"/>
  <c r="M84" i="18" s="1"/>
  <c r="M83" i="18" s="1"/>
  <c r="I84" i="18"/>
  <c r="K84" i="18"/>
  <c r="K83" i="18" s="1"/>
  <c r="O84" i="18"/>
  <c r="O83" i="18" s="1"/>
  <c r="Q84" i="18"/>
  <c r="Q83" i="18" s="1"/>
  <c r="V84" i="18"/>
  <c r="V83" i="18" s="1"/>
  <c r="G96" i="18"/>
  <c r="I96" i="18"/>
  <c r="I83" i="18" s="1"/>
  <c r="K96" i="18"/>
  <c r="M96" i="18"/>
  <c r="O96" i="18"/>
  <c r="Q96" i="18"/>
  <c r="V96" i="18"/>
  <c r="G97" i="18"/>
  <c r="M97" i="18" s="1"/>
  <c r="I97" i="18"/>
  <c r="K97" i="18"/>
  <c r="O97" i="18"/>
  <c r="Q97" i="18"/>
  <c r="V97" i="18"/>
  <c r="G98" i="18"/>
  <c r="I98" i="18"/>
  <c r="K98" i="18"/>
  <c r="M98" i="18"/>
  <c r="O98" i="18"/>
  <c r="Q98" i="18"/>
  <c r="V98" i="18"/>
  <c r="G99" i="18"/>
  <c r="M99" i="18" s="1"/>
  <c r="I99" i="18"/>
  <c r="K99" i="18"/>
  <c r="O99" i="18"/>
  <c r="Q99" i="18"/>
  <c r="V99" i="18"/>
  <c r="G100" i="18"/>
  <c r="I100" i="18"/>
  <c r="K100" i="18"/>
  <c r="M100" i="18"/>
  <c r="O100" i="18"/>
  <c r="Q100" i="18"/>
  <c r="V100" i="18"/>
  <c r="G101" i="18"/>
  <c r="M101" i="18" s="1"/>
  <c r="I101" i="18"/>
  <c r="K101" i="18"/>
  <c r="O101" i="18"/>
  <c r="Q101" i="18"/>
  <c r="V101" i="18"/>
  <c r="G102" i="18"/>
  <c r="I102" i="18"/>
  <c r="K102" i="18"/>
  <c r="M102" i="18"/>
  <c r="O102" i="18"/>
  <c r="Q102" i="18"/>
  <c r="V102" i="18"/>
  <c r="G103" i="18"/>
  <c r="M103" i="18" s="1"/>
  <c r="I103" i="18"/>
  <c r="K103" i="18"/>
  <c r="O103" i="18"/>
  <c r="Q103" i="18"/>
  <c r="V103" i="18"/>
  <c r="G104" i="18"/>
  <c r="I104" i="18"/>
  <c r="K104" i="18"/>
  <c r="M104" i="18"/>
  <c r="O104" i="18"/>
  <c r="Q104" i="18"/>
  <c r="V104" i="18"/>
  <c r="G106" i="18"/>
  <c r="I106" i="18"/>
  <c r="I105" i="18" s="1"/>
  <c r="K106" i="18"/>
  <c r="M106" i="18"/>
  <c r="O106" i="18"/>
  <c r="Q106" i="18"/>
  <c r="Q105" i="18" s="1"/>
  <c r="V106" i="18"/>
  <c r="G117" i="18"/>
  <c r="M117" i="18" s="1"/>
  <c r="I117" i="18"/>
  <c r="K117" i="18"/>
  <c r="K105" i="18" s="1"/>
  <c r="O117" i="18"/>
  <c r="Q117" i="18"/>
  <c r="V117" i="18"/>
  <c r="V105" i="18" s="1"/>
  <c r="G118" i="18"/>
  <c r="I118" i="18"/>
  <c r="K118" i="18"/>
  <c r="M118" i="18"/>
  <c r="O118" i="18"/>
  <c r="Q118" i="18"/>
  <c r="V118" i="18"/>
  <c r="G119" i="18"/>
  <c r="M119" i="18" s="1"/>
  <c r="I119" i="18"/>
  <c r="K119" i="18"/>
  <c r="O119" i="18"/>
  <c r="O105" i="18" s="1"/>
  <c r="Q119" i="18"/>
  <c r="V119" i="18"/>
  <c r="G120" i="18"/>
  <c r="I120" i="18"/>
  <c r="K120" i="18"/>
  <c r="M120" i="18"/>
  <c r="O120" i="18"/>
  <c r="Q120" i="18"/>
  <c r="V120" i="18"/>
  <c r="G121" i="18"/>
  <c r="M121" i="18" s="1"/>
  <c r="I121" i="18"/>
  <c r="K121" i="18"/>
  <c r="O121" i="18"/>
  <c r="Q121" i="18"/>
  <c r="V121" i="18"/>
  <c r="G122" i="18"/>
  <c r="I122" i="18"/>
  <c r="K122" i="18"/>
  <c r="M122" i="18"/>
  <c r="O122" i="18"/>
  <c r="Q122" i="18"/>
  <c r="V122" i="18"/>
  <c r="G123" i="18"/>
  <c r="M123" i="18" s="1"/>
  <c r="I123" i="18"/>
  <c r="K123" i="18"/>
  <c r="O123" i="18"/>
  <c r="Q123" i="18"/>
  <c r="V123" i="18"/>
  <c r="G125" i="18"/>
  <c r="M125" i="18" s="1"/>
  <c r="I125" i="18"/>
  <c r="K125" i="18"/>
  <c r="K124" i="18" s="1"/>
  <c r="O125" i="18"/>
  <c r="O124" i="18" s="1"/>
  <c r="Q125" i="18"/>
  <c r="V125" i="18"/>
  <c r="V124" i="18" s="1"/>
  <c r="G136" i="18"/>
  <c r="I136" i="18"/>
  <c r="K136" i="18"/>
  <c r="M136" i="18"/>
  <c r="O136" i="18"/>
  <c r="Q136" i="18"/>
  <c r="Q124" i="18" s="1"/>
  <c r="V136" i="18"/>
  <c r="G137" i="18"/>
  <c r="M137" i="18" s="1"/>
  <c r="I137" i="18"/>
  <c r="K137" i="18"/>
  <c r="O137" i="18"/>
  <c r="Q137" i="18"/>
  <c r="V137" i="18"/>
  <c r="G138" i="18"/>
  <c r="I138" i="18"/>
  <c r="I124" i="18" s="1"/>
  <c r="K138" i="18"/>
  <c r="M138" i="18"/>
  <c r="O138" i="18"/>
  <c r="Q138" i="18"/>
  <c r="V138" i="18"/>
  <c r="G139" i="18"/>
  <c r="M139" i="18" s="1"/>
  <c r="I139" i="18"/>
  <c r="K139" i="18"/>
  <c r="O139" i="18"/>
  <c r="Q139" i="18"/>
  <c r="V139" i="18"/>
  <c r="G140" i="18"/>
  <c r="I140" i="18"/>
  <c r="K140" i="18"/>
  <c r="M140" i="18"/>
  <c r="O140" i="18"/>
  <c r="Q140" i="18"/>
  <c r="V140" i="18"/>
  <c r="G141" i="18"/>
  <c r="M141" i="18" s="1"/>
  <c r="I141" i="18"/>
  <c r="K141" i="18"/>
  <c r="O141" i="18"/>
  <c r="Q141" i="18"/>
  <c r="V141" i="18"/>
  <c r="G143" i="18"/>
  <c r="M143" i="18" s="1"/>
  <c r="I143" i="18"/>
  <c r="K143" i="18"/>
  <c r="K142" i="18" s="1"/>
  <c r="O143" i="18"/>
  <c r="O142" i="18" s="1"/>
  <c r="Q143" i="18"/>
  <c r="V143" i="18"/>
  <c r="V142" i="18" s="1"/>
  <c r="G151" i="18"/>
  <c r="I151" i="18"/>
  <c r="K151" i="18"/>
  <c r="M151" i="18"/>
  <c r="O151" i="18"/>
  <c r="Q151" i="18"/>
  <c r="V151" i="18"/>
  <c r="G153" i="18"/>
  <c r="M153" i="18" s="1"/>
  <c r="I153" i="18"/>
  <c r="K153" i="18"/>
  <c r="O153" i="18"/>
  <c r="Q153" i="18"/>
  <c r="V153" i="18"/>
  <c r="G154" i="18"/>
  <c r="M154" i="18" s="1"/>
  <c r="I154" i="18"/>
  <c r="I142" i="18" s="1"/>
  <c r="K154" i="18"/>
  <c r="O154" i="18"/>
  <c r="Q154" i="18"/>
  <c r="Q142" i="18" s="1"/>
  <c r="V154" i="18"/>
  <c r="G155" i="18"/>
  <c r="M155" i="18" s="1"/>
  <c r="I155" i="18"/>
  <c r="K155" i="18"/>
  <c r="O155" i="18"/>
  <c r="Q155" i="18"/>
  <c r="V155" i="18"/>
  <c r="G156" i="18"/>
  <c r="I156" i="18"/>
  <c r="K156" i="18"/>
  <c r="M156" i="18"/>
  <c r="O156" i="18"/>
  <c r="Q156" i="18"/>
  <c r="V156" i="18"/>
  <c r="G157" i="18"/>
  <c r="M157" i="18" s="1"/>
  <c r="I157" i="18"/>
  <c r="K157" i="18"/>
  <c r="O157" i="18"/>
  <c r="Q157" i="18"/>
  <c r="V157" i="18"/>
  <c r="G158" i="18"/>
  <c r="I158" i="18"/>
  <c r="K158" i="18"/>
  <c r="M158" i="18"/>
  <c r="O158" i="18"/>
  <c r="Q158" i="18"/>
  <c r="V158" i="18"/>
  <c r="G159" i="18"/>
  <c r="M159" i="18" s="1"/>
  <c r="I159" i="18"/>
  <c r="K159" i="18"/>
  <c r="O159" i="18"/>
  <c r="Q159" i="18"/>
  <c r="V159" i="18"/>
  <c r="G160" i="18"/>
  <c r="I160" i="18"/>
  <c r="K160" i="18"/>
  <c r="M160" i="18"/>
  <c r="O160" i="18"/>
  <c r="Q160" i="18"/>
  <c r="V160" i="18"/>
  <c r="G161" i="18"/>
  <c r="M161" i="18" s="1"/>
  <c r="I161" i="18"/>
  <c r="K161" i="18"/>
  <c r="O161" i="18"/>
  <c r="Q161" i="18"/>
  <c r="V161" i="18"/>
  <c r="G162" i="18"/>
  <c r="I162" i="18"/>
  <c r="K162" i="18"/>
  <c r="M162" i="18"/>
  <c r="O162" i="18"/>
  <c r="Q162" i="18"/>
  <c r="V162" i="18"/>
  <c r="G163" i="18"/>
  <c r="M163" i="18" s="1"/>
  <c r="I163" i="18"/>
  <c r="K163" i="18"/>
  <c r="O163" i="18"/>
  <c r="Q163" i="18"/>
  <c r="V163" i="18"/>
  <c r="G164" i="18"/>
  <c r="I164" i="18"/>
  <c r="K164" i="18"/>
  <c r="M164" i="18"/>
  <c r="O164" i="18"/>
  <c r="Q164" i="18"/>
  <c r="V164" i="18"/>
  <c r="G165" i="18"/>
  <c r="M165" i="18" s="1"/>
  <c r="I165" i="18"/>
  <c r="K165" i="18"/>
  <c r="O165" i="18"/>
  <c r="Q165" i="18"/>
  <c r="V165" i="18"/>
  <c r="G166" i="18"/>
  <c r="M166" i="18" s="1"/>
  <c r="I166" i="18"/>
  <c r="K166" i="18"/>
  <c r="O166" i="18"/>
  <c r="Q166" i="18"/>
  <c r="V166" i="18"/>
  <c r="G167" i="18"/>
  <c r="M167" i="18" s="1"/>
  <c r="I167" i="18"/>
  <c r="K167" i="18"/>
  <c r="O167" i="18"/>
  <c r="Q167" i="18"/>
  <c r="V167" i="18"/>
  <c r="G168" i="18"/>
  <c r="I168" i="18"/>
  <c r="K168" i="18"/>
  <c r="M168" i="18"/>
  <c r="O168" i="18"/>
  <c r="Q168" i="18"/>
  <c r="V168" i="18"/>
  <c r="G169" i="18"/>
  <c r="M169" i="18" s="1"/>
  <c r="I169" i="18"/>
  <c r="K169" i="18"/>
  <c r="O169" i="18"/>
  <c r="Q169" i="18"/>
  <c r="V169" i="18"/>
  <c r="G170" i="18"/>
  <c r="I170" i="18"/>
  <c r="K170" i="18"/>
  <c r="M170" i="18"/>
  <c r="O170" i="18"/>
  <c r="Q170" i="18"/>
  <c r="V170" i="18"/>
  <c r="G171" i="18"/>
  <c r="M171" i="18" s="1"/>
  <c r="I171" i="18"/>
  <c r="K171" i="18"/>
  <c r="O171" i="18"/>
  <c r="Q171" i="18"/>
  <c r="V171" i="18"/>
  <c r="G172" i="18"/>
  <c r="I172" i="18"/>
  <c r="K172" i="18"/>
  <c r="M172" i="18"/>
  <c r="O172" i="18"/>
  <c r="Q172" i="18"/>
  <c r="V172" i="18"/>
  <c r="G173" i="18"/>
  <c r="V173" i="18"/>
  <c r="G174" i="18"/>
  <c r="M174" i="18" s="1"/>
  <c r="I174" i="18"/>
  <c r="I173" i="18" s="1"/>
  <c r="K174" i="18"/>
  <c r="O174" i="18"/>
  <c r="Q174" i="18"/>
  <c r="Q173" i="18" s="1"/>
  <c r="V174" i="18"/>
  <c r="G176" i="18"/>
  <c r="M176" i="18" s="1"/>
  <c r="I176" i="18"/>
  <c r="K176" i="18"/>
  <c r="K173" i="18" s="1"/>
  <c r="O176" i="18"/>
  <c r="O173" i="18" s="1"/>
  <c r="Q176" i="18"/>
  <c r="V176" i="18"/>
  <c r="G177" i="18"/>
  <c r="I177" i="18"/>
  <c r="K177" i="18"/>
  <c r="M177" i="18"/>
  <c r="O177" i="18"/>
  <c r="Q177" i="18"/>
  <c r="V177" i="18"/>
  <c r="G178" i="18"/>
  <c r="K178" i="18"/>
  <c r="O178" i="18"/>
  <c r="G179" i="18"/>
  <c r="M179" i="18" s="1"/>
  <c r="I179" i="18"/>
  <c r="I178" i="18" s="1"/>
  <c r="K179" i="18"/>
  <c r="O179" i="18"/>
  <c r="Q179" i="18"/>
  <c r="Q178" i="18" s="1"/>
  <c r="V179" i="18"/>
  <c r="G181" i="18"/>
  <c r="M181" i="18" s="1"/>
  <c r="I181" i="18"/>
  <c r="K181" i="18"/>
  <c r="O181" i="18"/>
  <c r="Q181" i="18"/>
  <c r="V181" i="18"/>
  <c r="V178" i="18" s="1"/>
  <c r="G182" i="18"/>
  <c r="I182" i="18"/>
  <c r="K182" i="18"/>
  <c r="M182" i="18"/>
  <c r="O182" i="18"/>
  <c r="Q182" i="18"/>
  <c r="V182" i="18"/>
  <c r="G183" i="18"/>
  <c r="O183" i="18"/>
  <c r="G184" i="18"/>
  <c r="I184" i="18"/>
  <c r="I183" i="18" s="1"/>
  <c r="K184" i="18"/>
  <c r="M184" i="18"/>
  <c r="M183" i="18" s="1"/>
  <c r="O184" i="18"/>
  <c r="Q184" i="18"/>
  <c r="Q183" i="18" s="1"/>
  <c r="V184" i="18"/>
  <c r="G186" i="18"/>
  <c r="M186" i="18" s="1"/>
  <c r="I186" i="18"/>
  <c r="K186" i="18"/>
  <c r="K183" i="18" s="1"/>
  <c r="O186" i="18"/>
  <c r="Q186" i="18"/>
  <c r="V186" i="18"/>
  <c r="V183" i="18" s="1"/>
  <c r="G187" i="18"/>
  <c r="I187" i="18"/>
  <c r="K187" i="18"/>
  <c r="M187" i="18"/>
  <c r="O187" i="18"/>
  <c r="Q187" i="18"/>
  <c r="V187" i="18"/>
  <c r="G188" i="18"/>
  <c r="O188" i="18"/>
  <c r="V188" i="18"/>
  <c r="G189" i="18"/>
  <c r="M189" i="18" s="1"/>
  <c r="M188" i="18" s="1"/>
  <c r="I189" i="18"/>
  <c r="I188" i="18" s="1"/>
  <c r="K189" i="18"/>
  <c r="O189" i="18"/>
  <c r="Q189" i="18"/>
  <c r="Q188" i="18" s="1"/>
  <c r="V189" i="18"/>
  <c r="G191" i="18"/>
  <c r="M191" i="18" s="1"/>
  <c r="I191" i="18"/>
  <c r="K191" i="18"/>
  <c r="K188" i="18" s="1"/>
  <c r="O191" i="18"/>
  <c r="Q191" i="18"/>
  <c r="V191" i="18"/>
  <c r="G192" i="18"/>
  <c r="I192" i="18"/>
  <c r="K192" i="18"/>
  <c r="M192" i="18"/>
  <c r="O192" i="18"/>
  <c r="Q192" i="18"/>
  <c r="V192" i="18"/>
  <c r="G193" i="18"/>
  <c r="K193" i="18"/>
  <c r="O193" i="18"/>
  <c r="G194" i="18"/>
  <c r="M194" i="18" s="1"/>
  <c r="M193" i="18" s="1"/>
  <c r="I194" i="18"/>
  <c r="I193" i="18" s="1"/>
  <c r="K194" i="18"/>
  <c r="O194" i="18"/>
  <c r="Q194" i="18"/>
  <c r="Q193" i="18" s="1"/>
  <c r="V194" i="18"/>
  <c r="G196" i="18"/>
  <c r="M196" i="18" s="1"/>
  <c r="I196" i="18"/>
  <c r="K196" i="18"/>
  <c r="O196" i="18"/>
  <c r="Q196" i="18"/>
  <c r="V196" i="18"/>
  <c r="V193" i="18" s="1"/>
  <c r="G197" i="18"/>
  <c r="I197" i="18"/>
  <c r="K197" i="18"/>
  <c r="M197" i="18"/>
  <c r="O197" i="18"/>
  <c r="Q197" i="18"/>
  <c r="V197" i="18"/>
  <c r="G199" i="18"/>
  <c r="I199" i="18"/>
  <c r="I198" i="18" s="1"/>
  <c r="K199" i="18"/>
  <c r="M199" i="18"/>
  <c r="O199" i="18"/>
  <c r="Q199" i="18"/>
  <c r="Q198" i="18" s="1"/>
  <c r="V199" i="18"/>
  <c r="G208" i="18"/>
  <c r="M208" i="18" s="1"/>
  <c r="I208" i="18"/>
  <c r="K208" i="18"/>
  <c r="K198" i="18" s="1"/>
  <c r="O208" i="18"/>
  <c r="Q208" i="18"/>
  <c r="V208" i="18"/>
  <c r="V198" i="18" s="1"/>
  <c r="G209" i="18"/>
  <c r="I209" i="18"/>
  <c r="K209" i="18"/>
  <c r="M209" i="18"/>
  <c r="O209" i="18"/>
  <c r="Q209" i="18"/>
  <c r="V209" i="18"/>
  <c r="G210" i="18"/>
  <c r="M210" i="18" s="1"/>
  <c r="I210" i="18"/>
  <c r="K210" i="18"/>
  <c r="O210" i="18"/>
  <c r="O198" i="18" s="1"/>
  <c r="Q210" i="18"/>
  <c r="V210" i="18"/>
  <c r="G211" i="18"/>
  <c r="M211" i="18" s="1"/>
  <c r="I211" i="18"/>
  <c r="K211" i="18"/>
  <c r="O211" i="18"/>
  <c r="Q211" i="18"/>
  <c r="V211" i="18"/>
  <c r="G212" i="18"/>
  <c r="M212" i="18" s="1"/>
  <c r="I212" i="18"/>
  <c r="K212" i="18"/>
  <c r="O212" i="18"/>
  <c r="Q212" i="18"/>
  <c r="V212" i="18"/>
  <c r="G213" i="18"/>
  <c r="I213" i="18"/>
  <c r="K213" i="18"/>
  <c r="M213" i="18"/>
  <c r="O213" i="18"/>
  <c r="Q213" i="18"/>
  <c r="V213" i="18"/>
  <c r="G214" i="18"/>
  <c r="M214" i="18" s="1"/>
  <c r="I214" i="18"/>
  <c r="K214" i="18"/>
  <c r="O214" i="18"/>
  <c r="Q214" i="18"/>
  <c r="V214" i="18"/>
  <c r="G215" i="18"/>
  <c r="M215" i="18" s="1"/>
  <c r="I215" i="18"/>
  <c r="K215" i="18"/>
  <c r="O215" i="18"/>
  <c r="Q215" i="18"/>
  <c r="V215" i="18"/>
  <c r="G217" i="18"/>
  <c r="I217" i="18"/>
  <c r="K217" i="18"/>
  <c r="M217" i="18"/>
  <c r="O217" i="18"/>
  <c r="Q217" i="18"/>
  <c r="Q216" i="18" s="1"/>
  <c r="V217" i="18"/>
  <c r="G226" i="18"/>
  <c r="M226" i="18" s="1"/>
  <c r="I226" i="18"/>
  <c r="K226" i="18"/>
  <c r="O226" i="18"/>
  <c r="O216" i="18" s="1"/>
  <c r="Q226" i="18"/>
  <c r="V226" i="18"/>
  <c r="G227" i="18"/>
  <c r="I227" i="18"/>
  <c r="I216" i="18" s="1"/>
  <c r="K227" i="18"/>
  <c r="M227" i="18"/>
  <c r="O227" i="18"/>
  <c r="Q227" i="18"/>
  <c r="V227" i="18"/>
  <c r="G228" i="18"/>
  <c r="M228" i="18" s="1"/>
  <c r="I228" i="18"/>
  <c r="K228" i="18"/>
  <c r="K216" i="18" s="1"/>
  <c r="O228" i="18"/>
  <c r="Q228" i="18"/>
  <c r="V228" i="18"/>
  <c r="V216" i="18" s="1"/>
  <c r="G229" i="18"/>
  <c r="I229" i="18"/>
  <c r="K229" i="18"/>
  <c r="M229" i="18"/>
  <c r="O229" i="18"/>
  <c r="Q229" i="18"/>
  <c r="V229" i="18"/>
  <c r="G230" i="18"/>
  <c r="M230" i="18" s="1"/>
  <c r="I230" i="18"/>
  <c r="K230" i="18"/>
  <c r="O230" i="18"/>
  <c r="Q230" i="18"/>
  <c r="V230" i="18"/>
  <c r="G231" i="18"/>
  <c r="M231" i="18" s="1"/>
  <c r="I231" i="18"/>
  <c r="K231" i="18"/>
  <c r="O231" i="18"/>
  <c r="Q231" i="18"/>
  <c r="V231" i="18"/>
  <c r="G232" i="18"/>
  <c r="M232" i="18" s="1"/>
  <c r="I232" i="18"/>
  <c r="K232" i="18"/>
  <c r="O232" i="18"/>
  <c r="Q232" i="18"/>
  <c r="V232" i="18"/>
  <c r="G233" i="18"/>
  <c r="I233" i="18"/>
  <c r="K233" i="18"/>
  <c r="M233" i="18"/>
  <c r="O233" i="18"/>
  <c r="Q233" i="18"/>
  <c r="V233" i="18"/>
  <c r="G234" i="18"/>
  <c r="G235" i="18"/>
  <c r="M235" i="18" s="1"/>
  <c r="M234" i="18" s="1"/>
  <c r="I235" i="18"/>
  <c r="I234" i="18" s="1"/>
  <c r="K235" i="18"/>
  <c r="O235" i="18"/>
  <c r="Q235" i="18"/>
  <c r="Q234" i="18" s="1"/>
  <c r="V235" i="18"/>
  <c r="G244" i="18"/>
  <c r="M244" i="18" s="1"/>
  <c r="I244" i="18"/>
  <c r="K244" i="18"/>
  <c r="O244" i="18"/>
  <c r="Q244" i="18"/>
  <c r="V244" i="18"/>
  <c r="V234" i="18" s="1"/>
  <c r="G245" i="18"/>
  <c r="I245" i="18"/>
  <c r="K245" i="18"/>
  <c r="M245" i="18"/>
  <c r="O245" i="18"/>
  <c r="Q245" i="18"/>
  <c r="V245" i="18"/>
  <c r="G246" i="18"/>
  <c r="M246" i="18" s="1"/>
  <c r="I246" i="18"/>
  <c r="K246" i="18"/>
  <c r="O246" i="18"/>
  <c r="O234" i="18" s="1"/>
  <c r="Q246" i="18"/>
  <c r="V246" i="18"/>
  <c r="G247" i="18"/>
  <c r="I247" i="18"/>
  <c r="K247" i="18"/>
  <c r="M247" i="18"/>
  <c r="O247" i="18"/>
  <c r="Q247" i="18"/>
  <c r="V247" i="18"/>
  <c r="G248" i="18"/>
  <c r="M248" i="18" s="1"/>
  <c r="I248" i="18"/>
  <c r="K248" i="18"/>
  <c r="K234" i="18" s="1"/>
  <c r="O248" i="18"/>
  <c r="Q248" i="18"/>
  <c r="V248" i="18"/>
  <c r="G249" i="18"/>
  <c r="I249" i="18"/>
  <c r="K249" i="18"/>
  <c r="M249" i="18"/>
  <c r="O249" i="18"/>
  <c r="Q249" i="18"/>
  <c r="V249" i="18"/>
  <c r="G250" i="18"/>
  <c r="M250" i="18" s="1"/>
  <c r="I250" i="18"/>
  <c r="K250" i="18"/>
  <c r="O250" i="18"/>
  <c r="Q250" i="18"/>
  <c r="V250" i="18"/>
  <c r="G251" i="18"/>
  <c r="M251" i="18" s="1"/>
  <c r="I251" i="18"/>
  <c r="K251" i="18"/>
  <c r="O251" i="18"/>
  <c r="Q251" i="18"/>
  <c r="V251" i="18"/>
  <c r="K252" i="18"/>
  <c r="G253" i="18"/>
  <c r="I253" i="18"/>
  <c r="I252" i="18" s="1"/>
  <c r="K253" i="18"/>
  <c r="M253" i="18"/>
  <c r="O253" i="18"/>
  <c r="Q253" i="18"/>
  <c r="Q252" i="18" s="1"/>
  <c r="V253" i="18"/>
  <c r="G262" i="18"/>
  <c r="G252" i="18" s="1"/>
  <c r="I262" i="18"/>
  <c r="K262" i="18"/>
  <c r="O262" i="18"/>
  <c r="Q262" i="18"/>
  <c r="V262" i="18"/>
  <c r="G263" i="18"/>
  <c r="I263" i="18"/>
  <c r="K263" i="18"/>
  <c r="M263" i="18"/>
  <c r="O263" i="18"/>
  <c r="Q263" i="18"/>
  <c r="V263" i="18"/>
  <c r="G264" i="18"/>
  <c r="M264" i="18" s="1"/>
  <c r="I264" i="18"/>
  <c r="K264" i="18"/>
  <c r="O264" i="18"/>
  <c r="Q264" i="18"/>
  <c r="V264" i="18"/>
  <c r="V252" i="18" s="1"/>
  <c r="G265" i="18"/>
  <c r="I265" i="18"/>
  <c r="K265" i="18"/>
  <c r="M265" i="18"/>
  <c r="O265" i="18"/>
  <c r="Q265" i="18"/>
  <c r="V265" i="18"/>
  <c r="G266" i="18"/>
  <c r="M266" i="18" s="1"/>
  <c r="I266" i="18"/>
  <c r="K266" i="18"/>
  <c r="O266" i="18"/>
  <c r="O252" i="18" s="1"/>
  <c r="Q266" i="18"/>
  <c r="V266" i="18"/>
  <c r="G267" i="18"/>
  <c r="I267" i="18"/>
  <c r="K267" i="18"/>
  <c r="M267" i="18"/>
  <c r="O267" i="18"/>
  <c r="Q267" i="18"/>
  <c r="V267" i="18"/>
  <c r="G268" i="18"/>
  <c r="M268" i="18" s="1"/>
  <c r="I268" i="18"/>
  <c r="K268" i="18"/>
  <c r="O268" i="18"/>
  <c r="Q268" i="18"/>
  <c r="V268" i="18"/>
  <c r="G270" i="18"/>
  <c r="M270" i="18" s="1"/>
  <c r="I270" i="18"/>
  <c r="K270" i="18"/>
  <c r="K269" i="18" s="1"/>
  <c r="O270" i="18"/>
  <c r="O269" i="18" s="1"/>
  <c r="Q270" i="18"/>
  <c r="Q269" i="18" s="1"/>
  <c r="V270" i="18"/>
  <c r="V269" i="18" s="1"/>
  <c r="G281" i="18"/>
  <c r="M281" i="18" s="1"/>
  <c r="I281" i="18"/>
  <c r="K281" i="18"/>
  <c r="O281" i="18"/>
  <c r="Q281" i="18"/>
  <c r="V281" i="18"/>
  <c r="G282" i="18"/>
  <c r="I282" i="18"/>
  <c r="K282" i="18"/>
  <c r="M282" i="18"/>
  <c r="O282" i="18"/>
  <c r="Q282" i="18"/>
  <c r="V282" i="18"/>
  <c r="G283" i="18"/>
  <c r="I283" i="18"/>
  <c r="K283" i="18"/>
  <c r="M283" i="18"/>
  <c r="O283" i="18"/>
  <c r="Q283" i="18"/>
  <c r="V283" i="18"/>
  <c r="G284" i="18"/>
  <c r="M284" i="18" s="1"/>
  <c r="I284" i="18"/>
  <c r="K284" i="18"/>
  <c r="O284" i="18"/>
  <c r="Q284" i="18"/>
  <c r="V284" i="18"/>
  <c r="G285" i="18"/>
  <c r="I285" i="18"/>
  <c r="I269" i="18" s="1"/>
  <c r="K285" i="18"/>
  <c r="M285" i="18"/>
  <c r="O285" i="18"/>
  <c r="Q285" i="18"/>
  <c r="V285" i="18"/>
  <c r="G286" i="18"/>
  <c r="M286" i="18" s="1"/>
  <c r="I286" i="18"/>
  <c r="K286" i="18"/>
  <c r="O286" i="18"/>
  <c r="Q286" i="18"/>
  <c r="V286" i="18"/>
  <c r="G287" i="18"/>
  <c r="I287" i="18"/>
  <c r="K287" i="18"/>
  <c r="M287" i="18"/>
  <c r="O287" i="18"/>
  <c r="Q287" i="18"/>
  <c r="V287" i="18"/>
  <c r="G288" i="18"/>
  <c r="M288" i="18" s="1"/>
  <c r="I288" i="18"/>
  <c r="K288" i="18"/>
  <c r="O288" i="18"/>
  <c r="Q288" i="18"/>
  <c r="V288" i="18"/>
  <c r="G289" i="18"/>
  <c r="I289" i="18"/>
  <c r="K289" i="18"/>
  <c r="M289" i="18"/>
  <c r="O289" i="18"/>
  <c r="Q289" i="18"/>
  <c r="V289" i="18"/>
  <c r="V290" i="18"/>
  <c r="G291" i="18"/>
  <c r="G290" i="18" s="1"/>
  <c r="I291" i="18"/>
  <c r="I290" i="18" s="1"/>
  <c r="K291" i="18"/>
  <c r="M291" i="18"/>
  <c r="M290" i="18" s="1"/>
  <c r="O291" i="18"/>
  <c r="Q291" i="18"/>
  <c r="Q290" i="18" s="1"/>
  <c r="V291" i="18"/>
  <c r="G302" i="18"/>
  <c r="M302" i="18" s="1"/>
  <c r="I302" i="18"/>
  <c r="K302" i="18"/>
  <c r="O302" i="18"/>
  <c r="O290" i="18" s="1"/>
  <c r="Q302" i="18"/>
  <c r="V302" i="18"/>
  <c r="G303" i="18"/>
  <c r="I303" i="18"/>
  <c r="K303" i="18"/>
  <c r="M303" i="18"/>
  <c r="O303" i="18"/>
  <c r="Q303" i="18"/>
  <c r="V303" i="18"/>
  <c r="G304" i="18"/>
  <c r="I304" i="18"/>
  <c r="K304" i="18"/>
  <c r="K290" i="18" s="1"/>
  <c r="M304" i="18"/>
  <c r="O304" i="18"/>
  <c r="Q304" i="18"/>
  <c r="V304" i="18"/>
  <c r="G305" i="18"/>
  <c r="I305" i="18"/>
  <c r="K305" i="18"/>
  <c r="M305" i="18"/>
  <c r="O305" i="18"/>
  <c r="Q305" i="18"/>
  <c r="V305" i="18"/>
  <c r="G306" i="18"/>
  <c r="M306" i="18" s="1"/>
  <c r="I306" i="18"/>
  <c r="K306" i="18"/>
  <c r="O306" i="18"/>
  <c r="Q306" i="18"/>
  <c r="V306" i="18"/>
  <c r="G307" i="18"/>
  <c r="I307" i="18"/>
  <c r="K307" i="18"/>
  <c r="M307" i="18"/>
  <c r="O307" i="18"/>
  <c r="Q307" i="18"/>
  <c r="V307" i="18"/>
  <c r="G308" i="18"/>
  <c r="M308" i="18" s="1"/>
  <c r="I308" i="18"/>
  <c r="K308" i="18"/>
  <c r="O308" i="18"/>
  <c r="Q308" i="18"/>
  <c r="V308" i="18"/>
  <c r="G310" i="18"/>
  <c r="G309" i="18" s="1"/>
  <c r="I310" i="18"/>
  <c r="K310" i="18"/>
  <c r="K309" i="18" s="1"/>
  <c r="O310" i="18"/>
  <c r="O309" i="18" s="1"/>
  <c r="Q310" i="18"/>
  <c r="V310" i="18"/>
  <c r="V309" i="18" s="1"/>
  <c r="G321" i="18"/>
  <c r="I321" i="18"/>
  <c r="I309" i="18" s="1"/>
  <c r="K321" i="18"/>
  <c r="M321" i="18"/>
  <c r="O321" i="18"/>
  <c r="Q321" i="18"/>
  <c r="V321" i="18"/>
  <c r="G322" i="18"/>
  <c r="M322" i="18" s="1"/>
  <c r="I322" i="18"/>
  <c r="K322" i="18"/>
  <c r="O322" i="18"/>
  <c r="Q322" i="18"/>
  <c r="V322" i="18"/>
  <c r="G323" i="18"/>
  <c r="I323" i="18"/>
  <c r="K323" i="18"/>
  <c r="M323" i="18"/>
  <c r="O323" i="18"/>
  <c r="Q323" i="18"/>
  <c r="V323" i="18"/>
  <c r="G324" i="18"/>
  <c r="M324" i="18" s="1"/>
  <c r="I324" i="18"/>
  <c r="K324" i="18"/>
  <c r="O324" i="18"/>
  <c r="Q324" i="18"/>
  <c r="V324" i="18"/>
  <c r="G325" i="18"/>
  <c r="I325" i="18"/>
  <c r="K325" i="18"/>
  <c r="M325" i="18"/>
  <c r="O325" i="18"/>
  <c r="Q325" i="18"/>
  <c r="Q309" i="18" s="1"/>
  <c r="V325" i="18"/>
  <c r="G326" i="18"/>
  <c r="I326" i="18"/>
  <c r="K326" i="18"/>
  <c r="M326" i="18"/>
  <c r="O326" i="18"/>
  <c r="Q326" i="18"/>
  <c r="V326" i="18"/>
  <c r="G328" i="18"/>
  <c r="M328" i="18" s="1"/>
  <c r="I328" i="18"/>
  <c r="I327" i="18" s="1"/>
  <c r="K328" i="18"/>
  <c r="K327" i="18" s="1"/>
  <c r="O328" i="18"/>
  <c r="O327" i="18" s="1"/>
  <c r="Q328" i="18"/>
  <c r="V328" i="18"/>
  <c r="V327" i="18" s="1"/>
  <c r="G335" i="18"/>
  <c r="I335" i="18"/>
  <c r="K335" i="18"/>
  <c r="M335" i="18"/>
  <c r="O335" i="18"/>
  <c r="Q335" i="18"/>
  <c r="Q327" i="18" s="1"/>
  <c r="V335" i="18"/>
  <c r="G339" i="18"/>
  <c r="M339" i="18" s="1"/>
  <c r="I339" i="18"/>
  <c r="K339" i="18"/>
  <c r="O339" i="18"/>
  <c r="Q339" i="18"/>
  <c r="V339" i="18"/>
  <c r="G340" i="18"/>
  <c r="I340" i="18"/>
  <c r="K340" i="18"/>
  <c r="M340" i="18"/>
  <c r="O340" i="18"/>
  <c r="Q340" i="18"/>
  <c r="V340" i="18"/>
  <c r="G341" i="18"/>
  <c r="M341" i="18" s="1"/>
  <c r="I341" i="18"/>
  <c r="K341" i="18"/>
  <c r="O341" i="18"/>
  <c r="Q341" i="18"/>
  <c r="V341" i="18"/>
  <c r="G342" i="18"/>
  <c r="I342" i="18"/>
  <c r="K342" i="18"/>
  <c r="M342" i="18"/>
  <c r="O342" i="18"/>
  <c r="Q342" i="18"/>
  <c r="V342" i="18"/>
  <c r="G343" i="18"/>
  <c r="M343" i="18" s="1"/>
  <c r="I343" i="18"/>
  <c r="K343" i="18"/>
  <c r="O343" i="18"/>
  <c r="Q343" i="18"/>
  <c r="V343" i="18"/>
  <c r="G344" i="18"/>
  <c r="I344" i="18"/>
  <c r="K344" i="18"/>
  <c r="M344" i="18"/>
  <c r="O344" i="18"/>
  <c r="Q344" i="18"/>
  <c r="V344" i="18"/>
  <c r="G345" i="18"/>
  <c r="M345" i="18" s="1"/>
  <c r="I345" i="18"/>
  <c r="K345" i="18"/>
  <c r="O345" i="18"/>
  <c r="Q345" i="18"/>
  <c r="V345" i="18"/>
  <c r="G346" i="18"/>
  <c r="I346" i="18"/>
  <c r="K346" i="18"/>
  <c r="M346" i="18"/>
  <c r="O346" i="18"/>
  <c r="Q346" i="18"/>
  <c r="V346" i="18"/>
  <c r="G347" i="18"/>
  <c r="I347" i="18"/>
  <c r="K347" i="18"/>
  <c r="M347" i="18"/>
  <c r="O347" i="18"/>
  <c r="Q347" i="18"/>
  <c r="V347" i="18"/>
  <c r="G348" i="18"/>
  <c r="I348" i="18"/>
  <c r="K348" i="18"/>
  <c r="M348" i="18"/>
  <c r="O348" i="18"/>
  <c r="Q348" i="18"/>
  <c r="V348" i="18"/>
  <c r="G349" i="18"/>
  <c r="M349" i="18" s="1"/>
  <c r="I349" i="18"/>
  <c r="K349" i="18"/>
  <c r="O349" i="18"/>
  <c r="Q349" i="18"/>
  <c r="V349" i="18"/>
  <c r="G350" i="18"/>
  <c r="I350" i="18"/>
  <c r="K350" i="18"/>
  <c r="M350" i="18"/>
  <c r="O350" i="18"/>
  <c r="Q350" i="18"/>
  <c r="V350" i="18"/>
  <c r="G351" i="18"/>
  <c r="M351" i="18" s="1"/>
  <c r="I351" i="18"/>
  <c r="K351" i="18"/>
  <c r="O351" i="18"/>
  <c r="Q351" i="18"/>
  <c r="V351" i="18"/>
  <c r="G352" i="18"/>
  <c r="I352" i="18"/>
  <c r="K352" i="18"/>
  <c r="M352" i="18"/>
  <c r="O352" i="18"/>
  <c r="Q352" i="18"/>
  <c r="V352" i="18"/>
  <c r="G353" i="18"/>
  <c r="M353" i="18" s="1"/>
  <c r="I353" i="18"/>
  <c r="K353" i="18"/>
  <c r="O353" i="18"/>
  <c r="Q353" i="18"/>
  <c r="V353" i="18"/>
  <c r="G354" i="18"/>
  <c r="I354" i="18"/>
  <c r="K354" i="18"/>
  <c r="M354" i="18"/>
  <c r="O354" i="18"/>
  <c r="Q354" i="18"/>
  <c r="V354" i="18"/>
  <c r="G355" i="18"/>
  <c r="M355" i="18" s="1"/>
  <c r="I355" i="18"/>
  <c r="K355" i="18"/>
  <c r="O355" i="18"/>
  <c r="Q355" i="18"/>
  <c r="V355" i="18"/>
  <c r="G356" i="18"/>
  <c r="M356" i="18" s="1"/>
  <c r="I356" i="18"/>
  <c r="K356" i="18"/>
  <c r="O356" i="18"/>
  <c r="Q356" i="18"/>
  <c r="V356" i="18"/>
  <c r="G357" i="18"/>
  <c r="M357" i="18" s="1"/>
  <c r="I357" i="18"/>
  <c r="K357" i="18"/>
  <c r="O357" i="18"/>
  <c r="Q357" i="18"/>
  <c r="V357" i="18"/>
  <c r="G358" i="18"/>
  <c r="I358" i="18"/>
  <c r="K358" i="18"/>
  <c r="M358" i="18"/>
  <c r="O358" i="18"/>
  <c r="Q358" i="18"/>
  <c r="V358" i="18"/>
  <c r="K359" i="18"/>
  <c r="O359" i="18"/>
  <c r="G360" i="18"/>
  <c r="I360" i="18"/>
  <c r="I359" i="18" s="1"/>
  <c r="K360" i="18"/>
  <c r="M360" i="18"/>
  <c r="O360" i="18"/>
  <c r="Q360" i="18"/>
  <c r="Q359" i="18" s="1"/>
  <c r="V360" i="18"/>
  <c r="G362" i="18"/>
  <c r="G359" i="18" s="1"/>
  <c r="I362" i="18"/>
  <c r="K362" i="18"/>
  <c r="O362" i="18"/>
  <c r="Q362" i="18"/>
  <c r="V362" i="18"/>
  <c r="G363" i="18"/>
  <c r="I363" i="18"/>
  <c r="K363" i="18"/>
  <c r="M363" i="18"/>
  <c r="O363" i="18"/>
  <c r="Q363" i="18"/>
  <c r="V363" i="18"/>
  <c r="V359" i="18" s="1"/>
  <c r="G364" i="18"/>
  <c r="V364" i="18"/>
  <c r="G365" i="18"/>
  <c r="I365" i="18"/>
  <c r="I364" i="18" s="1"/>
  <c r="K365" i="18"/>
  <c r="M365" i="18"/>
  <c r="O365" i="18"/>
  <c r="O364" i="18" s="1"/>
  <c r="Q365" i="18"/>
  <c r="Q364" i="18" s="1"/>
  <c r="V365" i="18"/>
  <c r="G367" i="18"/>
  <c r="M367" i="18" s="1"/>
  <c r="I367" i="18"/>
  <c r="K367" i="18"/>
  <c r="O367" i="18"/>
  <c r="Q367" i="18"/>
  <c r="V367" i="18"/>
  <c r="G368" i="18"/>
  <c r="I368" i="18"/>
  <c r="K368" i="18"/>
  <c r="K364" i="18" s="1"/>
  <c r="M368" i="18"/>
  <c r="O368" i="18"/>
  <c r="Q368" i="18"/>
  <c r="V368" i="18"/>
  <c r="K369" i="18"/>
  <c r="V369" i="18"/>
  <c r="G370" i="18"/>
  <c r="M370" i="18" s="1"/>
  <c r="M369" i="18" s="1"/>
  <c r="I370" i="18"/>
  <c r="I369" i="18" s="1"/>
  <c r="K370" i="18"/>
  <c r="O370" i="18"/>
  <c r="Q370" i="18"/>
  <c r="Q369" i="18" s="1"/>
  <c r="V370" i="18"/>
  <c r="G372" i="18"/>
  <c r="M372" i="18" s="1"/>
  <c r="I372" i="18"/>
  <c r="K372" i="18"/>
  <c r="O372" i="18"/>
  <c r="O369" i="18" s="1"/>
  <c r="Q372" i="18"/>
  <c r="V372" i="18"/>
  <c r="G373" i="18"/>
  <c r="I373" i="18"/>
  <c r="K373" i="18"/>
  <c r="M373" i="18"/>
  <c r="O373" i="18"/>
  <c r="Q373" i="18"/>
  <c r="V373" i="18"/>
  <c r="K374" i="18"/>
  <c r="O374" i="18"/>
  <c r="G375" i="18"/>
  <c r="I375" i="18"/>
  <c r="I374" i="18" s="1"/>
  <c r="K375" i="18"/>
  <c r="M375" i="18"/>
  <c r="O375" i="18"/>
  <c r="Q375" i="18"/>
  <c r="Q374" i="18" s="1"/>
  <c r="V375" i="18"/>
  <c r="G377" i="18"/>
  <c r="G374" i="18" s="1"/>
  <c r="I377" i="18"/>
  <c r="K377" i="18"/>
  <c r="O377" i="18"/>
  <c r="Q377" i="18"/>
  <c r="V377" i="18"/>
  <c r="V374" i="18" s="1"/>
  <c r="G378" i="18"/>
  <c r="I378" i="18"/>
  <c r="K378" i="18"/>
  <c r="M378" i="18"/>
  <c r="O378" i="18"/>
  <c r="Q378" i="18"/>
  <c r="V378" i="18"/>
  <c r="G379" i="18"/>
  <c r="G380" i="18"/>
  <c r="I380" i="18"/>
  <c r="I379" i="18" s="1"/>
  <c r="K380" i="18"/>
  <c r="M380" i="18"/>
  <c r="O380" i="18"/>
  <c r="O379" i="18" s="1"/>
  <c r="Q380" i="18"/>
  <c r="Q379" i="18" s="1"/>
  <c r="V380" i="18"/>
  <c r="G382" i="18"/>
  <c r="M382" i="18" s="1"/>
  <c r="I382" i="18"/>
  <c r="K382" i="18"/>
  <c r="K379" i="18" s="1"/>
  <c r="O382" i="18"/>
  <c r="Q382" i="18"/>
  <c r="V382" i="18"/>
  <c r="V379" i="18" s="1"/>
  <c r="G383" i="18"/>
  <c r="I383" i="18"/>
  <c r="K383" i="18"/>
  <c r="M383" i="18"/>
  <c r="O383" i="18"/>
  <c r="Q383" i="18"/>
  <c r="V383" i="18"/>
  <c r="V384" i="18"/>
  <c r="G385" i="18"/>
  <c r="M385" i="18" s="1"/>
  <c r="I385" i="18"/>
  <c r="I384" i="18" s="1"/>
  <c r="K385" i="18"/>
  <c r="O385" i="18"/>
  <c r="Q385" i="18"/>
  <c r="Q384" i="18" s="1"/>
  <c r="V385" i="18"/>
  <c r="G386" i="18"/>
  <c r="M386" i="18" s="1"/>
  <c r="I386" i="18"/>
  <c r="K386" i="18"/>
  <c r="K384" i="18" s="1"/>
  <c r="O386" i="18"/>
  <c r="O384" i="18" s="1"/>
  <c r="Q386" i="18"/>
  <c r="V386" i="18"/>
  <c r="G387" i="18"/>
  <c r="I387" i="18"/>
  <c r="K387" i="18"/>
  <c r="M387" i="18"/>
  <c r="O387" i="18"/>
  <c r="Q387" i="18"/>
  <c r="V387" i="18"/>
  <c r="G388" i="18"/>
  <c r="M388" i="18" s="1"/>
  <c r="I388" i="18"/>
  <c r="K388" i="18"/>
  <c r="O388" i="18"/>
  <c r="Q388" i="18"/>
  <c r="V388" i="18"/>
  <c r="G389" i="18"/>
  <c r="I389" i="18"/>
  <c r="K389" i="18"/>
  <c r="M389" i="18"/>
  <c r="O389" i="18"/>
  <c r="Q389" i="18"/>
  <c r="V389" i="18"/>
  <c r="G390" i="18"/>
  <c r="M390" i="18" s="1"/>
  <c r="I390" i="18"/>
  <c r="K390" i="18"/>
  <c r="O390" i="18"/>
  <c r="Q390" i="18"/>
  <c r="V390" i="18"/>
  <c r="G391" i="18"/>
  <c r="I391" i="18"/>
  <c r="K391" i="18"/>
  <c r="M391" i="18"/>
  <c r="O391" i="18"/>
  <c r="Q391" i="18"/>
  <c r="V391" i="18"/>
  <c r="G392" i="18"/>
  <c r="M392" i="18" s="1"/>
  <c r="I392" i="18"/>
  <c r="K392" i="18"/>
  <c r="O392" i="18"/>
  <c r="Q392" i="18"/>
  <c r="V392" i="18"/>
  <c r="G393" i="18"/>
  <c r="I393" i="18"/>
  <c r="K393" i="18"/>
  <c r="M393" i="18"/>
  <c r="O393" i="18"/>
  <c r="Q393" i="18"/>
  <c r="V393" i="18"/>
  <c r="AE396" i="18"/>
  <c r="G98" i="17"/>
  <c r="BA85" i="17"/>
  <c r="BA83" i="17"/>
  <c r="G9" i="17"/>
  <c r="I9" i="17"/>
  <c r="I8" i="17" s="1"/>
  <c r="K9" i="17"/>
  <c r="K8" i="17" s="1"/>
  <c r="M9" i="17"/>
  <c r="O9" i="17"/>
  <c r="Q9" i="17"/>
  <c r="Q8" i="17" s="1"/>
  <c r="V9" i="17"/>
  <c r="V8" i="17" s="1"/>
  <c r="G11" i="17"/>
  <c r="I11" i="17"/>
  <c r="K11" i="17"/>
  <c r="M11" i="17"/>
  <c r="O11" i="17"/>
  <c r="O8" i="17" s="1"/>
  <c r="Q11" i="17"/>
  <c r="V11" i="17"/>
  <c r="G13" i="17"/>
  <c r="G8" i="17" s="1"/>
  <c r="I13" i="17"/>
  <c r="K13" i="17"/>
  <c r="O13" i="17"/>
  <c r="Q13" i="17"/>
  <c r="V13" i="17"/>
  <c r="G15" i="17"/>
  <c r="M15" i="17"/>
  <c r="Q15" i="17"/>
  <c r="V15" i="17"/>
  <c r="G16" i="17"/>
  <c r="I16" i="17"/>
  <c r="I15" i="17" s="1"/>
  <c r="K16" i="17"/>
  <c r="K15" i="17" s="1"/>
  <c r="M16" i="17"/>
  <c r="O16" i="17"/>
  <c r="O15" i="17" s="1"/>
  <c r="Q16" i="17"/>
  <c r="V16" i="17"/>
  <c r="G19" i="17"/>
  <c r="G18" i="17" s="1"/>
  <c r="I19" i="17"/>
  <c r="K19" i="17"/>
  <c r="K18" i="17" s="1"/>
  <c r="M19" i="17"/>
  <c r="O19" i="17"/>
  <c r="Q19" i="17"/>
  <c r="Q18" i="17" s="1"/>
  <c r="V19" i="17"/>
  <c r="G21" i="17"/>
  <c r="M21" i="17" s="1"/>
  <c r="I21" i="17"/>
  <c r="I18" i="17" s="1"/>
  <c r="K21" i="17"/>
  <c r="O21" i="17"/>
  <c r="Q21" i="17"/>
  <c r="V21" i="17"/>
  <c r="G23" i="17"/>
  <c r="M23" i="17" s="1"/>
  <c r="I23" i="17"/>
  <c r="K23" i="17"/>
  <c r="O23" i="17"/>
  <c r="Q23" i="17"/>
  <c r="V23" i="17"/>
  <c r="V18" i="17" s="1"/>
  <c r="G25" i="17"/>
  <c r="M25" i="17" s="1"/>
  <c r="I25" i="17"/>
  <c r="K25" i="17"/>
  <c r="O25" i="17"/>
  <c r="Q25" i="17"/>
  <c r="V25" i="17"/>
  <c r="G27" i="17"/>
  <c r="M27" i="17" s="1"/>
  <c r="I27" i="17"/>
  <c r="K27" i="17"/>
  <c r="O27" i="17"/>
  <c r="O18" i="17" s="1"/>
  <c r="Q27" i="17"/>
  <c r="V27" i="17"/>
  <c r="G28" i="17"/>
  <c r="I28" i="17"/>
  <c r="O28" i="17"/>
  <c r="G29" i="17"/>
  <c r="I29" i="17"/>
  <c r="K29" i="17"/>
  <c r="K28" i="17" s="1"/>
  <c r="M29" i="17"/>
  <c r="M28" i="17" s="1"/>
  <c r="O29" i="17"/>
  <c r="Q29" i="17"/>
  <c r="Q28" i="17" s="1"/>
  <c r="V29" i="17"/>
  <c r="V28" i="17" s="1"/>
  <c r="K31" i="17"/>
  <c r="G32" i="17"/>
  <c r="M32" i="17" s="1"/>
  <c r="I32" i="17"/>
  <c r="I31" i="17" s="1"/>
  <c r="K32" i="17"/>
  <c r="O32" i="17"/>
  <c r="O31" i="17" s="1"/>
  <c r="Q32" i="17"/>
  <c r="Q31" i="17" s="1"/>
  <c r="V32" i="17"/>
  <c r="V31" i="17" s="1"/>
  <c r="G34" i="17"/>
  <c r="M34" i="17" s="1"/>
  <c r="I34" i="17"/>
  <c r="K34" i="17"/>
  <c r="O34" i="17"/>
  <c r="Q34" i="17"/>
  <c r="V34" i="17"/>
  <c r="G37" i="17"/>
  <c r="G36" i="17" s="1"/>
  <c r="I37" i="17"/>
  <c r="K37" i="17"/>
  <c r="M37" i="17"/>
  <c r="O37" i="17"/>
  <c r="O36" i="17" s="1"/>
  <c r="Q37" i="17"/>
  <c r="V37" i="17"/>
  <c r="V36" i="17" s="1"/>
  <c r="G38" i="17"/>
  <c r="I38" i="17"/>
  <c r="K38" i="17"/>
  <c r="M38" i="17"/>
  <c r="O38" i="17"/>
  <c r="Q38" i="17"/>
  <c r="V38" i="17"/>
  <c r="G40" i="17"/>
  <c r="I40" i="17"/>
  <c r="I36" i="17" s="1"/>
  <c r="K40" i="17"/>
  <c r="K36" i="17" s="1"/>
  <c r="M40" i="17"/>
  <c r="O40" i="17"/>
  <c r="Q40" i="17"/>
  <c r="V40" i="17"/>
  <c r="G41" i="17"/>
  <c r="M41" i="17" s="1"/>
  <c r="I41" i="17"/>
  <c r="K41" i="17"/>
  <c r="O41" i="17"/>
  <c r="Q41" i="17"/>
  <c r="V41" i="17"/>
  <c r="G42" i="17"/>
  <c r="M42" i="17" s="1"/>
  <c r="I42" i="17"/>
  <c r="K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Q36" i="17" s="1"/>
  <c r="V48" i="17"/>
  <c r="G49" i="17"/>
  <c r="I49" i="17"/>
  <c r="K49" i="17"/>
  <c r="M49" i="17"/>
  <c r="O49" i="17"/>
  <c r="Q49" i="17"/>
  <c r="V49" i="17"/>
  <c r="G50" i="17"/>
  <c r="I50" i="17"/>
  <c r="K50" i="17"/>
  <c r="M50" i="17"/>
  <c r="O50" i="17"/>
  <c r="Q50" i="17"/>
  <c r="V50" i="17"/>
  <c r="G51" i="17"/>
  <c r="I51" i="17"/>
  <c r="K51" i="17"/>
  <c r="M51" i="17"/>
  <c r="O51" i="17"/>
  <c r="Q51" i="17"/>
  <c r="V51" i="17"/>
  <c r="G52" i="17"/>
  <c r="I52" i="17"/>
  <c r="K52" i="17"/>
  <c r="M52" i="17"/>
  <c r="O52" i="17"/>
  <c r="Q52" i="17"/>
  <c r="V52" i="17"/>
  <c r="G53" i="17"/>
  <c r="M53" i="17" s="1"/>
  <c r="I53" i="17"/>
  <c r="K53" i="17"/>
  <c r="O53" i="17"/>
  <c r="Q53" i="17"/>
  <c r="V53" i="17"/>
  <c r="G54" i="17"/>
  <c r="M54" i="17" s="1"/>
  <c r="I54" i="17"/>
  <c r="K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I57" i="17"/>
  <c r="K57" i="17"/>
  <c r="M57" i="17"/>
  <c r="O57" i="17"/>
  <c r="Q57" i="17"/>
  <c r="V57" i="17"/>
  <c r="G58" i="17"/>
  <c r="I58" i="17"/>
  <c r="K58" i="17"/>
  <c r="M58" i="17"/>
  <c r="O58" i="17"/>
  <c r="Q58" i="17"/>
  <c r="V58" i="17"/>
  <c r="G59" i="17"/>
  <c r="M59" i="17" s="1"/>
  <c r="I59" i="17"/>
  <c r="K59" i="17"/>
  <c r="O59" i="17"/>
  <c r="Q59" i="17"/>
  <c r="V59" i="17"/>
  <c r="G71" i="17"/>
  <c r="M71" i="17" s="1"/>
  <c r="I71" i="17"/>
  <c r="K71" i="17"/>
  <c r="O71" i="17"/>
  <c r="Q71" i="17"/>
  <c r="V71" i="17"/>
  <c r="G73" i="17"/>
  <c r="I73" i="17"/>
  <c r="K73" i="17"/>
  <c r="M73" i="17"/>
  <c r="O73" i="17"/>
  <c r="Q73" i="17"/>
  <c r="V73" i="17"/>
  <c r="G74" i="17"/>
  <c r="I74" i="17"/>
  <c r="K74" i="17"/>
  <c r="M74" i="17"/>
  <c r="O74" i="17"/>
  <c r="Q74" i="17"/>
  <c r="V74" i="17"/>
  <c r="G75" i="17"/>
  <c r="I75" i="17"/>
  <c r="K75" i="17"/>
  <c r="M75" i="17"/>
  <c r="O75" i="17"/>
  <c r="Q75" i="17"/>
  <c r="V75" i="17"/>
  <c r="G76" i="17"/>
  <c r="I76" i="17"/>
  <c r="K76" i="17"/>
  <c r="M76" i="17"/>
  <c r="O76" i="17"/>
  <c r="Q76" i="17"/>
  <c r="V76" i="17"/>
  <c r="G77" i="17"/>
  <c r="M77" i="17" s="1"/>
  <c r="I77" i="17"/>
  <c r="K77" i="17"/>
  <c r="O77" i="17"/>
  <c r="Q77" i="17"/>
  <c r="V77" i="17"/>
  <c r="G78" i="17"/>
  <c r="M78" i="17" s="1"/>
  <c r="I78" i="17"/>
  <c r="K78" i="17"/>
  <c r="O78" i="17"/>
  <c r="Q78" i="17"/>
  <c r="V78" i="17"/>
  <c r="G79" i="17"/>
  <c r="M79" i="17" s="1"/>
  <c r="I79" i="17"/>
  <c r="K79" i="17"/>
  <c r="O79" i="17"/>
  <c r="Q79" i="17"/>
  <c r="V79" i="17"/>
  <c r="G80" i="17"/>
  <c r="M80" i="17" s="1"/>
  <c r="I80" i="17"/>
  <c r="K80" i="17"/>
  <c r="O80" i="17"/>
  <c r="Q80" i="17"/>
  <c r="V80" i="17"/>
  <c r="K81" i="17"/>
  <c r="G82" i="17"/>
  <c r="M82" i="17" s="1"/>
  <c r="I82" i="17"/>
  <c r="I81" i="17" s="1"/>
  <c r="K82" i="17"/>
  <c r="O82" i="17"/>
  <c r="O81" i="17" s="1"/>
  <c r="Q82" i="17"/>
  <c r="Q81" i="17" s="1"/>
  <c r="V82" i="17"/>
  <c r="G84" i="17"/>
  <c r="M84" i="17" s="1"/>
  <c r="I84" i="17"/>
  <c r="K84" i="17"/>
  <c r="O84" i="17"/>
  <c r="Q84" i="17"/>
  <c r="V84" i="17"/>
  <c r="V81" i="17" s="1"/>
  <c r="G86" i="17"/>
  <c r="M86" i="17" s="1"/>
  <c r="I86" i="17"/>
  <c r="K86" i="17"/>
  <c r="O86" i="17"/>
  <c r="Q86" i="17"/>
  <c r="V86" i="17"/>
  <c r="G88" i="17"/>
  <c r="I88" i="17"/>
  <c r="K88" i="17"/>
  <c r="M88" i="17"/>
  <c r="O88" i="17"/>
  <c r="Q88" i="17"/>
  <c r="V88" i="17"/>
  <c r="G89" i="17"/>
  <c r="I89" i="17"/>
  <c r="K89" i="17"/>
  <c r="M89" i="17"/>
  <c r="O89" i="17"/>
  <c r="Q89" i="17"/>
  <c r="V89" i="17"/>
  <c r="G90" i="17"/>
  <c r="I90" i="17"/>
  <c r="K90" i="17"/>
  <c r="M90" i="17"/>
  <c r="O90" i="17"/>
  <c r="Q90" i="17"/>
  <c r="V90" i="17"/>
  <c r="G91" i="17"/>
  <c r="I91" i="17"/>
  <c r="K91" i="17"/>
  <c r="M91" i="17"/>
  <c r="O91" i="17"/>
  <c r="Q91" i="17"/>
  <c r="V91" i="17"/>
  <c r="I93" i="17"/>
  <c r="V93" i="17"/>
  <c r="G94" i="17"/>
  <c r="M94" i="17" s="1"/>
  <c r="I94" i="17"/>
  <c r="K94" i="17"/>
  <c r="K93" i="17" s="1"/>
  <c r="O94" i="17"/>
  <c r="Q94" i="17"/>
  <c r="Q93" i="17" s="1"/>
  <c r="V94" i="17"/>
  <c r="G95" i="17"/>
  <c r="M95" i="17" s="1"/>
  <c r="I95" i="17"/>
  <c r="K95" i="17"/>
  <c r="O95" i="17"/>
  <c r="O93" i="17" s="1"/>
  <c r="Q95" i="17"/>
  <c r="V95" i="17"/>
  <c r="G96" i="17"/>
  <c r="I96" i="17"/>
  <c r="K96" i="17"/>
  <c r="M96" i="17"/>
  <c r="O96" i="17"/>
  <c r="Q96" i="17"/>
  <c r="V96" i="17"/>
  <c r="AE98" i="17"/>
  <c r="G167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V8" i="16" s="1"/>
  <c r="G10" i="16"/>
  <c r="M10" i="16" s="1"/>
  <c r="I10" i="16"/>
  <c r="K10" i="16"/>
  <c r="O10" i="16"/>
  <c r="Q10" i="16"/>
  <c r="V10" i="16"/>
  <c r="G11" i="16"/>
  <c r="M11" i="16" s="1"/>
  <c r="I11" i="16"/>
  <c r="K11" i="16"/>
  <c r="O11" i="16"/>
  <c r="Q11" i="16"/>
  <c r="V11" i="16"/>
  <c r="G12" i="16"/>
  <c r="I12" i="16"/>
  <c r="K12" i="16"/>
  <c r="M12" i="16"/>
  <c r="O12" i="16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M15" i="16" s="1"/>
  <c r="I15" i="16"/>
  <c r="K15" i="16"/>
  <c r="O15" i="16"/>
  <c r="Q15" i="16"/>
  <c r="V15" i="16"/>
  <c r="G16" i="16"/>
  <c r="I16" i="16"/>
  <c r="K16" i="16"/>
  <c r="M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M21" i="16" s="1"/>
  <c r="I21" i="16"/>
  <c r="K21" i="16"/>
  <c r="O21" i="16"/>
  <c r="Q21" i="16"/>
  <c r="V21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M24" i="16"/>
  <c r="O24" i="16"/>
  <c r="Q24" i="16"/>
  <c r="V24" i="16"/>
  <c r="G25" i="16"/>
  <c r="M25" i="16" s="1"/>
  <c r="I25" i="16"/>
  <c r="K25" i="16"/>
  <c r="O25" i="16"/>
  <c r="Q25" i="16"/>
  <c r="V25" i="16"/>
  <c r="G26" i="16"/>
  <c r="I26" i="16"/>
  <c r="K26" i="16"/>
  <c r="M26" i="16"/>
  <c r="O26" i="16"/>
  <c r="Q26" i="16"/>
  <c r="V26" i="16"/>
  <c r="G27" i="16"/>
  <c r="M27" i="16" s="1"/>
  <c r="I27" i="16"/>
  <c r="K27" i="16"/>
  <c r="O27" i="16"/>
  <c r="Q27" i="16"/>
  <c r="V27" i="16"/>
  <c r="G28" i="16"/>
  <c r="I28" i="16"/>
  <c r="K28" i="16"/>
  <c r="M28" i="16"/>
  <c r="O28" i="16"/>
  <c r="Q28" i="16"/>
  <c r="V28" i="16"/>
  <c r="G29" i="16"/>
  <c r="M29" i="16" s="1"/>
  <c r="I29" i="16"/>
  <c r="K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I32" i="16"/>
  <c r="K32" i="16"/>
  <c r="M32" i="16"/>
  <c r="O32" i="16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7" i="16"/>
  <c r="M37" i="16" s="1"/>
  <c r="I37" i="16"/>
  <c r="I36" i="16" s="1"/>
  <c r="K37" i="16"/>
  <c r="K36" i="16" s="1"/>
  <c r="O37" i="16"/>
  <c r="O36" i="16" s="1"/>
  <c r="Q37" i="16"/>
  <c r="V37" i="16"/>
  <c r="G38" i="16"/>
  <c r="I38" i="16"/>
  <c r="K38" i="16"/>
  <c r="M38" i="16"/>
  <c r="O38" i="16"/>
  <c r="Q38" i="16"/>
  <c r="Q36" i="16" s="1"/>
  <c r="V38" i="16"/>
  <c r="V36" i="16" s="1"/>
  <c r="G39" i="16"/>
  <c r="I39" i="16"/>
  <c r="K39" i="16"/>
  <c r="M39" i="16"/>
  <c r="O39" i="16"/>
  <c r="Q39" i="16"/>
  <c r="V39" i="16"/>
  <c r="G40" i="16"/>
  <c r="I40" i="16"/>
  <c r="K40" i="16"/>
  <c r="M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I44" i="16"/>
  <c r="K44" i="16"/>
  <c r="M44" i="16"/>
  <c r="O44" i="16"/>
  <c r="Q44" i="16"/>
  <c r="V44" i="16"/>
  <c r="G45" i="16"/>
  <c r="M45" i="16" s="1"/>
  <c r="I45" i="16"/>
  <c r="K45" i="16"/>
  <c r="O45" i="16"/>
  <c r="Q45" i="16"/>
  <c r="V45" i="16"/>
  <c r="G46" i="16"/>
  <c r="I46" i="16"/>
  <c r="K46" i="16"/>
  <c r="M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50" i="16"/>
  <c r="I50" i="16"/>
  <c r="I49" i="16" s="1"/>
  <c r="K50" i="16"/>
  <c r="K49" i="16" s="1"/>
  <c r="M50" i="16"/>
  <c r="O50" i="16"/>
  <c r="Q50" i="16"/>
  <c r="Q49" i="16" s="1"/>
  <c r="V50" i="16"/>
  <c r="V49" i="16" s="1"/>
  <c r="G51" i="16"/>
  <c r="M51" i="16" s="1"/>
  <c r="I51" i="16"/>
  <c r="K51" i="16"/>
  <c r="O51" i="16"/>
  <c r="Q51" i="16"/>
  <c r="V51" i="16"/>
  <c r="G52" i="16"/>
  <c r="I52" i="16"/>
  <c r="K52" i="16"/>
  <c r="M52" i="16"/>
  <c r="O52" i="16"/>
  <c r="O49" i="16" s="1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I56" i="16"/>
  <c r="K56" i="16"/>
  <c r="M56" i="16"/>
  <c r="O56" i="16"/>
  <c r="Q56" i="16"/>
  <c r="V56" i="16"/>
  <c r="G57" i="16"/>
  <c r="M57" i="16" s="1"/>
  <c r="I57" i="16"/>
  <c r="K57" i="16"/>
  <c r="O57" i="16"/>
  <c r="Q57" i="16"/>
  <c r="V57" i="16"/>
  <c r="G58" i="16"/>
  <c r="I58" i="16"/>
  <c r="K58" i="16"/>
  <c r="M58" i="16"/>
  <c r="O58" i="16"/>
  <c r="Q58" i="16"/>
  <c r="V58" i="16"/>
  <c r="G59" i="16"/>
  <c r="I59" i="16"/>
  <c r="K59" i="16"/>
  <c r="M59" i="16"/>
  <c r="O59" i="16"/>
  <c r="Q59" i="16"/>
  <c r="V59" i="16"/>
  <c r="G60" i="16"/>
  <c r="I60" i="16"/>
  <c r="K60" i="16"/>
  <c r="M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4" i="16"/>
  <c r="I64" i="16"/>
  <c r="I63" i="16" s="1"/>
  <c r="K64" i="16"/>
  <c r="M64" i="16"/>
  <c r="O64" i="16"/>
  <c r="O63" i="16" s="1"/>
  <c r="Q64" i="16"/>
  <c r="Q63" i="16" s="1"/>
  <c r="V64" i="16"/>
  <c r="G65" i="16"/>
  <c r="M65" i="16" s="1"/>
  <c r="I65" i="16"/>
  <c r="K65" i="16"/>
  <c r="O65" i="16"/>
  <c r="Q65" i="16"/>
  <c r="V65" i="16"/>
  <c r="V63" i="16" s="1"/>
  <c r="G66" i="16"/>
  <c r="I66" i="16"/>
  <c r="K66" i="16"/>
  <c r="K63" i="16" s="1"/>
  <c r="M66" i="16"/>
  <c r="O66" i="16"/>
  <c r="Q66" i="16"/>
  <c r="V66" i="16"/>
  <c r="G67" i="16"/>
  <c r="I67" i="16"/>
  <c r="K67" i="16"/>
  <c r="M67" i="16"/>
  <c r="O67" i="16"/>
  <c r="Q67" i="16"/>
  <c r="V67" i="16"/>
  <c r="G68" i="16"/>
  <c r="I68" i="16"/>
  <c r="K68" i="16"/>
  <c r="M68" i="16"/>
  <c r="O68" i="16"/>
  <c r="Q68" i="16"/>
  <c r="V68" i="16"/>
  <c r="G69" i="16"/>
  <c r="M69" i="16" s="1"/>
  <c r="I69" i="16"/>
  <c r="K69" i="16"/>
  <c r="O69" i="16"/>
  <c r="Q69" i="16"/>
  <c r="V69" i="16"/>
  <c r="G70" i="16"/>
  <c r="I70" i="16"/>
  <c r="K70" i="16"/>
  <c r="M70" i="16"/>
  <c r="O70" i="16"/>
  <c r="Q70" i="16"/>
  <c r="V70" i="16"/>
  <c r="G71" i="16"/>
  <c r="I71" i="16"/>
  <c r="K71" i="16"/>
  <c r="M71" i="16"/>
  <c r="O71" i="16"/>
  <c r="Q71" i="16"/>
  <c r="V71" i="16"/>
  <c r="G72" i="16"/>
  <c r="I72" i="16"/>
  <c r="K72" i="16"/>
  <c r="M72" i="16"/>
  <c r="O72" i="16"/>
  <c r="Q72" i="16"/>
  <c r="V72" i="16"/>
  <c r="G73" i="16"/>
  <c r="G63" i="16" s="1"/>
  <c r="I73" i="16"/>
  <c r="K73" i="16"/>
  <c r="O73" i="16"/>
  <c r="Q73" i="16"/>
  <c r="V73" i="16"/>
  <c r="G74" i="16"/>
  <c r="M74" i="16" s="1"/>
  <c r="I74" i="16"/>
  <c r="K74" i="16"/>
  <c r="O74" i="16"/>
  <c r="Q74" i="16"/>
  <c r="V74" i="16"/>
  <c r="G75" i="16"/>
  <c r="M75" i="16" s="1"/>
  <c r="I75" i="16"/>
  <c r="K75" i="16"/>
  <c r="O75" i="16"/>
  <c r="Q75" i="16"/>
  <c r="V75" i="16"/>
  <c r="G76" i="16"/>
  <c r="I76" i="16"/>
  <c r="K76" i="16"/>
  <c r="M76" i="16"/>
  <c r="O76" i="16"/>
  <c r="Q76" i="16"/>
  <c r="V76" i="16"/>
  <c r="G77" i="16"/>
  <c r="M77" i="16" s="1"/>
  <c r="I77" i="16"/>
  <c r="K77" i="16"/>
  <c r="O77" i="16"/>
  <c r="Q77" i="16"/>
  <c r="V77" i="16"/>
  <c r="G78" i="16"/>
  <c r="I78" i="16"/>
  <c r="K78" i="16"/>
  <c r="M78" i="16"/>
  <c r="O78" i="16"/>
  <c r="Q78" i="16"/>
  <c r="V78" i="16"/>
  <c r="G79" i="16"/>
  <c r="I79" i="16"/>
  <c r="K79" i="16"/>
  <c r="M79" i="16"/>
  <c r="O79" i="16"/>
  <c r="Q79" i="16"/>
  <c r="V79" i="16"/>
  <c r="G80" i="16"/>
  <c r="I80" i="16"/>
  <c r="K80" i="16"/>
  <c r="M80" i="16"/>
  <c r="O80" i="16"/>
  <c r="Q80" i="16"/>
  <c r="V80" i="16"/>
  <c r="G81" i="16"/>
  <c r="M81" i="16" s="1"/>
  <c r="I81" i="16"/>
  <c r="K81" i="16"/>
  <c r="O81" i="16"/>
  <c r="Q81" i="16"/>
  <c r="V81" i="16"/>
  <c r="G82" i="16"/>
  <c r="I82" i="16"/>
  <c r="K82" i="16"/>
  <c r="M82" i="16"/>
  <c r="O82" i="16"/>
  <c r="Q82" i="16"/>
  <c r="V82" i="16"/>
  <c r="G83" i="16"/>
  <c r="I83" i="16"/>
  <c r="K83" i="16"/>
  <c r="M83" i="16"/>
  <c r="O83" i="16"/>
  <c r="Q83" i="16"/>
  <c r="V83" i="16"/>
  <c r="G84" i="16"/>
  <c r="I84" i="16"/>
  <c r="K84" i="16"/>
  <c r="M84" i="16"/>
  <c r="O84" i="16"/>
  <c r="Q84" i="16"/>
  <c r="V84" i="16"/>
  <c r="G85" i="16"/>
  <c r="M85" i="16" s="1"/>
  <c r="I85" i="16"/>
  <c r="K85" i="16"/>
  <c r="O85" i="16"/>
  <c r="Q85" i="16"/>
  <c r="V85" i="16"/>
  <c r="G86" i="16"/>
  <c r="I86" i="16"/>
  <c r="K86" i="16"/>
  <c r="M86" i="16"/>
  <c r="O86" i="16"/>
  <c r="Q86" i="16"/>
  <c r="V86" i="16"/>
  <c r="G87" i="16"/>
  <c r="M87" i="16" s="1"/>
  <c r="I87" i="16"/>
  <c r="K87" i="16"/>
  <c r="O87" i="16"/>
  <c r="Q87" i="16"/>
  <c r="V87" i="16"/>
  <c r="G89" i="16"/>
  <c r="M89" i="16" s="1"/>
  <c r="I89" i="16"/>
  <c r="K89" i="16"/>
  <c r="O89" i="16"/>
  <c r="Q89" i="16"/>
  <c r="V89" i="16"/>
  <c r="V88" i="16" s="1"/>
  <c r="G90" i="16"/>
  <c r="I90" i="16"/>
  <c r="I88" i="16" s="1"/>
  <c r="K90" i="16"/>
  <c r="K88" i="16" s="1"/>
  <c r="M90" i="16"/>
  <c r="O90" i="16"/>
  <c r="Q90" i="16"/>
  <c r="V90" i="16"/>
  <c r="G91" i="16"/>
  <c r="I91" i="16"/>
  <c r="K91" i="16"/>
  <c r="M91" i="16"/>
  <c r="O91" i="16"/>
  <c r="O88" i="16" s="1"/>
  <c r="Q91" i="16"/>
  <c r="V91" i="16"/>
  <c r="G92" i="16"/>
  <c r="I92" i="16"/>
  <c r="K92" i="16"/>
  <c r="M92" i="16"/>
  <c r="O92" i="16"/>
  <c r="Q92" i="16"/>
  <c r="V92" i="16"/>
  <c r="G93" i="16"/>
  <c r="M93" i="16" s="1"/>
  <c r="I93" i="16"/>
  <c r="K93" i="16"/>
  <c r="O93" i="16"/>
  <c r="Q93" i="16"/>
  <c r="V93" i="16"/>
  <c r="G94" i="16"/>
  <c r="I94" i="16"/>
  <c r="K94" i="16"/>
  <c r="M94" i="16"/>
  <c r="O94" i="16"/>
  <c r="Q94" i="16"/>
  <c r="V94" i="16"/>
  <c r="G95" i="16"/>
  <c r="M95" i="16" s="1"/>
  <c r="I95" i="16"/>
  <c r="K95" i="16"/>
  <c r="O95" i="16"/>
  <c r="Q95" i="16"/>
  <c r="V95" i="16"/>
  <c r="G96" i="16"/>
  <c r="I96" i="16"/>
  <c r="K96" i="16"/>
  <c r="M96" i="16"/>
  <c r="O96" i="16"/>
  <c r="Q96" i="16"/>
  <c r="V96" i="16"/>
  <c r="G97" i="16"/>
  <c r="M97" i="16" s="1"/>
  <c r="I97" i="16"/>
  <c r="K97" i="16"/>
  <c r="O97" i="16"/>
  <c r="Q97" i="16"/>
  <c r="V97" i="16"/>
  <c r="G98" i="16"/>
  <c r="I98" i="16"/>
  <c r="K98" i="16"/>
  <c r="M98" i="16"/>
  <c r="O98" i="16"/>
  <c r="Q98" i="16"/>
  <c r="Q88" i="16" s="1"/>
  <c r="V98" i="16"/>
  <c r="G99" i="16"/>
  <c r="M99" i="16" s="1"/>
  <c r="I99" i="16"/>
  <c r="K99" i="16"/>
  <c r="O99" i="16"/>
  <c r="Q99" i="16"/>
  <c r="V99" i="16"/>
  <c r="G100" i="16"/>
  <c r="I100" i="16"/>
  <c r="K100" i="16"/>
  <c r="M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I102" i="16"/>
  <c r="K102" i="16"/>
  <c r="M102" i="16"/>
  <c r="O102" i="16"/>
  <c r="Q102" i="16"/>
  <c r="V102" i="16"/>
  <c r="G103" i="16"/>
  <c r="I103" i="16"/>
  <c r="K103" i="16"/>
  <c r="M103" i="16"/>
  <c r="O103" i="16"/>
  <c r="Q103" i="16"/>
  <c r="V103" i="16"/>
  <c r="G104" i="16"/>
  <c r="I104" i="16"/>
  <c r="K104" i="16"/>
  <c r="M104" i="16"/>
  <c r="O104" i="16"/>
  <c r="Q104" i="16"/>
  <c r="V104" i="16"/>
  <c r="G105" i="16"/>
  <c r="M105" i="16" s="1"/>
  <c r="I105" i="16"/>
  <c r="K105" i="16"/>
  <c r="O105" i="16"/>
  <c r="Q105" i="16"/>
  <c r="V105" i="16"/>
  <c r="G106" i="16"/>
  <c r="I106" i="16"/>
  <c r="K106" i="16"/>
  <c r="M106" i="16"/>
  <c r="O106" i="16"/>
  <c r="Q106" i="16"/>
  <c r="V106" i="16"/>
  <c r="G107" i="16"/>
  <c r="M107" i="16" s="1"/>
  <c r="I107" i="16"/>
  <c r="K107" i="16"/>
  <c r="O107" i="16"/>
  <c r="Q107" i="16"/>
  <c r="V107" i="16"/>
  <c r="G108" i="16"/>
  <c r="I108" i="16"/>
  <c r="K108" i="16"/>
  <c r="M108" i="16"/>
  <c r="O108" i="16"/>
  <c r="Q108" i="16"/>
  <c r="V108" i="16"/>
  <c r="G109" i="16"/>
  <c r="M109" i="16" s="1"/>
  <c r="I109" i="16"/>
  <c r="K109" i="16"/>
  <c r="O109" i="16"/>
  <c r="Q109" i="16"/>
  <c r="V109" i="16"/>
  <c r="G110" i="16"/>
  <c r="I110" i="16"/>
  <c r="K110" i="16"/>
  <c r="M110" i="16"/>
  <c r="O110" i="16"/>
  <c r="Q110" i="16"/>
  <c r="V110" i="16"/>
  <c r="G111" i="16"/>
  <c r="M111" i="16" s="1"/>
  <c r="I111" i="16"/>
  <c r="K111" i="16"/>
  <c r="O111" i="16"/>
  <c r="Q111" i="16"/>
  <c r="V111" i="16"/>
  <c r="G113" i="16"/>
  <c r="M113" i="16" s="1"/>
  <c r="I113" i="16"/>
  <c r="K113" i="16"/>
  <c r="O113" i="16"/>
  <c r="Q113" i="16"/>
  <c r="V113" i="16"/>
  <c r="V112" i="16" s="1"/>
  <c r="G114" i="16"/>
  <c r="I114" i="16"/>
  <c r="I112" i="16" s="1"/>
  <c r="K114" i="16"/>
  <c r="K112" i="16" s="1"/>
  <c r="M114" i="16"/>
  <c r="O114" i="16"/>
  <c r="Q114" i="16"/>
  <c r="V114" i="16"/>
  <c r="G115" i="16"/>
  <c r="I115" i="16"/>
  <c r="K115" i="16"/>
  <c r="M115" i="16"/>
  <c r="O115" i="16"/>
  <c r="O112" i="16" s="1"/>
  <c r="Q115" i="16"/>
  <c r="V115" i="16"/>
  <c r="G116" i="16"/>
  <c r="I116" i="16"/>
  <c r="K116" i="16"/>
  <c r="M116" i="16"/>
  <c r="O116" i="16"/>
  <c r="Q116" i="16"/>
  <c r="V116" i="16"/>
  <c r="G117" i="16"/>
  <c r="M117" i="16" s="1"/>
  <c r="I117" i="16"/>
  <c r="K117" i="16"/>
  <c r="O117" i="16"/>
  <c r="Q117" i="16"/>
  <c r="V117" i="16"/>
  <c r="G118" i="16"/>
  <c r="I118" i="16"/>
  <c r="K118" i="16"/>
  <c r="M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I120" i="16"/>
  <c r="K120" i="16"/>
  <c r="M120" i="16"/>
  <c r="O120" i="16"/>
  <c r="Q120" i="16"/>
  <c r="V120" i="16"/>
  <c r="G121" i="16"/>
  <c r="M121" i="16" s="1"/>
  <c r="I121" i="16"/>
  <c r="K121" i="16"/>
  <c r="O121" i="16"/>
  <c r="Q121" i="16"/>
  <c r="V121" i="16"/>
  <c r="G122" i="16"/>
  <c r="I122" i="16"/>
  <c r="K122" i="16"/>
  <c r="M122" i="16"/>
  <c r="O122" i="16"/>
  <c r="Q122" i="16"/>
  <c r="Q112" i="16" s="1"/>
  <c r="V122" i="16"/>
  <c r="G123" i="16"/>
  <c r="M123" i="16" s="1"/>
  <c r="I123" i="16"/>
  <c r="K123" i="16"/>
  <c r="O123" i="16"/>
  <c r="Q123" i="16"/>
  <c r="V123" i="16"/>
  <c r="G124" i="16"/>
  <c r="I124" i="16"/>
  <c r="K124" i="16"/>
  <c r="M124" i="16"/>
  <c r="O124" i="16"/>
  <c r="Q124" i="16"/>
  <c r="V124" i="16"/>
  <c r="G125" i="16"/>
  <c r="M125" i="16" s="1"/>
  <c r="I125" i="16"/>
  <c r="K125" i="16"/>
  <c r="O125" i="16"/>
  <c r="Q125" i="16"/>
  <c r="V125" i="16"/>
  <c r="G126" i="16"/>
  <c r="I126" i="16"/>
  <c r="K126" i="16"/>
  <c r="M126" i="16"/>
  <c r="O126" i="16"/>
  <c r="Q126" i="16"/>
  <c r="V126" i="16"/>
  <c r="G127" i="16"/>
  <c r="I127" i="16"/>
  <c r="K127" i="16"/>
  <c r="M127" i="16"/>
  <c r="O127" i="16"/>
  <c r="Q127" i="16"/>
  <c r="V127" i="16"/>
  <c r="G128" i="16"/>
  <c r="I128" i="16"/>
  <c r="K128" i="16"/>
  <c r="M128" i="16"/>
  <c r="O128" i="16"/>
  <c r="Q128" i="16"/>
  <c r="V128" i="16"/>
  <c r="G129" i="16"/>
  <c r="M129" i="16" s="1"/>
  <c r="I129" i="16"/>
  <c r="K129" i="16"/>
  <c r="O129" i="16"/>
  <c r="Q129" i="16"/>
  <c r="V129" i="16"/>
  <c r="G130" i="16"/>
  <c r="I130" i="16"/>
  <c r="K130" i="16"/>
  <c r="M130" i="16"/>
  <c r="O130" i="16"/>
  <c r="Q130" i="16"/>
  <c r="V130" i="16"/>
  <c r="G131" i="16"/>
  <c r="M131" i="16" s="1"/>
  <c r="I131" i="16"/>
  <c r="K131" i="16"/>
  <c r="O131" i="16"/>
  <c r="Q131" i="16"/>
  <c r="V131" i="16"/>
  <c r="G132" i="16"/>
  <c r="I132" i="16"/>
  <c r="K132" i="16"/>
  <c r="M132" i="16"/>
  <c r="O132" i="16"/>
  <c r="Q132" i="16"/>
  <c r="V132" i="16"/>
  <c r="G133" i="16"/>
  <c r="M133" i="16" s="1"/>
  <c r="I133" i="16"/>
  <c r="K133" i="16"/>
  <c r="O133" i="16"/>
  <c r="Q133" i="16"/>
  <c r="V133" i="16"/>
  <c r="K134" i="16"/>
  <c r="Q134" i="16"/>
  <c r="G135" i="16"/>
  <c r="M135" i="16" s="1"/>
  <c r="M134" i="16" s="1"/>
  <c r="I135" i="16"/>
  <c r="K135" i="16"/>
  <c r="O135" i="16"/>
  <c r="Q135" i="16"/>
  <c r="V135" i="16"/>
  <c r="G136" i="16"/>
  <c r="I136" i="16"/>
  <c r="I134" i="16" s="1"/>
  <c r="K136" i="16"/>
  <c r="M136" i="16"/>
  <c r="O136" i="16"/>
  <c r="O134" i="16" s="1"/>
  <c r="Q136" i="16"/>
  <c r="V136" i="16"/>
  <c r="G137" i="16"/>
  <c r="M137" i="16" s="1"/>
  <c r="I137" i="16"/>
  <c r="K137" i="16"/>
  <c r="O137" i="16"/>
  <c r="Q137" i="16"/>
  <c r="V137" i="16"/>
  <c r="V134" i="16" s="1"/>
  <c r="G138" i="16"/>
  <c r="I138" i="16"/>
  <c r="K138" i="16"/>
  <c r="M138" i="16"/>
  <c r="O138" i="16"/>
  <c r="Q138" i="16"/>
  <c r="V138" i="16"/>
  <c r="G139" i="16"/>
  <c r="I139" i="16"/>
  <c r="K139" i="16"/>
  <c r="M139" i="16"/>
  <c r="O139" i="16"/>
  <c r="Q139" i="16"/>
  <c r="V139" i="16"/>
  <c r="G140" i="16"/>
  <c r="I140" i="16"/>
  <c r="K140" i="16"/>
  <c r="M140" i="16"/>
  <c r="O140" i="16"/>
  <c r="Q140" i="16"/>
  <c r="V140" i="16"/>
  <c r="G141" i="16"/>
  <c r="M141" i="16" s="1"/>
  <c r="I141" i="16"/>
  <c r="K141" i="16"/>
  <c r="O141" i="16"/>
  <c r="Q141" i="16"/>
  <c r="V141" i="16"/>
  <c r="G143" i="16"/>
  <c r="M143" i="16" s="1"/>
  <c r="I143" i="16"/>
  <c r="K143" i="16"/>
  <c r="K142" i="16" s="1"/>
  <c r="O143" i="16"/>
  <c r="O142" i="16" s="1"/>
  <c r="Q143" i="16"/>
  <c r="V143" i="16"/>
  <c r="G144" i="16"/>
  <c r="I144" i="16"/>
  <c r="K144" i="16"/>
  <c r="M144" i="16"/>
  <c r="O144" i="16"/>
  <c r="Q144" i="16"/>
  <c r="Q142" i="16" s="1"/>
  <c r="V144" i="16"/>
  <c r="G145" i="16"/>
  <c r="M145" i="16" s="1"/>
  <c r="I145" i="16"/>
  <c r="I142" i="16" s="1"/>
  <c r="K145" i="16"/>
  <c r="O145" i="16"/>
  <c r="Q145" i="16"/>
  <c r="V145" i="16"/>
  <c r="G146" i="16"/>
  <c r="I146" i="16"/>
  <c r="K146" i="16"/>
  <c r="M146" i="16"/>
  <c r="O146" i="16"/>
  <c r="Q146" i="16"/>
  <c r="V146" i="16"/>
  <c r="G147" i="16"/>
  <c r="M147" i="16" s="1"/>
  <c r="I147" i="16"/>
  <c r="K147" i="16"/>
  <c r="O147" i="16"/>
  <c r="Q147" i="16"/>
  <c r="V147" i="16"/>
  <c r="G148" i="16"/>
  <c r="I148" i="16"/>
  <c r="K148" i="16"/>
  <c r="M148" i="16"/>
  <c r="O148" i="16"/>
  <c r="Q148" i="16"/>
  <c r="V148" i="16"/>
  <c r="G149" i="16"/>
  <c r="M149" i="16" s="1"/>
  <c r="I149" i="16"/>
  <c r="K149" i="16"/>
  <c r="O149" i="16"/>
  <c r="Q149" i="16"/>
  <c r="V149" i="16"/>
  <c r="G150" i="16"/>
  <c r="I150" i="16"/>
  <c r="K150" i="16"/>
  <c r="M150" i="16"/>
  <c r="O150" i="16"/>
  <c r="Q150" i="16"/>
  <c r="V150" i="16"/>
  <c r="G151" i="16"/>
  <c r="I151" i="16"/>
  <c r="K151" i="16"/>
  <c r="M151" i="16"/>
  <c r="O151" i="16"/>
  <c r="Q151" i="16"/>
  <c r="V151" i="16"/>
  <c r="V142" i="16" s="1"/>
  <c r="G152" i="16"/>
  <c r="I152" i="16"/>
  <c r="K152" i="16"/>
  <c r="M152" i="16"/>
  <c r="O152" i="16"/>
  <c r="Q152" i="16"/>
  <c r="V152" i="16"/>
  <c r="G153" i="16"/>
  <c r="M153" i="16" s="1"/>
  <c r="I153" i="16"/>
  <c r="K153" i="16"/>
  <c r="O153" i="16"/>
  <c r="Q153" i="16"/>
  <c r="V153" i="16"/>
  <c r="G154" i="16"/>
  <c r="M154" i="16" s="1"/>
  <c r="I154" i="16"/>
  <c r="K154" i="16"/>
  <c r="O154" i="16"/>
  <c r="Q154" i="16"/>
  <c r="V154" i="16"/>
  <c r="G155" i="16"/>
  <c r="M155" i="16" s="1"/>
  <c r="I155" i="16"/>
  <c r="K155" i="16"/>
  <c r="O155" i="16"/>
  <c r="Q155" i="16"/>
  <c r="V155" i="16"/>
  <c r="G156" i="16"/>
  <c r="I156" i="16"/>
  <c r="K156" i="16"/>
  <c r="M156" i="16"/>
  <c r="O156" i="16"/>
  <c r="Q156" i="16"/>
  <c r="V156" i="16"/>
  <c r="G157" i="16"/>
  <c r="K157" i="16"/>
  <c r="O157" i="16"/>
  <c r="G158" i="16"/>
  <c r="I158" i="16"/>
  <c r="I157" i="16" s="1"/>
  <c r="K158" i="16"/>
  <c r="M158" i="16"/>
  <c r="M157" i="16" s="1"/>
  <c r="O158" i="16"/>
  <c r="Q158" i="16"/>
  <c r="Q157" i="16" s="1"/>
  <c r="V158" i="16"/>
  <c r="V157" i="16" s="1"/>
  <c r="G159" i="16"/>
  <c r="G160" i="16"/>
  <c r="I160" i="16"/>
  <c r="I159" i="16" s="1"/>
  <c r="K160" i="16"/>
  <c r="M160" i="16"/>
  <c r="O160" i="16"/>
  <c r="O159" i="16" s="1"/>
  <c r="Q160" i="16"/>
  <c r="Q159" i="16" s="1"/>
  <c r="V160" i="16"/>
  <c r="G161" i="16"/>
  <c r="M161" i="16" s="1"/>
  <c r="I161" i="16"/>
  <c r="K161" i="16"/>
  <c r="O161" i="16"/>
  <c r="Q161" i="16"/>
  <c r="V161" i="16"/>
  <c r="V159" i="16" s="1"/>
  <c r="G162" i="16"/>
  <c r="I162" i="16"/>
  <c r="K162" i="16"/>
  <c r="M162" i="16"/>
  <c r="O162" i="16"/>
  <c r="Q162" i="16"/>
  <c r="V162" i="16"/>
  <c r="G163" i="16"/>
  <c r="I163" i="16"/>
  <c r="K163" i="16"/>
  <c r="M163" i="16"/>
  <c r="O163" i="16"/>
  <c r="Q163" i="16"/>
  <c r="V163" i="16"/>
  <c r="G164" i="16"/>
  <c r="I164" i="16"/>
  <c r="K164" i="16"/>
  <c r="M164" i="16"/>
  <c r="O164" i="16"/>
  <c r="Q164" i="16"/>
  <c r="V164" i="16"/>
  <c r="G165" i="16"/>
  <c r="M165" i="16" s="1"/>
  <c r="I165" i="16"/>
  <c r="K165" i="16"/>
  <c r="K159" i="16" s="1"/>
  <c r="O165" i="16"/>
  <c r="Q165" i="16"/>
  <c r="V165" i="16"/>
  <c r="AE167" i="16"/>
  <c r="G76" i="15"/>
  <c r="BA67" i="15"/>
  <c r="BA21" i="15"/>
  <c r="BA12" i="15"/>
  <c r="G8" i="15"/>
  <c r="G9" i="15"/>
  <c r="M9" i="15" s="1"/>
  <c r="I9" i="15"/>
  <c r="I8" i="15" s="1"/>
  <c r="K9" i="15"/>
  <c r="O9" i="15"/>
  <c r="O8" i="15" s="1"/>
  <c r="Q9" i="15"/>
  <c r="Q8" i="15" s="1"/>
  <c r="V9" i="15"/>
  <c r="G11" i="15"/>
  <c r="I11" i="15"/>
  <c r="K11" i="15"/>
  <c r="K8" i="15" s="1"/>
  <c r="M11" i="15"/>
  <c r="O11" i="15"/>
  <c r="Q11" i="15"/>
  <c r="V11" i="15"/>
  <c r="V8" i="15" s="1"/>
  <c r="G13" i="15"/>
  <c r="I13" i="15"/>
  <c r="K13" i="15"/>
  <c r="M13" i="15"/>
  <c r="O13" i="15"/>
  <c r="Q13" i="15"/>
  <c r="V13" i="15"/>
  <c r="G15" i="15"/>
  <c r="I15" i="15"/>
  <c r="K15" i="15"/>
  <c r="M15" i="15"/>
  <c r="O15" i="15"/>
  <c r="Q15" i="15"/>
  <c r="V15" i="15"/>
  <c r="G18" i="15"/>
  <c r="M18" i="15" s="1"/>
  <c r="I18" i="15"/>
  <c r="K18" i="15"/>
  <c r="O18" i="15"/>
  <c r="Q18" i="15"/>
  <c r="V18" i="15"/>
  <c r="G20" i="15"/>
  <c r="M20" i="15" s="1"/>
  <c r="I20" i="15"/>
  <c r="K20" i="15"/>
  <c r="O20" i="15"/>
  <c r="Q20" i="15"/>
  <c r="V20" i="15"/>
  <c r="G22" i="15"/>
  <c r="M22" i="15" s="1"/>
  <c r="I22" i="15"/>
  <c r="K22" i="15"/>
  <c r="O22" i="15"/>
  <c r="Q22" i="15"/>
  <c r="V22" i="15"/>
  <c r="G23" i="15"/>
  <c r="O23" i="15"/>
  <c r="V23" i="15"/>
  <c r="G24" i="15"/>
  <c r="I24" i="15"/>
  <c r="I23" i="15" s="1"/>
  <c r="K24" i="15"/>
  <c r="K23" i="15" s="1"/>
  <c r="M24" i="15"/>
  <c r="M23" i="15" s="1"/>
  <c r="O24" i="15"/>
  <c r="Q24" i="15"/>
  <c r="Q23" i="15" s="1"/>
  <c r="V24" i="15"/>
  <c r="K26" i="15"/>
  <c r="O26" i="15"/>
  <c r="G27" i="15"/>
  <c r="G26" i="15" s="1"/>
  <c r="I27" i="15"/>
  <c r="I26" i="15" s="1"/>
  <c r="K27" i="15"/>
  <c r="M27" i="15"/>
  <c r="M26" i="15" s="1"/>
  <c r="O27" i="15"/>
  <c r="Q27" i="15"/>
  <c r="Q26" i="15" s="1"/>
  <c r="V27" i="15"/>
  <c r="V26" i="15" s="1"/>
  <c r="G29" i="15"/>
  <c r="K29" i="15"/>
  <c r="V29" i="15"/>
  <c r="G30" i="15"/>
  <c r="M30" i="15" s="1"/>
  <c r="M29" i="15" s="1"/>
  <c r="I30" i="15"/>
  <c r="I29" i="15" s="1"/>
  <c r="K30" i="15"/>
  <c r="O30" i="15"/>
  <c r="O29" i="15" s="1"/>
  <c r="Q30" i="15"/>
  <c r="Q29" i="15" s="1"/>
  <c r="V30" i="15"/>
  <c r="G32" i="15"/>
  <c r="V32" i="15"/>
  <c r="G33" i="15"/>
  <c r="I33" i="15"/>
  <c r="I32" i="15" s="1"/>
  <c r="K33" i="15"/>
  <c r="K32" i="15" s="1"/>
  <c r="M33" i="15"/>
  <c r="M32" i="15" s="1"/>
  <c r="O33" i="15"/>
  <c r="Q33" i="15"/>
  <c r="Q32" i="15" s="1"/>
  <c r="V33" i="15"/>
  <c r="G35" i="15"/>
  <c r="I35" i="15"/>
  <c r="K35" i="15"/>
  <c r="M35" i="15"/>
  <c r="O35" i="15"/>
  <c r="O32" i="15" s="1"/>
  <c r="Q35" i="15"/>
  <c r="V35" i="15"/>
  <c r="G36" i="15"/>
  <c r="I36" i="15"/>
  <c r="G37" i="15"/>
  <c r="M37" i="15" s="1"/>
  <c r="M36" i="15" s="1"/>
  <c r="I37" i="15"/>
  <c r="K37" i="15"/>
  <c r="K36" i="15" s="1"/>
  <c r="O37" i="15"/>
  <c r="O36" i="15" s="1"/>
  <c r="Q37" i="15"/>
  <c r="Q36" i="15" s="1"/>
  <c r="V37" i="15"/>
  <c r="V36" i="15" s="1"/>
  <c r="G41" i="15"/>
  <c r="M41" i="15" s="1"/>
  <c r="I41" i="15"/>
  <c r="K41" i="15"/>
  <c r="K40" i="15" s="1"/>
  <c r="O41" i="15"/>
  <c r="O40" i="15" s="1"/>
  <c r="Q41" i="15"/>
  <c r="Q40" i="15" s="1"/>
  <c r="V41" i="15"/>
  <c r="V40" i="15" s="1"/>
  <c r="G43" i="15"/>
  <c r="I43" i="15"/>
  <c r="K43" i="15"/>
  <c r="M43" i="15"/>
  <c r="O43" i="15"/>
  <c r="Q43" i="15"/>
  <c r="V43" i="15"/>
  <c r="G44" i="15"/>
  <c r="I44" i="15"/>
  <c r="I40" i="15" s="1"/>
  <c r="K44" i="15"/>
  <c r="M44" i="15"/>
  <c r="O44" i="15"/>
  <c r="Q44" i="15"/>
  <c r="V44" i="15"/>
  <c r="G45" i="15"/>
  <c r="I45" i="15"/>
  <c r="K45" i="15"/>
  <c r="M45" i="15"/>
  <c r="O45" i="15"/>
  <c r="Q45" i="15"/>
  <c r="V45" i="15"/>
  <c r="G46" i="15"/>
  <c r="AF76" i="15" s="1"/>
  <c r="I46" i="15"/>
  <c r="K46" i="15"/>
  <c r="O46" i="15"/>
  <c r="Q46" i="15"/>
  <c r="V46" i="15"/>
  <c r="G48" i="15"/>
  <c r="M48" i="15" s="1"/>
  <c r="I48" i="15"/>
  <c r="K48" i="15"/>
  <c r="O48" i="15"/>
  <c r="Q48" i="15"/>
  <c r="V48" i="15"/>
  <c r="G50" i="15"/>
  <c r="M50" i="15" s="1"/>
  <c r="I50" i="15"/>
  <c r="K50" i="15"/>
  <c r="O50" i="15"/>
  <c r="Q50" i="15"/>
  <c r="V50" i="15"/>
  <c r="G52" i="15"/>
  <c r="I52" i="15"/>
  <c r="K52" i="15"/>
  <c r="M52" i="15"/>
  <c r="O52" i="15"/>
  <c r="Q52" i="15"/>
  <c r="V52" i="15"/>
  <c r="G54" i="15"/>
  <c r="I54" i="15"/>
  <c r="K54" i="15"/>
  <c r="M54" i="15"/>
  <c r="O54" i="15"/>
  <c r="Q54" i="15"/>
  <c r="V54" i="15"/>
  <c r="G55" i="15"/>
  <c r="M55" i="15" s="1"/>
  <c r="I55" i="15"/>
  <c r="K55" i="15"/>
  <c r="O55" i="15"/>
  <c r="Q55" i="15"/>
  <c r="V55" i="15"/>
  <c r="G57" i="15"/>
  <c r="V57" i="15"/>
  <c r="G58" i="15"/>
  <c r="M58" i="15" s="1"/>
  <c r="M57" i="15" s="1"/>
  <c r="I58" i="15"/>
  <c r="I57" i="15" s="1"/>
  <c r="K58" i="15"/>
  <c r="O58" i="15"/>
  <c r="O57" i="15" s="1"/>
  <c r="Q58" i="15"/>
  <c r="Q57" i="15" s="1"/>
  <c r="V58" i="15"/>
  <c r="G60" i="15"/>
  <c r="I60" i="15"/>
  <c r="K60" i="15"/>
  <c r="M60" i="15"/>
  <c r="O60" i="15"/>
  <c r="Q60" i="15"/>
  <c r="V60" i="15"/>
  <c r="G61" i="15"/>
  <c r="I61" i="15"/>
  <c r="K61" i="15"/>
  <c r="M61" i="15"/>
  <c r="O61" i="15"/>
  <c r="Q61" i="15"/>
  <c r="V61" i="15"/>
  <c r="G62" i="15"/>
  <c r="I62" i="15"/>
  <c r="K62" i="15"/>
  <c r="K57" i="15" s="1"/>
  <c r="M62" i="15"/>
  <c r="O62" i="15"/>
  <c r="Q62" i="15"/>
  <c r="V62" i="15"/>
  <c r="G63" i="15"/>
  <c r="I63" i="15"/>
  <c r="K63" i="15"/>
  <c r="M63" i="15"/>
  <c r="O63" i="15"/>
  <c r="Q63" i="15"/>
  <c r="V63" i="15"/>
  <c r="G65" i="15"/>
  <c r="G66" i="15"/>
  <c r="M66" i="15" s="1"/>
  <c r="M65" i="15" s="1"/>
  <c r="I66" i="15"/>
  <c r="I65" i="15" s="1"/>
  <c r="K66" i="15"/>
  <c r="O66" i="15"/>
  <c r="O65" i="15" s="1"/>
  <c r="Q66" i="15"/>
  <c r="Q65" i="15" s="1"/>
  <c r="V66" i="15"/>
  <c r="G68" i="15"/>
  <c r="M68" i="15" s="1"/>
  <c r="I68" i="15"/>
  <c r="K68" i="15"/>
  <c r="O68" i="15"/>
  <c r="Q68" i="15"/>
  <c r="V68" i="15"/>
  <c r="G70" i="15"/>
  <c r="I70" i="15"/>
  <c r="K70" i="15"/>
  <c r="K65" i="15" s="1"/>
  <c r="M70" i="15"/>
  <c r="O70" i="15"/>
  <c r="Q70" i="15"/>
  <c r="V70" i="15"/>
  <c r="G71" i="15"/>
  <c r="I71" i="15"/>
  <c r="K71" i="15"/>
  <c r="M71" i="15"/>
  <c r="O71" i="15"/>
  <c r="Q71" i="15"/>
  <c r="V71" i="15"/>
  <c r="G72" i="15"/>
  <c r="M72" i="15" s="1"/>
  <c r="I72" i="15"/>
  <c r="K72" i="15"/>
  <c r="O72" i="15"/>
  <c r="Q72" i="15"/>
  <c r="V72" i="15"/>
  <c r="G73" i="15"/>
  <c r="M73" i="15" s="1"/>
  <c r="I73" i="15"/>
  <c r="K73" i="15"/>
  <c r="O73" i="15"/>
  <c r="Q73" i="15"/>
  <c r="V73" i="15"/>
  <c r="V65" i="15" s="1"/>
  <c r="AE76" i="15"/>
  <c r="G1215" i="14"/>
  <c r="BA747" i="14"/>
  <c r="BA685" i="14"/>
  <c r="BA467" i="14"/>
  <c r="BA284" i="14"/>
  <c r="BA276" i="14"/>
  <c r="BA271" i="14"/>
  <c r="BA260" i="14"/>
  <c r="BA245" i="14"/>
  <c r="BA224" i="14"/>
  <c r="BA74" i="14"/>
  <c r="BA69" i="14"/>
  <c r="BA44" i="14"/>
  <c r="BA39" i="14"/>
  <c r="BA22" i="14"/>
  <c r="BA17" i="14"/>
  <c r="G8" i="14"/>
  <c r="G9" i="14"/>
  <c r="M9" i="14" s="1"/>
  <c r="I9" i="14"/>
  <c r="I8" i="14" s="1"/>
  <c r="K9" i="14"/>
  <c r="O9" i="14"/>
  <c r="O8" i="14" s="1"/>
  <c r="Q9" i="14"/>
  <c r="Q8" i="14" s="1"/>
  <c r="V9" i="14"/>
  <c r="V8" i="14" s="1"/>
  <c r="G13" i="14"/>
  <c r="M13" i="14" s="1"/>
  <c r="I13" i="14"/>
  <c r="K13" i="14"/>
  <c r="K8" i="14" s="1"/>
  <c r="O13" i="14"/>
  <c r="Q13" i="14"/>
  <c r="V13" i="14"/>
  <c r="G16" i="14"/>
  <c r="I16" i="14"/>
  <c r="K16" i="14"/>
  <c r="M16" i="14"/>
  <c r="O16" i="14"/>
  <c r="Q16" i="14"/>
  <c r="V16" i="14"/>
  <c r="G21" i="14"/>
  <c r="I21" i="14"/>
  <c r="K21" i="14"/>
  <c r="M21" i="14"/>
  <c r="O21" i="14"/>
  <c r="Q21" i="14"/>
  <c r="V21" i="14"/>
  <c r="G24" i="14"/>
  <c r="I24" i="14"/>
  <c r="K24" i="14"/>
  <c r="M24" i="14"/>
  <c r="O24" i="14"/>
  <c r="Q24" i="14"/>
  <c r="V24" i="14"/>
  <c r="G32" i="14"/>
  <c r="M32" i="14" s="1"/>
  <c r="I32" i="14"/>
  <c r="K32" i="14"/>
  <c r="O32" i="14"/>
  <c r="Q32" i="14"/>
  <c r="V32" i="14"/>
  <c r="G35" i="14"/>
  <c r="M35" i="14" s="1"/>
  <c r="I35" i="14"/>
  <c r="K35" i="14"/>
  <c r="O35" i="14"/>
  <c r="Q35" i="14"/>
  <c r="V35" i="14"/>
  <c r="G38" i="14"/>
  <c r="M38" i="14" s="1"/>
  <c r="I38" i="14"/>
  <c r="K38" i="14"/>
  <c r="O38" i="14"/>
  <c r="Q38" i="14"/>
  <c r="V38" i="14"/>
  <c r="G43" i="14"/>
  <c r="I43" i="14"/>
  <c r="K43" i="14"/>
  <c r="M43" i="14"/>
  <c r="O43" i="14"/>
  <c r="Q43" i="14"/>
  <c r="V43" i="14"/>
  <c r="G46" i="14"/>
  <c r="I46" i="14"/>
  <c r="K46" i="14"/>
  <c r="M46" i="14"/>
  <c r="O46" i="14"/>
  <c r="Q46" i="14"/>
  <c r="V46" i="14"/>
  <c r="K48" i="14"/>
  <c r="G49" i="14"/>
  <c r="M49" i="14" s="1"/>
  <c r="M48" i="14" s="1"/>
  <c r="I49" i="14"/>
  <c r="I48" i="14" s="1"/>
  <c r="K49" i="14"/>
  <c r="O49" i="14"/>
  <c r="O48" i="14" s="1"/>
  <c r="Q49" i="14"/>
  <c r="Q48" i="14" s="1"/>
  <c r="V49" i="14"/>
  <c r="V48" i="14" s="1"/>
  <c r="G54" i="14"/>
  <c r="G55" i="14"/>
  <c r="I55" i="14"/>
  <c r="K55" i="14"/>
  <c r="K54" i="14" s="1"/>
  <c r="M55" i="14"/>
  <c r="M54" i="14" s="1"/>
  <c r="O55" i="14"/>
  <c r="O54" i="14" s="1"/>
  <c r="Q55" i="14"/>
  <c r="Q54" i="14" s="1"/>
  <c r="V55" i="14"/>
  <c r="V54" i="14" s="1"/>
  <c r="G58" i="14"/>
  <c r="I58" i="14"/>
  <c r="K58" i="14"/>
  <c r="M58" i="14"/>
  <c r="O58" i="14"/>
  <c r="Q58" i="14"/>
  <c r="V58" i="14"/>
  <c r="G62" i="14"/>
  <c r="I62" i="14"/>
  <c r="I54" i="14" s="1"/>
  <c r="K62" i="14"/>
  <c r="M62" i="14"/>
  <c r="O62" i="14"/>
  <c r="Q62" i="14"/>
  <c r="V62" i="14"/>
  <c r="G64" i="14"/>
  <c r="I64" i="14"/>
  <c r="O64" i="14"/>
  <c r="G65" i="14"/>
  <c r="M65" i="14" s="1"/>
  <c r="M64" i="14" s="1"/>
  <c r="I65" i="14"/>
  <c r="K65" i="14"/>
  <c r="K64" i="14" s="1"/>
  <c r="O65" i="14"/>
  <c r="Q65" i="14"/>
  <c r="Q64" i="14" s="1"/>
  <c r="V65" i="14"/>
  <c r="V64" i="14" s="1"/>
  <c r="G72" i="14"/>
  <c r="I72" i="14"/>
  <c r="K72" i="14"/>
  <c r="V72" i="14"/>
  <c r="G73" i="14"/>
  <c r="I73" i="14"/>
  <c r="K73" i="14"/>
  <c r="M73" i="14"/>
  <c r="M72" i="14" s="1"/>
  <c r="O73" i="14"/>
  <c r="O72" i="14" s="1"/>
  <c r="Q73" i="14"/>
  <c r="Q72" i="14" s="1"/>
  <c r="V73" i="14"/>
  <c r="G136" i="14"/>
  <c r="G137" i="14"/>
  <c r="I137" i="14"/>
  <c r="I136" i="14" s="1"/>
  <c r="K137" i="14"/>
  <c r="K136" i="14" s="1"/>
  <c r="M137" i="14"/>
  <c r="O137" i="14"/>
  <c r="Q137" i="14"/>
  <c r="Q136" i="14" s="1"/>
  <c r="V137" i="14"/>
  <c r="V136" i="14" s="1"/>
  <c r="G223" i="14"/>
  <c r="M223" i="14" s="1"/>
  <c r="I223" i="14"/>
  <c r="K223" i="14"/>
  <c r="O223" i="14"/>
  <c r="Q223" i="14"/>
  <c r="V223" i="14"/>
  <c r="G244" i="14"/>
  <c r="I244" i="14"/>
  <c r="K244" i="14"/>
  <c r="M244" i="14"/>
  <c r="O244" i="14"/>
  <c r="Q244" i="14"/>
  <c r="V244" i="14"/>
  <c r="G259" i="14"/>
  <c r="M259" i="14" s="1"/>
  <c r="I259" i="14"/>
  <c r="K259" i="14"/>
  <c r="O259" i="14"/>
  <c r="Q259" i="14"/>
  <c r="V259" i="14"/>
  <c r="G270" i="14"/>
  <c r="I270" i="14"/>
  <c r="K270" i="14"/>
  <c r="M270" i="14"/>
  <c r="O270" i="14"/>
  <c r="Q270" i="14"/>
  <c r="V270" i="14"/>
  <c r="G275" i="14"/>
  <c r="I275" i="14"/>
  <c r="K275" i="14"/>
  <c r="M275" i="14"/>
  <c r="O275" i="14"/>
  <c r="O136" i="14" s="1"/>
  <c r="Q275" i="14"/>
  <c r="V275" i="14"/>
  <c r="G283" i="14"/>
  <c r="I283" i="14"/>
  <c r="K283" i="14"/>
  <c r="M283" i="14"/>
  <c r="O283" i="14"/>
  <c r="Q283" i="14"/>
  <c r="V283" i="14"/>
  <c r="G333" i="14"/>
  <c r="M333" i="14" s="1"/>
  <c r="I333" i="14"/>
  <c r="K333" i="14"/>
  <c r="O333" i="14"/>
  <c r="Q333" i="14"/>
  <c r="V333" i="14"/>
  <c r="G407" i="14"/>
  <c r="M407" i="14" s="1"/>
  <c r="I407" i="14"/>
  <c r="K407" i="14"/>
  <c r="O407" i="14"/>
  <c r="Q407" i="14"/>
  <c r="V407" i="14"/>
  <c r="G411" i="14"/>
  <c r="M411" i="14" s="1"/>
  <c r="I411" i="14"/>
  <c r="K411" i="14"/>
  <c r="O411" i="14"/>
  <c r="Q411" i="14"/>
  <c r="V411" i="14"/>
  <c r="G416" i="14"/>
  <c r="M416" i="14" s="1"/>
  <c r="I416" i="14"/>
  <c r="I415" i="14" s="1"/>
  <c r="K416" i="14"/>
  <c r="K415" i="14" s="1"/>
  <c r="O416" i="14"/>
  <c r="O415" i="14" s="1"/>
  <c r="Q416" i="14"/>
  <c r="V416" i="14"/>
  <c r="G428" i="14"/>
  <c r="I428" i="14"/>
  <c r="K428" i="14"/>
  <c r="M428" i="14"/>
  <c r="O428" i="14"/>
  <c r="Q428" i="14"/>
  <c r="Q415" i="14" s="1"/>
  <c r="V428" i="14"/>
  <c r="G431" i="14"/>
  <c r="I431" i="14"/>
  <c r="K431" i="14"/>
  <c r="M431" i="14"/>
  <c r="O431" i="14"/>
  <c r="Q431" i="14"/>
  <c r="V431" i="14"/>
  <c r="V415" i="14" s="1"/>
  <c r="G433" i="14"/>
  <c r="I433" i="14"/>
  <c r="K433" i="14"/>
  <c r="M433" i="14"/>
  <c r="O433" i="14"/>
  <c r="Q433" i="14"/>
  <c r="V433" i="14"/>
  <c r="G443" i="14"/>
  <c r="M443" i="14" s="1"/>
  <c r="I443" i="14"/>
  <c r="K443" i="14"/>
  <c r="O443" i="14"/>
  <c r="Q443" i="14"/>
  <c r="V443" i="14"/>
  <c r="G445" i="14"/>
  <c r="I445" i="14"/>
  <c r="K445" i="14"/>
  <c r="M445" i="14"/>
  <c r="O445" i="14"/>
  <c r="Q445" i="14"/>
  <c r="V445" i="14"/>
  <c r="G446" i="14"/>
  <c r="I446" i="14"/>
  <c r="K446" i="14"/>
  <c r="M446" i="14"/>
  <c r="O446" i="14"/>
  <c r="Q446" i="14"/>
  <c r="V446" i="14"/>
  <c r="G451" i="14"/>
  <c r="I451" i="14"/>
  <c r="K451" i="14"/>
  <c r="M451" i="14"/>
  <c r="O451" i="14"/>
  <c r="Q451" i="14"/>
  <c r="V451" i="14"/>
  <c r="G466" i="14"/>
  <c r="M466" i="14" s="1"/>
  <c r="I466" i="14"/>
  <c r="K466" i="14"/>
  <c r="O466" i="14"/>
  <c r="Q466" i="14"/>
  <c r="V466" i="14"/>
  <c r="G470" i="14"/>
  <c r="M470" i="14" s="1"/>
  <c r="I470" i="14"/>
  <c r="K470" i="14"/>
  <c r="O470" i="14"/>
  <c r="Q470" i="14"/>
  <c r="V470" i="14"/>
  <c r="K473" i="14"/>
  <c r="V473" i="14"/>
  <c r="G474" i="14"/>
  <c r="M474" i="14" s="1"/>
  <c r="I474" i="14"/>
  <c r="K474" i="14"/>
  <c r="O474" i="14"/>
  <c r="O473" i="14" s="1"/>
  <c r="Q474" i="14"/>
  <c r="Q473" i="14" s="1"/>
  <c r="V474" i="14"/>
  <c r="G475" i="14"/>
  <c r="G473" i="14" s="1"/>
  <c r="I475" i="14"/>
  <c r="I473" i="14" s="1"/>
  <c r="K475" i="14"/>
  <c r="O475" i="14"/>
  <c r="Q475" i="14"/>
  <c r="V475" i="14"/>
  <c r="I476" i="14"/>
  <c r="M476" i="14"/>
  <c r="O476" i="14"/>
  <c r="Q476" i="14"/>
  <c r="G477" i="14"/>
  <c r="G476" i="14" s="1"/>
  <c r="I477" i="14"/>
  <c r="K477" i="14"/>
  <c r="K476" i="14" s="1"/>
  <c r="M477" i="14"/>
  <c r="O477" i="14"/>
  <c r="Q477" i="14"/>
  <c r="V477" i="14"/>
  <c r="V476" i="14" s="1"/>
  <c r="G480" i="14"/>
  <c r="G481" i="14"/>
  <c r="M481" i="14" s="1"/>
  <c r="M480" i="14" s="1"/>
  <c r="I481" i="14"/>
  <c r="K481" i="14"/>
  <c r="O481" i="14"/>
  <c r="O480" i="14" s="1"/>
  <c r="Q481" i="14"/>
  <c r="Q480" i="14" s="1"/>
  <c r="V481" i="14"/>
  <c r="V480" i="14" s="1"/>
  <c r="G484" i="14"/>
  <c r="I484" i="14"/>
  <c r="I480" i="14" s="1"/>
  <c r="K484" i="14"/>
  <c r="K480" i="14" s="1"/>
  <c r="M484" i="14"/>
  <c r="O484" i="14"/>
  <c r="Q484" i="14"/>
  <c r="V484" i="14"/>
  <c r="V485" i="14"/>
  <c r="G486" i="14"/>
  <c r="G485" i="14" s="1"/>
  <c r="I486" i="14"/>
  <c r="I485" i="14" s="1"/>
  <c r="K486" i="14"/>
  <c r="M486" i="14"/>
  <c r="O486" i="14"/>
  <c r="Q486" i="14"/>
  <c r="V486" i="14"/>
  <c r="G490" i="14"/>
  <c r="M490" i="14" s="1"/>
  <c r="I490" i="14"/>
  <c r="K490" i="14"/>
  <c r="K485" i="14" s="1"/>
  <c r="O490" i="14"/>
  <c r="O485" i="14" s="1"/>
  <c r="Q490" i="14"/>
  <c r="Q485" i="14" s="1"/>
  <c r="V490" i="14"/>
  <c r="G493" i="14"/>
  <c r="M493" i="14" s="1"/>
  <c r="I493" i="14"/>
  <c r="K493" i="14"/>
  <c r="O493" i="14"/>
  <c r="Q493" i="14"/>
  <c r="V493" i="14"/>
  <c r="G495" i="14"/>
  <c r="M495" i="14" s="1"/>
  <c r="I495" i="14"/>
  <c r="K495" i="14"/>
  <c r="O495" i="14"/>
  <c r="Q495" i="14"/>
  <c r="V495" i="14"/>
  <c r="G497" i="14"/>
  <c r="M497" i="14" s="1"/>
  <c r="I497" i="14"/>
  <c r="K497" i="14"/>
  <c r="O497" i="14"/>
  <c r="Q497" i="14"/>
  <c r="V497" i="14"/>
  <c r="G499" i="14"/>
  <c r="M499" i="14" s="1"/>
  <c r="I499" i="14"/>
  <c r="K499" i="14"/>
  <c r="O499" i="14"/>
  <c r="Q499" i="14"/>
  <c r="V499" i="14"/>
  <c r="G501" i="14"/>
  <c r="I501" i="14"/>
  <c r="K501" i="14"/>
  <c r="M501" i="14"/>
  <c r="O501" i="14"/>
  <c r="Q501" i="14"/>
  <c r="V501" i="14"/>
  <c r="G502" i="14"/>
  <c r="I502" i="14"/>
  <c r="K502" i="14"/>
  <c r="M502" i="14"/>
  <c r="O502" i="14"/>
  <c r="Q502" i="14"/>
  <c r="V502" i="14"/>
  <c r="G504" i="14"/>
  <c r="I504" i="14"/>
  <c r="K504" i="14"/>
  <c r="M504" i="14"/>
  <c r="O504" i="14"/>
  <c r="Q504" i="14"/>
  <c r="V504" i="14"/>
  <c r="G507" i="14"/>
  <c r="O507" i="14"/>
  <c r="Q507" i="14"/>
  <c r="V507" i="14"/>
  <c r="G508" i="14"/>
  <c r="I508" i="14"/>
  <c r="I507" i="14" s="1"/>
  <c r="K508" i="14"/>
  <c r="K507" i="14" s="1"/>
  <c r="M508" i="14"/>
  <c r="M507" i="14" s="1"/>
  <c r="O508" i="14"/>
  <c r="Q508" i="14"/>
  <c r="V508" i="14"/>
  <c r="V510" i="14"/>
  <c r="G511" i="14"/>
  <c r="G510" i="14" s="1"/>
  <c r="I511" i="14"/>
  <c r="I510" i="14" s="1"/>
  <c r="K511" i="14"/>
  <c r="M511" i="14"/>
  <c r="O511" i="14"/>
  <c r="Q511" i="14"/>
  <c r="V511" i="14"/>
  <c r="G513" i="14"/>
  <c r="M513" i="14" s="1"/>
  <c r="I513" i="14"/>
  <c r="K513" i="14"/>
  <c r="K510" i="14" s="1"/>
  <c r="O513" i="14"/>
  <c r="O510" i="14" s="1"/>
  <c r="Q513" i="14"/>
  <c r="Q510" i="14" s="1"/>
  <c r="V513" i="14"/>
  <c r="G516" i="14"/>
  <c r="M516" i="14" s="1"/>
  <c r="I516" i="14"/>
  <c r="K516" i="14"/>
  <c r="K515" i="14" s="1"/>
  <c r="O516" i="14"/>
  <c r="O515" i="14" s="1"/>
  <c r="Q516" i="14"/>
  <c r="V516" i="14"/>
  <c r="V515" i="14" s="1"/>
  <c r="G537" i="14"/>
  <c r="M537" i="14" s="1"/>
  <c r="I537" i="14"/>
  <c r="K537" i="14"/>
  <c r="O537" i="14"/>
  <c r="Q537" i="14"/>
  <c r="Q515" i="14" s="1"/>
  <c r="V537" i="14"/>
  <c r="G547" i="14"/>
  <c r="M547" i="14" s="1"/>
  <c r="I547" i="14"/>
  <c r="K547" i="14"/>
  <c r="O547" i="14"/>
  <c r="Q547" i="14"/>
  <c r="V547" i="14"/>
  <c r="G557" i="14"/>
  <c r="I557" i="14"/>
  <c r="K557" i="14"/>
  <c r="M557" i="14"/>
  <c r="O557" i="14"/>
  <c r="Q557" i="14"/>
  <c r="V557" i="14"/>
  <c r="G559" i="14"/>
  <c r="I559" i="14"/>
  <c r="K559" i="14"/>
  <c r="M559" i="14"/>
  <c r="O559" i="14"/>
  <c r="Q559" i="14"/>
  <c r="V559" i="14"/>
  <c r="G561" i="14"/>
  <c r="I561" i="14"/>
  <c r="I515" i="14" s="1"/>
  <c r="K561" i="14"/>
  <c r="M561" i="14"/>
  <c r="O561" i="14"/>
  <c r="Q561" i="14"/>
  <c r="V561" i="14"/>
  <c r="G564" i="14"/>
  <c r="I564" i="14"/>
  <c r="I563" i="14" s="1"/>
  <c r="K564" i="14"/>
  <c r="K563" i="14" s="1"/>
  <c r="M564" i="14"/>
  <c r="O564" i="14"/>
  <c r="Q564" i="14"/>
  <c r="Q563" i="14" s="1"/>
  <c r="V564" i="14"/>
  <c r="G567" i="14"/>
  <c r="I567" i="14"/>
  <c r="K567" i="14"/>
  <c r="M567" i="14"/>
  <c r="O567" i="14"/>
  <c r="O563" i="14" s="1"/>
  <c r="Q567" i="14"/>
  <c r="V567" i="14"/>
  <c r="V563" i="14" s="1"/>
  <c r="G571" i="14"/>
  <c r="I571" i="14"/>
  <c r="K571" i="14"/>
  <c r="M571" i="14"/>
  <c r="O571" i="14"/>
  <c r="Q571" i="14"/>
  <c r="V571" i="14"/>
  <c r="G575" i="14"/>
  <c r="M575" i="14" s="1"/>
  <c r="I575" i="14"/>
  <c r="K575" i="14"/>
  <c r="O575" i="14"/>
  <c r="Q575" i="14"/>
  <c r="V575" i="14"/>
  <c r="G579" i="14"/>
  <c r="M579" i="14" s="1"/>
  <c r="I579" i="14"/>
  <c r="K579" i="14"/>
  <c r="O579" i="14"/>
  <c r="Q579" i="14"/>
  <c r="V579" i="14"/>
  <c r="G583" i="14"/>
  <c r="M583" i="14" s="1"/>
  <c r="I583" i="14"/>
  <c r="K583" i="14"/>
  <c r="O583" i="14"/>
  <c r="Q583" i="14"/>
  <c r="V583" i="14"/>
  <c r="G596" i="14"/>
  <c r="M596" i="14" s="1"/>
  <c r="I596" i="14"/>
  <c r="K596" i="14"/>
  <c r="O596" i="14"/>
  <c r="Q596" i="14"/>
  <c r="V596" i="14"/>
  <c r="G605" i="14"/>
  <c r="M605" i="14" s="1"/>
  <c r="I605" i="14"/>
  <c r="K605" i="14"/>
  <c r="O605" i="14"/>
  <c r="Q605" i="14"/>
  <c r="V605" i="14"/>
  <c r="G609" i="14"/>
  <c r="I609" i="14"/>
  <c r="K609" i="14"/>
  <c r="M609" i="14"/>
  <c r="O609" i="14"/>
  <c r="Q609" i="14"/>
  <c r="V609" i="14"/>
  <c r="G612" i="14"/>
  <c r="G611" i="14" s="1"/>
  <c r="I612" i="14"/>
  <c r="I611" i="14" s="1"/>
  <c r="K612" i="14"/>
  <c r="M612" i="14"/>
  <c r="M611" i="14" s="1"/>
  <c r="O612" i="14"/>
  <c r="O611" i="14" s="1"/>
  <c r="Q612" i="14"/>
  <c r="Q611" i="14" s="1"/>
  <c r="V612" i="14"/>
  <c r="G615" i="14"/>
  <c r="M615" i="14" s="1"/>
  <c r="I615" i="14"/>
  <c r="K615" i="14"/>
  <c r="O615" i="14"/>
  <c r="Q615" i="14"/>
  <c r="V615" i="14"/>
  <c r="V611" i="14" s="1"/>
  <c r="G617" i="14"/>
  <c r="I617" i="14"/>
  <c r="K617" i="14"/>
  <c r="M617" i="14"/>
  <c r="O617" i="14"/>
  <c r="Q617" i="14"/>
  <c r="V617" i="14"/>
  <c r="G630" i="14"/>
  <c r="I630" i="14"/>
  <c r="K630" i="14"/>
  <c r="M630" i="14"/>
  <c r="O630" i="14"/>
  <c r="Q630" i="14"/>
  <c r="V630" i="14"/>
  <c r="G632" i="14"/>
  <c r="I632" i="14"/>
  <c r="K632" i="14"/>
  <c r="M632" i="14"/>
  <c r="O632" i="14"/>
  <c r="Q632" i="14"/>
  <c r="V632" i="14"/>
  <c r="G634" i="14"/>
  <c r="M634" i="14" s="1"/>
  <c r="I634" i="14"/>
  <c r="K634" i="14"/>
  <c r="O634" i="14"/>
  <c r="Q634" i="14"/>
  <c r="V634" i="14"/>
  <c r="G636" i="14"/>
  <c r="M636" i="14" s="1"/>
  <c r="I636" i="14"/>
  <c r="K636" i="14"/>
  <c r="O636" i="14"/>
  <c r="Q636" i="14"/>
  <c r="V636" i="14"/>
  <c r="G638" i="14"/>
  <c r="M638" i="14" s="1"/>
  <c r="I638" i="14"/>
  <c r="K638" i="14"/>
  <c r="K611" i="14" s="1"/>
  <c r="O638" i="14"/>
  <c r="Q638" i="14"/>
  <c r="V638" i="14"/>
  <c r="G640" i="14"/>
  <c r="M640" i="14" s="1"/>
  <c r="I640" i="14"/>
  <c r="K640" i="14"/>
  <c r="O640" i="14"/>
  <c r="Q640" i="14"/>
  <c r="V640" i="14"/>
  <c r="G642" i="14"/>
  <c r="O642" i="14"/>
  <c r="G643" i="14"/>
  <c r="I643" i="14"/>
  <c r="I642" i="14" s="1"/>
  <c r="K643" i="14"/>
  <c r="K642" i="14" s="1"/>
  <c r="M643" i="14"/>
  <c r="M642" i="14" s="1"/>
  <c r="O643" i="14"/>
  <c r="Q643" i="14"/>
  <c r="Q642" i="14" s="1"/>
  <c r="V643" i="14"/>
  <c r="V642" i="14" s="1"/>
  <c r="G645" i="14"/>
  <c r="I645" i="14"/>
  <c r="K645" i="14"/>
  <c r="M645" i="14"/>
  <c r="O645" i="14"/>
  <c r="Q645" i="14"/>
  <c r="V645" i="14"/>
  <c r="G647" i="14"/>
  <c r="I647" i="14"/>
  <c r="K647" i="14"/>
  <c r="M647" i="14"/>
  <c r="O647" i="14"/>
  <c r="Q647" i="14"/>
  <c r="V647" i="14"/>
  <c r="G649" i="14"/>
  <c r="G650" i="14"/>
  <c r="I650" i="14"/>
  <c r="I649" i="14" s="1"/>
  <c r="K650" i="14"/>
  <c r="K649" i="14" s="1"/>
  <c r="M650" i="14"/>
  <c r="M649" i="14" s="1"/>
  <c r="O650" i="14"/>
  <c r="Q650" i="14"/>
  <c r="Q649" i="14" s="1"/>
  <c r="V650" i="14"/>
  <c r="G654" i="14"/>
  <c r="I654" i="14"/>
  <c r="K654" i="14"/>
  <c r="M654" i="14"/>
  <c r="O654" i="14"/>
  <c r="O649" i="14" s="1"/>
  <c r="Q654" i="14"/>
  <c r="V654" i="14"/>
  <c r="V649" i="14" s="1"/>
  <c r="G657" i="14"/>
  <c r="M657" i="14" s="1"/>
  <c r="M656" i="14" s="1"/>
  <c r="I657" i="14"/>
  <c r="I656" i="14" s="1"/>
  <c r="K657" i="14"/>
  <c r="K656" i="14" s="1"/>
  <c r="O657" i="14"/>
  <c r="O656" i="14" s="1"/>
  <c r="Q657" i="14"/>
  <c r="Q656" i="14" s="1"/>
  <c r="V657" i="14"/>
  <c r="V656" i="14" s="1"/>
  <c r="G661" i="14"/>
  <c r="M661" i="14" s="1"/>
  <c r="I661" i="14"/>
  <c r="K661" i="14"/>
  <c r="O661" i="14"/>
  <c r="Q661" i="14"/>
  <c r="V661" i="14"/>
  <c r="G664" i="14"/>
  <c r="M664" i="14" s="1"/>
  <c r="I664" i="14"/>
  <c r="K664" i="14"/>
  <c r="O664" i="14"/>
  <c r="Q664" i="14"/>
  <c r="V664" i="14"/>
  <c r="G667" i="14"/>
  <c r="M667" i="14" s="1"/>
  <c r="I667" i="14"/>
  <c r="I666" i="14" s="1"/>
  <c r="K667" i="14"/>
  <c r="K666" i="14" s="1"/>
  <c r="O667" i="14"/>
  <c r="O666" i="14" s="1"/>
  <c r="Q667" i="14"/>
  <c r="V667" i="14"/>
  <c r="G670" i="14"/>
  <c r="I670" i="14"/>
  <c r="K670" i="14"/>
  <c r="M670" i="14"/>
  <c r="O670" i="14"/>
  <c r="Q670" i="14"/>
  <c r="Q666" i="14" s="1"/>
  <c r="V670" i="14"/>
  <c r="V666" i="14" s="1"/>
  <c r="G672" i="14"/>
  <c r="I672" i="14"/>
  <c r="K672" i="14"/>
  <c r="M672" i="14"/>
  <c r="O672" i="14"/>
  <c r="Q672" i="14"/>
  <c r="V672" i="14"/>
  <c r="G674" i="14"/>
  <c r="I674" i="14"/>
  <c r="K674" i="14"/>
  <c r="M674" i="14"/>
  <c r="O674" i="14"/>
  <c r="Q674" i="14"/>
  <c r="V674" i="14"/>
  <c r="G676" i="14"/>
  <c r="M676" i="14" s="1"/>
  <c r="I676" i="14"/>
  <c r="K676" i="14"/>
  <c r="O676" i="14"/>
  <c r="Q676" i="14"/>
  <c r="V676" i="14"/>
  <c r="G679" i="14"/>
  <c r="I679" i="14"/>
  <c r="K679" i="14"/>
  <c r="M679" i="14"/>
  <c r="O679" i="14"/>
  <c r="Q679" i="14"/>
  <c r="V679" i="14"/>
  <c r="G681" i="14"/>
  <c r="I681" i="14"/>
  <c r="K681" i="14"/>
  <c r="M681" i="14"/>
  <c r="O681" i="14"/>
  <c r="Q681" i="14"/>
  <c r="V681" i="14"/>
  <c r="G684" i="14"/>
  <c r="M684" i="14" s="1"/>
  <c r="I684" i="14"/>
  <c r="I683" i="14" s="1"/>
  <c r="K684" i="14"/>
  <c r="K683" i="14" s="1"/>
  <c r="O684" i="14"/>
  <c r="O683" i="14" s="1"/>
  <c r="Q684" i="14"/>
  <c r="Q683" i="14" s="1"/>
  <c r="V684" i="14"/>
  <c r="V683" i="14" s="1"/>
  <c r="G746" i="14"/>
  <c r="M746" i="14" s="1"/>
  <c r="I746" i="14"/>
  <c r="K746" i="14"/>
  <c r="O746" i="14"/>
  <c r="Q746" i="14"/>
  <c r="V746" i="14"/>
  <c r="G802" i="14"/>
  <c r="M802" i="14" s="1"/>
  <c r="I802" i="14"/>
  <c r="K802" i="14"/>
  <c r="O802" i="14"/>
  <c r="Q802" i="14"/>
  <c r="V802" i="14"/>
  <c r="G805" i="14"/>
  <c r="M805" i="14" s="1"/>
  <c r="I805" i="14"/>
  <c r="K805" i="14"/>
  <c r="O805" i="14"/>
  <c r="Q805" i="14"/>
  <c r="V805" i="14"/>
  <c r="G810" i="14"/>
  <c r="M810" i="14" s="1"/>
  <c r="I810" i="14"/>
  <c r="K810" i="14"/>
  <c r="O810" i="14"/>
  <c r="Q810" i="14"/>
  <c r="V810" i="14"/>
  <c r="G859" i="14"/>
  <c r="I859" i="14"/>
  <c r="K859" i="14"/>
  <c r="M859" i="14"/>
  <c r="O859" i="14"/>
  <c r="Q859" i="14"/>
  <c r="V859" i="14"/>
  <c r="G865" i="14"/>
  <c r="I865" i="14"/>
  <c r="K865" i="14"/>
  <c r="M865" i="14"/>
  <c r="O865" i="14"/>
  <c r="Q865" i="14"/>
  <c r="V865" i="14"/>
  <c r="G878" i="14"/>
  <c r="I878" i="14"/>
  <c r="K878" i="14"/>
  <c r="M878" i="14"/>
  <c r="O878" i="14"/>
  <c r="Q878" i="14"/>
  <c r="V878" i="14"/>
  <c r="G916" i="14"/>
  <c r="M916" i="14" s="1"/>
  <c r="I916" i="14"/>
  <c r="K916" i="14"/>
  <c r="O916" i="14"/>
  <c r="Q916" i="14"/>
  <c r="V916" i="14"/>
  <c r="G974" i="14"/>
  <c r="I974" i="14"/>
  <c r="K974" i="14"/>
  <c r="M974" i="14"/>
  <c r="O974" i="14"/>
  <c r="Q974" i="14"/>
  <c r="V974" i="14"/>
  <c r="G1030" i="14"/>
  <c r="I1030" i="14"/>
  <c r="K1030" i="14"/>
  <c r="M1030" i="14"/>
  <c r="O1030" i="14"/>
  <c r="Q1030" i="14"/>
  <c r="V1030" i="14"/>
  <c r="G1031" i="14"/>
  <c r="I1031" i="14"/>
  <c r="K1031" i="14"/>
  <c r="M1031" i="14"/>
  <c r="O1031" i="14"/>
  <c r="Q1031" i="14"/>
  <c r="V1031" i="14"/>
  <c r="G1032" i="14"/>
  <c r="M1032" i="14" s="1"/>
  <c r="I1032" i="14"/>
  <c r="K1032" i="14"/>
  <c r="O1032" i="14"/>
  <c r="Q1032" i="14"/>
  <c r="V1032" i="14"/>
  <c r="G1033" i="14"/>
  <c r="M1033" i="14" s="1"/>
  <c r="I1033" i="14"/>
  <c r="K1033" i="14"/>
  <c r="O1033" i="14"/>
  <c r="Q1033" i="14"/>
  <c r="V1033" i="14"/>
  <c r="G1034" i="14"/>
  <c r="M1034" i="14" s="1"/>
  <c r="I1034" i="14"/>
  <c r="K1034" i="14"/>
  <c r="O1034" i="14"/>
  <c r="Q1034" i="14"/>
  <c r="V1034" i="14"/>
  <c r="G1035" i="14"/>
  <c r="M1035" i="14" s="1"/>
  <c r="I1035" i="14"/>
  <c r="K1035" i="14"/>
  <c r="O1035" i="14"/>
  <c r="Q1035" i="14"/>
  <c r="V1035" i="14"/>
  <c r="G1036" i="14"/>
  <c r="M1036" i="14" s="1"/>
  <c r="I1036" i="14"/>
  <c r="K1036" i="14"/>
  <c r="O1036" i="14"/>
  <c r="Q1036" i="14"/>
  <c r="V1036" i="14"/>
  <c r="G1037" i="14"/>
  <c r="I1037" i="14"/>
  <c r="K1037" i="14"/>
  <c r="M1037" i="14"/>
  <c r="O1037" i="14"/>
  <c r="Q1037" i="14"/>
  <c r="V1037" i="14"/>
  <c r="G1038" i="14"/>
  <c r="I1038" i="14"/>
  <c r="K1038" i="14"/>
  <c r="M1038" i="14"/>
  <c r="O1038" i="14"/>
  <c r="Q1038" i="14"/>
  <c r="V1038" i="14"/>
  <c r="G1039" i="14"/>
  <c r="I1039" i="14"/>
  <c r="K1039" i="14"/>
  <c r="M1039" i="14"/>
  <c r="O1039" i="14"/>
  <c r="Q1039" i="14"/>
  <c r="V1039" i="14"/>
  <c r="G1040" i="14"/>
  <c r="M1040" i="14" s="1"/>
  <c r="I1040" i="14"/>
  <c r="K1040" i="14"/>
  <c r="O1040" i="14"/>
  <c r="Q1040" i="14"/>
  <c r="V1040" i="14"/>
  <c r="G1041" i="14"/>
  <c r="I1041" i="14"/>
  <c r="K1041" i="14"/>
  <c r="M1041" i="14"/>
  <c r="O1041" i="14"/>
  <c r="Q1041" i="14"/>
  <c r="V1041" i="14"/>
  <c r="G1042" i="14"/>
  <c r="I1042" i="14"/>
  <c r="K1042" i="14"/>
  <c r="M1042" i="14"/>
  <c r="O1042" i="14"/>
  <c r="Q1042" i="14"/>
  <c r="V1042" i="14"/>
  <c r="G1043" i="14"/>
  <c r="I1043" i="14"/>
  <c r="K1043" i="14"/>
  <c r="M1043" i="14"/>
  <c r="O1043" i="14"/>
  <c r="Q1043" i="14"/>
  <c r="V1043" i="14"/>
  <c r="G1044" i="14"/>
  <c r="M1044" i="14" s="1"/>
  <c r="I1044" i="14"/>
  <c r="K1044" i="14"/>
  <c r="O1044" i="14"/>
  <c r="Q1044" i="14"/>
  <c r="V1044" i="14"/>
  <c r="G1045" i="14"/>
  <c r="M1045" i="14" s="1"/>
  <c r="I1045" i="14"/>
  <c r="K1045" i="14"/>
  <c r="O1045" i="14"/>
  <c r="Q1045" i="14"/>
  <c r="V1045" i="14"/>
  <c r="G1046" i="14"/>
  <c r="M1046" i="14" s="1"/>
  <c r="I1046" i="14"/>
  <c r="K1046" i="14"/>
  <c r="O1046" i="14"/>
  <c r="Q1046" i="14"/>
  <c r="V1046" i="14"/>
  <c r="G1047" i="14"/>
  <c r="M1047" i="14" s="1"/>
  <c r="I1047" i="14"/>
  <c r="K1047" i="14"/>
  <c r="O1047" i="14"/>
  <c r="Q1047" i="14"/>
  <c r="V1047" i="14"/>
  <c r="G1048" i="14"/>
  <c r="M1048" i="14" s="1"/>
  <c r="I1048" i="14"/>
  <c r="K1048" i="14"/>
  <c r="O1048" i="14"/>
  <c r="Q1048" i="14"/>
  <c r="V1048" i="14"/>
  <c r="G1049" i="14"/>
  <c r="I1049" i="14"/>
  <c r="K1049" i="14"/>
  <c r="M1049" i="14"/>
  <c r="O1049" i="14"/>
  <c r="Q1049" i="14"/>
  <c r="V1049" i="14"/>
  <c r="G1050" i="14"/>
  <c r="I1050" i="14"/>
  <c r="K1050" i="14"/>
  <c r="M1050" i="14"/>
  <c r="O1050" i="14"/>
  <c r="Q1050" i="14"/>
  <c r="V1050" i="14"/>
  <c r="G1051" i="14"/>
  <c r="I1051" i="14"/>
  <c r="K1051" i="14"/>
  <c r="M1051" i="14"/>
  <c r="O1051" i="14"/>
  <c r="Q1051" i="14"/>
  <c r="V1051" i="14"/>
  <c r="G1052" i="14"/>
  <c r="M1052" i="14" s="1"/>
  <c r="I1052" i="14"/>
  <c r="K1052" i="14"/>
  <c r="O1052" i="14"/>
  <c r="Q1052" i="14"/>
  <c r="V1052" i="14"/>
  <c r="G1053" i="14"/>
  <c r="I1053" i="14"/>
  <c r="K1053" i="14"/>
  <c r="M1053" i="14"/>
  <c r="O1053" i="14"/>
  <c r="Q1053" i="14"/>
  <c r="V1053" i="14"/>
  <c r="G1054" i="14"/>
  <c r="I1054" i="14"/>
  <c r="K1054" i="14"/>
  <c r="M1054" i="14"/>
  <c r="O1054" i="14"/>
  <c r="Q1054" i="14"/>
  <c r="V1054" i="14"/>
  <c r="G1055" i="14"/>
  <c r="I1055" i="14"/>
  <c r="K1055" i="14"/>
  <c r="M1055" i="14"/>
  <c r="O1055" i="14"/>
  <c r="Q1055" i="14"/>
  <c r="V1055" i="14"/>
  <c r="G1056" i="14"/>
  <c r="M1056" i="14" s="1"/>
  <c r="I1056" i="14"/>
  <c r="K1056" i="14"/>
  <c r="O1056" i="14"/>
  <c r="Q1056" i="14"/>
  <c r="V1056" i="14"/>
  <c r="G1057" i="14"/>
  <c r="M1057" i="14" s="1"/>
  <c r="I1057" i="14"/>
  <c r="K1057" i="14"/>
  <c r="O1057" i="14"/>
  <c r="Q1057" i="14"/>
  <c r="V1057" i="14"/>
  <c r="G1058" i="14"/>
  <c r="M1058" i="14" s="1"/>
  <c r="I1058" i="14"/>
  <c r="K1058" i="14"/>
  <c r="O1058" i="14"/>
  <c r="Q1058" i="14"/>
  <c r="V1058" i="14"/>
  <c r="G1059" i="14"/>
  <c r="M1059" i="14" s="1"/>
  <c r="I1059" i="14"/>
  <c r="K1059" i="14"/>
  <c r="O1059" i="14"/>
  <c r="Q1059" i="14"/>
  <c r="V1059" i="14"/>
  <c r="G1060" i="14"/>
  <c r="M1060" i="14" s="1"/>
  <c r="I1060" i="14"/>
  <c r="K1060" i="14"/>
  <c r="O1060" i="14"/>
  <c r="Q1060" i="14"/>
  <c r="V1060" i="14"/>
  <c r="G1061" i="14"/>
  <c r="I1061" i="14"/>
  <c r="K1061" i="14"/>
  <c r="M1061" i="14"/>
  <c r="O1061" i="14"/>
  <c r="Q1061" i="14"/>
  <c r="V1061" i="14"/>
  <c r="G1062" i="14"/>
  <c r="I1062" i="14"/>
  <c r="K1062" i="14"/>
  <c r="M1062" i="14"/>
  <c r="O1062" i="14"/>
  <c r="Q1062" i="14"/>
  <c r="V1062" i="14"/>
  <c r="G1063" i="14"/>
  <c r="I1063" i="14"/>
  <c r="K1063" i="14"/>
  <c r="M1063" i="14"/>
  <c r="O1063" i="14"/>
  <c r="Q1063" i="14"/>
  <c r="V1063" i="14"/>
  <c r="G1064" i="14"/>
  <c r="M1064" i="14" s="1"/>
  <c r="I1064" i="14"/>
  <c r="K1064" i="14"/>
  <c r="O1064" i="14"/>
  <c r="Q1064" i="14"/>
  <c r="V1064" i="14"/>
  <c r="G1065" i="14"/>
  <c r="I1065" i="14"/>
  <c r="K1065" i="14"/>
  <c r="M1065" i="14"/>
  <c r="O1065" i="14"/>
  <c r="Q1065" i="14"/>
  <c r="V1065" i="14"/>
  <c r="G1066" i="14"/>
  <c r="I1066" i="14"/>
  <c r="K1066" i="14"/>
  <c r="M1066" i="14"/>
  <c r="O1066" i="14"/>
  <c r="Q1066" i="14"/>
  <c r="V1066" i="14"/>
  <c r="G1067" i="14"/>
  <c r="I1067" i="14"/>
  <c r="K1067" i="14"/>
  <c r="M1067" i="14"/>
  <c r="O1067" i="14"/>
  <c r="Q1067" i="14"/>
  <c r="V1067" i="14"/>
  <c r="G1068" i="14"/>
  <c r="M1068" i="14" s="1"/>
  <c r="I1068" i="14"/>
  <c r="K1068" i="14"/>
  <c r="O1068" i="14"/>
  <c r="Q1068" i="14"/>
  <c r="V1068" i="14"/>
  <c r="G1069" i="14"/>
  <c r="M1069" i="14" s="1"/>
  <c r="I1069" i="14"/>
  <c r="K1069" i="14"/>
  <c r="O1069" i="14"/>
  <c r="Q1069" i="14"/>
  <c r="V1069" i="14"/>
  <c r="G1070" i="14"/>
  <c r="M1070" i="14" s="1"/>
  <c r="I1070" i="14"/>
  <c r="K1070" i="14"/>
  <c r="O1070" i="14"/>
  <c r="Q1070" i="14"/>
  <c r="V1070" i="14"/>
  <c r="G1071" i="14"/>
  <c r="M1071" i="14" s="1"/>
  <c r="I1071" i="14"/>
  <c r="K1071" i="14"/>
  <c r="O1071" i="14"/>
  <c r="Q1071" i="14"/>
  <c r="V1071" i="14"/>
  <c r="G1072" i="14"/>
  <c r="M1072" i="14" s="1"/>
  <c r="I1072" i="14"/>
  <c r="K1072" i="14"/>
  <c r="O1072" i="14"/>
  <c r="Q1072" i="14"/>
  <c r="V1072" i="14"/>
  <c r="G1073" i="14"/>
  <c r="I1073" i="14"/>
  <c r="K1073" i="14"/>
  <c r="M1073" i="14"/>
  <c r="O1073" i="14"/>
  <c r="Q1073" i="14"/>
  <c r="V1073" i="14"/>
  <c r="G1074" i="14"/>
  <c r="I1074" i="14"/>
  <c r="K1074" i="14"/>
  <c r="M1074" i="14"/>
  <c r="O1074" i="14"/>
  <c r="Q1074" i="14"/>
  <c r="V1074" i="14"/>
  <c r="G1075" i="14"/>
  <c r="I1075" i="14"/>
  <c r="K1075" i="14"/>
  <c r="M1075" i="14"/>
  <c r="O1075" i="14"/>
  <c r="Q1075" i="14"/>
  <c r="V1075" i="14"/>
  <c r="G1076" i="14"/>
  <c r="M1076" i="14" s="1"/>
  <c r="I1076" i="14"/>
  <c r="K1076" i="14"/>
  <c r="O1076" i="14"/>
  <c r="Q1076" i="14"/>
  <c r="V1076" i="14"/>
  <c r="G1077" i="14"/>
  <c r="I1077" i="14"/>
  <c r="K1077" i="14"/>
  <c r="M1077" i="14"/>
  <c r="O1077" i="14"/>
  <c r="Q1077" i="14"/>
  <c r="V1077" i="14"/>
  <c r="G1078" i="14"/>
  <c r="I1078" i="14"/>
  <c r="K1078" i="14"/>
  <c r="M1078" i="14"/>
  <c r="O1078" i="14"/>
  <c r="Q1078" i="14"/>
  <c r="V1078" i="14"/>
  <c r="G1079" i="14"/>
  <c r="I1079" i="14"/>
  <c r="K1079" i="14"/>
  <c r="M1079" i="14"/>
  <c r="O1079" i="14"/>
  <c r="Q1079" i="14"/>
  <c r="V1079" i="14"/>
  <c r="G1080" i="14"/>
  <c r="M1080" i="14" s="1"/>
  <c r="I1080" i="14"/>
  <c r="K1080" i="14"/>
  <c r="O1080" i="14"/>
  <c r="Q1080" i="14"/>
  <c r="V1080" i="14"/>
  <c r="G1081" i="14"/>
  <c r="M1081" i="14" s="1"/>
  <c r="I1081" i="14"/>
  <c r="K1081" i="14"/>
  <c r="O1081" i="14"/>
  <c r="Q1081" i="14"/>
  <c r="V1081" i="14"/>
  <c r="G1082" i="14"/>
  <c r="M1082" i="14" s="1"/>
  <c r="I1082" i="14"/>
  <c r="K1082" i="14"/>
  <c r="O1082" i="14"/>
  <c r="Q1082" i="14"/>
  <c r="V1082" i="14"/>
  <c r="G1083" i="14"/>
  <c r="M1083" i="14" s="1"/>
  <c r="I1083" i="14"/>
  <c r="K1083" i="14"/>
  <c r="O1083" i="14"/>
  <c r="Q1083" i="14"/>
  <c r="V1083" i="14"/>
  <c r="G1084" i="14"/>
  <c r="M1084" i="14" s="1"/>
  <c r="I1084" i="14"/>
  <c r="K1084" i="14"/>
  <c r="O1084" i="14"/>
  <c r="Q1084" i="14"/>
  <c r="V1084" i="14"/>
  <c r="Q1086" i="14"/>
  <c r="G1087" i="14"/>
  <c r="G1086" i="14" s="1"/>
  <c r="I1087" i="14"/>
  <c r="K1087" i="14"/>
  <c r="K1086" i="14" s="1"/>
  <c r="M1087" i="14"/>
  <c r="O1087" i="14"/>
  <c r="Q1087" i="14"/>
  <c r="V1087" i="14"/>
  <c r="V1086" i="14" s="1"/>
  <c r="G1089" i="14"/>
  <c r="I1089" i="14"/>
  <c r="I1086" i="14" s="1"/>
  <c r="K1089" i="14"/>
  <c r="M1089" i="14"/>
  <c r="O1089" i="14"/>
  <c r="O1086" i="14" s="1"/>
  <c r="Q1089" i="14"/>
  <c r="V1089" i="14"/>
  <c r="G1091" i="14"/>
  <c r="M1091" i="14" s="1"/>
  <c r="I1091" i="14"/>
  <c r="K1091" i="14"/>
  <c r="O1091" i="14"/>
  <c r="Q1091" i="14"/>
  <c r="V1091" i="14"/>
  <c r="G1093" i="14"/>
  <c r="I1093" i="14"/>
  <c r="K1093" i="14"/>
  <c r="M1093" i="14"/>
  <c r="O1093" i="14"/>
  <c r="Q1093" i="14"/>
  <c r="V1093" i="14"/>
  <c r="G1095" i="14"/>
  <c r="I1095" i="14"/>
  <c r="K1095" i="14"/>
  <c r="M1095" i="14"/>
  <c r="O1095" i="14"/>
  <c r="Q1095" i="14"/>
  <c r="V1095" i="14"/>
  <c r="G1098" i="14"/>
  <c r="I1098" i="14"/>
  <c r="K1098" i="14"/>
  <c r="M1098" i="14"/>
  <c r="O1098" i="14"/>
  <c r="Q1098" i="14"/>
  <c r="V1098" i="14"/>
  <c r="G1099" i="14"/>
  <c r="M1099" i="14" s="1"/>
  <c r="I1099" i="14"/>
  <c r="K1099" i="14"/>
  <c r="O1099" i="14"/>
  <c r="Q1099" i="14"/>
  <c r="V1099" i="14"/>
  <c r="G1100" i="14"/>
  <c r="M1100" i="14" s="1"/>
  <c r="I1100" i="14"/>
  <c r="K1100" i="14"/>
  <c r="O1100" i="14"/>
  <c r="Q1100" i="14"/>
  <c r="V1100" i="14"/>
  <c r="G1101" i="14"/>
  <c r="M1101" i="14" s="1"/>
  <c r="I1101" i="14"/>
  <c r="K1101" i="14"/>
  <c r="O1101" i="14"/>
  <c r="Q1101" i="14"/>
  <c r="V1101" i="14"/>
  <c r="G1102" i="14"/>
  <c r="M1102" i="14" s="1"/>
  <c r="I1102" i="14"/>
  <c r="K1102" i="14"/>
  <c r="O1102" i="14"/>
  <c r="Q1102" i="14"/>
  <c r="V1102" i="14"/>
  <c r="G1104" i="14"/>
  <c r="O1104" i="14"/>
  <c r="G1105" i="14"/>
  <c r="I1105" i="14"/>
  <c r="K1105" i="14"/>
  <c r="K1104" i="14" s="1"/>
  <c r="M1105" i="14"/>
  <c r="O1105" i="14"/>
  <c r="Q1105" i="14"/>
  <c r="Q1104" i="14" s="1"/>
  <c r="V1105" i="14"/>
  <c r="V1104" i="14" s="1"/>
  <c r="G1112" i="14"/>
  <c r="I1112" i="14"/>
  <c r="K1112" i="14"/>
  <c r="M1112" i="14"/>
  <c r="O1112" i="14"/>
  <c r="Q1112" i="14"/>
  <c r="V1112" i="14"/>
  <c r="G1122" i="14"/>
  <c r="I1122" i="14"/>
  <c r="I1104" i="14" s="1"/>
  <c r="K1122" i="14"/>
  <c r="M1122" i="14"/>
  <c r="O1122" i="14"/>
  <c r="Q1122" i="14"/>
  <c r="V1122" i="14"/>
  <c r="G1132" i="14"/>
  <c r="M1132" i="14" s="1"/>
  <c r="I1132" i="14"/>
  <c r="K1132" i="14"/>
  <c r="O1132" i="14"/>
  <c r="Q1132" i="14"/>
  <c r="V1132" i="14"/>
  <c r="G1134" i="14"/>
  <c r="I1134" i="14"/>
  <c r="K1134" i="14"/>
  <c r="M1134" i="14"/>
  <c r="O1134" i="14"/>
  <c r="Q1134" i="14"/>
  <c r="V1134" i="14"/>
  <c r="G1141" i="14"/>
  <c r="I1141" i="14"/>
  <c r="K1141" i="14"/>
  <c r="M1141" i="14"/>
  <c r="O1141" i="14"/>
  <c r="Q1141" i="14"/>
  <c r="V1141" i="14"/>
  <c r="G1144" i="14"/>
  <c r="M1144" i="14" s="1"/>
  <c r="I1144" i="14"/>
  <c r="I1143" i="14" s="1"/>
  <c r="K1144" i="14"/>
  <c r="K1143" i="14" s="1"/>
  <c r="O1144" i="14"/>
  <c r="O1143" i="14" s="1"/>
  <c r="Q1144" i="14"/>
  <c r="Q1143" i="14" s="1"/>
  <c r="V1144" i="14"/>
  <c r="V1143" i="14" s="1"/>
  <c r="G1146" i="14"/>
  <c r="M1146" i="14" s="1"/>
  <c r="I1146" i="14"/>
  <c r="K1146" i="14"/>
  <c r="O1146" i="14"/>
  <c r="Q1146" i="14"/>
  <c r="V1146" i="14"/>
  <c r="G1166" i="14"/>
  <c r="I1166" i="14"/>
  <c r="K1166" i="14"/>
  <c r="M1166" i="14"/>
  <c r="O1166" i="14"/>
  <c r="Q1166" i="14"/>
  <c r="V1166" i="14"/>
  <c r="G1168" i="14"/>
  <c r="M1168" i="14" s="1"/>
  <c r="I1168" i="14"/>
  <c r="K1168" i="14"/>
  <c r="O1168" i="14"/>
  <c r="Q1168" i="14"/>
  <c r="V1168" i="14"/>
  <c r="G1170" i="14"/>
  <c r="G1143" i="14" s="1"/>
  <c r="I1170" i="14"/>
  <c r="K1170" i="14"/>
  <c r="O1170" i="14"/>
  <c r="Q1170" i="14"/>
  <c r="V1170" i="14"/>
  <c r="I1171" i="14"/>
  <c r="M1171" i="14"/>
  <c r="O1171" i="14"/>
  <c r="Q1171" i="14"/>
  <c r="V1171" i="14"/>
  <c r="G1172" i="14"/>
  <c r="G1171" i="14" s="1"/>
  <c r="I1172" i="14"/>
  <c r="K1172" i="14"/>
  <c r="K1171" i="14" s="1"/>
  <c r="M1172" i="14"/>
  <c r="O1172" i="14"/>
  <c r="Q1172" i="14"/>
  <c r="V1172" i="14"/>
  <c r="G1175" i="14"/>
  <c r="M1175" i="14" s="1"/>
  <c r="I1175" i="14"/>
  <c r="K1175" i="14"/>
  <c r="O1175" i="14"/>
  <c r="Q1175" i="14"/>
  <c r="Q1174" i="14" s="1"/>
  <c r="V1175" i="14"/>
  <c r="V1174" i="14" s="1"/>
  <c r="G1177" i="14"/>
  <c r="I1177" i="14"/>
  <c r="I1174" i="14" s="1"/>
  <c r="K1177" i="14"/>
  <c r="K1174" i="14" s="1"/>
  <c r="M1177" i="14"/>
  <c r="O1177" i="14"/>
  <c r="Q1177" i="14"/>
  <c r="V1177" i="14"/>
  <c r="G1179" i="14"/>
  <c r="I1179" i="14"/>
  <c r="K1179" i="14"/>
  <c r="M1179" i="14"/>
  <c r="O1179" i="14"/>
  <c r="Q1179" i="14"/>
  <c r="V1179" i="14"/>
  <c r="G1181" i="14"/>
  <c r="M1181" i="14" s="1"/>
  <c r="I1181" i="14"/>
  <c r="K1181" i="14"/>
  <c r="O1181" i="14"/>
  <c r="Q1181" i="14"/>
  <c r="V1181" i="14"/>
  <c r="G1183" i="14"/>
  <c r="M1183" i="14" s="1"/>
  <c r="I1183" i="14"/>
  <c r="K1183" i="14"/>
  <c r="O1183" i="14"/>
  <c r="O1174" i="14" s="1"/>
  <c r="Q1183" i="14"/>
  <c r="V1183" i="14"/>
  <c r="G1188" i="14"/>
  <c r="M1188" i="14" s="1"/>
  <c r="I1188" i="14"/>
  <c r="K1188" i="14"/>
  <c r="O1188" i="14"/>
  <c r="Q1188" i="14"/>
  <c r="V1188" i="14"/>
  <c r="G1190" i="14"/>
  <c r="I1190" i="14"/>
  <c r="K1190" i="14"/>
  <c r="M1190" i="14"/>
  <c r="O1190" i="14"/>
  <c r="Q1190" i="14"/>
  <c r="V1190" i="14"/>
  <c r="G1192" i="14"/>
  <c r="M1192" i="14" s="1"/>
  <c r="I1192" i="14"/>
  <c r="K1192" i="14"/>
  <c r="O1192" i="14"/>
  <c r="Q1192" i="14"/>
  <c r="V1192" i="14"/>
  <c r="G1195" i="14"/>
  <c r="M1195" i="14" s="1"/>
  <c r="I1195" i="14"/>
  <c r="K1195" i="14"/>
  <c r="O1195" i="14"/>
  <c r="Q1195" i="14"/>
  <c r="V1195" i="14"/>
  <c r="G1196" i="14"/>
  <c r="I1196" i="14"/>
  <c r="K1196" i="14"/>
  <c r="M1196" i="14"/>
  <c r="O1196" i="14"/>
  <c r="Q1196" i="14"/>
  <c r="V1196" i="14"/>
  <c r="G1197" i="14"/>
  <c r="I1197" i="14"/>
  <c r="K1197" i="14"/>
  <c r="M1197" i="14"/>
  <c r="O1197" i="14"/>
  <c r="Q1197" i="14"/>
  <c r="V1197" i="14"/>
  <c r="G1198" i="14"/>
  <c r="I1198" i="14"/>
  <c r="K1198" i="14"/>
  <c r="M1198" i="14"/>
  <c r="O1198" i="14"/>
  <c r="Q1198" i="14"/>
  <c r="V1198" i="14"/>
  <c r="G1199" i="14"/>
  <c r="M1199" i="14" s="1"/>
  <c r="I1199" i="14"/>
  <c r="K1199" i="14"/>
  <c r="O1199" i="14"/>
  <c r="Q1199" i="14"/>
  <c r="V1199" i="14"/>
  <c r="G1204" i="14"/>
  <c r="I1204" i="14"/>
  <c r="K1204" i="14"/>
  <c r="M1204" i="14"/>
  <c r="O1204" i="14"/>
  <c r="Q1204" i="14"/>
  <c r="V1204" i="14"/>
  <c r="G1205" i="14"/>
  <c r="I1205" i="14"/>
  <c r="K1205" i="14"/>
  <c r="M1205" i="14"/>
  <c r="O1205" i="14"/>
  <c r="Q1205" i="14"/>
  <c r="V1205" i="14"/>
  <c r="G1207" i="14"/>
  <c r="M1207" i="14" s="1"/>
  <c r="I1207" i="14"/>
  <c r="K1207" i="14"/>
  <c r="O1207" i="14"/>
  <c r="Q1207" i="14"/>
  <c r="V1207" i="14"/>
  <c r="O1211" i="14"/>
  <c r="Q1211" i="14"/>
  <c r="G1212" i="14"/>
  <c r="M1212" i="14" s="1"/>
  <c r="M1211" i="14" s="1"/>
  <c r="I1212" i="14"/>
  <c r="I1211" i="14" s="1"/>
  <c r="K1212" i="14"/>
  <c r="O1212" i="14"/>
  <c r="Q1212" i="14"/>
  <c r="V1212" i="14"/>
  <c r="V1211" i="14" s="1"/>
  <c r="G1213" i="14"/>
  <c r="G1211" i="14" s="1"/>
  <c r="I1213" i="14"/>
  <c r="K1213" i="14"/>
  <c r="K1211" i="14" s="1"/>
  <c r="M1213" i="14"/>
  <c r="O1213" i="14"/>
  <c r="Q1213" i="14"/>
  <c r="V1213" i="14"/>
  <c r="AE1215" i="14"/>
  <c r="AF1215" i="14"/>
  <c r="G550" i="13"/>
  <c r="BA543" i="13"/>
  <c r="BA82" i="13"/>
  <c r="G8" i="13"/>
  <c r="V8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G81" i="13"/>
  <c r="M81" i="13" s="1"/>
  <c r="I81" i="13"/>
  <c r="K81" i="13"/>
  <c r="K80" i="13" s="1"/>
  <c r="O81" i="13"/>
  <c r="Q81" i="13"/>
  <c r="Q80" i="13" s="1"/>
  <c r="V81" i="13"/>
  <c r="G84" i="13"/>
  <c r="I84" i="13"/>
  <c r="I80" i="13" s="1"/>
  <c r="K84" i="13"/>
  <c r="M84" i="13"/>
  <c r="O84" i="13"/>
  <c r="O80" i="13" s="1"/>
  <c r="Q84" i="13"/>
  <c r="V84" i="13"/>
  <c r="G95" i="13"/>
  <c r="I95" i="13"/>
  <c r="K95" i="13"/>
  <c r="M95" i="13"/>
  <c r="O95" i="13"/>
  <c r="Q95" i="13"/>
  <c r="V95" i="13"/>
  <c r="G98" i="13"/>
  <c r="I98" i="13"/>
  <c r="K98" i="13"/>
  <c r="M98" i="13"/>
  <c r="O98" i="13"/>
  <c r="Q98" i="13"/>
  <c r="V98" i="13"/>
  <c r="G109" i="13"/>
  <c r="M109" i="13" s="1"/>
  <c r="I109" i="13"/>
  <c r="K109" i="13"/>
  <c r="O109" i="13"/>
  <c r="Q109" i="13"/>
  <c r="V109" i="13"/>
  <c r="G167" i="13"/>
  <c r="M167" i="13" s="1"/>
  <c r="I167" i="13"/>
  <c r="K167" i="13"/>
  <c r="O167" i="13"/>
  <c r="Q167" i="13"/>
  <c r="V167" i="13"/>
  <c r="G225" i="13"/>
  <c r="I225" i="13"/>
  <c r="K225" i="13"/>
  <c r="M225" i="13"/>
  <c r="O225" i="13"/>
  <c r="Q225" i="13"/>
  <c r="V225" i="13"/>
  <c r="V80" i="13" s="1"/>
  <c r="G230" i="13"/>
  <c r="I230" i="13"/>
  <c r="K230" i="13"/>
  <c r="M230" i="13"/>
  <c r="O230" i="13"/>
  <c r="Q230" i="13"/>
  <c r="V230" i="13"/>
  <c r="G234" i="13"/>
  <c r="I234" i="13"/>
  <c r="K234" i="13"/>
  <c r="M234" i="13"/>
  <c r="O234" i="13"/>
  <c r="Q234" i="13"/>
  <c r="V234" i="13"/>
  <c r="G240" i="13"/>
  <c r="M240" i="13" s="1"/>
  <c r="I240" i="13"/>
  <c r="K240" i="13"/>
  <c r="O240" i="13"/>
  <c r="Q240" i="13"/>
  <c r="V240" i="13"/>
  <c r="G243" i="13"/>
  <c r="M243" i="13" s="1"/>
  <c r="I243" i="13"/>
  <c r="K243" i="13"/>
  <c r="O243" i="13"/>
  <c r="Q243" i="13"/>
  <c r="V243" i="13"/>
  <c r="G249" i="13"/>
  <c r="M249" i="13" s="1"/>
  <c r="I249" i="13"/>
  <c r="K249" i="13"/>
  <c r="O249" i="13"/>
  <c r="Q249" i="13"/>
  <c r="V249" i="13"/>
  <c r="G300" i="13"/>
  <c r="M300" i="13" s="1"/>
  <c r="I300" i="13"/>
  <c r="K300" i="13"/>
  <c r="O300" i="13"/>
  <c r="Q300" i="13"/>
  <c r="V300" i="13"/>
  <c r="G333" i="13"/>
  <c r="I333" i="13"/>
  <c r="K333" i="13"/>
  <c r="M333" i="13"/>
  <c r="O333" i="13"/>
  <c r="Q333" i="13"/>
  <c r="V333" i="13"/>
  <c r="G335" i="13"/>
  <c r="I335" i="13"/>
  <c r="K335" i="13"/>
  <c r="M335" i="13"/>
  <c r="O335" i="13"/>
  <c r="Q335" i="13"/>
  <c r="V335" i="13"/>
  <c r="G337" i="13"/>
  <c r="I337" i="13"/>
  <c r="K337" i="13"/>
  <c r="M337" i="13"/>
  <c r="O337" i="13"/>
  <c r="Q337" i="13"/>
  <c r="V337" i="13"/>
  <c r="G399" i="13"/>
  <c r="M399" i="13" s="1"/>
  <c r="I399" i="13"/>
  <c r="K399" i="13"/>
  <c r="O399" i="13"/>
  <c r="Q399" i="13"/>
  <c r="V399" i="13"/>
  <c r="G401" i="13"/>
  <c r="M401" i="13" s="1"/>
  <c r="I401" i="13"/>
  <c r="K401" i="13"/>
  <c r="O401" i="13"/>
  <c r="Q401" i="13"/>
  <c r="V401" i="13"/>
  <c r="G448" i="13"/>
  <c r="M448" i="13"/>
  <c r="Q448" i="13"/>
  <c r="V448" i="13"/>
  <c r="G449" i="13"/>
  <c r="I449" i="13"/>
  <c r="I448" i="13" s="1"/>
  <c r="K449" i="13"/>
  <c r="K448" i="13" s="1"/>
  <c r="M449" i="13"/>
  <c r="O449" i="13"/>
  <c r="O448" i="13" s="1"/>
  <c r="Q449" i="13"/>
  <c r="V449" i="13"/>
  <c r="O452" i="13"/>
  <c r="G453" i="13"/>
  <c r="M453" i="13" s="1"/>
  <c r="M452" i="13" s="1"/>
  <c r="I453" i="13"/>
  <c r="K453" i="13"/>
  <c r="K452" i="13" s="1"/>
  <c r="O453" i="13"/>
  <c r="Q453" i="13"/>
  <c r="Q452" i="13" s="1"/>
  <c r="V453" i="13"/>
  <c r="V452" i="13" s="1"/>
  <c r="G454" i="13"/>
  <c r="M454" i="13" s="1"/>
  <c r="I454" i="13"/>
  <c r="I452" i="13" s="1"/>
  <c r="K454" i="13"/>
  <c r="O454" i="13"/>
  <c r="Q454" i="13"/>
  <c r="V454" i="13"/>
  <c r="G458" i="13"/>
  <c r="I458" i="13"/>
  <c r="K458" i="13"/>
  <c r="M458" i="13"/>
  <c r="O458" i="13"/>
  <c r="Q458" i="13"/>
  <c r="V458" i="13"/>
  <c r="G459" i="13"/>
  <c r="M459" i="13"/>
  <c r="G460" i="13"/>
  <c r="I460" i="13"/>
  <c r="I459" i="13" s="1"/>
  <c r="K460" i="13"/>
  <c r="K459" i="13" s="1"/>
  <c r="M460" i="13"/>
  <c r="O460" i="13"/>
  <c r="O459" i="13" s="1"/>
  <c r="Q460" i="13"/>
  <c r="Q459" i="13" s="1"/>
  <c r="V460" i="13"/>
  <c r="G515" i="13"/>
  <c r="I515" i="13"/>
  <c r="K515" i="13"/>
  <c r="M515" i="13"/>
  <c r="O515" i="13"/>
  <c r="Q515" i="13"/>
  <c r="V515" i="13"/>
  <c r="V459" i="13" s="1"/>
  <c r="K517" i="13"/>
  <c r="G518" i="13"/>
  <c r="M518" i="13" s="1"/>
  <c r="M517" i="13" s="1"/>
  <c r="I518" i="13"/>
  <c r="I517" i="13" s="1"/>
  <c r="K518" i="13"/>
  <c r="O518" i="13"/>
  <c r="O517" i="13" s="1"/>
  <c r="Q518" i="13"/>
  <c r="Q517" i="13" s="1"/>
  <c r="V518" i="13"/>
  <c r="G524" i="13"/>
  <c r="M524" i="13" s="1"/>
  <c r="I524" i="13"/>
  <c r="K524" i="13"/>
  <c r="O524" i="13"/>
  <c r="Q524" i="13"/>
  <c r="V524" i="13"/>
  <c r="G526" i="13"/>
  <c r="I526" i="13"/>
  <c r="K526" i="13"/>
  <c r="M526" i="13"/>
  <c r="O526" i="13"/>
  <c r="Q526" i="13"/>
  <c r="V526" i="13"/>
  <c r="V517" i="13" s="1"/>
  <c r="G530" i="13"/>
  <c r="G529" i="13" s="1"/>
  <c r="I530" i="13"/>
  <c r="I529" i="13" s="1"/>
  <c r="K530" i="13"/>
  <c r="M530" i="13"/>
  <c r="O530" i="13"/>
  <c r="O529" i="13" s="1"/>
  <c r="Q530" i="13"/>
  <c r="V530" i="13"/>
  <c r="G531" i="13"/>
  <c r="M531" i="13" s="1"/>
  <c r="I531" i="13"/>
  <c r="K531" i="13"/>
  <c r="O531" i="13"/>
  <c r="Q531" i="13"/>
  <c r="Q529" i="13" s="1"/>
  <c r="V531" i="13"/>
  <c r="V529" i="13" s="1"/>
  <c r="G532" i="13"/>
  <c r="M532" i="13" s="1"/>
  <c r="I532" i="13"/>
  <c r="K532" i="13"/>
  <c r="K529" i="13" s="1"/>
  <c r="O532" i="13"/>
  <c r="Q532" i="13"/>
  <c r="V532" i="13"/>
  <c r="G533" i="13"/>
  <c r="I533" i="13"/>
  <c r="K533" i="13"/>
  <c r="M533" i="13"/>
  <c r="O533" i="13"/>
  <c r="Q533" i="13"/>
  <c r="V533" i="13"/>
  <c r="G534" i="13"/>
  <c r="M534" i="13" s="1"/>
  <c r="I534" i="13"/>
  <c r="K534" i="13"/>
  <c r="O534" i="13"/>
  <c r="Q534" i="13"/>
  <c r="V534" i="13"/>
  <c r="Q535" i="13"/>
  <c r="G536" i="13"/>
  <c r="I536" i="13"/>
  <c r="I535" i="13" s="1"/>
  <c r="K536" i="13"/>
  <c r="M536" i="13"/>
  <c r="O536" i="13"/>
  <c r="Q536" i="13"/>
  <c r="V536" i="13"/>
  <c r="V535" i="13" s="1"/>
  <c r="G539" i="13"/>
  <c r="I539" i="13"/>
  <c r="K539" i="13"/>
  <c r="K535" i="13" s="1"/>
  <c r="M539" i="13"/>
  <c r="O539" i="13"/>
  <c r="Q539" i="13"/>
  <c r="V539" i="13"/>
  <c r="G542" i="13"/>
  <c r="I542" i="13"/>
  <c r="K542" i="13"/>
  <c r="M542" i="13"/>
  <c r="O542" i="13"/>
  <c r="Q542" i="13"/>
  <c r="V542" i="13"/>
  <c r="G544" i="13"/>
  <c r="M544" i="13" s="1"/>
  <c r="I544" i="13"/>
  <c r="K544" i="13"/>
  <c r="O544" i="13"/>
  <c r="Q544" i="13"/>
  <c r="V544" i="13"/>
  <c r="G546" i="13"/>
  <c r="I546" i="13"/>
  <c r="K546" i="13"/>
  <c r="M546" i="13"/>
  <c r="O546" i="13"/>
  <c r="Q546" i="13"/>
  <c r="V546" i="13"/>
  <c r="G547" i="13"/>
  <c r="I547" i="13"/>
  <c r="K547" i="13"/>
  <c r="M547" i="13"/>
  <c r="O547" i="13"/>
  <c r="Q547" i="13"/>
  <c r="V547" i="13"/>
  <c r="G548" i="13"/>
  <c r="I548" i="13"/>
  <c r="K548" i="13"/>
  <c r="M548" i="13"/>
  <c r="O548" i="13"/>
  <c r="O535" i="13" s="1"/>
  <c r="Q548" i="13"/>
  <c r="V548" i="13"/>
  <c r="AE550" i="13"/>
  <c r="G30" i="12"/>
  <c r="BA28" i="12"/>
  <c r="BA26" i="12"/>
  <c r="BA24" i="12"/>
  <c r="BA22" i="12"/>
  <c r="BA20" i="12"/>
  <c r="BA15" i="12"/>
  <c r="BA12" i="12"/>
  <c r="G8" i="12"/>
  <c r="O8" i="12"/>
  <c r="G9" i="12"/>
  <c r="I9" i="12"/>
  <c r="I8" i="12" s="1"/>
  <c r="K9" i="12"/>
  <c r="K8" i="12" s="1"/>
  <c r="M9" i="12"/>
  <c r="O9" i="12"/>
  <c r="Q9" i="12"/>
  <c r="Q8" i="12" s="1"/>
  <c r="V9" i="12"/>
  <c r="V8" i="12" s="1"/>
  <c r="G11" i="12"/>
  <c r="M11" i="12" s="1"/>
  <c r="M8" i="12" s="1"/>
  <c r="I11" i="12"/>
  <c r="K11" i="12"/>
  <c r="O11" i="12"/>
  <c r="Q11" i="12"/>
  <c r="V11" i="12"/>
  <c r="G13" i="12"/>
  <c r="G14" i="12"/>
  <c r="M14" i="12" s="1"/>
  <c r="M13" i="12" s="1"/>
  <c r="I14" i="12"/>
  <c r="K14" i="12"/>
  <c r="K13" i="12" s="1"/>
  <c r="O14" i="12"/>
  <c r="Q14" i="12"/>
  <c r="Q13" i="12" s="1"/>
  <c r="V14" i="12"/>
  <c r="G16" i="12"/>
  <c r="M16" i="12" s="1"/>
  <c r="I16" i="12"/>
  <c r="I13" i="12" s="1"/>
  <c r="K16" i="12"/>
  <c r="O16" i="12"/>
  <c r="O13" i="12" s="1"/>
  <c r="Q16" i="12"/>
  <c r="V16" i="12"/>
  <c r="G17" i="12"/>
  <c r="I17" i="12"/>
  <c r="K17" i="12"/>
  <c r="M17" i="12"/>
  <c r="O17" i="12"/>
  <c r="Q17" i="12"/>
  <c r="V17" i="12"/>
  <c r="V13" i="12" s="1"/>
  <c r="G19" i="12"/>
  <c r="M19" i="12" s="1"/>
  <c r="I19" i="12"/>
  <c r="K19" i="12"/>
  <c r="O19" i="12"/>
  <c r="Q19" i="12"/>
  <c r="V19" i="12"/>
  <c r="G21" i="12"/>
  <c r="I21" i="12"/>
  <c r="K21" i="12"/>
  <c r="M21" i="12"/>
  <c r="O21" i="12"/>
  <c r="Q21" i="12"/>
  <c r="V21" i="12"/>
  <c r="G23" i="12"/>
  <c r="M23" i="12" s="1"/>
  <c r="I23" i="12"/>
  <c r="K23" i="12"/>
  <c r="O23" i="12"/>
  <c r="Q23" i="12"/>
  <c r="V23" i="12"/>
  <c r="G25" i="12"/>
  <c r="I25" i="12"/>
  <c r="K25" i="12"/>
  <c r="M25" i="12"/>
  <c r="O25" i="12"/>
  <c r="Q25" i="12"/>
  <c r="V25" i="12"/>
  <c r="G27" i="12"/>
  <c r="I27" i="12"/>
  <c r="K27" i="12"/>
  <c r="M27" i="12"/>
  <c r="O27" i="12"/>
  <c r="Q27" i="12"/>
  <c r="V27" i="12"/>
  <c r="AE30" i="12"/>
  <c r="AF30" i="12"/>
  <c r="I20" i="1"/>
  <c r="I19" i="1"/>
  <c r="I18" i="1"/>
  <c r="I17" i="1"/>
  <c r="I16" i="1"/>
  <c r="I138" i="1"/>
  <c r="J129" i="1" s="1"/>
  <c r="F50" i="1"/>
  <c r="G50" i="1"/>
  <c r="G25" i="1" s="1"/>
  <c r="A25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0" i="1" s="1"/>
  <c r="J28" i="1"/>
  <c r="J26" i="1"/>
  <c r="G38" i="1"/>
  <c r="F38" i="1"/>
  <c r="J23" i="1"/>
  <c r="J24" i="1"/>
  <c r="J25" i="1"/>
  <c r="J27" i="1"/>
  <c r="E24" i="1"/>
  <c r="E26" i="1"/>
  <c r="J90" i="1" l="1"/>
  <c r="J130" i="1"/>
  <c r="J108" i="1"/>
  <c r="J91" i="1"/>
  <c r="J121" i="1"/>
  <c r="J114" i="1"/>
  <c r="J73" i="1"/>
  <c r="J74" i="1"/>
  <c r="J96" i="1"/>
  <c r="J124" i="1"/>
  <c r="J82" i="1"/>
  <c r="J88" i="1"/>
  <c r="J106" i="1"/>
  <c r="J115" i="1"/>
  <c r="J100" i="1"/>
  <c r="J97" i="1"/>
  <c r="J132" i="1"/>
  <c r="J80" i="1"/>
  <c r="J103" i="1"/>
  <c r="J112" i="1"/>
  <c r="J120" i="1"/>
  <c r="J84" i="1"/>
  <c r="J76" i="1"/>
  <c r="J118" i="1"/>
  <c r="J126" i="1"/>
  <c r="J67" i="1"/>
  <c r="J94" i="1"/>
  <c r="J102" i="1"/>
  <c r="J68" i="1"/>
  <c r="J127" i="1"/>
  <c r="J136" i="1"/>
  <c r="J70" i="1"/>
  <c r="J78" i="1"/>
  <c r="J85" i="1"/>
  <c r="J109" i="1"/>
  <c r="J133" i="1"/>
  <c r="J72" i="1"/>
  <c r="J79" i="1"/>
  <c r="J71" i="1"/>
  <c r="J77" i="1"/>
  <c r="J83" i="1"/>
  <c r="J89" i="1"/>
  <c r="J95" i="1"/>
  <c r="J101" i="1"/>
  <c r="J107" i="1"/>
  <c r="J113" i="1"/>
  <c r="J119" i="1"/>
  <c r="J125" i="1"/>
  <c r="J131" i="1"/>
  <c r="J137" i="1"/>
  <c r="J98" i="1"/>
  <c r="J110" i="1"/>
  <c r="J128" i="1"/>
  <c r="J134" i="1"/>
  <c r="J86" i="1"/>
  <c r="J116" i="1"/>
  <c r="J135" i="1"/>
  <c r="J92" i="1"/>
  <c r="J104" i="1"/>
  <c r="J122" i="1"/>
  <c r="J69" i="1"/>
  <c r="J75" i="1"/>
  <c r="J81" i="1"/>
  <c r="J87" i="1"/>
  <c r="J93" i="1"/>
  <c r="J99" i="1"/>
  <c r="J105" i="1"/>
  <c r="J111" i="1"/>
  <c r="J117" i="1"/>
  <c r="J123" i="1"/>
  <c r="G26" i="1"/>
  <c r="A26" i="1"/>
  <c r="G28" i="1"/>
  <c r="G23" i="1"/>
  <c r="M384" i="18"/>
  <c r="M327" i="18"/>
  <c r="M65" i="18"/>
  <c r="M124" i="18"/>
  <c r="M374" i="18"/>
  <c r="M105" i="18"/>
  <c r="M27" i="18"/>
  <c r="M198" i="18"/>
  <c r="M142" i="18"/>
  <c r="M379" i="18"/>
  <c r="M173" i="18"/>
  <c r="M216" i="18"/>
  <c r="M178" i="18"/>
  <c r="M269" i="18"/>
  <c r="M364" i="18"/>
  <c r="G65" i="18"/>
  <c r="M310" i="18"/>
  <c r="M309" i="18" s="1"/>
  <c r="G124" i="18"/>
  <c r="G384" i="18"/>
  <c r="G369" i="18"/>
  <c r="AF396" i="18"/>
  <c r="G327" i="18"/>
  <c r="M38" i="18"/>
  <c r="G198" i="18"/>
  <c r="G105" i="18"/>
  <c r="M377" i="18"/>
  <c r="M362" i="18"/>
  <c r="M359" i="18" s="1"/>
  <c r="M262" i="18"/>
  <c r="M252" i="18" s="1"/>
  <c r="G142" i="18"/>
  <c r="M57" i="18"/>
  <c r="M46" i="18" s="1"/>
  <c r="G216" i="18"/>
  <c r="G269" i="18"/>
  <c r="G83" i="18"/>
  <c r="M36" i="17"/>
  <c r="M18" i="17"/>
  <c r="M31" i="17"/>
  <c r="M93" i="17"/>
  <c r="M81" i="17"/>
  <c r="AF98" i="17"/>
  <c r="G81" i="17"/>
  <c r="G93" i="17"/>
  <c r="G31" i="17"/>
  <c r="M13" i="17"/>
  <c r="M8" i="17" s="1"/>
  <c r="M142" i="16"/>
  <c r="M88" i="16"/>
  <c r="M36" i="16"/>
  <c r="M159" i="16"/>
  <c r="M49" i="16"/>
  <c r="M8" i="16"/>
  <c r="M112" i="16"/>
  <c r="G49" i="16"/>
  <c r="G112" i="16"/>
  <c r="G88" i="16"/>
  <c r="G134" i="16"/>
  <c r="G36" i="16"/>
  <c r="AF167" i="16"/>
  <c r="G142" i="16"/>
  <c r="M73" i="16"/>
  <c r="M63" i="16" s="1"/>
  <c r="M8" i="15"/>
  <c r="M46" i="15"/>
  <c r="M40" i="15" s="1"/>
  <c r="G40" i="15"/>
  <c r="M485" i="14"/>
  <c r="M666" i="14"/>
  <c r="M683" i="14"/>
  <c r="M563" i="14"/>
  <c r="M1104" i="14"/>
  <c r="M1086" i="14"/>
  <c r="M415" i="14"/>
  <c r="M8" i="14"/>
  <c r="M1174" i="14"/>
  <c r="M510" i="14"/>
  <c r="M136" i="14"/>
  <c r="M515" i="14"/>
  <c r="G666" i="14"/>
  <c r="G415" i="14"/>
  <c r="G563" i="14"/>
  <c r="M1170" i="14"/>
  <c r="M1143" i="14" s="1"/>
  <c r="G515" i="14"/>
  <c r="M475" i="14"/>
  <c r="M473" i="14" s="1"/>
  <c r="G48" i="14"/>
  <c r="G683" i="14"/>
  <c r="G656" i="14"/>
  <c r="G1174" i="14"/>
  <c r="M80" i="13"/>
  <c r="M529" i="13"/>
  <c r="M535" i="13"/>
  <c r="G517" i="13"/>
  <c r="G452" i="13"/>
  <c r="G535" i="13"/>
  <c r="G80" i="13"/>
  <c r="AF550" i="13"/>
  <c r="I21" i="1"/>
  <c r="I39" i="1"/>
  <c r="I50" i="1" s="1"/>
  <c r="J138" i="1" l="1"/>
  <c r="A23" i="1"/>
  <c r="J41" i="1"/>
  <c r="J47" i="1"/>
  <c r="J46" i="1"/>
  <c r="J45" i="1"/>
  <c r="J43" i="1"/>
  <c r="J49" i="1"/>
  <c r="J40" i="1"/>
  <c r="J39" i="1"/>
  <c r="J50" i="1" s="1"/>
  <c r="J44" i="1"/>
  <c r="J48" i="1"/>
  <c r="G24" i="1" l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1AD41010-33FE-4010-A0C8-BA37DA2C913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9B37D71-BA59-460D-971A-6199211A4B4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FE66A958-DCBA-4287-B214-6CBD0191C57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B43A740-C0BE-489C-8910-0A6C4CC8181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7A650B9D-B93A-4286-8749-3123138AB84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7539664-11BE-47AC-94CE-5C660D71C55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38143EB5-8E6E-4631-877C-636723714D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BC1E02-AE24-4017-B988-2AF274042F4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415FC1F7-DD22-448A-851A-C02C2E7AF37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FC39BF-30A5-406A-9AB2-B4F9836B9C0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AA1B6CC5-33FC-42AE-9245-575A5157720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BE1183D-C41A-4180-86F4-29233160C0A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Alessi</author>
  </authors>
  <commentList>
    <comment ref="S6" authorId="0" shapeId="0" xr:uid="{1DB044FE-195B-4A87-B408-2E501135232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A3C66D3-9C6A-4E6B-A6E3-E528F25370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<sst xmlns="http://schemas.openxmlformats.org/spreadsheetml/2006/main" count="10091" uniqueCount="2475">
  <si>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</si>
  <si>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</si>
  <si>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</si>
  <si>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</si>
  <si>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</si>
  <si>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</si>
  <si>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</si>
  <si>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</si>
  <si>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</si>
  <si>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</si>
  <si>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</si>
  <si>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</si>
  <si>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</si>
  <si>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</si>
  <si>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</si>
  <si>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</si>
  <si>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</si>
  <si>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</si>
  <si>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</si>
  <si>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</si>
  <si>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</si>
  <si>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</si>
  <si>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</si>
  <si>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</si>
  <si>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</si>
  <si>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</si>
  <si>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</si>
  <si>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</si>
  <si>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</si>
  <si>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</si>
  <si>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</si>
  <si>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</si>
  <si>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</si>
  <si>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</si>
  <si>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</si>
  <si>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</si>
  <si>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</si>
  <si>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</si>
  <si>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</si>
  <si>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</si>
  <si>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</si>
  <si>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</si>
  <si>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</si>
  <si>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2024-06-14-v5</t>
  </si>
  <si>
    <t>Komplexní energetické úspory ZŠ Šitbořice</t>
  </si>
  <si>
    <t>Stavba</t>
  </si>
  <si>
    <t>Ostatní a vedlejší náklady</t>
  </si>
  <si>
    <t>VRN</t>
  </si>
  <si>
    <t>Vedlejší rozpočtové náklady</t>
  </si>
  <si>
    <t>Stavební objekt</t>
  </si>
  <si>
    <t>01</t>
  </si>
  <si>
    <t>Stavební úpravy stávajícího objektu ZŠ</t>
  </si>
  <si>
    <t>Bourací práce</t>
  </si>
  <si>
    <t>02</t>
  </si>
  <si>
    <t>Stavební část</t>
  </si>
  <si>
    <t>03</t>
  </si>
  <si>
    <t>Zdravotechnika</t>
  </si>
  <si>
    <t>041</t>
  </si>
  <si>
    <t>FVE</t>
  </si>
  <si>
    <t>042</t>
  </si>
  <si>
    <t>Elektroinstalace</t>
  </si>
  <si>
    <t>05</t>
  </si>
  <si>
    <t>Vzduchotechnika</t>
  </si>
  <si>
    <t>Celkem za stavbu</t>
  </si>
  <si>
    <t>CZK</t>
  </si>
  <si>
    <t>#POPS</t>
  </si>
  <si>
    <t>Popis stavby: 2024-06-14-v5 - Komplexní energetické úspory ZŠ Šitbořice</t>
  </si>
  <si>
    <t>#POPO</t>
  </si>
  <si>
    <t>Popis objektu: 01 - Stavební úpravy stávajícího objektu ZŠ</t>
  </si>
  <si>
    <t>#POPR</t>
  </si>
  <si>
    <t>Popis rozpočtu: 01 - Bourací práce</t>
  </si>
  <si>
    <t>Popis rozpočtu: 02 - Stavební část</t>
  </si>
  <si>
    <t>Popis rozpočtu: 03 - Zdravotechnika</t>
  </si>
  <si>
    <t>Popis rozpočtu: 041 - FVE</t>
  </si>
  <si>
    <t>Popis rozpočtu: 042 - Elektroinstalace</t>
  </si>
  <si>
    <t>Popis rozpočtu: 05 - Vzduchotechnika</t>
  </si>
  <si>
    <t>Popis objektu: VRN - Vedlejší rozpočtové náklady</t>
  </si>
  <si>
    <t>Popis rozpočtu: VRN - Vedlejší rozpočtové náklady</t>
  </si>
  <si>
    <t>Rekapitulace dílů</t>
  </si>
  <si>
    <t>Typ dílu</t>
  </si>
  <si>
    <t>Rozváděč R.FVE-1.</t>
  </si>
  <si>
    <t>Rozváděč R.FVE-2.</t>
  </si>
  <si>
    <t>04</t>
  </si>
  <si>
    <t>Rozvaděč RP.1.</t>
  </si>
  <si>
    <t>Rozvaděč RS.1.</t>
  </si>
  <si>
    <t>06</t>
  </si>
  <si>
    <t>Rozvaděč RP.3.</t>
  </si>
  <si>
    <t>07</t>
  </si>
  <si>
    <t>Přepojení rozvaděče RH</t>
  </si>
  <si>
    <t>08</t>
  </si>
  <si>
    <t>Přepojení hlavního rozvaděče HR</t>
  </si>
  <si>
    <t>09</t>
  </si>
  <si>
    <t>Rozvaděč RS.3</t>
  </si>
  <si>
    <t>1</t>
  </si>
  <si>
    <t>Zemní práce</t>
  </si>
  <si>
    <t>10</t>
  </si>
  <si>
    <t>Ostatní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</si>
  <si>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</si>
  <si>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</si>
  <si>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</si>
  <si>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</si>
  <si>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</si>
  <si>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</si>
  <si>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</si>
  <si>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</si>
  <si>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</si>
  <si>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</si>
  <si>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</si>
  <si>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</si>
  <si>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</si>
  <si>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</si>
  <si>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</si>
  <si>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</si>
  <si>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</si>
  <si>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</si>
  <si>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</si>
  <si>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</si>
  <si>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</si>
  <si>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</si>
  <si>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</si>
  <si>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</si>
  <si>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</si>
  <si>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</si>
  <si>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</si>
  <si>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</si>
  <si>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</si>
  <si>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</si>
  <si>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</si>
  <si>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</si>
  <si>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</si>
  <si>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</si>
  <si>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</si>
  <si>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</si>
  <si>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725</t>
  </si>
  <si>
    <t>Zařizovací předměty</t>
  </si>
  <si>
    <t>728</t>
  </si>
  <si>
    <t>763</t>
  </si>
  <si>
    <t>Dřevostavby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</si>
  <si>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</si>
  <si>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</si>
  <si>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</si>
  <si>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</si>
  <si>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</si>
  <si>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</si>
  <si>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</si>
  <si>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</si>
  <si>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781</t>
  </si>
  <si>
    <t>Obklady keramické</t>
  </si>
  <si>
    <t>784</t>
  </si>
  <si>
    <t>Malby</t>
  </si>
  <si>
    <t>786</t>
  </si>
  <si>
    <t>Zastiňující technika</t>
  </si>
  <si>
    <t>429 01</t>
  </si>
  <si>
    <t>Dodávka, zař.č. 1 Pavilon UV 11-1.NP -Větrání učebny 1.05 a učebny 1.06</t>
  </si>
  <si>
    <t>429 02</t>
  </si>
  <si>
    <t>Dodávka, zař.č. 2 Pavilon UV 11-1.NP -Větrání učebny 1.10 a učebny 1.11</t>
  </si>
  <si>
    <t>429 03</t>
  </si>
  <si>
    <t>Dodávka, zař.č. 3 Pavilon UV 11-2.NP -Větrání učebny 2.11 a učebny 2.12</t>
  </si>
  <si>
    <t>429 04</t>
  </si>
  <si>
    <t>Dodávka, zař.č. 4 Pavilon UV 11-2.NP -Větrání učebny 2.13 a učebny 2.14</t>
  </si>
  <si>
    <t>429 05</t>
  </si>
  <si>
    <t>Dodávka, zař.č. 5 Pavilon ŠM1,K4-1.NP -Větrání učebny 1.10 , 
školní družiny-pracovny 1.11 a  školní</t>
  </si>
  <si>
    <t>429 07</t>
  </si>
  <si>
    <t>Dodávka, zař.č. 7 Pavilon ŠM1,K4-2.NP -Větrání učebny2.02,učebny 2.03 a učebny 2.05</t>
  </si>
  <si>
    <t>429 08</t>
  </si>
  <si>
    <t>Dodávka, zař.č. 8 Pavilon ŠM1,K4-2.NP -Větrání učebny 2.04 ,učebny 2.08 a učebny 2.09</t>
  </si>
  <si>
    <t>429 09</t>
  </si>
  <si>
    <t>Dodávka, zař.č. 9 Pavilon S1Z,K2+J-2.NP -Větrání školní jídelny 2.01 a kuchyně 2.02</t>
  </si>
  <si>
    <t>429 10</t>
  </si>
  <si>
    <t>Dodávka, zař.č. 10 Pavilon UV 11- Větrání koupelny m.č.1.15 v 1.NP</t>
  </si>
  <si>
    <t>429 11</t>
  </si>
  <si>
    <t>Dodávka, zař.č. 11 Pavilon UV 11- Větrání WC m.č.1.16 v 1.NP Pavilon UV 11</t>
  </si>
  <si>
    <t>429 12</t>
  </si>
  <si>
    <t>Dodávka, zař.č. 12 Pavilon UV 11 větrání skladu.č.2.05 ve 2.NP</t>
  </si>
  <si>
    <t>429 13</t>
  </si>
  <si>
    <t>Dodávka, zař.č. 13 Pavilon UV 11 větrání skladu.č.1.07 v 1-.NP</t>
  </si>
  <si>
    <t>429 14</t>
  </si>
  <si>
    <t>Dodávka, zař.č. 14 Pavilon UV 11 větrání skladu.č.1.08 v 1-.NP</t>
  </si>
  <si>
    <t>728 01</t>
  </si>
  <si>
    <t>Montáž, zař.č. 1 Pavilon UV 11-1.NP -Větrání učebny 1.05 a učebny 1.06</t>
  </si>
  <si>
    <t>728 02</t>
  </si>
  <si>
    <t>Montáž, zař.č. 2 Pavilon UV 11-1.NP -Větrání učebny 1.10 a učebny 1.11</t>
  </si>
  <si>
    <t>728 03</t>
  </si>
  <si>
    <t>Montáž, zař.č. 3 Pavilon UV 11-2.NP -Větrání učebny 2.11 a učebny 2.12</t>
  </si>
  <si>
    <t>728 04</t>
  </si>
  <si>
    <t>Montáž, zař.č. 4 Pavilon UV 11-2.NP -Větrání učebny 2.13 a učebny 2.14</t>
  </si>
  <si>
    <t>728 05</t>
  </si>
  <si>
    <t xml:space="preserve">Montáž, zař.č. 5 Pavilon ŠM1,K4-1.NP -Větrání učebny 1.10 , 
školní družiny-pracovny 1.11 a  školní </t>
  </si>
  <si>
    <t>728 07</t>
  </si>
  <si>
    <t>Montáž, zař.č. 7 Pavilon ŠM1,K4-2.NP -Větrání učebny2.02,učebny 2.03 a učebny 2.05</t>
  </si>
  <si>
    <t>728 08</t>
  </si>
  <si>
    <t>Montáž, zař.č. 8 Pavilon ŠM1,K4-2.NP -Větrání učebny 2.04 ,učebny 2.08 a učebny 2.09</t>
  </si>
  <si>
    <t>728 09</t>
  </si>
  <si>
    <t>Montáž, zař.č. 9 Pavilon S1Z,K2+J-2.NP -Větrání školní jídelny 2.01 a kuchyně 2.02</t>
  </si>
  <si>
    <t>728 10</t>
  </si>
  <si>
    <t>Montáž, zař.č. 10 Pavilon UV 11- Větrání koupelny m.č.1.15 v 1.NP</t>
  </si>
  <si>
    <t>728 11</t>
  </si>
  <si>
    <t>Montáž, zař.č. 11 Pavilon UV 11- Větrání WC m.č.1.16 v 1.NP Pavilon UV 11</t>
  </si>
  <si>
    <t>728 12</t>
  </si>
  <si>
    <t>Montáž, zař.č. 12 Pavilon UV 11 větrání skladu.č.2.05 ve 2.NP</t>
  </si>
  <si>
    <t>728 13</t>
  </si>
  <si>
    <t>Montáž, zař.č. 13 Pavilon UV 11 větrání skladu.č.1.07 v 1-.NP</t>
  </si>
  <si>
    <t>728 14</t>
  </si>
  <si>
    <t>Montáž, zař.č. 14 Pavilon UV 11 větrání skladu.č.1.08 v 1-.NP</t>
  </si>
  <si>
    <t>M65</t>
  </si>
  <si>
    <t>Elektroinstalace a veřejné osvětlení</t>
  </si>
  <si>
    <t>M99</t>
  </si>
  <si>
    <t>Poznámky - neoceňovat!</t>
  </si>
  <si>
    <t>D96</t>
  </si>
  <si>
    <t>Přesuny suti a vybouraných hmot</t>
  </si>
  <si>
    <t>PSU</t>
  </si>
  <si>
    <t>VN</t>
  </si>
  <si>
    <t>Díl 15</t>
  </si>
  <si>
    <t>Vedlejší a ostatn ínáklady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</si>
  <si>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</si>
  <si>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</si>
  <si>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</si>
  <si>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</si>
  <si>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</si>
  <si>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</si>
  <si>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</si>
  <si>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</si>
  <si>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</si>
  <si>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</si>
  <si>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</si>
  <si>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</si>
  <si>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</si>
  <si>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</si>
  <si>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</si>
  <si>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</si>
  <si>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</si>
  <si>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</si>
  <si>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</si>
  <si>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</si>
  <si>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</si>
  <si>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</si>
  <si>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</si>
  <si>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</si>
  <si>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</si>
  <si>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</si>
  <si>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</si>
  <si>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</si>
  <si>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</si>
  <si>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</si>
  <si>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</si>
  <si>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005124010R</t>
  </si>
  <si>
    <t>Koordinační činnost</t>
  </si>
  <si>
    <t>Soubor</t>
  </si>
  <si>
    <t>RTS 24/ II</t>
  </si>
  <si>
    <t>Indiv</t>
  </si>
  <si>
    <t>Běžná</t>
  </si>
  <si>
    <t>POL99_2</t>
  </si>
  <si>
    <t>Koordinace stavebních a technologických dodávek stavby.</t>
  </si>
  <si>
    <t>POP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</si>
  <si>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</si>
  <si>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</si>
  <si>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</si>
  <si>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004111020R</t>
  </si>
  <si>
    <t xml:space="preserve">Vypracování projektové dokumentace 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</si>
  <si>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</si>
  <si>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00511 R</t>
  </si>
  <si>
    <t xml:space="preserve">Geodetické práce </t>
  </si>
  <si>
    <t>005121 R</t>
  </si>
  <si>
    <t>Zařízení staveniště</t>
  </si>
  <si>
    <t>Veškeré náklady spojené s vybudováním, provozem a odstraněním zařízení staveniště.</t>
  </si>
  <si>
    <t>005122 R</t>
  </si>
  <si>
    <t>Provozní vlivy</t>
  </si>
  <si>
    <t>POL99_1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</si>
  <si>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</si>
  <si>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005123 R</t>
  </si>
  <si>
    <t>Územní vlivy</t>
  </si>
  <si>
    <t>Náklady na ztížené podmínky provádění tam, kde se vyskytují omezující vlivy konkrétního prostředí, které mají prokazatelný vliv na provádění stavebních prací, Jedná se zejména o náklady související s extrémními podmínkami místa provádění.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</si>
  <si>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</si>
  <si>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</si>
  <si>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</si>
  <si>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</si>
  <si>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</si>
  <si>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</si>
  <si>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005281010R</t>
  </si>
  <si>
    <t>Propagace</t>
  </si>
  <si>
    <t>POL99_8</t>
  </si>
  <si>
    <t>Náklady spojené s povinnou publicitou, pokud ji objednatel požaduje. Zahrnuje zejména náklady na propagační a informační billboardy, tabule, internetovou propagaci, tiskoviny apod.</t>
  </si>
  <si>
    <t>SUM</t>
  </si>
  <si>
    <t>END</t>
  </si>
  <si>
    <t>Položkový soupis prací a dodávek</t>
  </si>
  <si>
    <t>622904112R00</t>
  </si>
  <si>
    <t>Očištění fasád tlakovou vodou, složitost fasády 1 - 2</t>
  </si>
  <si>
    <t>m2</t>
  </si>
  <si>
    <t>801-1</t>
  </si>
  <si>
    <t>RTS 24/ I</t>
  </si>
  <si>
    <t>Práce</t>
  </si>
  <si>
    <t>POL1_</t>
  </si>
  <si>
    <t>jižní fasáda, K2 + ŠM1 + K4, fasáda, vč. soklové části : 8,3*50,45</t>
  </si>
  <si>
    <t>VV</t>
  </si>
  <si>
    <t>jižní fasáda, K2 + ŠM1 + K4, prostorové prvky fasády : 3,2*(0,6+0,49+0,78+0,59+0,4+0,54*5+0,4+0,59+0,35+0,29)</t>
  </si>
  <si>
    <t>jižní fasáda, K2 + ŠM1 + K4, podhled : (0,4*6,52)+(0,78*3,91)+(0,2*2,2)+(0,78*37,55)</t>
  </si>
  <si>
    <t>jižní fasáda, K2 + ŠM1 + K4, odpočet plochy výplní : -((1,8*2,7)+2*(6,4*2,35)+(4,8*3,275))-((3,6*2,35)+(16,8*2,35))</t>
  </si>
  <si>
    <t>Mezisoučet</t>
  </si>
  <si>
    <t>východní fasáda, UV11, fasáda, vč. soklové části : 8,35*17,05</t>
  </si>
  <si>
    <t>východní fasáda, UV11, odpočet plochy výplní : -(24*3,2)-(2,4*2,35)</t>
  </si>
  <si>
    <t>jižní fasáda, UV11, vč. soklové části : 8,35*37,7</t>
  </si>
  <si>
    <t>jižní fasáda, UV11, odpočet plochy výplní : -(37,2*2,35)*2</t>
  </si>
  <si>
    <t>západní fasáda, UV11, fasáda, vč. soklové části : 8,27*17,1</t>
  </si>
  <si>
    <t>západní fasáda, UV11, fasáda, prostorové prvky fasády : 1,28*(3,28+3,25)+2*(1,28*8,55)</t>
  </si>
  <si>
    <t>západní fasáda, UV11, odpočet plochy výplní : -((1,75*3,275)+(2,56*1,3))-(2*(2,4*2,35))</t>
  </si>
  <si>
    <t>západní fasáda, UV11, sloupy : 2*((3,28*(0,4*4))+(3,25*(0,4*4)))</t>
  </si>
  <si>
    <t>severní fasáda, UV11, fasáda, vč. soklové části : 8,2*30,21</t>
  </si>
  <si>
    <t>severní fasáda, UV11, fasáda, prostorové prvky fasády : 1,28*(3,28+3,25)+2*(1,28*11,08)</t>
  </si>
  <si>
    <t>severní fasáda, UV11, odpočet plochy výplní : -(2*(3,75*1,36)+(10,8*2,35)+(3,6*2,35))-(2*(3,75*2,35)+(10,8*2,35)+(3,6*2,35))</t>
  </si>
  <si>
    <t>severní fasáda, UV11, sloupy (rohový sloup je započítán v záp.fasádě) : (3,28*(0,4*4))+(3,25*(0,4*4))</t>
  </si>
  <si>
    <t>západní fasáda, K2, fasáda, soklová část : (0,48*10,75)+(0,71*2,4)+((0,71-0,48)*8,35)/2+(1,42*2,4)/2</t>
  </si>
  <si>
    <t>západní fasáda, K2, fasáda, bez soklové části : 7,69*10,75</t>
  </si>
  <si>
    <t>západní fasáda, K2, odpočet plochy výplní : -(8,4*2,35)-(8,4*2,35)</t>
  </si>
  <si>
    <t>západní fasáda, J, fasáda, soklová část : 1,5*8,35</t>
  </si>
  <si>
    <t>západní fasáda, J, fasáda, bez soklové části : 4,75*8,35+(1,88*8,1)/2</t>
  </si>
  <si>
    <t>jižní fasáda, S1Z, fasáda, soklová část : (0,23+0,36)/2*(4,18+2,15)+0,18*(0,55+0,55)</t>
  </si>
  <si>
    <t>jižní fasáda, S1Z, fasáda, bez soklové části : 7,77*7,28</t>
  </si>
  <si>
    <t>jižní fasáda, S1Z, fasáda, odpočet plochy výplní : -(2,23*0,95)</t>
  </si>
  <si>
    <t>západní fasáda, S1Z, fasáda, soklová část : ((0,35+1,087)/2)*11,125+(1,087+0,18)*1,5+(0,18*9,25)</t>
  </si>
  <si>
    <t>západní fasáda, S1Z, fasáda, bez soklové části : (7,77*25,5)+(0,18*11,8)</t>
  </si>
  <si>
    <t>západní fasáda, S1Z, fasáda, rampa : (12,875*0,9)+(0,9*1,5)/2</t>
  </si>
  <si>
    <t>západní fasáda, S1Z, odpočet plochy výplní : -((4,8*2,35)+(2,4*2,35)+(3,1*3,2)+(3,6*2,35)+(1,2*3,2)+(1,2*2,35))-((20,4*2,35)+(2,4*2,35))</t>
  </si>
  <si>
    <t>severní fasáda, S1Z, fasáda, soklová část : (0,28*0,15)+(1,165+1,268)/2*13,35+(0,82+0,885)/2*2,03</t>
  </si>
  <si>
    <t>severní fasáda, S1Z, fasáda, bez soklové části : (7,67*15,75)+(0,15*4,74)</t>
  </si>
  <si>
    <t>severní fasáda, S1Z, odpočet plochy výplní : -(2,4*2,35)-2*(2,4*2,35)</t>
  </si>
  <si>
    <t>severní fasáda, K2+J, fasáda, vč. soklové části : (9,8*14,5)-(7,5*6,12)</t>
  </si>
  <si>
    <t>severní fasáda, K2+J, fasáda, prostorové části : 3*(1,075*(2,35*2+4,0))</t>
  </si>
  <si>
    <t>severní fasáda, K2+J, odpočet plochy výplní : -((0,75*3,48)+(1,46*3,48))-((3,28*3,48)+(2,4*2,35))</t>
  </si>
  <si>
    <t>východní fasáda, S1Z, fasáda, soklová část : (0,819+0,26)/2*6,02+(0,28/2)*10,18+0,28*15,9+2*(1,5*1,5)+(1,5*0,6)</t>
  </si>
  <si>
    <t>východní fasáda, S1Z, bez soklové části : (7,7*23,55)+(0,15*4,74)</t>
  </si>
  <si>
    <t>východní fasáda, S1Z, sloupy : 5*(3,23*(0,4*4))</t>
  </si>
  <si>
    <t>východní fasáda, S1Z, odpočet plochy výplní : -((1,2*1,5)*5+(2,4*1,5)*2+(3,6*2,4))-(19,2*2,35)</t>
  </si>
  <si>
    <t>jižní fasáda, S1Z, fasáda, soklová část : 1,13*8,25</t>
  </si>
  <si>
    <t>východní fasáda, J, fasáda, vč. soklové části : 7,95*8,35</t>
  </si>
  <si>
    <t>východní fasáda, J, odpočet plochy výplní : -(6,0*2,35)</t>
  </si>
  <si>
    <t>západní fasáda, ŠM1, sokl : 2,75*9,77</t>
  </si>
  <si>
    <t>severní fasáda, ŠM1, fasáda, soklová část : (1,7+2,0)/2*12,8+(1,22+1,258)/2*12,751</t>
  </si>
  <si>
    <t>severní fasáda, ŠM1, fasáda, bez soklové části : (7,96*31,35)+(0,15*4,74)</t>
  </si>
  <si>
    <t>severní fasáda, ŠM1, fasáda, prostorové prvky fasády : 2,4*31,5</t>
  </si>
  <si>
    <t>severní fasáda, ŠM1, sloupy : 6*(3,2*(0,4*4))</t>
  </si>
  <si>
    <t>severní fasáda, ŠM1, odpočet plochy výplní : -((12,0*2,35)+(4,8*3,2)+(4,8*2,35))-(31,2*2,35)</t>
  </si>
  <si>
    <t>východní fasáda, ŠM1, fasáda, soklová část : (1,585+1,25)/2*2,25</t>
  </si>
  <si>
    <t>východní fasáda, ŠM1, bez soklové části : 2,4*4,75</t>
  </si>
  <si>
    <t>severní fasáda, K4, fasáda, soklová část : (1,47+0,96)/2*12,1</t>
  </si>
  <si>
    <t>severní fasáda, K4, fasáda, bez soklové části : 7,74*12,1</t>
  </si>
  <si>
    <t>severní fasáda, K4, odpočet plochy výplní : -(3,6*2,35)-(3,6*2,35)</t>
  </si>
  <si>
    <t>962032631R00</t>
  </si>
  <si>
    <t>Bourání zdiva nadzákladového komínového z jakýchkoliv cihel pálených, šamotových nebo vápenopískových nad střechou, na maltu vápenou nebo vápenocementovou</t>
  </si>
  <si>
    <t>m3</t>
  </si>
  <si>
    <t>801-3</t>
  </si>
  <si>
    <t>nebo vybourání otvorů průřezové plochy přes 4 m2 ve zdivu nadzákladovém, včetně pomocného lešení o výšce podlahy do 1900 mm a pro zatížení do 1,5 kPa  (150 kg/m2)</t>
  </si>
  <si>
    <t>SPI</t>
  </si>
  <si>
    <t>bourání nefunkčního komínu na střeše UV11 : 0,55*0,55*1,7</t>
  </si>
  <si>
    <t>965042141RT1</t>
  </si>
  <si>
    <t>Bourání podkladů pod dlažby nebo litých celistvých dlažeb a mazanin  betonových nebo z litého asfaltu, tloušťky do 100 mm, plochy přes 4 m2</t>
  </si>
  <si>
    <t xml:space="preserve">prům tl. mazaniny je cca 55mm (0,055m) : </t>
  </si>
  <si>
    <t xml:space="preserve">bourání mazaniny, dle skladba P1 : </t>
  </si>
  <si>
    <t>jižní strana, ŠM1, výměra dle dwg : 0,055*(31,28+(0,35*5,6))</t>
  </si>
  <si>
    <t>východní strana, UV11 : 0,055*((3,2*0,25)+(0,87*2,4))</t>
  </si>
  <si>
    <t>západní a severní roh, UV11 : 0,055*((((1,28*3,2)+(0,1*1,75))+(1,02*4,3))+(1,05*12,1)-3*(0,4*0,4))</t>
  </si>
  <si>
    <t>jižní strana, Š1Z : 0,055*(0,6*0,95)</t>
  </si>
  <si>
    <t>východní strana, Š1Z : 0,055*((1,4*14,38)+(1,025*3,1))</t>
  </si>
  <si>
    <t>západní strana, Š1Z : 0,055*((2,05*25,05)-(1,75*0,6)-4*(0,4*0,4))</t>
  </si>
  <si>
    <t>severní strana, K2 : 0,055*(1,1*3,995)</t>
  </si>
  <si>
    <t>severní strana, ŠM1 : 0,055*(2,05*31,5-6*(0,4*0,4))</t>
  </si>
  <si>
    <t>965048515R00</t>
  </si>
  <si>
    <t>Bourání podkladů pod dlažby nebo litých celistvých dlažeb a mazanin  Broušení betonového povrchu do tloušťky 5 mm</t>
  </si>
  <si>
    <t xml:space="preserve">srovnání podkladu pod skladbu P1 pro montáž izolace : </t>
  </si>
  <si>
    <t>Odkaz na mn. položky pořadí 5 : 198,56150</t>
  </si>
  <si>
    <t>965081813RT1</t>
  </si>
  <si>
    <t>Bourání podlah z dlaždic teracových, tloušťky do 30 mm, plochy přes 1 m2</t>
  </si>
  <si>
    <t>bez podkladního lože, s jakoukoliv výplní spár</t>
  </si>
  <si>
    <t xml:space="preserve">bourání plochy, dle skladba P1 : </t>
  </si>
  <si>
    <t>jižní strana, ŠM1, výměra dle dwg : 31,28+(0,35*5,6)</t>
  </si>
  <si>
    <t>východní strana, UV11 : (3,2*0,25)+(0,87*2,4)</t>
  </si>
  <si>
    <t>západní a severní roh, UV11 : (((1,28*3,2)+(0,1*1,75))+(1,02*4,3))+(1,05*12,1)-3*(0,4*0,4)</t>
  </si>
  <si>
    <t>jižní strana, Š1Z : (0,6*0,95)</t>
  </si>
  <si>
    <t>východní strana, Š1Z : (1,4*14,38)+(1,025*3,1)</t>
  </si>
  <si>
    <t>západní strana, Š1Z : (2,05*25,05)-(1,75*0,6)-4*(0,4*0,4)</t>
  </si>
  <si>
    <t>severní strana, K2 : 1,1*3,995</t>
  </si>
  <si>
    <t>severní strana, ŠM1 : 2,05*31,5-6*(0,4*0,4)</t>
  </si>
  <si>
    <t>968061112R00</t>
  </si>
  <si>
    <t>Vyvěšení nebo zavěšení dřevěných křídel oken, plochy do 1,5 m2</t>
  </si>
  <si>
    <t>kus</t>
  </si>
  <si>
    <t>oken, dveří a vrat, s uložením a opětovným zavěšením po provedení stavebních změn,</t>
  </si>
  <si>
    <t xml:space="preserve">Označení demontovaných sestav vychází z pozic nových sestav : </t>
  </si>
  <si>
    <t>sestava PL/3 : 2*3</t>
  </si>
  <si>
    <t>sestava PL/4a : 2</t>
  </si>
  <si>
    <t>sestava PL/4b : 2</t>
  </si>
  <si>
    <t>sestava PL/5 : 1</t>
  </si>
  <si>
    <t>sestava PL/6 : 3</t>
  </si>
  <si>
    <t>sestava PL/7 : 3*4</t>
  </si>
  <si>
    <t>sestava PL/8 : 4*3</t>
  </si>
  <si>
    <t>sestava PL/9a : 2*4</t>
  </si>
  <si>
    <t>sestava PL/9b : 4</t>
  </si>
  <si>
    <t>sestava PL/10 : 2*4</t>
  </si>
  <si>
    <t>sestava PL/11 : 2*2</t>
  </si>
  <si>
    <t>sestava PL/12 : 2</t>
  </si>
  <si>
    <t>sestava PL/13 : 2</t>
  </si>
  <si>
    <t>sestava PL/14 : 2*3</t>
  </si>
  <si>
    <t>sestava PL/15 : 0</t>
  </si>
  <si>
    <t>sestava PL/16 : 0</t>
  </si>
  <si>
    <t>sestava PL/17 : 0</t>
  </si>
  <si>
    <t>sestava PL/18 : 2*3</t>
  </si>
  <si>
    <t>sestava PL/19 : 2*2</t>
  </si>
  <si>
    <t>sestava PL/20 : 4</t>
  </si>
  <si>
    <t>sestava PL/21 : 2</t>
  </si>
  <si>
    <t>sestava PL/22 : 0</t>
  </si>
  <si>
    <t>sestava PL/23 : 3</t>
  </si>
  <si>
    <t>sestava PL/24 : 3</t>
  </si>
  <si>
    <t>sestava PL/25a : 2*3</t>
  </si>
  <si>
    <t>sestava PL/25b : 3</t>
  </si>
  <si>
    <t>sestava PL/26a : 4*4</t>
  </si>
  <si>
    <t>sestava PL/26b : 4</t>
  </si>
  <si>
    <t>sestava PL/27 : 4</t>
  </si>
  <si>
    <t>sestava PL/28 : 4</t>
  </si>
  <si>
    <t>sestava PL/29 : 4</t>
  </si>
  <si>
    <t>sestava PL/30 : 4</t>
  </si>
  <si>
    <t>sestava PL/31 : 3</t>
  </si>
  <si>
    <t>sestava PL/32 : 4</t>
  </si>
  <si>
    <t>sestava PL/33 : 4</t>
  </si>
  <si>
    <t>sestava PL/34 : 4</t>
  </si>
  <si>
    <t xml:space="preserve">sestava PL/35, neřeší okno : </t>
  </si>
  <si>
    <t>sestava PL/36 : 3</t>
  </si>
  <si>
    <t>sestava PL/37 : 4</t>
  </si>
  <si>
    <t>sestava PL/38 : 4</t>
  </si>
  <si>
    <t>sestava PL/39 : 1</t>
  </si>
  <si>
    <t>sestava PL/40 : 4</t>
  </si>
  <si>
    <t>sestava PL/41 : 3</t>
  </si>
  <si>
    <t>sestava PL/42 : 3</t>
  </si>
  <si>
    <t>sestava PL/43 : 1</t>
  </si>
  <si>
    <t>sestava PL/44 : 2</t>
  </si>
  <si>
    <t>sestava PL/45 : 1</t>
  </si>
  <si>
    <t>sestava PL/46 : 2</t>
  </si>
  <si>
    <t>sestava PL/47, nadsvětlík : 1</t>
  </si>
  <si>
    <t>sestava PL/48 : 2</t>
  </si>
  <si>
    <t>sestava PL/49 : 2</t>
  </si>
  <si>
    <t>sestava PL/50, nadsvětlík, boční svělík : 2</t>
  </si>
  <si>
    <t>sestava PL/51 : 0</t>
  </si>
  <si>
    <t>sestava PL/52 : 0</t>
  </si>
  <si>
    <t>sestava PL/53, nadsvětlík : 2</t>
  </si>
  <si>
    <t>968061113R00</t>
  </si>
  <si>
    <t>Vyvěšení nebo zavěšení dřevěných křídel oken, plochy přes 1,5 m2</t>
  </si>
  <si>
    <t>sestava PL/15 : 2</t>
  </si>
  <si>
    <t>sestava PL/16 : 3</t>
  </si>
  <si>
    <t>sestava PL/17 : 3</t>
  </si>
  <si>
    <t>sestava PL/22 : 3</t>
  </si>
  <si>
    <t>sestava PL/23 : 0</t>
  </si>
  <si>
    <t>sestava PL/24 : 0</t>
  </si>
  <si>
    <t>sestava PL/47 : 0</t>
  </si>
  <si>
    <t>sestava PL/51 : 6</t>
  </si>
  <si>
    <t>sestava PL/52 : 2*2</t>
  </si>
  <si>
    <t>sestava PL/53, nadsvětlík : 1</t>
  </si>
  <si>
    <t>968071112R00</t>
  </si>
  <si>
    <t>Vyvěšení nebo zavěšení kovových křídel oken, plochy do 1,5 m2</t>
  </si>
  <si>
    <t>s případným uložením a opětovným zavěšením po provedení stavebních změn,</t>
  </si>
  <si>
    <t>Z/1 : 2*2</t>
  </si>
  <si>
    <t>Z/3 : 2</t>
  </si>
  <si>
    <t>Z/4 : 1</t>
  </si>
  <si>
    <t>968071113R00</t>
  </si>
  <si>
    <t>Vyvěšení nebo zavěšení kovových křídel oken, plochy přes 1,5 m2</t>
  </si>
  <si>
    <t>Z/1 : 2*3</t>
  </si>
  <si>
    <t>Z/2 : 1</t>
  </si>
  <si>
    <t>968071125R00</t>
  </si>
  <si>
    <t>Vyvěšení nebo zavěšení kovových křídel dveří, plochy do 2 m2</t>
  </si>
  <si>
    <t>Z/1 : 4</t>
  </si>
  <si>
    <t>Z/2 : 2</t>
  </si>
  <si>
    <t>Z/4 : 2</t>
  </si>
  <si>
    <t>968083002R00</t>
  </si>
  <si>
    <t>Vybourání plastových výplní otvorů oken, do 2 m2</t>
  </si>
  <si>
    <t xml:space="preserve">vybourání plastových rámů oken : </t>
  </si>
  <si>
    <t>PL/51 : 6*(1,2*1,5)</t>
  </si>
  <si>
    <t>968083003R00</t>
  </si>
  <si>
    <t>Vybourání plastových výplní otvorů oken, do 4 m2</t>
  </si>
  <si>
    <t>PL/5 : 1*(1,2*2,35)</t>
  </si>
  <si>
    <t>PL/15 : 1*(2,56*1,27)</t>
  </si>
  <si>
    <t>PL/24 : 1*(3,42*0,57)</t>
  </si>
  <si>
    <t>PL/52 : 2*(2,4*1,5)</t>
  </si>
  <si>
    <t>968083004R00</t>
  </si>
  <si>
    <t>Vybourání plastových výplní otvorů oken, nad 4 m2</t>
  </si>
  <si>
    <t>PL/3 : 2*(6,0*2,35)</t>
  </si>
  <si>
    <t>PL/4a : 1*(2,4*2,35)</t>
  </si>
  <si>
    <t>PL/4b : 1*(2,4*2,35)</t>
  </si>
  <si>
    <t>PL/6 : 1*(6,0*2,35)</t>
  </si>
  <si>
    <t>PL/7 : 3*(6,0*2,35)</t>
  </si>
  <si>
    <t>PL/8 : 4*(6,0*2,35)</t>
  </si>
  <si>
    <t>PL/9a : 2*(6,0*2,35)</t>
  </si>
  <si>
    <t>PL/9b : 1*(6,0*2,35)</t>
  </si>
  <si>
    <t>PL/10 : 2*(4,8*2,35)</t>
  </si>
  <si>
    <t>PL/11 : 2*(3,6*2,35)</t>
  </si>
  <si>
    <t>PL/12 : 1*(2,4*2,35)</t>
  </si>
  <si>
    <t>PL/13 : 1*(2,4*2,35)</t>
  </si>
  <si>
    <t>PL/14 : 2*(3,6*2,35)</t>
  </si>
  <si>
    <t>PL/16 : 1*(3,75*1,27)</t>
  </si>
  <si>
    <t>PL/17 : 1*(3,75*1,27)</t>
  </si>
  <si>
    <t>PL/18 : 2*(4,8*2,35)</t>
  </si>
  <si>
    <t>PL/19 : 2*(3,6*2,35)</t>
  </si>
  <si>
    <t>PL/20 : 1*(4,8*2,35)</t>
  </si>
  <si>
    <t>PL/21 : 1*(2,4*2,35)</t>
  </si>
  <si>
    <t>PL/22 : 1*(3,42*3,03)</t>
  </si>
  <si>
    <t>PL/23 : 1*(3,42*1,24)</t>
  </si>
  <si>
    <t>PL/25a : 2*(3,6*2,35)</t>
  </si>
  <si>
    <t>PL/25b : 1*(3,6*2,35)</t>
  </si>
  <si>
    <t>PL/26a : 4*(6,0*2,35)</t>
  </si>
  <si>
    <t>PL/26b : 1*(6,0*2,35)</t>
  </si>
  <si>
    <t>PL/27 : 1*(4,8*2,35)</t>
  </si>
  <si>
    <t>PL/28 : 1*(6,0*2,35)</t>
  </si>
  <si>
    <t>PL/29 : 1*(6,0*2,35)</t>
  </si>
  <si>
    <t>PL/30 : 1*(6,0*2,35)</t>
  </si>
  <si>
    <t>PL/31 : 1*(4,8*2,35)</t>
  </si>
  <si>
    <t>PL/32 : 1*(6,0*2,35)</t>
  </si>
  <si>
    <t>PL/33 : 1*(6,35*2,35)</t>
  </si>
  <si>
    <t>PL/34 : 1*(6,35*2,35)</t>
  </si>
  <si>
    <t>PL/36 : 1*(6,0*2,35)</t>
  </si>
  <si>
    <t>PL/37 : 1*(6,0*2,35)</t>
  </si>
  <si>
    <t>PL/38 : 1*(7,2*2,35)</t>
  </si>
  <si>
    <t>PL/39 : 1*(2,4*2,35)</t>
  </si>
  <si>
    <t>PL/40 : 1*(6,0*2,35)</t>
  </si>
  <si>
    <t>PL/41 : 1*(6,0*2,35)</t>
  </si>
  <si>
    <t>PL/42 : 1*(6,0*2,35)</t>
  </si>
  <si>
    <t>PL/43 : 2*(2,4*2,35)</t>
  </si>
  <si>
    <t>PL/44 : 1*(4,8*2,35)</t>
  </si>
  <si>
    <t>PL/45 : 1*(2,4*2,35)</t>
  </si>
  <si>
    <t>PL/46 : 1*(3,6*2,35)</t>
  </si>
  <si>
    <t>PL/47 : 1*((3,095*1,1)+(1,2*2,35))</t>
  </si>
  <si>
    <t>PL/48 : 1*(2,4*2,35)</t>
  </si>
  <si>
    <t>PL/49 : 1*(2,4*2,35)</t>
  </si>
  <si>
    <t>PL/50 : 1*(3,0*3,275)</t>
  </si>
  <si>
    <t>PL/53 : 1*((1,2*1,5)+(2,3*3,275))</t>
  </si>
  <si>
    <t>968083032R00</t>
  </si>
  <si>
    <t>Vybourání plastových výplní otvorů plastových stěn , do 4 m2</t>
  </si>
  <si>
    <t xml:space="preserve">výplňové stěny : </t>
  </si>
  <si>
    <t>PL/3 : 2*(2*(1,2*2,35))</t>
  </si>
  <si>
    <t>PL/6 : 1*(2*(1,2*2,35))</t>
  </si>
  <si>
    <t>PL/7 : 3*(1*(1,2*2,35))</t>
  </si>
  <si>
    <t>PL/8 : 4*(2*(1,2*2,35))</t>
  </si>
  <si>
    <t>PL/9a : 2*(1*(1,2*2,35))</t>
  </si>
  <si>
    <t>PL/9b : 1*(1*(1,2*2,35))</t>
  </si>
  <si>
    <t>PL/11 : 2*(1*(1,2*2,35))</t>
  </si>
  <si>
    <t>PL/18 : 2*(1*(1,2*2,35))</t>
  </si>
  <si>
    <t>PL/19 : 2*(1*(1,2*2,35))</t>
  </si>
  <si>
    <t>PL/20 : 2*(1*(1,2*2,35))</t>
  </si>
  <si>
    <t>PL/26a : 4*(1*(1,2*2,35))</t>
  </si>
  <si>
    <t>PL/26b : 1*(1*(1,2*2,35))</t>
  </si>
  <si>
    <t>PL/28 : 1*(1*(1,2*2,35))</t>
  </si>
  <si>
    <t>PL/29 : 1*(1*(1,2*2,35))</t>
  </si>
  <si>
    <t>PL/30 : 1*(1*(1,2*2,35))</t>
  </si>
  <si>
    <t>PL/31 : 1*(1*(1,2*2,35))</t>
  </si>
  <si>
    <t>PL/32 : 1*(1*(1,2*2,35))</t>
  </si>
  <si>
    <t>PL/33 : 1*(1*(1,27*2,35))</t>
  </si>
  <si>
    <t>PL/34 : 1*(1*(1,27*2,35))</t>
  </si>
  <si>
    <t>PL/36 : 1*(2*(1,2*2,35))</t>
  </si>
  <si>
    <t>PL/37 : 1*(1*(1,2*2,35))</t>
  </si>
  <si>
    <t>PL/38 : 1*(2*(1,2*2,35))</t>
  </si>
  <si>
    <t>PL/39 : 1*(1*(1,2*2,35))</t>
  </si>
  <si>
    <t>PL/40 : 1*(1*(1,2*2,35))</t>
  </si>
  <si>
    <t>PL/41 : 1*(2*(1,2*2,35))</t>
  </si>
  <si>
    <t>PL/42 : 1*(2*(1,2*2,35))</t>
  </si>
  <si>
    <t>PL/43 : 1*(1*(1,2*2,35))</t>
  </si>
  <si>
    <t>PL/44 : 1*(2*(1,2*2,35))</t>
  </si>
  <si>
    <t>PL/45 : 1*(1*(1,2*2,35))</t>
  </si>
  <si>
    <t>PL/46 : 1*(1*(1,2*2,35))</t>
  </si>
  <si>
    <t>PL/47 : 1*(1*(1,2*2,35))</t>
  </si>
  <si>
    <t>968096002R00</t>
  </si>
  <si>
    <t xml:space="preserve">Vybourání vnitřních parapetů plastových, šířky do 50 cm,  </t>
  </si>
  <si>
    <t>m</t>
  </si>
  <si>
    <t>Odkaz na mn. položky pořadí 24 : 308,48000</t>
  </si>
  <si>
    <t>970031080R00</t>
  </si>
  <si>
    <t>Jádrové vrtání, kruhové prostupy v cihelném zdivu jádrové vrtání, do D 80 mm</t>
  </si>
  <si>
    <t>vrtání atikou pro chrlič Pl/35 : 2*0,3</t>
  </si>
  <si>
    <t>978013191R00</t>
  </si>
  <si>
    <t>Otlučení omítek vápenných nebo vápenocementových vnitřních s vyškrabáním spár, s očištěním zdiva stěn, v rozsahu do 100 %</t>
  </si>
  <si>
    <t xml:space="preserve">Poznámka: šířka vnitřního ostění, dle PD, je cca 170mm (0,17m) : </t>
  </si>
  <si>
    <t>sestava PL/3 : 2*(6,0+2,35*2)*0,17</t>
  </si>
  <si>
    <t>sestava PL/4a : 1*(2,4+2,35*2)*0,17</t>
  </si>
  <si>
    <t>sestava PL/4b : 1*(2,4+2,35*2)*0,17</t>
  </si>
  <si>
    <t>sestava PL/5 : 1*(1,2+2,35*2)*0,17</t>
  </si>
  <si>
    <t>sestava PL/6 : 1*(6,0+2,35*2)*0,17</t>
  </si>
  <si>
    <t>sestava PL/7 : 3*(6,0+2,35*2)*0,17</t>
  </si>
  <si>
    <t>sestava PL/8 : 4*(6,0+2,35*2)*0,17</t>
  </si>
  <si>
    <t>sestava PL/9a : 2*(6,0+2,35*2)*0,17</t>
  </si>
  <si>
    <t>sestava PL/9b : 1*(6,0+2,35*2)*0,17</t>
  </si>
  <si>
    <t>sestava PL/10 : 2*(4,8+2,35*2)*0,17</t>
  </si>
  <si>
    <t>sestava PL/11 : 2*(3,6+2,35*2)*0,17</t>
  </si>
  <si>
    <t>sestava PL/12 : 1*(2,4+2,42*2)*0,17</t>
  </si>
  <si>
    <t>sestava PL/13 : 1*(2,56+2,42*2)*0,17</t>
  </si>
  <si>
    <t>sestava PL/14 : 2*(3,75+2,42*2)*0,17</t>
  </si>
  <si>
    <t>sestava PL/15 : 1*(2,56+1,27*2)*0,17</t>
  </si>
  <si>
    <t>sestava PL/16 : 1*(3,75+1,27*2)*0,17</t>
  </si>
  <si>
    <t>sestava PL/17 : 1*(3,75+1,27*2)*0,17</t>
  </si>
  <si>
    <t>sestava PL/18 : 2*(4,8+2,35*2)*0,17</t>
  </si>
  <si>
    <t>sestava PL/19 : 2*(3,6+2,35*2)*0,17</t>
  </si>
  <si>
    <t>sestava PL/20 : 1*(6,0+2,35*2)*0,17</t>
  </si>
  <si>
    <t>sestava PL/21 : 1*(2,4+2,35*2)*0,17</t>
  </si>
  <si>
    <t>sestava PL/22 : 1*(3,42+3,03*2)*0,17</t>
  </si>
  <si>
    <t>sestava PL/23 : 1*(3,42+1,24*2)*0,17</t>
  </si>
  <si>
    <t>sestava PL/24 : 1*(3,42+0,57*2)*0,17</t>
  </si>
  <si>
    <t>sestava PL/25a : 2*(3,6+2,35*2)*0,17</t>
  </si>
  <si>
    <t>sestava PL/25b : 1*(3,6+2,35*2)*0,17</t>
  </si>
  <si>
    <t>sestava PL/26a : 4*(6,0+2,35*2)*0,17</t>
  </si>
  <si>
    <t>sestava PL/26b : 1*(6,0+2,35*2)*0,17</t>
  </si>
  <si>
    <t>sestava PL/27 : 1*(4,8+2,42*2)*0,17</t>
  </si>
  <si>
    <t>sestava PL/28 : 1*(6,0+2,35*2)*0,17</t>
  </si>
  <si>
    <t>sestava PL/29 : 1*(6,0+2,35*2)*0,17</t>
  </si>
  <si>
    <t>sestava PL/30 : 1*(6,0+2,35*2)*0,17</t>
  </si>
  <si>
    <t>sestava PL/31 : 1*(4,8+2,35*2)*0,17</t>
  </si>
  <si>
    <t>sestava PL/32 : 1*(6,0+2,35*2)*0,17</t>
  </si>
  <si>
    <t>sestava PL/33 : 1*(6,0+2,35*2)*0,17</t>
  </si>
  <si>
    <t>sestava PL/34 : 1*(6,0+2,35*2)*0,17</t>
  </si>
  <si>
    <t>sestava PL/36 : 1*(6,0+2,35*2)*0,17</t>
  </si>
  <si>
    <t>sestava PL/37 : 1*(6,0+2,35*2)*0,17</t>
  </si>
  <si>
    <t>sestava PL/38 : 1*(7,2+2,35*2)*0,17</t>
  </si>
  <si>
    <t>sestava PL/39 : 1*(2,4+2,35*2)*0,17</t>
  </si>
  <si>
    <t>sestava PL/40 : 1*(6,0+2,35*2)*0,17</t>
  </si>
  <si>
    <t>sestava PL/41 : 1*(6,0+2,35*2)*0,17</t>
  </si>
  <si>
    <t>sestava PL/42 : 1*(6,0+2,35*2)*0,17</t>
  </si>
  <si>
    <t>sestava PL/43 : 2*(2,4+2,35*2)*0,17</t>
  </si>
  <si>
    <t>sestava PL/44 : 1*(4,8+2,35*2)*0,17</t>
  </si>
  <si>
    <t>sestava PL/45 : 1*(2,4+2,35*2)*0,17</t>
  </si>
  <si>
    <t>sestava PL/46 : 1*(3,6+2,35*2)*0,17</t>
  </si>
  <si>
    <t>sestava PL/47 : 1*(2,35+3,195*2)*0,17</t>
  </si>
  <si>
    <t>sestava PL/48 : 1*(2,4+2,35*2)*0,17</t>
  </si>
  <si>
    <t>sestava PL/49 : 1*(2,4+2,35*2)*0,17</t>
  </si>
  <si>
    <t>sestava PL/50 : 1*(3,455+3,0*1)*0,17</t>
  </si>
  <si>
    <t>sestava PL/51 : 6*(1,2+1,5*2)*0,17</t>
  </si>
  <si>
    <t>sestava PL/52 : 1*(2,4+1,5*2)*0,17</t>
  </si>
  <si>
    <t>sestava PL/53 : 1*(1,2+3,455*2)*0,17</t>
  </si>
  <si>
    <t>dveřní sestava Z/01 : 2*(4,8*2+3,275*2)*0,17</t>
  </si>
  <si>
    <t>dveřní sestava Z/02 : 1*(1,76*2+3,275*2)*0,17</t>
  </si>
  <si>
    <t>dveřní sestava Z/03 : 1*(2,36*2+3,25*2)*0,17</t>
  </si>
  <si>
    <t>dveřní sestava Z/04 : 1*(1,8*2+2,7*2)*0,17</t>
  </si>
  <si>
    <t>978015231R00</t>
  </si>
  <si>
    <t>Otlučení omítek vápenných nebo vápenocementových vnějších s vyškrabáním spár, s očištěním zdiva  1. až 4. stupni složitosti, v rozsahu do 20 %</t>
  </si>
  <si>
    <t>Odkaz na mn. položky pořadí 1 : 2084,55317</t>
  </si>
  <si>
    <t>978059631R00</t>
  </si>
  <si>
    <t>Odsekání a odebrání obkladů stěn z obkladaček vnějších z jakýchkoliv materiálů, plochy přes 2 m2</t>
  </si>
  <si>
    <t>včetně otlučení podkladní omítky až na zdivo,</t>
  </si>
  <si>
    <t xml:space="preserve">stávající kabřincový obklad : </t>
  </si>
  <si>
    <t>jižní fasáda, K2 + ŠM1 + K4, sokl, měřeno od nové přístavby : (0,56*6,0)+0,21*(2,03+0,87)+0,56*0,69+0,21*(7,1+5,6+0,4)+0,21*(0,4+5,6+13,55)</t>
  </si>
  <si>
    <t>jižní fasáda, K2 + ŠM1 + K4, sokl na sloupech, měřeno od nové přístavby : 0,21*(0,6+0,49+0,78+0,59+0,59+0,4+0,4)</t>
  </si>
  <si>
    <t>jižní fasáda, K2 + ŠM1 + K4, celé sloupy, měřeno od nové přístavby : 3,2*((0,2+0,4+0,54)+(0,54+0,4+0,54)+(0,54+0,4+0,54)+(0,54+0,4+0,2))</t>
  </si>
  <si>
    <t>východní fasáda, UV11, sokl : (0,21*0,2)+0,48*(5,7+8,15)+0,36*(0,42+0,42)+0,36*(0,87+0,87)</t>
  </si>
  <si>
    <t>jižní fasáda, UV11, sokl : 0,49*(8,7+27,59)</t>
  </si>
  <si>
    <t>západní fasáda, UV11, sokl : 0,28*(4,4+0,55)</t>
  </si>
  <si>
    <t>západní fasáda, UV11, celé sloupy, 1.NP : 3,28*((0,4*2)+(0,4*2))</t>
  </si>
  <si>
    <t>západní fasáda, UV11, celé sloupy, 2.NP : 3,25*((0,4*2)+(0,4*2))</t>
  </si>
  <si>
    <t>severní fasáda, UV11, sokl : 0,28*(5,48+5,2+1,05+18,0)</t>
  </si>
  <si>
    <t>severníí fasáda, UV11, celý sloup, 1.NP (rohový je započítán v záp.fasádě UV11) : 3,44*((0,4*2)+(0,4*2))</t>
  </si>
  <si>
    <t>severníí fasáda, UV11, celý sloup, 2.NP (rohový je započítán v záp.fasádě UV11) : 3,25*((0,4*2)+(0,4*2))</t>
  </si>
  <si>
    <t>západní fasáda, K2, sokl : (0,48*10,75)+(0,71*2,4)+((0,71-0,48)*8,35)/2+(1,42*2,4)/2</t>
  </si>
  <si>
    <t>západní fasáda, J, sokl : 1,5*8,35</t>
  </si>
  <si>
    <t>jižní fasáda, S1Z, sokl : (0,23+0,36)/2*(4,18+2,15)+0,18*(0,55+0,55)</t>
  </si>
  <si>
    <t>západní fasáda, S1Z, sokl : ((0,35+1,087)/2)*11,125+(1,087+0,18)*1,5+(0,18*9,25)</t>
  </si>
  <si>
    <t>severní fasáda, S1Z, sokl : (0,28*0,15)+(1,165+1,268)/2*13,35+(0,82+0,885)/2*2,03</t>
  </si>
  <si>
    <t>východní fasáda, S1Z, sokl : (0,819+0,26)/2*6,02+(0,28/2)*10,18+0,28*15,9+2*(1,5*1,5)+(1,5*0,6)</t>
  </si>
  <si>
    <t>východní fasáda, S1Z, celé sloupy : 5*(3,23*(0,4*4))</t>
  </si>
  <si>
    <t>jižní fasáda, S1Z, sokl : 0,91*1,73</t>
  </si>
  <si>
    <t>východní fasáda, J, sokl : 0,55/2*8,25</t>
  </si>
  <si>
    <t>severní fasáda, K2, sokl : 1,81*7,0</t>
  </si>
  <si>
    <t>západní fasáda, ŠM1, sokl : 4,8*1,86</t>
  </si>
  <si>
    <t>severní fasáda, ŠM1, sokl : (1,7+2,0)/2*12,8+(1,22+1,258)/2*12,751</t>
  </si>
  <si>
    <t>severní fasáda, ŠM1, celé sloupy : 6*(3,2*(0,4*4))</t>
  </si>
  <si>
    <t>východní fasáda, ŠM1, sokl : (1,585+1,25)/2*2,25</t>
  </si>
  <si>
    <t>severní fasáda, K4, sokl : (1,47+0,96)/2*12,1</t>
  </si>
  <si>
    <t>721160806R00</t>
  </si>
  <si>
    <t>Demontáž potrubí z vláknocementových trub přes DN 100 do DN 200</t>
  </si>
  <si>
    <t>800-721</t>
  </si>
  <si>
    <t>odpadního nebo ventilačního,</t>
  </si>
  <si>
    <t>odtah sociálního zařízení v bytové jednotce : 2*3,0</t>
  </si>
  <si>
    <t>728111-R1x</t>
  </si>
  <si>
    <t>Odstranění nefunkční prvků VZT ze střechy pavilonu S1Z vč. dmtž přívodu vzduchu do m.č. 2.06</t>
  </si>
  <si>
    <t>sada</t>
  </si>
  <si>
    <t>Vlastní</t>
  </si>
  <si>
    <t>728111-R2x</t>
  </si>
  <si>
    <t>Demontáž venk. klima. jednotek vč.konzol; uchování pro zpětnou montáž</t>
  </si>
  <si>
    <t>odstranění z pláště ŠM1 : 3</t>
  </si>
  <si>
    <t>odstranění z pláště UV11 : 3</t>
  </si>
  <si>
    <t>odstranění ze střechy UV11 : 2</t>
  </si>
  <si>
    <t>728111-R3x</t>
  </si>
  <si>
    <t>Demontáž komínků VZT ze střechy UV11</t>
  </si>
  <si>
    <t>764410850R00</t>
  </si>
  <si>
    <t>Demontáž oplechování parapetů rš od 100 do 330 mm</t>
  </si>
  <si>
    <t>800-764</t>
  </si>
  <si>
    <t>sestava PL/3 : 2*6,0</t>
  </si>
  <si>
    <t>sestava PL/4a : 1*2,4</t>
  </si>
  <si>
    <t>sestava PL/4b : 1*2,4</t>
  </si>
  <si>
    <t>sestava PL/5 : 1*1,2</t>
  </si>
  <si>
    <t>sestava PL/6 : 1*6,0</t>
  </si>
  <si>
    <t>sestava PL/7 : 3*6,0</t>
  </si>
  <si>
    <t>sestava PL/8 : 4*6,0</t>
  </si>
  <si>
    <t>sestava PL/9a : 2*6,0</t>
  </si>
  <si>
    <t>sestava PL/9b : 1*6,0</t>
  </si>
  <si>
    <t>sestava PL/10 : 2*4,8</t>
  </si>
  <si>
    <t>sestava PL/11 : 2*3,6</t>
  </si>
  <si>
    <t>sestava PL/12 : 1*2,4</t>
  </si>
  <si>
    <t>sestava PL/13 : 1*2,56</t>
  </si>
  <si>
    <t>sestava PL/14 : 1*3,75</t>
  </si>
  <si>
    <t>sestava PL/15 : 1*2,56</t>
  </si>
  <si>
    <t>sestava PL/16 : 1*3,75</t>
  </si>
  <si>
    <t>sestava PL/17 : 1*3,75</t>
  </si>
  <si>
    <t>sestava PL/18 : 2*4,8</t>
  </si>
  <si>
    <t>sestava PL/19 : 2*3,6</t>
  </si>
  <si>
    <t>sestava PL/20 : 1*6,0</t>
  </si>
  <si>
    <t>sestava PL/21 : 1*2,4</t>
  </si>
  <si>
    <t>sestava PL/22 : 1*3,42</t>
  </si>
  <si>
    <t>sestava PL/23 : 1*3,42</t>
  </si>
  <si>
    <t>sestava PL/24 : 1*3,42</t>
  </si>
  <si>
    <t>sestava PL/25a : 2*3,6</t>
  </si>
  <si>
    <t>sestava PL/25b : 1*3,6</t>
  </si>
  <si>
    <t>sestava PL/26a : 4*6,0</t>
  </si>
  <si>
    <t>sestava PL/26b : 1*6,0</t>
  </si>
  <si>
    <t>sestava PL/27 : 1*4,8</t>
  </si>
  <si>
    <t>sestava PL/28 : 1*6,0</t>
  </si>
  <si>
    <t>sestava PL/29 : 1*6,0</t>
  </si>
  <si>
    <t>sestava PL/30 : 1*6,0</t>
  </si>
  <si>
    <t>sestava PL/31 : 1*4,8</t>
  </si>
  <si>
    <t>sestava PL/32 : 1*6,0</t>
  </si>
  <si>
    <t>sestava PL/33 : 1*6,0</t>
  </si>
  <si>
    <t>sestava PL/34 : 1*6,0</t>
  </si>
  <si>
    <t>sestava PL/36 : 1*6,0</t>
  </si>
  <si>
    <t>sestava PL/37 : 1*6,0</t>
  </si>
  <si>
    <t>sestava PL/38 : 1*7,2</t>
  </si>
  <si>
    <t>sestava PL/39 : 1*2,4</t>
  </si>
  <si>
    <t>sestava PL/40 : 1*6,0</t>
  </si>
  <si>
    <t>sestava PL/41 : 1*6,0</t>
  </si>
  <si>
    <t>sestava PL/42 : 1*6,0</t>
  </si>
  <si>
    <t>sestava PL/43 : 2*2,4</t>
  </si>
  <si>
    <t>sestava PL/44 : 1*4,8</t>
  </si>
  <si>
    <t>sestava PL/45 : 1*2,4</t>
  </si>
  <si>
    <t>sestava PL/46 : 1*3,6</t>
  </si>
  <si>
    <t>sestava PL/47 : 1*1,2</t>
  </si>
  <si>
    <t>sestava PL/48 : 1*2,4</t>
  </si>
  <si>
    <t>sestava PL/49 : 1*2,4</t>
  </si>
  <si>
    <t>sestava PL/50 : 1*1,05</t>
  </si>
  <si>
    <t>sestava PL/51 : 1*1,2</t>
  </si>
  <si>
    <t>sestava PL/52 : 1*2,4</t>
  </si>
  <si>
    <t>sestava PL/53 : 1*1,2</t>
  </si>
  <si>
    <t>764430840R00</t>
  </si>
  <si>
    <t>Demontáž oplechování zdí a nadezdívek rš od 330 do 500 mm</t>
  </si>
  <si>
    <t>demontáž původního oplechování atik, které bude nově oplechováno - viz T/1 : 321,3</t>
  </si>
  <si>
    <t>767141800R00</t>
  </si>
  <si>
    <t>Demontáž konstrukcí pro beztmelé zasklení konstrukce včetně zasklení</t>
  </si>
  <si>
    <t>800-767</t>
  </si>
  <si>
    <t xml:space="preserve">demontáž vstupních sestav : </t>
  </si>
  <si>
    <t>Z/1 : 2*(4,8*3,275)</t>
  </si>
  <si>
    <t>Z/2 : 1*(1,76*3,275)</t>
  </si>
  <si>
    <t>Z/3 : 1*(2,36*3,25)</t>
  </si>
  <si>
    <t>Z/4 : 1*(1,80*2,70)</t>
  </si>
  <si>
    <t>767996801R00</t>
  </si>
  <si>
    <t>Demontáž ostatních doplňků staveb atypických konstrukcí  o hmotnosti přes 20 do 50 kg</t>
  </si>
  <si>
    <t>kg</t>
  </si>
  <si>
    <t>demontáž drobných kovových prvků z fasád, přibližná výměra : (30*5)+(10*10)</t>
  </si>
  <si>
    <t>767996802R00</t>
  </si>
  <si>
    <t>Demontáž ostatních doplňků staveb atypických konstrukcí  o hmotnosti přes 50 do 100 kg</t>
  </si>
  <si>
    <t xml:space="preserve">Poznámka: po demontáži budou žebříky uloženy pro zpětné osazení : </t>
  </si>
  <si>
    <t>požární žebřík, předpokládaná hmotnost 80 a 100 kg á žebřík : 80,0+100,0</t>
  </si>
  <si>
    <t>650811112R00</t>
  </si>
  <si>
    <t>Demontáž vodiče svodového do průměru 10 mm včetně podpěr</t>
  </si>
  <si>
    <t>650811121R00</t>
  </si>
  <si>
    <t>Demontáž hromosvodové svorky do dvou šroubů</t>
  </si>
  <si>
    <t>650811126R00</t>
  </si>
  <si>
    <t>Demontáž hromosvodové svorky nad dva šrouby</t>
  </si>
  <si>
    <t>650811135R00</t>
  </si>
  <si>
    <t>Demontáž podpěry vedení na ploché střeše</t>
  </si>
  <si>
    <t>650811155R00</t>
  </si>
  <si>
    <t>Demontáž jímací tyče z kontrukce</t>
  </si>
  <si>
    <t>979990107R00</t>
  </si>
  <si>
    <t>Poplatek za uložení suti - směs betonu, cihel, dřeva, skupina odpadu 170904</t>
  </si>
  <si>
    <t>t</t>
  </si>
  <si>
    <t>kategorie 17 09 04 smíšené stavební a demoliční odpady</t>
  </si>
  <si>
    <t>149,45517-0,0972</t>
  </si>
  <si>
    <t>979990201R00</t>
  </si>
  <si>
    <t>Poplatek za uložení suti - azbestocementové výrobky, skupina odpadu 170605</t>
  </si>
  <si>
    <t>kategorie 17 06 05 stavební materiály obsahující azbest</t>
  </si>
  <si>
    <t>Odkaz na dem. hmot. položky pořadí 20 : 0,09720</t>
  </si>
  <si>
    <t>979012112R00</t>
  </si>
  <si>
    <t xml:space="preserve">Svislá doprava suti a vybouraných hmot svislá doprava suti na výšku do 3,5 m,  </t>
  </si>
  <si>
    <t>821-1</t>
  </si>
  <si>
    <t>Přesun suti</t>
  </si>
  <si>
    <t>POL8_</t>
  </si>
  <si>
    <t>s popřípadným nutným naložením do dopravního zařízení, s vyprázdněním dopravního zařízení na hromadu nebo do dopravního prostředku, vč. příplatku za každých dalších i započatých 3,5 m výšky nad 3,5 m,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</si>
  <si>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</si>
  <si>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</si>
  <si>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</si>
  <si>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</si>
  <si>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</si>
  <si>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</si>
  <si>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</si>
  <si>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</si>
  <si>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</si>
  <si>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122201101R00</t>
  </si>
  <si>
    <t>Odkopávky a  prokopávky nezapažené v hornině 3  do 100 m3</t>
  </si>
  <si>
    <t>800-1</t>
  </si>
  <si>
    <t>s přehozením výkopku na vzdálenost do 3 m nebo s naložením na dopravní prostředek,</t>
  </si>
  <si>
    <t xml:space="preserve">plocha u pavilonů K2+J a S1Z pro uložení nové VZT jednotky : </t>
  </si>
  <si>
    <t>odkop svahu : 3,45*((2,843*1,14)/2+((1,14+1,48)/2*3,91)+(1,45*0,6)/2+(0,7*0,35)/2)</t>
  </si>
  <si>
    <t>122201109R00</t>
  </si>
  <si>
    <t>Odkopávky a  prokopávky nezapažené v hornině 3  příplatek k cenám za lepivost horniny</t>
  </si>
  <si>
    <t>Odkaz na mn. položky pořadí 1 : 25,18537*0,3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</si>
  <si>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</si>
  <si>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</si>
  <si>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</si>
  <si>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základové pasy : 0,8*0,4*(3,5+2,85+7,3*2)</t>
  </si>
  <si>
    <t>pro obrubník : 0,25*0,25*7,0</t>
  </si>
  <si>
    <t>132201119R00</t>
  </si>
  <si>
    <t xml:space="preserve">Hloubení rýh šířky do 60 cm příplatek za lepivost, v hornině 3,  </t>
  </si>
  <si>
    <t>Odkaz na mn. položky pořadí 3 : 7,14150*0,3</t>
  </si>
  <si>
    <t>162201101R00</t>
  </si>
  <si>
    <t>Vodorovné přemístění výkopku z horniny 1 až 4, na vzdálenost do 20 m</t>
  </si>
  <si>
    <t>po suchu, bez naložení výkopku, avšak se složením bez rozhrnutí, zpáteční cesta vozidla.</t>
  </si>
  <si>
    <t xml:space="preserve">kompletní výkop : </t>
  </si>
  <si>
    <t>Odkaz na mn. položky pořadí 1 : 25,18538</t>
  </si>
  <si>
    <t>Odkaz na mn. položky pořadí 3 : 7,14150</t>
  </si>
  <si>
    <t xml:space="preserve">objem zásypu : </t>
  </si>
  <si>
    <t>Odkaz na mn. položky pořadí 7 : 2,88248</t>
  </si>
  <si>
    <t>Odkaz na mn. položky pořadí 8 : 2,27100</t>
  </si>
  <si>
    <t>162701105R00</t>
  </si>
  <si>
    <t>Vodorovné přemístění výkopku z horniny 1 až 4, na vzdálenost přes 9 000  do 10 000 m</t>
  </si>
  <si>
    <t>25,18538+7,1415-2,88248-2,271</t>
  </si>
  <si>
    <t>174101101R00</t>
  </si>
  <si>
    <t>Zásyp sypaninou se zhutněním jam, šachet, rýh nebo kolem objektů v těchto vykopávkách</t>
  </si>
  <si>
    <t>z jakékoliv horniny s uložením výkopku po vrstvách,</t>
  </si>
  <si>
    <t>okolo a pod žlabem : 3,45*((0,55+0,95)/2*0,91)+3,45*((0,18*0,35)+(0,6*0,3)/2)</t>
  </si>
  <si>
    <t>175101201R00</t>
  </si>
  <si>
    <t>Obsyp objektů bez prohození sypaniny</t>
  </si>
  <si>
    <t>sypaninou z vhodných hornin tř. 1 - 4 nebo materiálem, uloženým ve vzdálenosti do 30 m od vnějšího kraje objektu, pro jakoukoliv míru zhutnění,</t>
  </si>
  <si>
    <t>obsyp zákl zdiva z tvárnic ztr.bednění : 0,8*(0,05+0,05)*(3,5+2,85+7,3*2)</t>
  </si>
  <si>
    <t>obsyp obrubníků : 0,2*0,2*7,0</t>
  </si>
  <si>
    <t>obsyp drenáže : 0,3*0,3*3,5</t>
  </si>
  <si>
    <t>175101209R00</t>
  </si>
  <si>
    <t>Obsyp objektů příplatek za prohození sypaniny</t>
  </si>
  <si>
    <t>199000002R00</t>
  </si>
  <si>
    <t>Poplatky za skládku horniny 1- 4, skupina 17 05 04 z Katalogu odpadů</t>
  </si>
  <si>
    <t>Odkaz na mn. položky pořadí 6 : 27,17340</t>
  </si>
  <si>
    <t>271571112R00</t>
  </si>
  <si>
    <t xml:space="preserve">Polštáře zhutněné pod základy štěrkopísek netříděný,  </t>
  </si>
  <si>
    <t>800-2</t>
  </si>
  <si>
    <t>pod základové pasy : 0,05*0,4*(3,5+2,85+7,3*2)</t>
  </si>
  <si>
    <t>pod ŽB desku : 0,1*(5,5*2,85)+0,05*(0,5*3,5)</t>
  </si>
  <si>
    <t>pod žlabovkou (štěrk. lože 16/32 mm) : 0,1*(1,0*3,5)+0,1*(0,35*3,5)</t>
  </si>
  <si>
    <t>311112130RT3</t>
  </si>
  <si>
    <t>Stěny z betonových bednicích tvárnic a betonu šířky 300 mm, zálivka betonem C20/25</t>
  </si>
  <si>
    <t>(ztracené bednění) z betonových tvárnic a zálivka betonem,</t>
  </si>
  <si>
    <t>BT/3 : 144*(0,5*0,25)</t>
  </si>
  <si>
    <t>311361821R00</t>
  </si>
  <si>
    <t>Výztuž nadzákladových zdí z betonářské oceli 10 505(R), Výztuž ocelová betonářská - tyč; úprava: stříhaná, ohýbaná; povrch: žebírkový; značka: B500B (1.0439); d = 12,0 mm</t>
  </si>
  <si>
    <t>včetně distančních prvků</t>
  </si>
  <si>
    <t xml:space="preserve">poznámka: výzt.R6 má hmotnost 0,222 kg/m; výzt.R12 má hmotnost 0,888 kg/m : </t>
  </si>
  <si>
    <t>BT/3, výztuž 2x R12 a 2x R6 počítána na každou tvárnici; d(R12)=0,5m; d(R6)=0,25m : 144*(2*(0,5*0,888)+2*(0,25*0,222))/1000</t>
  </si>
  <si>
    <t>348924211R00</t>
  </si>
  <si>
    <t>Stříška plotová z betonových tvarovek pro zdivo tloušťky 300 mm, z tvárnic štípaných, přírodních</t>
  </si>
  <si>
    <t>BT/4 : 6*0,8</t>
  </si>
  <si>
    <t>3470152-R1x</t>
  </si>
  <si>
    <t>Dvířka pro servis VZT jednotek,tl.65 mm,SDK ,ocel.kce CW,atyp, otočná dolů se zástrčí, spec. dle PD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</si>
  <si>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</si>
  <si>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</si>
  <si>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</si>
  <si>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Z/10a : (1+4)*(1,7*2,4)</t>
  </si>
  <si>
    <t>Z/10b : (1+4)*(0,6*1,2)</t>
  </si>
  <si>
    <t>612425931RT2</t>
  </si>
  <si>
    <t>Omítka vápenná vnitřního ostění omítkou štukovou</t>
  </si>
  <si>
    <t>801-4</t>
  </si>
  <si>
    <t>okenního nebo dveřního, z pomocného pracovního lešení o výšce podlahy do 1900 mm a pro zatížení do 1,5 kPa,</t>
  </si>
  <si>
    <t>602015183R00</t>
  </si>
  <si>
    <t xml:space="preserve">Omítka stěn z hotových směsí vrchní tenkovrstvá, silikátová, rýhovaná, tloušťka vrstvy 2 mm,  </t>
  </si>
  <si>
    <t>po jednotlivých vrstvách</t>
  </si>
  <si>
    <t xml:space="preserve">dle SKL1; tenkovrstvá silikátová omítka : </t>
  </si>
  <si>
    <t>jižní fasáda, K2 + ŠM1 + K4, fasáda, bez soklové části : (7,74-2,89)*50,45</t>
  </si>
  <si>
    <t>jižní fasáda, K2 + ŠM1 + K4, odpočet plochy výplní : -((3,6*2,35)+(16,8*2,35))</t>
  </si>
  <si>
    <t>východní fasáda, UV11, fasáda, bez soklové části : 7,79*17,05</t>
  </si>
  <si>
    <t>jižní fasáda, UV11, fasáda, bez soklové části : 7,86*37,7</t>
  </si>
  <si>
    <t>západní fasáda, UV11, fasáda, bez soklové části : 8,27*17,1-(0,28*(4,4+0,55))</t>
  </si>
  <si>
    <t>severní fasáda, UV11, fasáda, bez soklové části : 7,85*30,21</t>
  </si>
  <si>
    <t>jižní fasáda, S1Z, fasáda, bez soklové části : (7,77-3,6)*7,28</t>
  </si>
  <si>
    <t>západní fasáda, S1Z, fasáda, bez soklové části : ((7,77-3,6)*25,5)</t>
  </si>
  <si>
    <t>západní fasáda, S1Z, odpočet plochy výplní : -((20,4*2,35)+(2,4*2,35))</t>
  </si>
  <si>
    <t>severní fasáda, S1Z, fasáda, bez soklové části : ((7,67-3,6)*15,75)</t>
  </si>
  <si>
    <t>severní fasáda, S1Z, odpočet plochy výplní : -2*(2,4*2,35)</t>
  </si>
  <si>
    <t>severní fasáda, K2+J, fasáda, bez soklové části : (9,8*14,5)-(7,5*6,12)-(1,81*7,0)</t>
  </si>
  <si>
    <t>východní fasáda, S1Z, bez soklové části : ((7,7-3,6)*23,55)</t>
  </si>
  <si>
    <t>východní fasáda, S1Z, odpočet plochy výplní : -(19,2*2,35)</t>
  </si>
  <si>
    <t>jižní fasáda, S1Z, fasáda : 1,13*8,25</t>
  </si>
  <si>
    <t>východní fasáda, J, fasáda, vč. soklové části : 7,95*8,35-0,55/2*8,25</t>
  </si>
  <si>
    <t>západní fasáda, ŠM1, fasáda : (9,77-1,86)*4,95</t>
  </si>
  <si>
    <t>severní fasáda, ŠM1, fasáda, bez soklové části : ((7,96-3)*31,35)+(0,15*4,74)</t>
  </si>
  <si>
    <t>severní fasáda, ŠM1, odpočet plochy výplní : -(31,2*2,35)</t>
  </si>
  <si>
    <t xml:space="preserve">dle SKL2; tenkovrstvá silikátová omítka : </t>
  </si>
  <si>
    <t>jižní fasáda, S1Z, fasáda, bez soklové části : 3,6*7,28</t>
  </si>
  <si>
    <t>západní fasáda, S1Z, fasáda, bez soklové části : (3,6*25,5)+(0,18*11,8)</t>
  </si>
  <si>
    <t>západní fasáda, S1Z, odpočet plochy výplní : -((4,8*2,35)+(2,4*2,35)+(3,1*3,2)+(3,6*2,35)+(1,2*3,2)+(1,2*2,35))</t>
  </si>
  <si>
    <t>severní fasáda, S1Z, fasáda, bez soklové části : (3,6*15,75)+(0,15*4,74)</t>
  </si>
  <si>
    <t>severní fasáda, S1Z, odpočet plochy výplní : -(2,4*2,35)</t>
  </si>
  <si>
    <t>východní fasáda, S1Z, bez soklové části : (3,6*23,55)+(0,15*4,74)</t>
  </si>
  <si>
    <t>východní fasáda, S1Z, odpočet plochy výplní : -((1,2*1,5)*5+(2,4*1,5)*2+(3,6*2,4))</t>
  </si>
  <si>
    <t xml:space="preserve">dle SKL4, tenkovrstvá silikátová omítka : </t>
  </si>
  <si>
    <t>jižní fasáda, K2 + ŠM1 + K4, fasáda, bez soklové části : 2,89*50,45</t>
  </si>
  <si>
    <t>jižní fasáda, K2 + ŠM1 + K4, odpočet plochy výplní : -((1,8*2,7)+2*(6,4*2,35)+(4,8*3,275))</t>
  </si>
  <si>
    <t>severní fasáda, ŠM1, fasáda, bez soklové části : 3*31,35</t>
  </si>
  <si>
    <t>severní fasáda, ŠM1, odpočet plochy výplní : -((12*2,35)+(4,8*3,2)+(4,8*2,35))</t>
  </si>
  <si>
    <t/>
  </si>
  <si>
    <t xml:space="preserve">dle SKL4; tenkovrstvá silikátová omítka : </t>
  </si>
  <si>
    <t>jižní fasáda, K2 + ŠM1 + K4, celé sloupy : 3,2*((0,2+0,4+0,54)+(0,54+0,4+0,54)+(0,54+0,4+0,54)+(0,54+0,4+0,2))</t>
  </si>
  <si>
    <t xml:space="preserve">dle SKL5; tenkovrstvá silikátová omítka : </t>
  </si>
  <si>
    <t>západní fasáda, S1Z, fasáda, zásobovací rampa : (12,875*0,9)+(0,9*1,5)/2</t>
  </si>
  <si>
    <t>jižní fasáda, UV11, antoníček : 2*(0,6*1,2)+((1,2*1,2)-(0,6*0,6))</t>
  </si>
  <si>
    <t xml:space="preserve">ostění a nadpraží : </t>
  </si>
  <si>
    <t>jižní fasáda, K2 + ŠM1 + K4, odpočet plochy výplní : 0,15*((1,8+2,7*2)+2*(6,4+2,35*2)+(4,8+3,275*2))+0,2*((3,6+2,35*2)+(16,8+2,35*2))</t>
  </si>
  <si>
    <t>východní fasáda, UV11, odpočet plochy výplní : 0,2*((24+3,2*2)+(2,4+2,35*2))</t>
  </si>
  <si>
    <t>jižní fasáda, UV11, odpočet plochy výplní : 0,2*(37,2+2,35*2)*2</t>
  </si>
  <si>
    <t>západní fasáda, UV11, odpočet plochy výplní : 0,2*((1,75+3,275*2)+(2,56+1,3*2))+0,2*(2*(2,4+2,35*2))</t>
  </si>
  <si>
    <t>severní fasáda, UV11, odpočet plochy výplní : 0,2*((2*(3,75+1,36*2)+(10,8+2,35*2)+(3,6+2,35*2)))+0,2*(2*(3,75+2,35*2)+(10,8+2,35*2)+(3,6+2,35*2))</t>
  </si>
  <si>
    <t>západní fasáda, K2, odpočet plochy výplní : 0,2*(8,4+2,35*2)+0,2*(8,4+2,35*2)</t>
  </si>
  <si>
    <t>jižní fasáda, S1Z, fasáda, odpočet plochy výplní : 0,1*(0,95+2,23*2)</t>
  </si>
  <si>
    <t>západní fasáda, S1Z, odpočet plochy výplní : 0,1*((4,8+2,35*2)+(2,4+2,35*2)+(3,1+3,2*2)+(3,6+2,35*2)+(1,2+3,2*2)+(1,2+2,35*2))+0,2*((20,4+2,35*2)+(2,4+2,35*2))</t>
  </si>
  <si>
    <t>severní fasáda, S1Z, odpočet plochy výplní : 0,1*(2,4+2,35*2)+0,2*(2*(2,4+2,35*2))</t>
  </si>
  <si>
    <t>severní fasáda, K2+J, odpočet plochy výplní : 0,1*((3,48+0,75*2)+(3,48+1,46*2))+0,2*((3,28+3,48*2)+(2,4+2,35*2))</t>
  </si>
  <si>
    <t>východní fasáda, S1Z, odpočet plochy výplní : 0,1*((1,2+1,5*2)*5+(2,4+1,5*2)*2+(3,6+2,4*2))+0,2*(19,2+2,35*2)</t>
  </si>
  <si>
    <t>východní fasáda, J, odpočet plochy výplní : 0,2*(6+2,35*2)</t>
  </si>
  <si>
    <t>severní fasáda, ŠM1, odpočet plochy výplní : 0,1*((12+2,35*2)+(4,8+3,2*2)+(4,8+2,35*2))+0,2*(31,2+2,35*2)</t>
  </si>
  <si>
    <t>severní fasáda, K4, odpočet plochy výplní : 0,2*(3,6+2,35*2)+(3,6+2,35*2)</t>
  </si>
  <si>
    <t>622319525RV1</t>
  </si>
  <si>
    <t>Zateplení soklu extrudovaným polystyrénem, tloušťky 160 mm, zakončené stěrkou s výztužnou tkaninou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</si>
  <si>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</si>
  <si>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 xml:space="preserve">dle SKL3; kontaktní zateplovací systém s polystyrenem XPS : </t>
  </si>
  <si>
    <t>západní fasáda, K2, fasáda, sokl : (0,48*10,75)+(0,71*2,4)+((0,71-0,48)*8,35)/2+(1,42*2,4)/2</t>
  </si>
  <si>
    <t>západní fasáda, J, fasáda, sokl : 1,5*8,35</t>
  </si>
  <si>
    <t>jižní fasáda, S1Z, fasáda, sokl : (0,23+0,36)/2*(4,18+2,15)+0,18*(0,55+0,55)</t>
  </si>
  <si>
    <t>západní fasáda, S1Z, fasáda, sokl : ((0,35+1,087)/2)*11,125+(1,087+0,18)*1,5+(0,18*9,25)</t>
  </si>
  <si>
    <t>severní fasáda, S1Z, fasáda, sokl : (0,28*0,15)+(1,165+1,268)/2*13,35+(0,82+0,885)/2*2,03</t>
  </si>
  <si>
    <t>severní fasáda, K2+J, sokl : 1,81*7,0</t>
  </si>
  <si>
    <t>východní fasáda, S1Z, fasáda, sokl : (0,819+0,26)/2*6,02+(0,28/2)*10,18+0,28*15,9+2*(1,5*1,5)+(1,5*0,6)</t>
  </si>
  <si>
    <t>západní fasáda, ŠM1, sokl : 4,95*1,86</t>
  </si>
  <si>
    <t>severní fasáda, ŠM1, fasáda, sokl : (1,7+2,0)/2*12,8+(1,22+1,258)/2*12,751</t>
  </si>
  <si>
    <t>východní fasáda, ŠM1, fasáda, sokl : (1,585+1,25)/2*2,25</t>
  </si>
  <si>
    <t>622318632RV1</t>
  </si>
  <si>
    <t>Zateplení fasády dřevostaveb, expandovaným polystyrénem, tloušťky 100 mm, zakončené stěrkou s výztužnou tkaninou,  , Výrobek izolační pro budovy z pěnového polystyrenu (EPS) tvar: deska; typ: F; tl = 100 mm; OH = 17 kg/m3; lambda = 0,039 W/(m.K); pevnost v tlaku =...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</si>
  <si>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</si>
  <si>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 xml:space="preserve">dle SKL2; EPS 70 F, tl. 100 mm : </t>
  </si>
  <si>
    <t>622318635RV1</t>
  </si>
  <si>
    <t>Zateplení fasády dřevostaveb, expandovaným polystyrénem, tloušťky 160 mm, zakončené stěrkou s výztužnou tkaninou,  , Výrobek izolační pro budovy z pěnového polystyrenu (EPS) tvar: deska; typ: F; tl = 160 mm; OH = 17 kg/m3; lambda = 0,039 W/(m.K); pevnost v tlaku =...</t>
  </si>
  <si>
    <t xml:space="preserve">dle SKL4, EPS 70 F 150 mm : </t>
  </si>
  <si>
    <t>622318933RV1</t>
  </si>
  <si>
    <t>Zateplení fasády  , sendvičovými deskami z pěnového polystyrenu s příměsí grafitu a vrstvou minerální izolace, tloušťky 120 mm, zakončené stěrkou s výztužnou tkanin..., Hmoždinka</t>
  </si>
  <si>
    <t xml:space="preserve">dle SKL6; tepelná izolace desky PIR tl. 100 mm : </t>
  </si>
  <si>
    <t>pavilon UV11; roh fasád severní a východní : 1,28*(7,5+12,15)</t>
  </si>
  <si>
    <t>pavilon K2 : 3*(1,075*4,0)</t>
  </si>
  <si>
    <t>622318936RV1</t>
  </si>
  <si>
    <t xml:space="preserve">Zateplení fasády  , sendvičovými deskami z pěnového polystyrenu s příměsí grafitu a vrstvou minerální izolace, tloušťky 180 mm, zakončené stěrkou s výztužnou tkaninou,  </t>
  </si>
  <si>
    <t xml:space="preserve">dle SKL5; ETICS s deskami PIR tl. 180 mm : </t>
  </si>
  <si>
    <t>622319137RV1</t>
  </si>
  <si>
    <t>Zateplení fasády  , expandovaným polystyrénem, tloušťky 200 mm, zakončené stěrkou s výztužnou tkaninou,  , Výrobek izolační pro budovy z pěnového polystyrenu (EPS) tvar: deska; typ: F; tl = 200 mm; OH = 17 kg/m3; lambda = 0,039 W/(m.K); pevnost v tlaku =...</t>
  </si>
  <si>
    <t xml:space="preserve">dle SKL1; kontaktní zateplovací systém EPS 70 F, tl. 200 mm : </t>
  </si>
  <si>
    <t>622422211R00</t>
  </si>
  <si>
    <t>Oprava vnějších omítek vápenných a vápenocementových hladkých, stupeň členitosti 1 a 2, v množství opravované plochy přes 10 do 20 %, s barvením na 100% opravované plochy, bez nákladů na umělecké dekorace fasád</t>
  </si>
  <si>
    <t>bez otlučení vadných míst</t>
  </si>
  <si>
    <t>Včetně barvení vždy celé plochy (100%), s výjimkou položek oprav omítek drásaných.</t>
  </si>
  <si>
    <t xml:space="preserve">Poznámka: vyspravení podkladu po otryskání tlakovou vodou, doplnění odpadených částí, předpokládaný objem cca 20% plochy : </t>
  </si>
  <si>
    <t>622481113R00</t>
  </si>
  <si>
    <t>Potažení vnějších ploch pletivem výztužnou  tkaninou  skelnou</t>
  </si>
  <si>
    <t>v ploše nebo pruzích na plném podkladě (pod omítku),</t>
  </si>
  <si>
    <t>58582137R</t>
  </si>
  <si>
    <t>tmel cementový; stěrkový, lepicí; pro interiér i exteriér; přilnavost k materiálům tepelně-izolační desky</t>
  </si>
  <si>
    <t>SPCM</t>
  </si>
  <si>
    <t>Specifikace</t>
  </si>
  <si>
    <t>POL3_</t>
  </si>
  <si>
    <t xml:space="preserve">Poznámka: spotřeba lepidla je cca 3-6 kg/m2; počítáno je s 4,5 kg/m2 : </t>
  </si>
  <si>
    <t>západní fasáda, S1Z, fasáda, zásobovací rampa : ((12,875*0,9)+(0,9*1,5)/2)*4,5</t>
  </si>
  <si>
    <t>jižní fasáda, UV11, antoníček : (2*(0,6*1,2)+((1,2*1,2)-(0,6*0,6)))*4,5</t>
  </si>
  <si>
    <t>631312621R00</t>
  </si>
  <si>
    <t xml:space="preserve">Mazanina z betonu prostého tl. přes 50 do 80 mm třídy C 20/25,  </t>
  </si>
  <si>
    <t>(z kameniva) hlazená dřevěným hladítkem</t>
  </si>
  <si>
    <t xml:space="preserve">skladba P1, nová beton.mazanina : </t>
  </si>
  <si>
    <t>631315711R00</t>
  </si>
  <si>
    <t xml:space="preserve">Mazanina z betonu prostého tl. přes 120 do 240 mm třídy C 25/30,  </t>
  </si>
  <si>
    <t>ŽB mazanina pod jednotku VZT u pavilonů K2+J a S1Z : 0,15*((5,95+1,6)*2,45)</t>
  </si>
  <si>
    <t>631351101R00</t>
  </si>
  <si>
    <t>Bednění stěn, rýh a otvorů v podlahách zřízení</t>
  </si>
  <si>
    <t>7,3*0,25</t>
  </si>
  <si>
    <t xml:space="preserve">skladba P1; mazanina : </t>
  </si>
  <si>
    <t>jižní strana, ŠM1, výměra dle dwg : 35,5*0,25</t>
  </si>
  <si>
    <t>východní strana, UV11 : (3,2+2*0,25)*0,25</t>
  </si>
  <si>
    <t>západní a severní roh, UV11 : (3,2+4,3+12,1)*0,25</t>
  </si>
  <si>
    <t>jižní strana, Š1Z : 0,95*0,25</t>
  </si>
  <si>
    <t>východní strana, Š1Z : (1,4*8+14,38)*0,25</t>
  </si>
  <si>
    <t>západní strana, Š1Z : (2,05+25,05)*0,25</t>
  </si>
  <si>
    <t>severní strana, K2 : 3,995*0,25</t>
  </si>
  <si>
    <t>severní strana, ŠM1 : (2,05*2+31,5)*0,25</t>
  </si>
  <si>
    <t>631351102R00</t>
  </si>
  <si>
    <t>Bednění stěn, rýh a otvorů v podlahách odstranění</t>
  </si>
  <si>
    <t>Odkaz na mn. položky pořadí 30 : 38,00625</t>
  </si>
  <si>
    <t>631361921RT5</t>
  </si>
  <si>
    <t>Výztuž mazanin z betonů a z lehkých betonů ze svařovaných sítí průměr drátu 6 mm, velikost oka 150/150 mm</t>
  </si>
  <si>
    <t xml:space="preserve">Poznámka: hmotnost sítě KARI 6x6/150x150 mm je 3,03 kg/m2; přeložení přes sebe zvýší hmotnost o cca 15% : </t>
  </si>
  <si>
    <t>výztuž ŽB mazaniny pod jednotku VZT u pavilonů K2+J a S1Z : ((5,95+1,6)*2,45)*3,03*1,15/1000</t>
  </si>
  <si>
    <t>distanční prvky, 10% z hmotnosti výztuže : 0,06445*0,1</t>
  </si>
  <si>
    <t xml:space="preserve">Poznámka: hmotnost sítě KARI 6x6/150x150 je 3,03 kg/m2; přeložení přes sebe způsobí nárůst hmotnosti o cca 15% : </t>
  </si>
  <si>
    <t xml:space="preserve">skladba P1; výztuž mazaniny : </t>
  </si>
  <si>
    <t>jižní strana, ŠM1, výměra dle dwg : (31,28+(0,35*5,6))*3,03*1,15/1000</t>
  </si>
  <si>
    <t>východní strana, UV11 : ((3,2*0,25)+(0,87*2,4))*3,03*1,15/1000</t>
  </si>
  <si>
    <t>západní a severní roh, UV11 : ((((1,28*3,2)+(0,1*1,75))+(1,02*4,3))+(1,05*12,1)-3*(0,4*0,4))*3,03*1,15/1000</t>
  </si>
  <si>
    <t>jižní strana, Š1Z : (0,6*0,95)*3,03*1,15/1000</t>
  </si>
  <si>
    <t>východní strana, Š1Z : ((1,4*14,38)+(1,025*3,1))*3,03*1,15/1000</t>
  </si>
  <si>
    <t>západní strana, Š1Z : ((2,05*25,05)-(1,75*0,6)-4*(0,4*0,4))*3,03*1,15/1000</t>
  </si>
  <si>
    <t>severní strana, K2 : (1,1*3,995)*3,03*1,15/1000</t>
  </si>
  <si>
    <t>severní strana, ŠM1 : (2,05*31,5-6*(0,4*0,4))*3,03*1,15/1000</t>
  </si>
  <si>
    <t>distanční prvky; 10% z hmotnosti výztuže : 0,69189*0,1</t>
  </si>
  <si>
    <t>631571005R00</t>
  </si>
  <si>
    <t>Násyp  z kameniva  z kačírku frakce 22-32 mm</t>
  </si>
  <si>
    <t>pod mazaniny a dlažby, popř. na plochých střechách, vodorovný nebo ve spádu, s udusáním a urovnáním povrchu,</t>
  </si>
  <si>
    <t>skladba ST1; říční kamenivo (kačírek) : 0,05*(36,98*16,58)</t>
  </si>
  <si>
    <t>zesílení vrstvy kačírku na 8cm v dvoumetrovém pásu podél štítových atik : 2*(0,03*(2,0*16,6))</t>
  </si>
  <si>
    <t>632921911R00</t>
  </si>
  <si>
    <t>Dlažba vnitřní nebo vnější při objektu z dlaždic betonových betonových kladených do písku  se zalitím spár na celou výšku cementovou maltou pro spárování   o tloušťce dlaždic 40 mm</t>
  </si>
  <si>
    <t>vodorovná nebo ve spádu do 15° od vodorovné roviny</t>
  </si>
  <si>
    <t>BT/1 : 23*(0,4*0,4)</t>
  </si>
  <si>
    <t>871318111R00</t>
  </si>
  <si>
    <t>Kladení drenážního potrubí z plastických hmot</t>
  </si>
  <si>
    <t>28611223.AR</t>
  </si>
  <si>
    <t>Trubka plastová drenážní spoj: drážkový; potrubí: jednovrstvé; materiál: PVC; povrch: žebrovaný; ohebná; DN = 100; vsakovací plocha = 34,0 cm2/m</t>
  </si>
  <si>
    <t>916561111RT4</t>
  </si>
  <si>
    <t>Osazení záhonového obrubníku betonového včetně dodávky obrubníků  rozměrů 500/50/250 mm, do lože z betonu prostého C 12/15, s boční opěrou z betonu prostého</t>
  </si>
  <si>
    <t>822-1</t>
  </si>
  <si>
    <t>se zřízením lože z betonu prostého C 12/15 tl. 80-100 mm</t>
  </si>
  <si>
    <t>BT/5 : 7*1,0</t>
  </si>
  <si>
    <t>935111111R00</t>
  </si>
  <si>
    <t>Osazení příkopového žlabu se zřízením lože tl. 100 mm z kameniva těženého nebo štěrkopísku, z betonových příkopových tvárnic, šířky do 500 mm</t>
  </si>
  <si>
    <t>s vyplněním a zatřením spár cementovou maltou, se zřízením lože tl. 10 cm</t>
  </si>
  <si>
    <t>BT/2 : 14*0,25</t>
  </si>
  <si>
    <t>59227002R</t>
  </si>
  <si>
    <t>deska žlabová beton; l = 497 mm; š = 80 mm; v = 247 mm; barva přírodní</t>
  </si>
  <si>
    <t>941941031R00</t>
  </si>
  <si>
    <t>Montáž lešení lehkého pracovního řadového s podlahami šířky od 0,80 do 1,00 m, výšky do 10 m</t>
  </si>
  <si>
    <t>800-3</t>
  </si>
  <si>
    <t>včetně kotvení</t>
  </si>
  <si>
    <t>Včetně kotvení lešení.</t>
  </si>
  <si>
    <t>9,0*(50,0+17,0+38,0+17,0+37,0+11,0+34,0+16,0+29,0+8,0+8,0+2,0+32,0+2,0+12,0)</t>
  </si>
  <si>
    <t>941941191R00</t>
  </si>
  <si>
    <t>Montáž lešení lehkého pracovního řadového s podlahami příplatek za každý další i započatý měsíc použití lešení  šířky šířky od 0,80 do 1,00 m a výšky do 10 m</t>
  </si>
  <si>
    <t>Odkaz na mn. položky pořadí 42 : 2817,00000*9</t>
  </si>
  <si>
    <t>941941831R00</t>
  </si>
  <si>
    <t>Demontáž lešení lehkého řadového s podlahami šířky od 0,8 do 1 m, výšky do 10 m</t>
  </si>
  <si>
    <t>Odkaz na mn. položky pořadí 42 : 2817,00000</t>
  </si>
  <si>
    <t>944944011R00</t>
  </si>
  <si>
    <t xml:space="preserve">Montáž ochranné sítě z umělých vláken </t>
  </si>
  <si>
    <t>944944031R00</t>
  </si>
  <si>
    <t>Montáž ochranné sítě příplatek k ceně za každý další i započatý měsíc použití ochranných sítí  z umělých vláken</t>
  </si>
  <si>
    <t>Odkaz na mn. položky pořadí 45 : 2817,00000*9</t>
  </si>
  <si>
    <t>944944081R00</t>
  </si>
  <si>
    <t xml:space="preserve">Demontáž ochranné sítě z umělých vláken </t>
  </si>
  <si>
    <t>Odkaz na mn. položky pořadí 45 : 2817,00000</t>
  </si>
  <si>
    <t>944945012R00</t>
  </si>
  <si>
    <t>Montáž záchytné stříšky šířky do 2 m</t>
  </si>
  <si>
    <t>944945192R00</t>
  </si>
  <si>
    <t>Montáž záchytné stříšky příplatek k ceně za každý další i započatý měsíc použití záchytné stříšky  šířky do 2 m</t>
  </si>
  <si>
    <t>Odkaz na mn. položky pořadí 48 : 12,00000*9</t>
  </si>
  <si>
    <t>944945812R00</t>
  </si>
  <si>
    <t>Demontáž záchytné stříšky šířky do 2 m</t>
  </si>
  <si>
    <t>zřizované současně s lehkým nebo těžkým lešením,</t>
  </si>
  <si>
    <t>Odkaz na mn. položky pořadí 48 : 12,00000</t>
  </si>
  <si>
    <t>952901411R00</t>
  </si>
  <si>
    <t>Vyčištění budov a ostatních objektů ostatních objektů (např. kanálů, zásobníků, kůlen apod.) - vynesení zbytků stavebního rumu, kropení a 2 x zametení podlah, oprášení stěn a výplní otvorů jakékoliv výšky podlaží</t>
  </si>
  <si>
    <t>úklid okolo objektu : 4,0*(50,0+17,0+38,0+17,0+37,0+11,0+34,0+16,0+29,0+8,0+8,0+2,0+32,0+2,0+12,0)</t>
  </si>
  <si>
    <t>999281211R00</t>
  </si>
  <si>
    <t>Přesun hmot pro opravy a údržbu objektů pro opravy a údržbu vnějších plášťů dosavadních objektů  výšky do 25 m</t>
  </si>
  <si>
    <t>Přesun hmot</t>
  </si>
  <si>
    <t>POL7_</t>
  </si>
  <si>
    <t>oborů 801, 803, 811 a 812</t>
  </si>
  <si>
    <t>999281293R00</t>
  </si>
  <si>
    <t>Přesun hmot pro opravy a údržbu objektů pro opravy a údržbu vnějších plášťů dosavadních objektů  příplatek za zvětšený přesun přes vymezenou největší dopravní vzdálenost  do 1000 m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</si>
  <si>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</si>
  <si>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</si>
  <si>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</si>
  <si>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 xml:space="preserve">skladba P1; nátěr ALP (pod asf.pás) : </t>
  </si>
  <si>
    <t xml:space="preserve">skladba P1; nátěr ALP (pod tekutou hydroizolaci) : </t>
  </si>
  <si>
    <t>711141559RZ1</t>
  </si>
  <si>
    <t xml:space="preserve">Provedení izolace proti zemní vlhkosti pásy přitavením vodorovná, 1 vrstva, s dodávkou izolačního pásu se skleněnou nebo polyesterovou vložkou,  </t>
  </si>
  <si>
    <t xml:space="preserve">skladba P1; natavený těžký pás : </t>
  </si>
  <si>
    <t>jižní strana, ŠM1, výměra dle dwg : (31,28+(0,35*5,6))*1,1</t>
  </si>
  <si>
    <t>východní strana, UV11 : ((3,2*0,25)+(0,87*2,4))*1,1</t>
  </si>
  <si>
    <t>západní a severní roh, UV11 : ((((1,28*3,2)+(0,1*1,75))+(1,02*4,3))+(1,05*12,1)-3*(0,4*0,4))*1,1</t>
  </si>
  <si>
    <t>jižní strana, Š1Z : (0,6*0,95)*1,1</t>
  </si>
  <si>
    <t>východní strana, Š1Z : ((1,4*14,38)+(1,025*3,1))*1,1</t>
  </si>
  <si>
    <t>západní strana, Š1Z : ((2,05*25,05)-(1,75*0,6)-4*(0,4*0,4))*1,1</t>
  </si>
  <si>
    <t>severní strana, K2 : (1,1*3,995)*1,1</t>
  </si>
  <si>
    <t>severní strana, ŠM1 : (2,05*31,5-6*(0,4*0,4))*1,1</t>
  </si>
  <si>
    <t>711212002RT6</t>
  </si>
  <si>
    <t>Izolace proti vodě stěrka hydroizolační  proti vlkosti a tlakové vodě</t>
  </si>
  <si>
    <t xml:space="preserve">skladba P1; tekutá hydroizolace : </t>
  </si>
  <si>
    <t>711823121RT2</t>
  </si>
  <si>
    <t>Ochrana konstrukcí nopovou fólií svisle, výška nopu 4 mm, včetně dodávky fólie</t>
  </si>
  <si>
    <t>3,5*(1,45+0,5+0,2)+(1,5*2,0)</t>
  </si>
  <si>
    <t>711823129RT2</t>
  </si>
  <si>
    <t>Ochrana konstrukcí nopovou fólií ukončovací lišta,  , včetně dodávky lišty</t>
  </si>
  <si>
    <t>1,5+3,5</t>
  </si>
  <si>
    <t>998711102R00</t>
  </si>
  <si>
    <t>Přesun hmot pro izolace proti vodě svisle do 12 m</t>
  </si>
  <si>
    <t>50 m vodorovně měřeno od těžiště půdorysné plochy skládky do těžiště půdorysné plochy objektu</t>
  </si>
  <si>
    <t>712300841RT1</t>
  </si>
  <si>
    <t>Odstranění povlakové krytiny a mechu na střechách plochých do 10° mechu s odškrabáním a urovnáním povrchu s očištěním  běžný stupěň znečištění</t>
  </si>
  <si>
    <t>skladba ST1; očištění stávající živičné izolace střechy UV11 : 36,98*16,58</t>
  </si>
  <si>
    <t>skladba ST1; očištění stávající živičné izolace střechy UV11, svislá část atik : 0,55*(36,98*2+16,58*2)</t>
  </si>
  <si>
    <t>712378002R00</t>
  </si>
  <si>
    <t>Klempířské doplňky k povlakovým krytinám z fólií atiková okapnice, RŠ 200 mm, z pozinkovaného plechu s povrchovou úpravou PVC</t>
  </si>
  <si>
    <t>včetně dodávek výrobků</t>
  </si>
  <si>
    <t>Úprava délky a připevnění okapnice natloukacími hmoždinkami včetně dodávky okapnice.</t>
  </si>
  <si>
    <t>K/5 : 30,75</t>
  </si>
  <si>
    <t>712378004R00</t>
  </si>
  <si>
    <t>Klempířské doplňky k povlakovým krytinám z fólií závětrná lišta, RŠ 250 mm, z pozinkovaného plechu s povrchovou úpravou PVC</t>
  </si>
  <si>
    <t>Úprava délky a připevnění závětrné lišty natloukacími hmoždinkami včetně dodávky lišty.</t>
  </si>
  <si>
    <t>K/2 : 321,3</t>
  </si>
  <si>
    <t>712378006R00</t>
  </si>
  <si>
    <t>Klempířské doplňky k povlakovým krytinám z fólií rohová lišta vnější, RŠ 100 mm, z pozinkovaného plechu s povrchovou úpravou PVC</t>
  </si>
  <si>
    <t>Úprava délky a připevnění rohové lišty natloukacími hmoždinkami včetně dodávky lišty.</t>
  </si>
  <si>
    <t>K/4 : 107,15</t>
  </si>
  <si>
    <t>712378007R00</t>
  </si>
  <si>
    <t>Klempířské doplňky k povlakovým krytinám z fólií rohová lišta vnitřní, RŠ 100 mm, z pozinkovaného plechu s povrchovou úpravou PVC</t>
  </si>
  <si>
    <t>K/3 : 140,75</t>
  </si>
  <si>
    <t>712382111RT5</t>
  </si>
  <si>
    <t>Položení krytiny střech sklonu do 10° z fólie TPO nebo FPO kotvená 4 ks hmoždin/m2, včetně dodávky fólie 1,8 mm</t>
  </si>
  <si>
    <t>skladba ST1; svařitelná fóliová izolace TPO/FPO, tl. 1,8mm : 36,98*16,58</t>
  </si>
  <si>
    <t>skladba ST1; svařitelná fóliová izolace TPO/FPO, tl. 1,8mm, svislá část atik : 0,55*(36,98*2+16,58*2)</t>
  </si>
  <si>
    <t>skladba ST1; svařitelná fóliová izolace TPO/FPO, tl. 1,8mm, horní část atik : 0,5*(37,9*2+16,58*2)</t>
  </si>
  <si>
    <t>řešení detailů ST1, 10% z plochy fólie (detaily, prořezy, aj.) : (613,1284+58,916+54,48)*0,1</t>
  </si>
  <si>
    <t xml:space="preserve">dle SKL6; svařitelná fóliová PVC izolace TPO/FPO : </t>
  </si>
  <si>
    <t>řešení detailů SKL6, 10% z plochy fólie (detaily, prořezy, aj.) : (25,152+12,9)*0,1</t>
  </si>
  <si>
    <t>712391171RZ7</t>
  </si>
  <si>
    <t>Textílie na střechách do 10° podkladní, včetně dodávky netkané sklovláknité textílie plošné hmotnosti 120 g/m2</t>
  </si>
  <si>
    <t>skladba ST1; podkladní netkaná textilie 300 g/m2 : (36,98*16,58)*1,1</t>
  </si>
  <si>
    <t>skladba ST1; podkladní netkaná textilie 300 g/m2, svislá část atik : (0,55*(36,98*2+16,58*2))*1,1</t>
  </si>
  <si>
    <t>skladba ST1; podkladní netkaná textilie 300 g/m2, horní část atik : (0,5*(37,9*2+16,58*2))*1,1</t>
  </si>
  <si>
    <t xml:space="preserve">dle SKL6; podkladní netkaná textilie 300 g/m2 : </t>
  </si>
  <si>
    <t>pavilon UV11; roh fasád severní a východní : 1,28*(7,5+12,15)*1,1</t>
  </si>
  <si>
    <t>pavilon K2 : 3*(1,075*4,0)*1,1</t>
  </si>
  <si>
    <t>712391172RZ7</t>
  </si>
  <si>
    <t>Textílie na střechách do 10° ochranná, včetně dodávky netkané sklovláknité textílie plošné hmotnosti 120 g/m2</t>
  </si>
  <si>
    <t>skladba ST1; ochranná netkaná textilie 300 g/m2 : (36,98*16,58)*1,1</t>
  </si>
  <si>
    <t>skladba ST1; ochranná netkaná textilie 300 g/m2, svislá část atik : (0,55*(36,98*2+16,58*2))*1,1</t>
  </si>
  <si>
    <t>skladba ST1; ochranná netkaná textilie 300 g/m2, horní část atik : (0,5*(37,9*2+16,58*2))*1,1</t>
  </si>
  <si>
    <t>998712102R00</t>
  </si>
  <si>
    <t>Přesun hmot pro povlakové krytiny v objektech výšky přes 6 do 12 m</t>
  </si>
  <si>
    <t>50 m vodorovně</t>
  </si>
  <si>
    <t>713121211RT1</t>
  </si>
  <si>
    <t>Izolace podlah tepelná lepená, tloušťky 40 mm, jednovrstvá, Výrobek izolační pro budovy z pěnového polystyrenu (EPS) tvar: spádová deska; OH = 25 kg/m3; lambda = 0,035 W/(m.K); pevnost v tlaku = 150 kPa</t>
  </si>
  <si>
    <t>800-713</t>
  </si>
  <si>
    <t xml:space="preserve">podkladní vrstva pro ukončení atik, spádový klín z EPS 150 S, prům. tl.40 mm : </t>
  </si>
  <si>
    <t>T/1 : 0,5*321,3</t>
  </si>
  <si>
    <t>713131121R00</t>
  </si>
  <si>
    <t>Montáž tepelné izolace stěn přichycením úchytnými dráty a závlačkami</t>
  </si>
  <si>
    <t>dilatace mezi novou ŽB mazaninou pod VZT jednotku a stáv.objekty K2+J a S1Z : 0,2*(7,3+2,5)</t>
  </si>
  <si>
    <t>713131143R00</t>
  </si>
  <si>
    <t>Montáž tepelné izolace stěn Montáž tepelné izolace stěn lepením a přikotvení hmoždinkami na tmel a hmoždinky - 4 ks/m2, na beton</t>
  </si>
  <si>
    <t xml:space="preserve">dle SKL4; desky PIR 50 mm : </t>
  </si>
  <si>
    <t>713141120R00</t>
  </si>
  <si>
    <t>Montáž tepelné izolace plochých střech lepené bodově (dočasně) PU lepidlem, 1 vrstva</t>
  </si>
  <si>
    <t>skladba ST1; tepelná izolace EPS 150 S, 2 vrstvy á 100 mm : 2*((36,98*16,58)-(0,15*7,6))</t>
  </si>
  <si>
    <t>713191100RT9</t>
  </si>
  <si>
    <t>Izolace tepelné běžných konstrukcí - doplňky položení separační fólie, včetně dodávky PE fólie</t>
  </si>
  <si>
    <t>skladba ST1; separační fólie : (36,98*16,58)*1,1</t>
  </si>
  <si>
    <t>28375705R</t>
  </si>
  <si>
    <t>Výrobek izolační pro budovy z pěnového polystyrenu (EPS) tvar: deska; OH = 25 kg/m3; lambda = 0,035 W/(m.K); pevnost v tlaku = 150 kPa</t>
  </si>
  <si>
    <t>skladba ST1; tepelná izolace EPS 150 S : ((2*((36,98*16,58)-(0,15*7,6)))*0,2)*1,03</t>
  </si>
  <si>
    <t>28375929R</t>
  </si>
  <si>
    <t>Výrobek izolační pro budovy z pěnového polystyrenu (EPS) tvar: deska; typ: F; tl = 10 mm; OH = 17 kg/m3; lambda = 0,039 W/(m.K); pevnost v tlaku = 70 kPa</t>
  </si>
  <si>
    <t>Odkaz na mn. položky pořadí 70 : 1,96000*1,05</t>
  </si>
  <si>
    <t>28376546R</t>
  </si>
  <si>
    <t>Výrobek izolační pro budovy z polyurethanové pěny - PIR; tvar: deska; tl = 50 mm; lambda = 0,022 W/(m.K); pevnost v tlaku = 100 kPa; povrchová úprava: oboustranně Al fólie</t>
  </si>
  <si>
    <t>Odkaz na mn. položky pořadí 71 : 127,68000*1,05</t>
  </si>
  <si>
    <t>998713102R00</t>
  </si>
  <si>
    <t>Přesun hmot pro izolace tepelné v objektech výšky do 12 m</t>
  </si>
  <si>
    <t>725989101R00</t>
  </si>
  <si>
    <t>Montáž dvířek kovových i plastových</t>
  </si>
  <si>
    <t>nová uzamykatelná dvířka do elektro antoníčků : 3</t>
  </si>
  <si>
    <t>553476519R</t>
  </si>
  <si>
    <t>Dvířka revizní použití: plynoměr; funkce: klasické; šířka = 600 mm; výška = 600 mm; materiál: pozink; počet křídel: 1</t>
  </si>
  <si>
    <t>Odkaz na mn. položky pořadí 78 : 3,00000</t>
  </si>
  <si>
    <t>998725102R00</t>
  </si>
  <si>
    <t>Přesun hmot pro zařizovací předměty v objektech výšky do 12 m</t>
  </si>
  <si>
    <t>vodorovně do 50 m</t>
  </si>
  <si>
    <t>7286111-R1x</t>
  </si>
  <si>
    <t>Zpětné osazení venk.klimatizačních jednotek vč.konzol, uvedení do provozu</t>
  </si>
  <si>
    <t>fasáda ŠM1 : 3</t>
  </si>
  <si>
    <t>fasáda UV11 : 3</t>
  </si>
  <si>
    <t>střecha UV11 : 2</t>
  </si>
  <si>
    <t>998728102R00</t>
  </si>
  <si>
    <t>Přesun hmot pro vzduchotechniku v objektech výšky do 12 m</t>
  </si>
  <si>
    <t>800-728</t>
  </si>
  <si>
    <t>763611131R00</t>
  </si>
  <si>
    <t>Montáž bednění střech, z desek tl. do 18 mm, na sraz, šroubováním</t>
  </si>
  <si>
    <t>800-763</t>
  </si>
  <si>
    <t>vč. dodávky a montáže spojovacího materiálu</t>
  </si>
  <si>
    <t xml:space="preserve">podkladní vrstva pro ukončení atik : </t>
  </si>
  <si>
    <t>60623361R</t>
  </si>
  <si>
    <t>překližka vodovzdorná; BK/BK; jakost BB/CP; tl = 18,0 mm; š = 2 500 mm; h = 1 250,0 mm; počet vrstev 15</t>
  </si>
  <si>
    <t>T/1 : (0,5*321,3)*1,15</t>
  </si>
  <si>
    <t>998763101R00</t>
  </si>
  <si>
    <t>Přesun hmot dřevostaveb v objektech výšky do 6 m</t>
  </si>
  <si>
    <t>764441291R00</t>
  </si>
  <si>
    <t>Ostatní prvky na fasádě z pozinkovaného plechu montáž balkonového chrliče</t>
  </si>
  <si>
    <t>včetně spojovacích prostředků.</t>
  </si>
  <si>
    <t>Pl/35 : 2</t>
  </si>
  <si>
    <t>764333330R00</t>
  </si>
  <si>
    <t>Lemování z hliníkového plechu výroba a montáž lemování zdí  na plochých střechách včetně rohů, spojů, lišt a dilatací, rš 330 mm</t>
  </si>
  <si>
    <t>ukončující profil Z/9 : 54,5</t>
  </si>
  <si>
    <t>764411118R00</t>
  </si>
  <si>
    <t>Dodávka a montáž parapetu z taženého hliníkového profilu šířky 165 mm</t>
  </si>
  <si>
    <t>K/1b : 26,4</t>
  </si>
  <si>
    <t>764411125R00</t>
  </si>
  <si>
    <t>Dodávka a montáž parapetu z taženého hliníkového profilu šířky 280 mm</t>
  </si>
  <si>
    <t>K/1a : 296</t>
  </si>
  <si>
    <t>764817153R00</t>
  </si>
  <si>
    <t xml:space="preserve">Oplechování  zdí (atik), z lakovaného pozinkovaného plechu, rš 530 mm, dodávka a montáž </t>
  </si>
  <si>
    <t>včetně zhotovení rohů, spojů a dilatací</t>
  </si>
  <si>
    <t>oplechování atiky, nad prvkem T/1 : 321,3*1,05</t>
  </si>
  <si>
    <t>28348112R</t>
  </si>
  <si>
    <t>chrlič plast; límec PVC; D odtok 75 mm; průřez odtoku kruh; l = 500,0 mm; mřížka kov; hydraulická kapacita 2,10 l/sec</t>
  </si>
  <si>
    <t>998764102R00</t>
  </si>
  <si>
    <t>Přesun hmot pro konstrukce klempířské v objektech výšky do 12 m</t>
  </si>
  <si>
    <t>766601215R00</t>
  </si>
  <si>
    <t xml:space="preserve">Těsnění připojovací spáry spára ostění, interiér - silikonový tmel a vymezovací provazec d = 6 mm, výplň PU pěnou, exteriér - páska paropropustná šířky 10 mm, tl. 2/10 mm expanzní,  </t>
  </si>
  <si>
    <t>800-766</t>
  </si>
  <si>
    <t>Z interiérové strany vymezení hloubky spáry PE provazcem a překrytí pružným tmelem, z vnější strany vložení expanzní pásky. Dodávka materiálu. Výplň spáry PU pěnou není součástí položky.</t>
  </si>
  <si>
    <t>sestava PL/3 : 2*(6,0+2,35*2)</t>
  </si>
  <si>
    <t>sestava PL/4a : 1*(2,4+2,35*2)</t>
  </si>
  <si>
    <t>sestava PL/4b : 1*(2,4+2,35*2)</t>
  </si>
  <si>
    <t>sestava PL/5 : 1*(1,2+2,35*2)</t>
  </si>
  <si>
    <t>sestava PL/6 : 1*(6,0+2,35*2)</t>
  </si>
  <si>
    <t>sestava PL/7 : 3*(6,0+2,35*2)</t>
  </si>
  <si>
    <t>sestava PL/8 : 4*(6,0+2,35*2)</t>
  </si>
  <si>
    <t>sestava PL/9a : 2*(6,0+2,35*2)</t>
  </si>
  <si>
    <t>sestava PL/9b : 1*(6,0+2,35*2)</t>
  </si>
  <si>
    <t>sestava PL/10 : 2*(4,8+2,35*2)</t>
  </si>
  <si>
    <t>sestava PL/11 : 2*(3,6+2,35*2)</t>
  </si>
  <si>
    <t>sestava PL/12 : 1*(2,4+2,42*2)</t>
  </si>
  <si>
    <t>sestava PL/13 : 1*(2,56+2,42*2)</t>
  </si>
  <si>
    <t>sestava PL/14 : 2*(3,75+2,42*2)</t>
  </si>
  <si>
    <t>sestava PL/15 : 1*(2,56+1,27*2)</t>
  </si>
  <si>
    <t>sestava PL/16 : 1*(3,75+1,27*2)</t>
  </si>
  <si>
    <t>sestava PL/17 : 1*(3,75+1,27*2)</t>
  </si>
  <si>
    <t>sestava PL/18 : 2*(4,8+2,35*2)</t>
  </si>
  <si>
    <t>sestava PL/19 : 2*(3,6+2,35*2)</t>
  </si>
  <si>
    <t>sestava PL/20 : 1*(6,0+2,35*2)</t>
  </si>
  <si>
    <t>sestava PL/21 : 1*(2,4+2,35*2)</t>
  </si>
  <si>
    <t>sestava PL/22 : 1*(3,42+3,03*2)</t>
  </si>
  <si>
    <t>sestava PL/23 : 1*(3,42+1,24*2)</t>
  </si>
  <si>
    <t>sestava PL/24 : 1*(3,42+0,57*2)</t>
  </si>
  <si>
    <t>sestava PL/25a : 2*(3,6+2,35*2)</t>
  </si>
  <si>
    <t>sestava PL/25b : 1*(3,6+2,35*2)</t>
  </si>
  <si>
    <t>sestava PL/26a : 4*(6,0+2,35*2)</t>
  </si>
  <si>
    <t>sestava PL/26b : 1*(6,0+2,35*2)</t>
  </si>
  <si>
    <t>sestava PL/27 : 1*(4,8+2,42*2)</t>
  </si>
  <si>
    <t>sestava PL/28 : 1*(6,0+2,35*2)</t>
  </si>
  <si>
    <t>sestava PL/29 : 1*(6,0+2,35*2)</t>
  </si>
  <si>
    <t>sestava PL/30 : 1*(6,0+2,35*2)</t>
  </si>
  <si>
    <t>sestava PL/31 : 1*(4,8+2,35*2)</t>
  </si>
  <si>
    <t>sestava PL/32 : 1*(6,0+2,35*2)</t>
  </si>
  <si>
    <t>sestava PL/33 : 1*(6,0+2,35*2)</t>
  </si>
  <si>
    <t>sestava PL/34 : 1*(6,0+2,35*2)</t>
  </si>
  <si>
    <t>sestava PL/36 : 1*(6,0+2,35*2)</t>
  </si>
  <si>
    <t>sestava PL/37 : 1*(6,0+2,35*2)</t>
  </si>
  <si>
    <t>sestava PL/38 : 1*(7,2+2,35*2)</t>
  </si>
  <si>
    <t>sestava PL/39 : 1*(2,4+2,35*2)</t>
  </si>
  <si>
    <t>sestava PL/40 : 1*(6,0+2,35*2)</t>
  </si>
  <si>
    <t>sestava PL/41 : 1*(6,0+2,35*2)</t>
  </si>
  <si>
    <t>sestava PL/42 : 1*(6,0+2,35*2)</t>
  </si>
  <si>
    <t>sestava PL/43 : 2*(2,4+2,35*2)</t>
  </si>
  <si>
    <t>sestava PL/44 : 1*(4,8+2,35*2)</t>
  </si>
  <si>
    <t>sestava PL/45 : 1*(2,4+2,35*2)</t>
  </si>
  <si>
    <t>sestava PL/46 : 1*(3,6+2,35*2)</t>
  </si>
  <si>
    <t>sestava PL/47 : 1*(2,35+3,195*2)</t>
  </si>
  <si>
    <t>sestava PL/48 : 1*(2,4+2,35*2)</t>
  </si>
  <si>
    <t>sestava PL/49 : 1*(2,4+2,35*2)</t>
  </si>
  <si>
    <t>sestava PL/50 : 1*(3,455+3,0*1)</t>
  </si>
  <si>
    <t>sestava PL/51 : 6*(1,2+1,5*2)</t>
  </si>
  <si>
    <t>sestava PL/52 : 1*(2,4+1,5*2)</t>
  </si>
  <si>
    <t>sestava PL/53 : 1*(1,2+3,455*2)</t>
  </si>
  <si>
    <t>dveřní sestava Z/01 : 2*(4,8*2+3,275*2)</t>
  </si>
  <si>
    <t>dveřní sestava Z/02 : 1*(1,76*2+3,275*2)</t>
  </si>
  <si>
    <t>dveřní sestava Z/03 : 1*(2,36*2+3,25*2)</t>
  </si>
  <si>
    <t>dveřní sestava Z/04 : 1*(1,8*2+2,7*2)</t>
  </si>
  <si>
    <t>766601229R00</t>
  </si>
  <si>
    <t>Těsnění připojovací spáry spára parapetu, interiér - fólie parotěsná šířky 50 mm samolepicí, výplň PU pěnou, exteriér - fólie paropropustná šířky 50 mm samolepicí, expanzní páska š. 10 mm pod rám a pod vnější parapet</t>
  </si>
  <si>
    <t>Dodávka a aplikace parotěsné a paropropustné fólie, těsnicí pásky pod rám a pod vnější parapet, vymezovacího provazce pod vnitřní parapet a silikonového tmelu.</t>
  </si>
  <si>
    <t>sestava PL/14 : 2*3,75</t>
  </si>
  <si>
    <t>sestava PL/53 : 1*(1,2+1,15)</t>
  </si>
  <si>
    <t>766629302R00</t>
  </si>
  <si>
    <t>Montáž otvorových prvků plastových oken, plochy do 2,70 m2</t>
  </si>
  <si>
    <t>PL/24 : 1</t>
  </si>
  <si>
    <t>PL/51 : 6</t>
  </si>
  <si>
    <t>766629303R00</t>
  </si>
  <si>
    <t>Montáž otvorových prvků plastových oken, plochy do 4,50 m2</t>
  </si>
  <si>
    <t>PL/05 : 1</t>
  </si>
  <si>
    <t>PL/15 : 1</t>
  </si>
  <si>
    <t>PL/23 : 1</t>
  </si>
  <si>
    <t>PL/52 : 2</t>
  </si>
  <si>
    <t>766629310R00</t>
  </si>
  <si>
    <t xml:space="preserve">Montáž otvorových prvků plastových stěn prosklených,  </t>
  </si>
  <si>
    <t>sestava PL/3 : 2*(6,0*2,35)</t>
  </si>
  <si>
    <t>sestava PL/4a : 1*(2,4*2,35)</t>
  </si>
  <si>
    <t>sestava PL/4b : 1*(2,4*2,35)</t>
  </si>
  <si>
    <t>sestava PL/6 : 1*(6,0*2,35)</t>
  </si>
  <si>
    <t>sestava PL/7 : 3*(6,0*2,35)</t>
  </si>
  <si>
    <t>sestava PL/8 : 4*(6,0*2,35)</t>
  </si>
  <si>
    <t>sestava PL/9a : 2*(6,0*2,35)</t>
  </si>
  <si>
    <t>sestava PL/9b : 1*(6,0*2,35)</t>
  </si>
  <si>
    <t>sestava PL/10 : 2*(4,8*2,35)</t>
  </si>
  <si>
    <t>sestava PL/11 : 2*(3,6*2,35)</t>
  </si>
  <si>
    <t>sestava PL/12 : 1*(2,4*2,42)</t>
  </si>
  <si>
    <t>sestava PL/13 : 1*(2,56*2,42)</t>
  </si>
  <si>
    <t>sestava PL/14 : 2*(3,75*2,42)</t>
  </si>
  <si>
    <t>sestava PL/16 : 1*(3,75*1,27)</t>
  </si>
  <si>
    <t>sestava PL/17 : 1*(3,75*1,27)</t>
  </si>
  <si>
    <t>sestava PL/18 : 2*(4,8*2,35)</t>
  </si>
  <si>
    <t>sestava PL/19 : 2*(3,6*2,35)</t>
  </si>
  <si>
    <t>sestava PL/20 : 1*(6,0*2,35)</t>
  </si>
  <si>
    <t>sestava PL/21 : 1*(2,4*2,35)</t>
  </si>
  <si>
    <t>sestava PL/22 : 1*(3,42*3,03)</t>
  </si>
  <si>
    <t>sestava PL/25a : 2*(3,6*2,35)</t>
  </si>
  <si>
    <t>sestava PL/25b : 1*(3,6*2,35)</t>
  </si>
  <si>
    <t>sestava PL/26a : 4*(6,0*2,35)</t>
  </si>
  <si>
    <t>sestava PL/26b : 1*(6,0*2,35)</t>
  </si>
  <si>
    <t>sestava PL/27 : 1*(4,8*2,42)</t>
  </si>
  <si>
    <t>sestava PL/28 : 1*(6,0*2,35)</t>
  </si>
  <si>
    <t>sestava PL/29 : 1*(6,0*2,35)</t>
  </si>
  <si>
    <t>sestava PL/30 : 1*(6,0*2,35)</t>
  </si>
  <si>
    <t>sestava PL/31 : 1*(4,8*2,35)</t>
  </si>
  <si>
    <t>sestava PL/32 : 1*(6,0*2,35)</t>
  </si>
  <si>
    <t>sestava PL/33 : 1*(6,0*2,35)</t>
  </si>
  <si>
    <t>sestava PL/34 : 1*(6,0*2,35)</t>
  </si>
  <si>
    <t>sestava PL/36 : 1*(6,0*2,35)</t>
  </si>
  <si>
    <t>sestava PL/37 : 1*(6,0*2,35)</t>
  </si>
  <si>
    <t>sestava PL/38 : 1*(7,2*2,35)</t>
  </si>
  <si>
    <t>sestava PL/39 : 1*(2,4*2,35)</t>
  </si>
  <si>
    <t>sestava PL/40 : 1*(6,0*2,35)</t>
  </si>
  <si>
    <t>sestava PL/41 : 1*(6,0*2,35)</t>
  </si>
  <si>
    <t>sestava PL/42 : 1*(6,0*2,35)</t>
  </si>
  <si>
    <t>sestava PL/43 : 2*(2,4*2,35)</t>
  </si>
  <si>
    <t>sestava PL/44 : 1*(4,8*2,35)</t>
  </si>
  <si>
    <t>sestava PL/45 : 1*(2,4*2,35)</t>
  </si>
  <si>
    <t>sestava PL/46 : 1*(3,6*2,35)</t>
  </si>
  <si>
    <t>sestava PL/47 : 1*((3,195*1,1)+(1,2*2,35))</t>
  </si>
  <si>
    <t>sestava PL/48 : 1*(2,4*2,35)</t>
  </si>
  <si>
    <t>sestava PL/49 : 1*(2,4*2,35)</t>
  </si>
  <si>
    <t>sestava PL/50 : 1*(3,0*3,455)</t>
  </si>
  <si>
    <t>sestava PL/53 : 1*((1,2*1,5)+(2,3*3,455))</t>
  </si>
  <si>
    <t>766694112R00</t>
  </si>
  <si>
    <t>Ostatní montáž parapetních desek dřevěných pro jakékoliv upevnění   šířky do 300 mm, délky přes 1000 do 1600 mm</t>
  </si>
  <si>
    <t>PL/47 : 1</t>
  </si>
  <si>
    <t>PL/50 : 1</t>
  </si>
  <si>
    <t>PL/53 : 1+1</t>
  </si>
  <si>
    <t>766694113R00</t>
  </si>
  <si>
    <t>Ostatní montáž parapetních desek dřevěných pro jakékoliv upevnění   šířky do 300 mm, délky přes 1600 do 2600 mm</t>
  </si>
  <si>
    <t>PL/04a : 1</t>
  </si>
  <si>
    <t>PL/04b : 1</t>
  </si>
  <si>
    <t>PL/12 : 1</t>
  </si>
  <si>
    <t>PL/13 : 1</t>
  </si>
  <si>
    <t>PL/21 : 1</t>
  </si>
  <si>
    <t>PL/39 : 1</t>
  </si>
  <si>
    <t>PL/43 : 2</t>
  </si>
  <si>
    <t>PL/45 : 1</t>
  </si>
  <si>
    <t>PL/48 : 1</t>
  </si>
  <si>
    <t>PL/49 : 1</t>
  </si>
  <si>
    <t>766694114R00</t>
  </si>
  <si>
    <t>Ostatní montáž parapetních desek dřevěných pro jakékoliv upevnění   šířky do 300 mm, délky přes 2600 mm</t>
  </si>
  <si>
    <t>sestava PL/3 : 2</t>
  </si>
  <si>
    <t>sestava PL/6 : 1</t>
  </si>
  <si>
    <t>sestava PL/7 : 3</t>
  </si>
  <si>
    <t>sestava PL/8 : 4</t>
  </si>
  <si>
    <t>sestava PL/9a : 2</t>
  </si>
  <si>
    <t>sestava PL/9b : 1</t>
  </si>
  <si>
    <t>sestava PL/10 : 2</t>
  </si>
  <si>
    <t>sestava PL/11 : 2</t>
  </si>
  <si>
    <t>sestava PL/14 : 2</t>
  </si>
  <si>
    <t>sestava PL/16 : 1</t>
  </si>
  <si>
    <t>sestava PL/17 : 1</t>
  </si>
  <si>
    <t>sestava PL/18 : 2</t>
  </si>
  <si>
    <t>sestava PL/19 : 2</t>
  </si>
  <si>
    <t>sestava PL/20 : 1</t>
  </si>
  <si>
    <t>sestava PL/22 : 1</t>
  </si>
  <si>
    <t>sestava PL/23 : 1</t>
  </si>
  <si>
    <t>sestava PL/24 : 1</t>
  </si>
  <si>
    <t>sestava PL/25a : 2</t>
  </si>
  <si>
    <t>sestava PL/25b : 1</t>
  </si>
  <si>
    <t>sestava PL/26a : 4</t>
  </si>
  <si>
    <t>sestava PL/26b : 1</t>
  </si>
  <si>
    <t>sestava PL/27 : 1</t>
  </si>
  <si>
    <t>sestava PL/28 : 1</t>
  </si>
  <si>
    <t>sestava PL/29 : 1</t>
  </si>
  <si>
    <t>sestava PL/30 : 1</t>
  </si>
  <si>
    <t>sestava PL/31 : 1</t>
  </si>
  <si>
    <t>sestava PL/32 : 1</t>
  </si>
  <si>
    <t>sestava PL/33 : 1</t>
  </si>
  <si>
    <t>sestava PL/34 : 1</t>
  </si>
  <si>
    <t>sestava PL/36 : 1</t>
  </si>
  <si>
    <t>sestava PL/37 : 1</t>
  </si>
  <si>
    <t>sestava PL/38 : 1</t>
  </si>
  <si>
    <t>sestava PL/40 : 1</t>
  </si>
  <si>
    <t>sestava PL/41 : 1</t>
  </si>
  <si>
    <t>sestava PL/42 : 1</t>
  </si>
  <si>
    <t>sestava PL/44 : 1</t>
  </si>
  <si>
    <t>sestava PL/46 : 1</t>
  </si>
  <si>
    <t>60775512R</t>
  </si>
  <si>
    <t>parapet vnitřní š = 250 mm; materiál - povrch laminátová fólie; materiál - jádro komůrkové ušlechtilé PVC; dekor bílý</t>
  </si>
  <si>
    <t xml:space="preserve">PL/01 : </t>
  </si>
  <si>
    <t>sestava PL/51 : 1*1,12</t>
  </si>
  <si>
    <t>prořez : 313,3*0,05</t>
  </si>
  <si>
    <t>60775550.AR</t>
  </si>
  <si>
    <t>krytka parapetu plast; boční, oboustranná; rozměr 400 mm; barva bílá</t>
  </si>
  <si>
    <t>sestava PL/4a : 1</t>
  </si>
  <si>
    <t>sestava PL/4b : 1</t>
  </si>
  <si>
    <t>sestava PL/12 : 1</t>
  </si>
  <si>
    <t>sestava PL/13 : 1</t>
  </si>
  <si>
    <t>sestava PL/15 : 1</t>
  </si>
  <si>
    <t>sestava PL/21 : 1</t>
  </si>
  <si>
    <t>sestava PL/43 : 2</t>
  </si>
  <si>
    <t>sestava PL/47 : 1</t>
  </si>
  <si>
    <t>sestava PL/48 : 1</t>
  </si>
  <si>
    <t>sestava PL/49 : 1</t>
  </si>
  <si>
    <t>sestava PL/50 : 1</t>
  </si>
  <si>
    <t>sestava PL/52 : 2</t>
  </si>
  <si>
    <t>sestava PL/53 : 1+1</t>
  </si>
  <si>
    <t>PL/03</t>
  </si>
  <si>
    <t>okenní sestava PL/03 z otevíravých, sklop. a fix. prvků, prosklenná/plná, 6,0x2,35 m, bílá, dle PD</t>
  </si>
  <si>
    <t>PL/04a</t>
  </si>
  <si>
    <t>okenní sestava PL/04a z otevíravých a sklop. prvků, prosklenná, 2,4x2,35 m, bílá, dle PD</t>
  </si>
  <si>
    <t>PL/04b</t>
  </si>
  <si>
    <t>okenní sestava PL/04b z otevíravých a sklop. prvků, prosklenná, 2,4x2,35 m, bílá, dle PD</t>
  </si>
  <si>
    <t>PL/05</t>
  </si>
  <si>
    <t>okenní sestava PL/05 z otevíravých a sklop. prvků, prosklenná, 1,2x2,35 m, bílá, dle PD</t>
  </si>
  <si>
    <t>PL/06</t>
  </si>
  <si>
    <t>okenní sestava PL/06 z otevíravých, sklop. a fix. prvků, prosklenná/plná, 6,0x2,35 m, bílá, dle PD</t>
  </si>
  <si>
    <t>PL/07</t>
  </si>
  <si>
    <t>okenní sestava PL/07 z otevíravých, sklop. a fix. prvků, prosklenná/plná, 6,0x2,35 m, bílá, dle PD</t>
  </si>
  <si>
    <t>PL/08</t>
  </si>
  <si>
    <t>okenní sestava PL/08 z otevíravých, sklop. a fix. prvků, prosklenná/plná, 6,0x2,35 m, bílá, dle PD</t>
  </si>
  <si>
    <t>PL/09a</t>
  </si>
  <si>
    <t>okenní sestava PL/09a z otevíravých, sklop. a fix. prvků, prosklenná/plná, 6,0x2,35 m, bílá, dle PD</t>
  </si>
  <si>
    <t>PL/09b</t>
  </si>
  <si>
    <t>okenní sestava PL/09b z otevíravých, sklop. a fix. prvků, prosklenná/plná, 6,0x2,35 m, bílá, dle PD</t>
  </si>
  <si>
    <t>PL/10</t>
  </si>
  <si>
    <t>okenní sestava PL/10 z otevíravých a sklop. prvků, prosklenná, 4,8x2,35 m, bílá, dle PD</t>
  </si>
  <si>
    <t>PL/11</t>
  </si>
  <si>
    <t>okenní sestava PL/11 z otevíravých, sklop. a fix. prvků, prosklenná/plná, 3,6x2,35 m, bílá, dle PD</t>
  </si>
  <si>
    <t>PL/12</t>
  </si>
  <si>
    <t>okenní sestava PL/12 z otevíravých a sklop. prvků, prosklenná, 2,4x2,42 m, bílá, dle PD</t>
  </si>
  <si>
    <t>PL/13</t>
  </si>
  <si>
    <t>okenní sestava PL/13 z otevíravých a sklop. prvků, prosklenná, 2,4x2,42 m, bílá, dle PD</t>
  </si>
  <si>
    <t>PL/14</t>
  </si>
  <si>
    <t>okenní sestava PL/14 z otevíravých a sklop. prvků, prosklenná, 3,6x2,42 m, bílá, dle PD</t>
  </si>
  <si>
    <t>PL/15</t>
  </si>
  <si>
    <t>okenní sestava PL/15 z fixních prvků, prosklenná, 2,56x1,27 m, bílá, dle PD</t>
  </si>
  <si>
    <t>PL/16</t>
  </si>
  <si>
    <t>okenní sestava PL/16 z fixních prvků, prosklenná, 3,75x1,27 m, bílá, dle PD</t>
  </si>
  <si>
    <t>PL/17</t>
  </si>
  <si>
    <t>okenní sestava PL/17 z otevíravých a sklop. prvků, prosklenná, 3,75x1,27 m, bílá, dle PD</t>
  </si>
  <si>
    <t>PL/18</t>
  </si>
  <si>
    <t>okenní sestava PL/18 z otevíravých, sklop. a fix. prvků, prosklenná/plná, 4,8x2,35 m, bílá, dle PD</t>
  </si>
  <si>
    <t>PL/19</t>
  </si>
  <si>
    <t>okenní sestava PL/19 z otevíravých, sklop. a fix. prvků, prosklenná/plná, 3,6x2,35 m, bílá, dle PD</t>
  </si>
  <si>
    <t>PL/20</t>
  </si>
  <si>
    <t>okenní sestava PL/20 z otevíravých, sklop. a fix. prvků, prosklenná/plná, 6,0x2,35 m, bílá, dle PD</t>
  </si>
  <si>
    <t>PL/21</t>
  </si>
  <si>
    <t>okenní sestava PL/21 z otevíravých a sklop prvků, prosklenná, 2,4x2,35 m, bílá, dle PD</t>
  </si>
  <si>
    <t>PL/22</t>
  </si>
  <si>
    <t>sestava stěny PL/22 z fixních prvků, prosklenná, 3,42x3,03 m, bílá, dle PD</t>
  </si>
  <si>
    <t>PL/23</t>
  </si>
  <si>
    <t>okenní sestava PL/23 z fixních prvků, prosklenná, 3,42x1,24 m, bílá, dle PD</t>
  </si>
  <si>
    <t>PL/24</t>
  </si>
  <si>
    <t>okenní sestava PL/24 z fixních prvků, prosklenná, 3,42x0,57 m, bílá, dle PD</t>
  </si>
  <si>
    <t>PL/25a</t>
  </si>
  <si>
    <t>okenní sestava PL/25a z otevíravých a sklop. prvků, prosklenná, 3,6x2,35 m, bílá, dle PD</t>
  </si>
  <si>
    <t>PL/25b</t>
  </si>
  <si>
    <t>okenní sestava PL/25b z otevíravých a sklop. prvků, prosklenná, 3,6x2,35 m, bílá, dle PD</t>
  </si>
  <si>
    <t>PL/26a</t>
  </si>
  <si>
    <t>okenní sestava PL/26a z otevíravých, sklop. a fix. prvků, prosklenná/plná, 6,0x2,35 m, bílá, dle PD</t>
  </si>
  <si>
    <t>PL/26b</t>
  </si>
  <si>
    <t>okenní sestava PL/26b z otevíravých, sklop. a fix. prvků, prosklenná/plná, 6,0x2,35 m, bílá, dle PD</t>
  </si>
  <si>
    <t>PL/27</t>
  </si>
  <si>
    <t>okenní sestava PL/27 z otevíravých a sklop. prvků, prosklenná, 4,8x2,42 m, bílá, dle PD</t>
  </si>
  <si>
    <t>PL/28</t>
  </si>
  <si>
    <t>okenní sestava PL/28 z otevíravých, sklop. a fix. prvků, prosklenná/plná, 6,0x2,42 m, bílá, dle PD</t>
  </si>
  <si>
    <t>PL/29</t>
  </si>
  <si>
    <t>okenní sestava PL/29 z otevíravých, sklop. a fix. prvků, prosklenná/plná, 6,0x2,42 m, bílá, dle PD</t>
  </si>
  <si>
    <t>PL/30</t>
  </si>
  <si>
    <t>okenní sestava PL/30 z otevíravých, sklop. a fix. prvků, prosklenná/plná, 6,0x2,35 m, bílá, dle PD</t>
  </si>
  <si>
    <t>PL/31</t>
  </si>
  <si>
    <t>okenní sestava PL/31 z otevíravých, sklop. a fix. prvků, prosklenná/plná, 4,8x2,35 m, bílá, dle PD</t>
  </si>
  <si>
    <t>PL/32</t>
  </si>
  <si>
    <t>okenní sestava PL/32 z otevíravých, sklop. a fix. prvků, prosklenná/plná, 6,0x2,35 m, bílá, dle PD</t>
  </si>
  <si>
    <t>PL/33</t>
  </si>
  <si>
    <t>okenní sestava PL/33 z otevíravých, sklop. a fix. prvků, prosklenná/plná, 6,0x2,42 m, bílá, dle PD</t>
  </si>
  <si>
    <t>PL/34</t>
  </si>
  <si>
    <t>okenní sestava PL/34 z otevíravých, sklop. a fix. prvků, prosklenná/plná, 6,0x2,42 m, bílá, dle PD</t>
  </si>
  <si>
    <t>PL/36</t>
  </si>
  <si>
    <t>okenní sestava PL/36 z otevíravých, sklop. a fix. prvků, prosklenná/plná, 6,0x2,35 m, bílá, dle PD</t>
  </si>
  <si>
    <t>PL/37</t>
  </si>
  <si>
    <t>okenní sestava PL/37 z otevíravých, sklop. a fix. prvků, prosklenná/plná, 6,0x2,35 m, bílá, dle PD</t>
  </si>
  <si>
    <t>PL/38</t>
  </si>
  <si>
    <t>okenní sestava PL/38 z otevíravých, sklop. a fix. prvků, prosklenná/plná, 7,2x2,35 m, bílá, dle PD</t>
  </si>
  <si>
    <t>PL/39</t>
  </si>
  <si>
    <t>okenní sestava PL/39 z otevíravých, sklop. a fix. prvků, prosklenná/plná, 2,49x2,35 m, bílá, dle PD</t>
  </si>
  <si>
    <t>PL/40</t>
  </si>
  <si>
    <t>okenní sestava PL/40 z otevíravých, sklop. a fix. prvků, prosklenná/plná, 6,0x2,35 m, bílá, dle PD</t>
  </si>
  <si>
    <t>PL/41</t>
  </si>
  <si>
    <t>okenní sestava PL/41 z otevíravých, sklop. a fix. prvků, prosklenná/plná, 6,0x2,35 m, bílá, dle PD</t>
  </si>
  <si>
    <t>PL/42</t>
  </si>
  <si>
    <t>okenní sestava PL/42 z otevíravých, sklop. a fix. prvků, prosklenná/plná, 6,0x2,35 m, bílá, dle PD</t>
  </si>
  <si>
    <t>PL/43</t>
  </si>
  <si>
    <t>okenní sestava PL/43 z otevíravých, sklop. a fix. prvků, prosklenná/plná, 2,4x2,35 m, bílá, dle PD</t>
  </si>
  <si>
    <t>PL/44</t>
  </si>
  <si>
    <t>okenní sestava PL/44 z otevíravých, sklop. a fix. prvků, prosklenná/plná, 4,8x2,35 m, bílá, dle PD</t>
  </si>
  <si>
    <t>PL/45</t>
  </si>
  <si>
    <t>okenní sestava PL/45 z otevíravých, sklop. a fix. prvků, prosklenná/plná, 2,4x2,35 m, bílá, dle PD</t>
  </si>
  <si>
    <t>PL/46</t>
  </si>
  <si>
    <t>okenní sestava PL/46 z otevíravých, sklop. a fix. prvků, prosklenná/plná, 3,6x2,35 m, bílá, dle PD</t>
  </si>
  <si>
    <t>PL/47</t>
  </si>
  <si>
    <t>oken.+dveř. sestava PL/47 z otevíravých a fixních prvků, prosklenná/plná, 2,4x3,095 m, bílá, dle PD</t>
  </si>
  <si>
    <t>PL/48</t>
  </si>
  <si>
    <t>okenní sestava PL/48 z otevíravých a sklop. prvků, prosklenná, 2,4x2,35 m, bílá, dle PD</t>
  </si>
  <si>
    <t>PL/49</t>
  </si>
  <si>
    <t>okenní sestava PL/49 z otevíravých a sklop. prvků, prosklenná, 2,4x2,35 m, bílá, dle PD</t>
  </si>
  <si>
    <t>PL/50</t>
  </si>
  <si>
    <t>oken.+dveř. sestava PL/50 z otevíravých a fixních prvků, prosklenná, 3,0x3,275 m, bílá, dle PD</t>
  </si>
  <si>
    <t>PL/51</t>
  </si>
  <si>
    <t>okenní sestava PL/51 z otevíravých a sklop. prvků, prosklenná, 1,2x1,5 m, bílá, dle PD</t>
  </si>
  <si>
    <t>PL/52</t>
  </si>
  <si>
    <t>okenní sestava PL/52 z otevíravých a sklop. prvků, prosklenná, 2,4x1,5 m, bílá, dle PD</t>
  </si>
  <si>
    <t>PL/53</t>
  </si>
  <si>
    <t>oken.+dveř. sestava PL/53 z otevíravých a fixních prvků, prosklenná, 3,5x3,275 m, bílá, dle PD</t>
  </si>
  <si>
    <t>998766202R00</t>
  </si>
  <si>
    <t>Přesun hmot pro konstrukce truhlářské v objektech výšky do 12 m</t>
  </si>
  <si>
    <t>767111150R00</t>
  </si>
  <si>
    <t>Montáž stěn a příček pro zasklení z ocelových profilů  o hmotnosti jednotlivě přes 200 do 250 kg</t>
  </si>
  <si>
    <t>sestava Z/4 : 1*(1,8*2,7)</t>
  </si>
  <si>
    <t>767111160R00</t>
  </si>
  <si>
    <t>Montáž stěn a příček pro zasklení z ocelových profilů  o hmotnosti jednotlivě přes 250 do 300 kg</t>
  </si>
  <si>
    <t>sestava Z/2 : 1*(1,76*3,275)</t>
  </si>
  <si>
    <t>767111170R00</t>
  </si>
  <si>
    <t>Montáž stěn a příček pro zasklení z ocelových profilů  o hmotnosti jednotlivě přes 300 do 350 kg</t>
  </si>
  <si>
    <t>sestava Z/3 : 1*(2,36*3,25)</t>
  </si>
  <si>
    <t>767111180R00</t>
  </si>
  <si>
    <t>Montáž stěn a příček pro zasklení z ocelových profilů  o hmotnosti jednotlivě přes 350 kg</t>
  </si>
  <si>
    <t>sestava Z/1 : 2*(4,8*3,275)</t>
  </si>
  <si>
    <t>767995105R00</t>
  </si>
  <si>
    <t>Výroba a montáž atypických kovovových doplňků staveb hmotnosti přes 50 do 100 kg</t>
  </si>
  <si>
    <t xml:space="preserve">zpětné osazení původně demontovanéh ožebříku s převaření (prodloužením) konzol : </t>
  </si>
  <si>
    <t>předpokládané hmotnosti žebříků 80 a 100 kg : 80,0+100,0</t>
  </si>
  <si>
    <t>Z/01</t>
  </si>
  <si>
    <t>dveřní sestava Z/01 z dvou dvoukř.dveří a fixních prvků, bezp.sklo, hliník, 4,8x3,275 m, dle PD</t>
  </si>
  <si>
    <t>Z/02</t>
  </si>
  <si>
    <t>dveřní sestava Z/02 z dvou dvoukř.dveří a fixních prvků, bezp.sklo, hliník, 1,76x3,275 m, dle PD</t>
  </si>
  <si>
    <t>Z/03</t>
  </si>
  <si>
    <t>dveřní sestava Z/03 z dvou dvoukř.dveří a fixních prvků, bezp.sklo, hliník, 2,36x3,25 m, dle PD</t>
  </si>
  <si>
    <t>Z/04</t>
  </si>
  <si>
    <t>dveřní sestava Z/04 z dvou dvoukř.dveří a fixních prvků, bezp.sklo, hliník, 1,8x2,7 m, dle PD</t>
  </si>
  <si>
    <t>998767202R00</t>
  </si>
  <si>
    <t>Přesun hmot pro kovové stavební doplňk. konstrukce v objektech výšky do 12 m</t>
  </si>
  <si>
    <t>771101210R00</t>
  </si>
  <si>
    <t>Příprava podkladu pod dlažby penetrace podkladu pod dlažby</t>
  </si>
  <si>
    <t>800-771</t>
  </si>
  <si>
    <t xml:space="preserve">dlažba : </t>
  </si>
  <si>
    <t>Odkaz na mn. položky pořadí 170 : 198,56150</t>
  </si>
  <si>
    <t xml:space="preserve">sokl : </t>
  </si>
  <si>
    <t>Odkaz na mn. položky pořadí 169 : 143,82800*0,1</t>
  </si>
  <si>
    <t>771475014R00</t>
  </si>
  <si>
    <t>Montáž soklíků z dlaždic keramických výšky 100 mm, soklíků vodorovných, kladených do flexibilního tmele</t>
  </si>
  <si>
    <t xml:space="preserve">skladba P1; sokl keramická dlažba : </t>
  </si>
  <si>
    <t>jižní strana, ŠM1, výměra dle dwg : 32,5</t>
  </si>
  <si>
    <t>východní strana, UV11 : (0,87*2,4)</t>
  </si>
  <si>
    <t>západní a severní roh, UV11 : (1,28+3,2+4,3+11,08+1,05)+3*(0,4*4)</t>
  </si>
  <si>
    <t>jižní strana, Š1Z : (0,6*2)</t>
  </si>
  <si>
    <t>východní strana, Š1Z : 14,38</t>
  </si>
  <si>
    <t>západní strana, Š1Z : (25,05+2,05+1,75+0,6)</t>
  </si>
  <si>
    <t>severní strana, K2 : (1,1*2)</t>
  </si>
  <si>
    <t>severní strana, ŠM1 : 31,5-4,8+6*(0,4*4)</t>
  </si>
  <si>
    <t>771575109R00</t>
  </si>
  <si>
    <t>Montáž podlah z dlaždic keramických 300 x 300 mm, režných nebo glazovaných, hladkých, kladených do flexibilního tmele</t>
  </si>
  <si>
    <t xml:space="preserve">skladba P1; keramická dlažba : </t>
  </si>
  <si>
    <t>771579793R00</t>
  </si>
  <si>
    <t>Příplatky k položkám montáže podlah keramických příplatek za spárovací hmotu - plošně</t>
  </si>
  <si>
    <t>Odkaz na mn. položky pořadí 168 : 212,94430</t>
  </si>
  <si>
    <t>59764210R</t>
  </si>
  <si>
    <t>Dlažba keramická bez glazury (UGL); tl. = 9,0 mm; a = 298 mm; b = 298 mm; nasákavost = 0,5 %; protiskluznost: R10; povrch: hladký, matný, protiskluzová úprava; barva: šedá</t>
  </si>
  <si>
    <t>Odkaz na mn. položky pořadí 170 : 198,56150*1,1</t>
  </si>
  <si>
    <t>Odkaz na mn. položky pořadí 169 : 143,82800*0,2</t>
  </si>
  <si>
    <t>998771102R00</t>
  </si>
  <si>
    <t>Přesun hmot pro podlahy z dlaždic v objektech výšky do 12 m</t>
  </si>
  <si>
    <t>781101210R00</t>
  </si>
  <si>
    <t>Příprava podkladu pod obklady penetrace podkladu pod obklady</t>
  </si>
  <si>
    <t>Odkaz na mn. položky pořadí 175 : 196,86207</t>
  </si>
  <si>
    <t>781775015R00</t>
  </si>
  <si>
    <t>Montáž obkladů vnějších stěn z dlaždic keramických režných nebo glazovaných,  , 300 x 600 mm, kladených do flexibilního tmele</t>
  </si>
  <si>
    <t xml:space="preserve">dle SKL3; keramický obklad, lepidlo : </t>
  </si>
  <si>
    <t>781779705R00</t>
  </si>
  <si>
    <t>Montáž obkladů vnějších stěn z dlaždic keramických příplatky k položkám montáže obkladů vnějších stěn z dlaždic keramických za spárovací hmotu - plošně</t>
  </si>
  <si>
    <t>597621-R1x</t>
  </si>
  <si>
    <t>keramický obklad, např. 30x60 cm, barva korten (corten), metalický efekt, dle schválení investora</t>
  </si>
  <si>
    <t>Odkaz na mn. položky pořadí 175 : 196,86207*1,15</t>
  </si>
  <si>
    <t>998781102R00</t>
  </si>
  <si>
    <t>Přesun hmot pro obklady keramické v objektech výšky do 12 m</t>
  </si>
  <si>
    <t>784195212R00</t>
  </si>
  <si>
    <t>Malby z malířských směsí otěruvzdorných,  , bělost 82 %, dvojnásobné, Hmota nátěrová typ: malířská; funkce: dekorační; barva: bílá; lesk: matný (G3)</t>
  </si>
  <si>
    <t>800-784</t>
  </si>
  <si>
    <t>Odkaz na mn. položky pořadí 16 : 122,68475</t>
  </si>
  <si>
    <t>786623011</t>
  </si>
  <si>
    <t>Montáž venkovní žaluzie do okenního nebo dveřního otvoru na rám nebo do žaluziové schránky ovládané, motorem pl do 4 m2</t>
  </si>
  <si>
    <t>Z/8 : 1</t>
  </si>
  <si>
    <t>786623013</t>
  </si>
  <si>
    <t>Montáž venkovní žaluzie do okenního nebo dveřního otvoru na rám nebo do žaluziové schránky ovládané, motorem pl přes 4 do 6 m2</t>
  </si>
  <si>
    <t>Z/7 : 4+5</t>
  </si>
  <si>
    <t>786623015</t>
  </si>
  <si>
    <t>Montáž venkovní žaluzie do okenního nebo dveřního otvoru na rám nebo do žaluziové schránky ovládané, motorem pl přes 6 do 8 m2</t>
  </si>
  <si>
    <t>Z/6 : 4+8</t>
  </si>
  <si>
    <t>786623017</t>
  </si>
  <si>
    <t>Montáž venkovní žaluzie do okenního nebo dveřního otvoru na rám nebo do žaluziové schránky ovládané, motorem pl přes 8 m2</t>
  </si>
  <si>
    <t>Z/5 : 2+10</t>
  </si>
  <si>
    <t>786623031</t>
  </si>
  <si>
    <t>Montáž krycího plechu venkovní žaluzie osazené do okenního nebo dveřního otvoru jakékoli šířky</t>
  </si>
  <si>
    <t>Z/5 : 12</t>
  </si>
  <si>
    <t>Z/6 : 12</t>
  </si>
  <si>
    <t>Z/7 : 9</t>
  </si>
  <si>
    <t>786623039</t>
  </si>
  <si>
    <t>Montáž žaluziové schránky venkovní žaluzie osazené do okenního nebo dveřního otvoru dl do 1300 mm</t>
  </si>
  <si>
    <t>786623041</t>
  </si>
  <si>
    <t>Montáž žaluziové schránky venkovní žaluzie osazené do okenního nebo dveřního otvoru, dl přes 1300 do 2400 mm</t>
  </si>
  <si>
    <t>786623043</t>
  </si>
  <si>
    <t>Montáž žaluziové schránky venkovní žaluzie osazené do okenního nebo dveřního otvoru, dl přes 2400 do 4000 mm</t>
  </si>
  <si>
    <t>786630-01</t>
  </si>
  <si>
    <t>D+M doplňků k žaluziím, vodící lišty</t>
  </si>
  <si>
    <t>786630-02</t>
  </si>
  <si>
    <t>D+M doplňků k žaluziím, elektropohon s ovládaáním</t>
  </si>
  <si>
    <t>786630-03</t>
  </si>
  <si>
    <t>D+M doplňků k žaluziím, větrný senzor, společný jeden pro všechny žaluzie, spec. dle PD</t>
  </si>
  <si>
    <t>786630-04</t>
  </si>
  <si>
    <t>D+M doplňků k žaluziím, řídící jednotka, společná jedna pro všechny žaluzie, spec. dle PD</t>
  </si>
  <si>
    <t>283767-01</t>
  </si>
  <si>
    <t>nadokenní box PBi pro žaluzie se zateplenou zadní stěnou tl. 30 mm</t>
  </si>
  <si>
    <t>Z/5 : (2+10)*(3,6*2,4)</t>
  </si>
  <si>
    <t>Z/6 : (4+8)*(3,0*2,4)</t>
  </si>
  <si>
    <t>Z/7 : (4+5)*(2,4*2,4)</t>
  </si>
  <si>
    <t>Z/8 : 1*(1,2*2,4)</t>
  </si>
  <si>
    <t>55342567</t>
  </si>
  <si>
    <t>plech krycí Al pro žaluzie Z-90 tl 1,5mm lak. vč. bočnic a držáků plochy do 1,5m2 šířky přes 1,0m</t>
  </si>
  <si>
    <t>553466454R</t>
  </si>
  <si>
    <t>Žaluzie vnější materiál: hliník; orientace: vodorovná; š. lamely = 90 mm; průřez: Z; barva: dle vzorníku</t>
  </si>
  <si>
    <t>553466458R</t>
  </si>
  <si>
    <t>Pozn.02-01</t>
  </si>
  <si>
    <t>Poznámka č.01: V tomto rozpočtu je lešení i pro rozpočet 01-Bourací práce</t>
  </si>
  <si>
    <t>Pozn.02-02</t>
  </si>
  <si>
    <t>Poznámka č.02: Pokud je u některé položky uveden výrobce popř. konkrétní výrobek, je tento brán</t>
  </si>
  <si>
    <t>Včetně:</t>
  </si>
  <si>
    <t>139601102R00</t>
  </si>
  <si>
    <t>Ruční výkop jam, rýh a šachet v hornině 3</t>
  </si>
  <si>
    <t>s přehozením na vzdálenost do 5 m nebo s naložením na ruční dopravní prostředek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</si>
  <si>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</si>
  <si>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</si>
  <si>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</si>
  <si>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162701109R00</t>
  </si>
  <si>
    <t>Vodorovné přemístění výkopku příplatek k ceně za každých dalších i započatých 1 000 m přes 10 000 m  z horniny 1 až 4</t>
  </si>
  <si>
    <t>1,7*14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</si>
  <si>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</si>
  <si>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</si>
  <si>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</si>
  <si>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310235241R00</t>
  </si>
  <si>
    <t>Zazdívka otvorů o ploše do 0,0225 m2 ve zdivu nadzákladovém cihlami pálenými o tloušťce zdi do 300 mm</t>
  </si>
  <si>
    <t>včetně pomocného pracovního lešení</t>
  </si>
  <si>
    <t>451572111R00</t>
  </si>
  <si>
    <t>Lože pod potrubí, stoky a drobné objekty z kameniva drobného těženého 0÷4 mm</t>
  </si>
  <si>
    <t>827-1</t>
  </si>
  <si>
    <t>v otevřeném výkopu,</t>
  </si>
  <si>
    <t>612403382R00</t>
  </si>
  <si>
    <t>Hrubá výplň rýh ve stěnách, jakoukoliv maltou maltou ze suchých směsí  50 x 50 mm</t>
  </si>
  <si>
    <t>jakékoliv šířky rýhy,</t>
  </si>
  <si>
    <t>971033131R00</t>
  </si>
  <si>
    <t>Vybourání otvorů ve zdivu cihelném z jakýchkoliv cihel pálených  na jakoukoliv maltu vápenou nebo vápenocementovou, průměr profilu do 60 mm, tloušťky do 150 mm</t>
  </si>
  <si>
    <t>základovém nebo nadzákladovém,</t>
  </si>
  <si>
    <t>974031132R00</t>
  </si>
  <si>
    <t>Vysekání rýh v jakémkoliv zdivu cihelném v ploše  do hloubky 50 mm, šířky do 70 mm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</si>
  <si>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</si>
  <si>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</si>
  <si>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</si>
  <si>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na vzdálenost 15 m od hrany výkopu nebo od okraje šachty</t>
  </si>
  <si>
    <t>721110907R00</t>
  </si>
  <si>
    <t>Opravy odpadního potrubí kameninového vsazení odbočky do potrubí, DN 150</t>
  </si>
  <si>
    <t>napojení kanalizace v zemi na stávající potrubí : 1</t>
  </si>
  <si>
    <t>721110917R00</t>
  </si>
  <si>
    <t>Opravy odpadního potrubí kameninového propojení dosavadního potrubí , DN 150</t>
  </si>
  <si>
    <t>721110927R00</t>
  </si>
  <si>
    <t>Opravy odpadního potrubí kameninového krácení trub, DN 150</t>
  </si>
  <si>
    <t>721170902R00</t>
  </si>
  <si>
    <t>Opravy odpadního potrubí novodurového vsazení odbočky, do D 40 mm</t>
  </si>
  <si>
    <t>721176101R00</t>
  </si>
  <si>
    <t>Potrubí HT připojovací vnější průměr D 32 mm, tloušťka stěny 1,8 mm, DN 30</t>
  </si>
  <si>
    <t>včetně tvarovek, objímek. Bez zednických výpomocí.</t>
  </si>
  <si>
    <t>721176222R00</t>
  </si>
  <si>
    <t>Potrubí KG svodné (ležaté) v zemi vnější průměr D 110 mm, tloušťka stěny 3,2 mm, DN 100</t>
  </si>
  <si>
    <t>721194103R00</t>
  </si>
  <si>
    <t>Zřízení přípojek na potrubí D 32 mm, materiál ve specifikaci</t>
  </si>
  <si>
    <t>vyvedení a upevnění odpadních výpustek,</t>
  </si>
  <si>
    <t>721290111R00</t>
  </si>
  <si>
    <t>Zkouška těsnosti kanalizace v objektech vodou, DN 125</t>
  </si>
  <si>
    <t>7+105</t>
  </si>
  <si>
    <t>722181215RU1</t>
  </si>
  <si>
    <t>Izolace vodovodního potrubí návleková z trubic z pěnového polyetylenu, tloušťka stěny 25 mm, d 32 mm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</si>
  <si>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</si>
  <si>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</si>
  <si>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</si>
  <si>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725210821R00</t>
  </si>
  <si>
    <t>Demontáž umyvadel umyvadel bez výtokových armatur</t>
  </si>
  <si>
    <t>soubor</t>
  </si>
  <si>
    <t>pro možnost napojení kondenzátního potrubí : 7</t>
  </si>
  <si>
    <t>725210912R00</t>
  </si>
  <si>
    <t>Opravy umyvadel demontáž a zpět.montáž umyvadla s 1stoj.ventilem</t>
  </si>
  <si>
    <t>725820802R00</t>
  </si>
  <si>
    <t>Demontáž baterií stojánkových do 1otvoru</t>
  </si>
  <si>
    <t>725850145R00</t>
  </si>
  <si>
    <t>Ventily odpadní pro klimatizační vzduchotechnické jednotky, odvody kondenzátu z komínů, materiál PP, odpad vodorovný; vodní zápach. uzávěrka, D 40 mm, včetnně dodávky materiálu</t>
  </si>
  <si>
    <t>998725101R00</t>
  </si>
  <si>
    <t>Přesun hmot pro zařizovací předměty v objektech výšky do 6 m</t>
  </si>
  <si>
    <t>Poplatek za uložení, směs betonu, cihel a dřeva,  , skupina 17 09 04 z Katalogu odpadů</t>
  </si>
  <si>
    <t>01-01</t>
  </si>
  <si>
    <t>Fotovoltaický monokrystalický panel o výkonu min. 570 Wp, rozměry panelu 2278x1134x30mm, hmotnost panelu max. 32 kg</t>
  </si>
  <si>
    <t>ks</t>
  </si>
  <si>
    <t>POL3_0</t>
  </si>
  <si>
    <t>01-02</t>
  </si>
  <si>
    <t>Fotovoltaický střídač AC min. výkon 30 kVA, včetně měření přetoku do DS, monitoring přes síť LAN., Další parametry ve 2. kapitole TZ</t>
  </si>
  <si>
    <t>01-03</t>
  </si>
  <si>
    <t>Výkonový optimizer pro každý FV panel</t>
  </si>
  <si>
    <t>01-04</t>
  </si>
  <si>
    <t>Montáž konstrukce pro FV panely</t>
  </si>
  <si>
    <t>POL1_1</t>
  </si>
  <si>
    <t>01-05</t>
  </si>
  <si>
    <t>Montáž FVE panelů</t>
  </si>
  <si>
    <t>01-06</t>
  </si>
  <si>
    <t>Montáž výkonových optimizérů</t>
  </si>
  <si>
    <t>01-07</t>
  </si>
  <si>
    <t>Switch k optimizéru CCA KIT +TAP, včetně montáže</t>
  </si>
  <si>
    <t>01-08</t>
  </si>
  <si>
    <t>Nosná AL systémová podkonstrukce panelů na vodorovnou střechu. Požadované parametry v kapitole A.2, technické zprávy. Rozmístění panelů na střeše a orientace viz. výkresová část PD</t>
  </si>
  <si>
    <t>01-09</t>
  </si>
  <si>
    <t>Fotovoltaická baterie min. výkonu 23 kWh, včetně řízení přes BMS, monitoring přes síť LAN. Další, parametry ve 2. kapitole TZ</t>
  </si>
  <si>
    <t>01-10</t>
  </si>
  <si>
    <t>Montáž, nastavení a oživení střídačů</t>
  </si>
  <si>
    <t>01-11</t>
  </si>
  <si>
    <t>Montáž bat. modulu a řídící BMS</t>
  </si>
  <si>
    <t>01-12</t>
  </si>
  <si>
    <t>Montáž monitorovacího zařízení o výkonu elektrárny</t>
  </si>
  <si>
    <t>01-13</t>
  </si>
  <si>
    <t>Stejnosměrná kabeláž, solární, odolná UV, průřez 1x6 mm2, barva černá, včetně montáže</t>
  </si>
  <si>
    <t>01-14</t>
  </si>
  <si>
    <t>Stejnosměrná kabeláž, solární, odolná UV, průřez 1x6 mm2, barva červená, včetně montáže</t>
  </si>
  <si>
    <t>01-15</t>
  </si>
  <si>
    <t>CYKY-J 5x6 mm2  ( BackUp větev ), včetně montáže</t>
  </si>
  <si>
    <t>01-16</t>
  </si>
  <si>
    <t>CGTG – J 5x16mm2, včetně montáže</t>
  </si>
  <si>
    <t>01-17</t>
  </si>
  <si>
    <t>CYKY – J 5x16mm2, včetně montáže</t>
  </si>
  <si>
    <t>01-18</t>
  </si>
  <si>
    <t>CXKH-V-O 2x1,5 mm2  ( Stop TL. ), včetně montáže</t>
  </si>
  <si>
    <t>01-19</t>
  </si>
  <si>
    <t>Hlásič tlačítkový,nástěnný, včetně montáže</t>
  </si>
  <si>
    <t>01-20</t>
  </si>
  <si>
    <t>Ekvipotenciální svorkovnice na stěnu, včetně kotvení</t>
  </si>
  <si>
    <t>01-21</t>
  </si>
  <si>
    <t>Ochranné pospojování konstrukcí CYa zž 16 mm2</t>
  </si>
  <si>
    <t>01-22</t>
  </si>
  <si>
    <t>Ochranné pospojování střídačů,bat. vodič CYa zž 6 mm2</t>
  </si>
  <si>
    <t>01-23</t>
  </si>
  <si>
    <t>Datový kabel Cat 5e., včetně montáže</t>
  </si>
  <si>
    <t>01-24</t>
  </si>
  <si>
    <t>Kabelová trasa, plechový žlab vč. montáže a příslušenství</t>
  </si>
  <si>
    <t>01-25</t>
  </si>
  <si>
    <t>Chránička kabelová, pro vnější prostředí, odolná UV vč. uchycení</t>
  </si>
  <si>
    <t>01-26</t>
  </si>
  <si>
    <t>Hromosvod pro administrativní budovu LPS II.</t>
  </si>
  <si>
    <t>01-27</t>
  </si>
  <si>
    <t>Uzemnění,oprava stávajícího – pavilon UV11</t>
  </si>
  <si>
    <t>02-01</t>
  </si>
  <si>
    <t>Rozváděč R.FVE-1. - pro střídač ST1, oceloplechový na povrch, pro 70modulů, IP54/20</t>
  </si>
  <si>
    <t>02-02</t>
  </si>
  <si>
    <t>Hl. jistič 40A/B/3</t>
  </si>
  <si>
    <t>02-03</t>
  </si>
  <si>
    <t>Napěťová spoušť pro hl. jistič 40A</t>
  </si>
  <si>
    <t>02-04</t>
  </si>
  <si>
    <t>Stykač 40A/4/ 40-04</t>
  </si>
  <si>
    <t>02-05</t>
  </si>
  <si>
    <t>Jistič HDO 2A/B/1</t>
  </si>
  <si>
    <t>02-06</t>
  </si>
  <si>
    <t>Jistič "chytrý" 6A/B/3</t>
  </si>
  <si>
    <t>02-07</t>
  </si>
  <si>
    <t>Přepěťová ochrana 1000V DC 1+2</t>
  </si>
  <si>
    <t>02-08</t>
  </si>
  <si>
    <t>Pojistkový odpínač pro fotovoltaické aplikace 10-2</t>
  </si>
  <si>
    <t>02-09</t>
  </si>
  <si>
    <t>Pojistka válcová gPV1000V 20A</t>
  </si>
  <si>
    <t>02-10</t>
  </si>
  <si>
    <t>RSA svorky</t>
  </si>
  <si>
    <t>02-11</t>
  </si>
  <si>
    <t>Zemnící a nulové svorkovnice</t>
  </si>
  <si>
    <t>02-12</t>
  </si>
  <si>
    <t>Montáž rozvaděče R.FVE -1.</t>
  </si>
  <si>
    <t>03-01</t>
  </si>
  <si>
    <t>Rozváděč R.FVE-2.- pro střídač ST2, oceloplechový na povrch, pro 70modulů, IP54/20</t>
  </si>
  <si>
    <t>03-02</t>
  </si>
  <si>
    <t>03-03</t>
  </si>
  <si>
    <t>03-04</t>
  </si>
  <si>
    <t>03-05</t>
  </si>
  <si>
    <t>03-06</t>
  </si>
  <si>
    <t>03-07</t>
  </si>
  <si>
    <t>Jistič Back Up 32A/B/3</t>
  </si>
  <si>
    <t>03-08</t>
  </si>
  <si>
    <t>03-09</t>
  </si>
  <si>
    <t>03-10</t>
  </si>
  <si>
    <t>03-11</t>
  </si>
  <si>
    <t>03-12</t>
  </si>
  <si>
    <t>03-13</t>
  </si>
  <si>
    <t>Montáž rozvaděče R.FVE -2.</t>
  </si>
  <si>
    <t>04-01</t>
  </si>
  <si>
    <t>Rozvaděč RP.1. - kompletní výměna s rozdělením okruhů pro BACKUP větev / s protipožární odolností, EI30, oceloplechový zapuštěný, pro 256modulů, IP54/20</t>
  </si>
  <si>
    <t>04-02</t>
  </si>
  <si>
    <t>Hl. vypínač 40A/B/3 -10kA</t>
  </si>
  <si>
    <t>04-03</t>
  </si>
  <si>
    <t>Hl. vypínač 40A/B/3 -10kA back up</t>
  </si>
  <si>
    <t>04-04</t>
  </si>
  <si>
    <t>Přepěťová ochrana síťová B+C</t>
  </si>
  <si>
    <t>04-05</t>
  </si>
  <si>
    <t>Rozvaděč PC 25A/B/3 -10kA</t>
  </si>
  <si>
    <t>04-06</t>
  </si>
  <si>
    <t>Klimatizace 16A/B/1 -10kA</t>
  </si>
  <si>
    <t>04-07</t>
  </si>
  <si>
    <t>Bojler 16A/B/1 -10kA</t>
  </si>
  <si>
    <t>04-08</t>
  </si>
  <si>
    <t>Rezerva 16A/B/1 -10kA</t>
  </si>
  <si>
    <t>04-09</t>
  </si>
  <si>
    <t>VZT 16A/C/3 -10kA</t>
  </si>
  <si>
    <t>04-10</t>
  </si>
  <si>
    <t>Rezerva jistič 16A/B/3 -10kA</t>
  </si>
  <si>
    <t>04-11</t>
  </si>
  <si>
    <t>Osvětlení 10A/B/1 - 10kA</t>
  </si>
  <si>
    <t>04-12</t>
  </si>
  <si>
    <t>Rezerva osvětlení 10A/B/1 -10kA</t>
  </si>
  <si>
    <t>04-13</t>
  </si>
  <si>
    <t>Inpulsní relé Z-S230/S</t>
  </si>
  <si>
    <t>04-14</t>
  </si>
  <si>
    <t>Jistič před FI. zás. okruhy, osv. B/32/3 -10kA</t>
  </si>
  <si>
    <t>04-15</t>
  </si>
  <si>
    <t>Proudový chránič zás., osv. (A) 40A/4/0,03mA -10kA</t>
  </si>
  <si>
    <t>04-16</t>
  </si>
  <si>
    <t>Zásuvky jistič 16A/B/1 -10kA</t>
  </si>
  <si>
    <t>04-17</t>
  </si>
  <si>
    <t>Rezerva jistič 16A/B/1 -10kA</t>
  </si>
  <si>
    <t>04-18</t>
  </si>
  <si>
    <t>Automatický přepínač sítí 4P/400V/63A pro FVE</t>
  </si>
  <si>
    <t>04-19</t>
  </si>
  <si>
    <t>Pojiskový odpínač 10-1</t>
  </si>
  <si>
    <t>04-20</t>
  </si>
  <si>
    <t>Pojistka válcová PVA10 2AGg</t>
  </si>
  <si>
    <t>04-21</t>
  </si>
  <si>
    <t>04-22</t>
  </si>
  <si>
    <t>04-23</t>
  </si>
  <si>
    <t>Přívodní kabeláž CYKY 5x16mm včetně uložení,montáže</t>
  </si>
  <si>
    <t>04-24</t>
  </si>
  <si>
    <t>Montáž rozvaděče RP.1. včetně přepojení stávajících okruhů – aut. přepínač sítí</t>
  </si>
  <si>
    <t>05-01</t>
  </si>
  <si>
    <t>Rozvaděč RS.1.  kompletní výměna s rozdělením okruhů pro BACKUP větev / s protipožární odolností, EI30, oceloplechový zapuštěný, pro 256modulů, IP54/20</t>
  </si>
  <si>
    <t>05-02</t>
  </si>
  <si>
    <t>Hl. vypínač 80A/B/3 -10kA</t>
  </si>
  <si>
    <t>05-03</t>
  </si>
  <si>
    <t>05-04</t>
  </si>
  <si>
    <t>05-05</t>
  </si>
  <si>
    <t>Rozvaděč RP.1. 40A/B/3 -10kA</t>
  </si>
  <si>
    <t>05-06</t>
  </si>
  <si>
    <t>Rozvaděč dílna 25A/B/3 -10kA</t>
  </si>
  <si>
    <t>05-07</t>
  </si>
  <si>
    <t>05-08</t>
  </si>
  <si>
    <t>05-09</t>
  </si>
  <si>
    <t>05-10</t>
  </si>
  <si>
    <t>05-11</t>
  </si>
  <si>
    <t>05-12</t>
  </si>
  <si>
    <t>Jistič před FI. zás. okruhy, osvětlení B/32/3 -10kA</t>
  </si>
  <si>
    <t>05-13</t>
  </si>
  <si>
    <t>Proudový chránič zás. osv. (A) 40A/4/0,03mA -10kA</t>
  </si>
  <si>
    <t>05-14</t>
  </si>
  <si>
    <t>05-15</t>
  </si>
  <si>
    <t>05-16</t>
  </si>
  <si>
    <t>Osvětlení - proudový chránič (A)10A/B/1N/0,03mA -10kA</t>
  </si>
  <si>
    <t>05-17</t>
  </si>
  <si>
    <t>05-18</t>
  </si>
  <si>
    <t>05-19</t>
  </si>
  <si>
    <t>05-20</t>
  </si>
  <si>
    <t>05-21</t>
  </si>
  <si>
    <t>05-22</t>
  </si>
  <si>
    <t>Přívodní kabel CYKY 5x25mm,včetně uložení,montáže</t>
  </si>
  <si>
    <t>05-23</t>
  </si>
  <si>
    <t>Montáž rozvaděče Rs.1. včetně přepojení stávajících okruhů – aut. přepínač sítí</t>
  </si>
  <si>
    <t>06-01</t>
  </si>
  <si>
    <t>Rozvaděč RP.3.  kompletní výměna s rozdělením okruhů pro BACKUP větev / s protipožární odolností, EI30, oceloplechový zapuštěný, pro 256modulů, IP54/20</t>
  </si>
  <si>
    <t>06-02</t>
  </si>
  <si>
    <t>06-03</t>
  </si>
  <si>
    <t>06-04</t>
  </si>
  <si>
    <t>06-05</t>
  </si>
  <si>
    <t>06-06</t>
  </si>
  <si>
    <t>06-07</t>
  </si>
  <si>
    <t>06-08</t>
  </si>
  <si>
    <t>06-09</t>
  </si>
  <si>
    <t>06-10</t>
  </si>
  <si>
    <t>06-11</t>
  </si>
  <si>
    <t>06-12</t>
  </si>
  <si>
    <t>06-13</t>
  </si>
  <si>
    <t>Zásuvky jistič 16A/B/1-10kA</t>
  </si>
  <si>
    <t>06-14</t>
  </si>
  <si>
    <t>06-15</t>
  </si>
  <si>
    <t>06-16</t>
  </si>
  <si>
    <t>06-17</t>
  </si>
  <si>
    <t>06-18</t>
  </si>
  <si>
    <t>06-19</t>
  </si>
  <si>
    <t>06-20</t>
  </si>
  <si>
    <t>06-21</t>
  </si>
  <si>
    <t>Montáž rozvaděče Rp.3. včetně přepojení stávajících okruhů – aut. přepínač sítí</t>
  </si>
  <si>
    <t>07-01</t>
  </si>
  <si>
    <t>Přepojení rozvaděče RH – nová přístavba pro zavedení BACKUP větve – aut. přepínač sítí</t>
  </si>
  <si>
    <t>07-02</t>
  </si>
  <si>
    <t>07-03</t>
  </si>
  <si>
    <t>07-04</t>
  </si>
  <si>
    <t>07-05</t>
  </si>
  <si>
    <t>07-06</t>
  </si>
  <si>
    <t>07-07</t>
  </si>
  <si>
    <t>08-01</t>
  </si>
  <si>
    <t>Přepojení hlavního rozvaděče HR pro rozdělení okruhů škola / kuchyně – připojením SmartMetru ke, střídačům ST-1 a ST-2</t>
  </si>
  <si>
    <t>08-02</t>
  </si>
  <si>
    <t>Jistič pro R.FVE.-1,2 50A/B/3 -10kA</t>
  </si>
  <si>
    <t>08-03</t>
  </si>
  <si>
    <t>Jistič pro RS.1. 80A/B/3 -10kA</t>
  </si>
  <si>
    <t>08-04</t>
  </si>
  <si>
    <t>Jistič pro RS.3. 80A/B/3 -10kA</t>
  </si>
  <si>
    <t>08-05</t>
  </si>
  <si>
    <t>Jistič pro novou přístavbu 80A/B/3 -10kA</t>
  </si>
  <si>
    <t>08-06</t>
  </si>
  <si>
    <t>Pojistkový odpínač řadový 250A 3pól</t>
  </si>
  <si>
    <t>08-07</t>
  </si>
  <si>
    <t>Nožová pojistka PNA0 200A</t>
  </si>
  <si>
    <t>08-08</t>
  </si>
  <si>
    <t>Nožová pojistka PNA0 160A</t>
  </si>
  <si>
    <t>08-09</t>
  </si>
  <si>
    <t>Svodič přepětí maxi B+C V/4 1+2</t>
  </si>
  <si>
    <t>08-10</t>
  </si>
  <si>
    <t>08-11</t>
  </si>
  <si>
    <t>08-12</t>
  </si>
  <si>
    <t>Pomocný instalační materiál, lisovací oka, dutinky</t>
  </si>
  <si>
    <t>08-13</t>
  </si>
  <si>
    <t>Pomocný instalační materiál, propojovací lana</t>
  </si>
  <si>
    <t>08-14</t>
  </si>
  <si>
    <t>Zámečnické práce pro přepojení rozvaděče HR</t>
  </si>
  <si>
    <t>09-01</t>
  </si>
  <si>
    <t>Přívodní kabel CYKY 5x25mm, včetně uložení, montáže</t>
  </si>
  <si>
    <t>10-01</t>
  </si>
  <si>
    <t>Přesuny materiálu (horizontální, vertikální) nutné dodržet specifické požadavky dle technické zprávy</t>
  </si>
  <si>
    <t>tun</t>
  </si>
  <si>
    <t>10-02</t>
  </si>
  <si>
    <t>Doprava technologie</t>
  </si>
  <si>
    <t>10-03</t>
  </si>
  <si>
    <t>Dokumentace pro provedení stavby - odsouhlasená investorem  DPS</t>
  </si>
  <si>
    <t>soub.</t>
  </si>
  <si>
    <t>OPN</t>
  </si>
  <si>
    <t>POL13_0</t>
  </si>
  <si>
    <t>10-04</t>
  </si>
  <si>
    <t>Dokumentace skutečného provedení</t>
  </si>
  <si>
    <t>10-05</t>
  </si>
  <si>
    <t>Funkční zkouška a testovací provoz</t>
  </si>
  <si>
    <t>10-06</t>
  </si>
  <si>
    <t>Výchozní revizní zpráva FVE + hromosvod UV11</t>
  </si>
  <si>
    <t>310235241RT2</t>
  </si>
  <si>
    <t>Zazdívka otvorů o ploše do 0,0225 m2 ve zdivu nadzákladovém cihlami pálenými o tloušťce zdi do 300 mm, Prvek zdicí pálený funkce: cihla plná; dl = 290 mm; š = 140 mm; v = 65 mm; fb = 20,0 N/mm2</t>
  </si>
  <si>
    <t>310236261RT1</t>
  </si>
  <si>
    <t>Zazdívka otvorů o ploše přes 0,0225 m2 do 0,09 m2 ve zdivu nadzákladovém cihlami pálenými o tloušťce zdi přes 450 do 600 mm, Prvek zdicí pálený funkce: cihla plná; dl = 290 mm; š = 140 mm; v = 65 mm; fb = 20,0 N/mm2</t>
  </si>
  <si>
    <t>310237291RT1</t>
  </si>
  <si>
    <t>Zazdívka otvorů o ploše přes 0,09 m2 do 0,25 m2 ve zdivu nadzákladovém cihlami pálenými o tloušťce zdi přes 900 do 1050 mm, Prvek zdicí pálený funkce: cihla plná; dl = 290 mm; š = 140 mm; v = 65 mm; fb = 20,0 N/mm2</t>
  </si>
  <si>
    <t>612403380R00</t>
  </si>
  <si>
    <t>Hrubá výplň rýh ve stěnách, jakoukoliv maltou maltou ze suchých směsí  30 x 30 mm, Malta zdicí obyčejná (G); pojivo: vápenocementové; zrnitost do 4,0 mm; M 5 N/mm2</t>
  </si>
  <si>
    <t>971033231R00</t>
  </si>
  <si>
    <t>Vybourání otvorů ve zdivu cihelném z jakýchkoliv cihel pálených  na jakoukoliv maltu vápenou nebo vápenocementovou, plochy do 0,0225 m2, tloušťky do 150 mm</t>
  </si>
  <si>
    <t>971033241R00</t>
  </si>
  <si>
    <t>Vybourání otvorů ve zdivu cihelném z jakýchkoliv cihel pálených  na jakoukoliv maltu vápenou nebo vápenocementovou, plochy do 0,0225 m2, tloušťky do 300 mm</t>
  </si>
  <si>
    <t>971033351R00</t>
  </si>
  <si>
    <t>Vybourání otvorů ve zdivu cihelném z jakýchkoliv cihel pálených  na jakoukoliv maltu vápenou nebo vápenocementovou, plochy do 0,09 m2, tloušťky do 450 mm</t>
  </si>
  <si>
    <t>971033481R00</t>
  </si>
  <si>
    <t>Vybourání otvorů ve zdivu cihelném z jakýchkoliv cihel pálených  na jakoukoliv maltu vápenou nebo vápenocementovou, plochy do 0,25 m2, tloušťky do 900 mm</t>
  </si>
  <si>
    <t>974031121R00</t>
  </si>
  <si>
    <t>Vysekání rýh v jakémkoliv zdivu cihelném v ploše  do hloubky 30 mm, šířky do 30 mm</t>
  </si>
  <si>
    <t>999281108R00</t>
  </si>
  <si>
    <t xml:space="preserve">Přesun hmot pro opravy a údržbu objektů pro opravy a údržbu dosavadních objektů včetně vnějších plášťů  výšky do 12 m,  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</si>
  <si>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</si>
  <si>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</si>
  <si>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ochranný asfaltový nátěr na spoje v zemi : 10</t>
  </si>
  <si>
    <t>998711101R00</t>
  </si>
  <si>
    <t>Přesun hmot pro izolace proti vodě svisle do 6 m</t>
  </si>
  <si>
    <t>650010111R00</t>
  </si>
  <si>
    <t>Montáž lišty elektroinstalační, šířky do 40 mm</t>
  </si>
  <si>
    <t>650023241R00</t>
  </si>
  <si>
    <t>Montáž protipožární ucpávky průchod stěnou,  , tloušťky 15 cm</t>
  </si>
  <si>
    <t>5*(0,25*0,25)</t>
  </si>
  <si>
    <t>650101521R00</t>
  </si>
  <si>
    <t>Montáž svítidla LED, stropního, přisazeného</t>
  </si>
  <si>
    <t>650111111RT2</t>
  </si>
  <si>
    <t>Montáž uzemňovacího vedení na povrchu, včetně svorek upevnění a připojení, do 120 mm2, včetně dodávky pásku FeZn 30 x 4 mm, bez nátěru</t>
  </si>
  <si>
    <t>650111116R00</t>
  </si>
  <si>
    <t xml:space="preserve">Montáž uzemňovacího vedení na povrchu, včetně svorek upevnění a připojení, průměru do 10 mm,  </t>
  </si>
  <si>
    <t>650111311R00</t>
  </si>
  <si>
    <t>Montáž zemnící tyče zaražením do země, včetně připojení vedení, délka zemniče 2 m</t>
  </si>
  <si>
    <t>650111611RT6</t>
  </si>
  <si>
    <t>Montáž vodiče svodového, průměru do 10 mm, a podpěr, včetně dodávky drátu AlMgSi 8 mm</t>
  </si>
  <si>
    <t>650111711RT3</t>
  </si>
  <si>
    <t>Montáž hromosvodové svorky do dvou šroubů, včetně dodávky svorky SS</t>
  </si>
  <si>
    <t>650111711RT5</t>
  </si>
  <si>
    <t xml:space="preserve">Montáž hromosvodové svorky do dvou šroubů, včetně dodávky svorky SR 3a </t>
  </si>
  <si>
    <t>650111711RT6</t>
  </si>
  <si>
    <t>Montáž hromosvodové svorky do dvou šroubů, včetně dodávky svorky SU</t>
  </si>
  <si>
    <t>650111761RT2</t>
  </si>
  <si>
    <t>Montáž ochranného úhelníku nebo trubky s držáky do zdiva, včetně dodávky ochranného úhelníku dl. 2 m a dvou držáků</t>
  </si>
  <si>
    <t>650111913R00</t>
  </si>
  <si>
    <t>Montáž jímací tyče do 3 m délky tyče, na stojan</t>
  </si>
  <si>
    <t>650111781RT2</t>
  </si>
  <si>
    <t>Montáž označovacího štítku na svod, včetně dodávky štítku</t>
  </si>
  <si>
    <t>650124641RT2</t>
  </si>
  <si>
    <t>Uložení Cu kabelu 3 x 1,5 mm2, pod omítku, včetně dodávky kabelu CYKY</t>
  </si>
  <si>
    <t>650125711RT2</t>
  </si>
  <si>
    <t>Uložení Cu kabelu 4 x 1,5 mm2, volně, včetně dodávky kabelu CYKY</t>
  </si>
  <si>
    <t>650125763RT2</t>
  </si>
  <si>
    <t>Uložení Cu kabelu 5 x 2,5 mm2, volně, včetně dodávky kabelu CYKY</t>
  </si>
  <si>
    <t>650141111R00</t>
  </si>
  <si>
    <t>Ukončení vodiče v rozvaděči, včetně zapojení, průřez do 2,5 mm2</t>
  </si>
  <si>
    <t>650111-R1x</t>
  </si>
  <si>
    <t>D+M izolovaná distanční tyč 800mm + betonový podstavec</t>
  </si>
  <si>
    <t>650112-R1x</t>
  </si>
  <si>
    <t>Systémový pomocný materiál pro jímací a zemnící soustavu</t>
  </si>
  <si>
    <t>650113-R1x</t>
  </si>
  <si>
    <t>Montáž a napojení rozvaděče</t>
  </si>
  <si>
    <t>650114-R1x</t>
  </si>
  <si>
    <t>D+M ovladač venkovních žaluzií s nezbytnou úpravou elektroinstalace</t>
  </si>
  <si>
    <t>909      R00</t>
  </si>
  <si>
    <t>Hzs-nezmeritelne stavebni prace</t>
  </si>
  <si>
    <t>h</t>
  </si>
  <si>
    <t>Prav.M</t>
  </si>
  <si>
    <t>HZS</t>
  </si>
  <si>
    <t>POL10_</t>
  </si>
  <si>
    <t>demontáž a zpětná montáž svítidel : 11</t>
  </si>
  <si>
    <t>demontáž svítidel : 11</t>
  </si>
  <si>
    <t>konzultace s profesemi při napojování zařízení : 10</t>
  </si>
  <si>
    <t>koordinace s profesemi : 10</t>
  </si>
  <si>
    <t>napojení kovových konstrukcí na zemnící soustavu : 10</t>
  </si>
  <si>
    <t>napojení jednotek VZT, pomocné práce při napojení jednotek VZT : 40</t>
  </si>
  <si>
    <t>Pomocné práce, kompletace : 40</t>
  </si>
  <si>
    <t>Pospojování kovových konstrukcí : 10</t>
  </si>
  <si>
    <t>Spolupráce s investorem a koordinace : 10</t>
  </si>
  <si>
    <t>Úprava stávající elektroinstalace : 16</t>
  </si>
  <si>
    <t>Zkušební provoz : 4</t>
  </si>
  <si>
    <t>911      R00</t>
  </si>
  <si>
    <t>Hzs - prace vyskovych specialistu</t>
  </si>
  <si>
    <t>práce ve výškách, použití montážní plošiny : 20</t>
  </si>
  <si>
    <t>345717010000R</t>
  </si>
  <si>
    <t>příchytka 6700-00; typ kabelová; bakelit</t>
  </si>
  <si>
    <t>34572172R</t>
  </si>
  <si>
    <t>lišta elektroinstalační hranatá; mat. PVC samozhášivé; Š x V 21,2 x 19,2 mm; délka 2,00 m; bílá; stupeň hořlavosti A1-F; teplot.rozsah -5 až 60 °C</t>
  </si>
  <si>
    <t>34572176R</t>
  </si>
  <si>
    <t>lišta elektroinstalační hranatá; mat. PVC samozhášivé; Š x V 41,1 x 18,5 mm; délka 2,00 m; bílá; stupeň hořlavosti A1-F; teplot.rozsah -5 až 60 °C</t>
  </si>
  <si>
    <t>3481410-R1x</t>
  </si>
  <si>
    <t>interiérové LED svítidlo přisazené 90W</t>
  </si>
  <si>
    <t>35441544R</t>
  </si>
  <si>
    <t>podpěra vedení na ploché střechy; provedení Fe/Zn</t>
  </si>
  <si>
    <t>35442090R</t>
  </si>
  <si>
    <t>tyč zemnicí; provedení Fe/Zn; délka 2 000 mm</t>
  </si>
  <si>
    <t>35444140R</t>
  </si>
  <si>
    <t>podpěra vedení do zdiva na hmoždinku; provedení nerez</t>
  </si>
  <si>
    <t>35444171R</t>
  </si>
  <si>
    <t>tyč jímací; provedení nerez; s rovným koncem; délka 1 500 mm</t>
  </si>
  <si>
    <t>979012119R00</t>
  </si>
  <si>
    <t>Svislá doprava suti a vybouraných hmot svislá doprava suti na výšku do 3,5 m, příplatek za každých dalších i započatých 3,5 m výšky přes 3,5 m</t>
  </si>
  <si>
    <t>005231010R</t>
  </si>
  <si>
    <t>Revize</t>
  </si>
  <si>
    <t>429 1.01</t>
  </si>
  <si>
    <t>Nová podstropní vzduchotechnická jednotka vel.1500, s deskovým rekuperátorem, řízenými elmotory, dle PD</t>
  </si>
  <si>
    <t>Přívod vzduchu: vzduchový výkon 1000 m3/hod</t>
  </si>
  <si>
    <t>ventilátor - Pel=0,25 kW, U=230 V/ elmotor EC1</t>
  </si>
  <si>
    <t>el.ohřívač: Max topný výkon Qt=2,0 kW, U=230 V</t>
  </si>
  <si>
    <t>Teploty vzduchu - tv1/tv2=18/22°C</t>
  </si>
  <si>
    <t>Odvod vzduchu: Vzduchový výkon 1000 m3/hod, ventilátor - Pel=0,25 kW, U=230 V/ elmotor EC1</t>
  </si>
  <si>
    <t>Digitální regulace - rozvaděč MaR umístění na jednotce</t>
  </si>
  <si>
    <t>Prostorové čidla CO2 2ks</t>
  </si>
  <si>
    <t>Vyjímání filtrů a servis ze spodní strany jednotky</t>
  </si>
  <si>
    <t>- cena za materiál</t>
  </si>
  <si>
    <t>429 1.02</t>
  </si>
  <si>
    <t>Nová protidešťová žaluzie,pozinkovaná,bez otvorů v podhledové části se sítem proti ptactvu -rám 40, mm 630x500.121   cena za materiál</t>
  </si>
  <si>
    <t>429 1.03</t>
  </si>
  <si>
    <t>Nový kulisový tlumič hluku 600x200x1500 ,kulisy 100x200x1500 - 3ks pro 1 tlumič- - cena za materiál</t>
  </si>
  <si>
    <t>429 1.04</t>
  </si>
  <si>
    <t>Nový kulisový tlumič hluku 400x200x1000 -kulisy 100x200x1000 - 2ks pro 1 tlumič  cena za materiál</t>
  </si>
  <si>
    <t>429 1.05</t>
  </si>
  <si>
    <t>Nová dvouřadá  přívodní vyústka nastavitelná do potrubí 325x125/R1 - cena za materiál</t>
  </si>
  <si>
    <t>429 1.06</t>
  </si>
  <si>
    <t>Nová jednořadá odvodní vyústka nastavitelná do potrubí - 325x125/R1  cena za materiál</t>
  </si>
  <si>
    <t>429 1.07</t>
  </si>
  <si>
    <t>Nové čtyřhranné potrubí skup.I, z pozink.plechu vč.tvarovek  a přírub  cena za materiál</t>
  </si>
  <si>
    <t>429 1.08</t>
  </si>
  <si>
    <t>Nové kruhové potrubí SPIRO 315 mm rovné + tvarovky - cena- cena za materiál</t>
  </si>
  <si>
    <t>bm</t>
  </si>
  <si>
    <t>429 1.09</t>
  </si>
  <si>
    <t>Nová tep. a hluková izolace z minerální plsti 40mms Al folií, přívodního a odvodního  VZT potrubí, cena za materiál</t>
  </si>
  <si>
    <t>429 2.01</t>
  </si>
  <si>
    <t>Nová podstropní vzduchotechnická jednotka vel.2500, s deskovým rekuperátorem, řízenými elmotory, dle PD</t>
  </si>
  <si>
    <t>ventilátor - Pel=0,43 kW, U=230 V/ elmotor EC3/Me109</t>
  </si>
  <si>
    <t>el.ohřívač: Max topný výkon Qt=4,0 kW, U=400 V</t>
  </si>
  <si>
    <t>Odvod vzduchu: Vzduchový výkon 1600 m3/hod, ventilátor - Pel=0,43 kW, U=230 V/ elmotor EC3/Mi109</t>
  </si>
  <si>
    <t>cena za materiál</t>
  </si>
  <si>
    <t>429 2.02</t>
  </si>
  <si>
    <t>429 2.03</t>
  </si>
  <si>
    <t>Nový buňkový  tlumič hluku 200x500x1500  cena za materiál</t>
  </si>
  <si>
    <t>429 2.04</t>
  </si>
  <si>
    <t>Nový buňkový tlumič hluku  200x500x1000 - cena za materiál</t>
  </si>
  <si>
    <t>429 2.05</t>
  </si>
  <si>
    <t>Nový kulisový tlumič hluku 400x200x1000 -kulisy100x200x1000 - 2ks pro každý tlumič- nová montáž-, cena za materiál</t>
  </si>
  <si>
    <t>429 2.06</t>
  </si>
  <si>
    <t>Nová dvouřadá přívodní vyústka nastavitelná do potrubí  325x125/R1  - cena za materiál</t>
  </si>
  <si>
    <t>429 2.07</t>
  </si>
  <si>
    <t>Nová jednořadá odvodní vyústka nastavitelná do potrubí - cena za materiál- cena za materiál</t>
  </si>
  <si>
    <t>429 2.08</t>
  </si>
  <si>
    <t>Nové čtyřhranné potrubí skup.I, z pozink.plechu vč.tvarovek  a přírub - cena za materiál</t>
  </si>
  <si>
    <t>429 2.09</t>
  </si>
  <si>
    <t>Nová tep. a hluková izolace z minerální plsti 40mms Al folií, přívodního a odvodního  VZT potrubí -, cena za materiál</t>
  </si>
  <si>
    <t>429 3.01</t>
  </si>
  <si>
    <t>Přívod vzduchu: vzduchový výkon 1600 m3/hod</t>
  </si>
  <si>
    <t>ventilátor - Pel=0,43 kW, U=230 V/ elmotor EC3</t>
  </si>
  <si>
    <t>Odvod vzduchu: Vzduchový výkon 1600 m3/hod, ventilátor - Pel=0,43 kW, U=230 V/ elmotor EC3</t>
  </si>
  <si>
    <t>429 3.02</t>
  </si>
  <si>
    <t>Nová protidešťová žaluzie,pozinkovaná,bez otvorů v podhledové části se sítem proti ptactvu -rám 40, mm 630x500.121  - cena za materiál</t>
  </si>
  <si>
    <t>429 3.03</t>
  </si>
  <si>
    <t>Nový buňkový tlumič hluku  200x500x1500 - cena za materiál</t>
  </si>
  <si>
    <t>429 3.04</t>
  </si>
  <si>
    <t>Nový tlumič hluku G200x500x1000  cena za materiál</t>
  </si>
  <si>
    <t>429 3.05</t>
  </si>
  <si>
    <t>Nový kulisový  tlumič hluku 400x200x1000, kulisy 100x200x1000 - 2kspro každý tlumič- nová montáž-, cena za materiál</t>
  </si>
  <si>
    <t>429 3.06</t>
  </si>
  <si>
    <t>Nová dvouřadá přívodní vyústka nastavitelná do potrubí  325x125/R1 - cena za materiál</t>
  </si>
  <si>
    <t>429 3.07</t>
  </si>
  <si>
    <t>Nová jednořadá odvodní vyústka nastavitelná do potrubí - 325x125/R1 - cena za materiál</t>
  </si>
  <si>
    <t>429 3.08</t>
  </si>
  <si>
    <t>429 3.09</t>
  </si>
  <si>
    <t>429 4.01</t>
  </si>
  <si>
    <t>Nová podstropní vzduchotechnická jednotka  s deskovým rekuperátorem, řízenými elmotory, dle PD</t>
  </si>
  <si>
    <t>Prostorové čidla CO2  2ks</t>
  </si>
  <si>
    <t>429 4.02</t>
  </si>
  <si>
    <t>429 4.03</t>
  </si>
  <si>
    <t>Nový buňkový tlumič hluku 200x500x1500 - cena za materiál</t>
  </si>
  <si>
    <t>429 4.05</t>
  </si>
  <si>
    <t>Nová ruční regulační klapka  250x200 pozinkovaná- nová montáž- cena za materiál</t>
  </si>
  <si>
    <t>429 4.06</t>
  </si>
  <si>
    <t>Nová dvouřadá přívodní vyústka 325x125/R1 - cena za materiál</t>
  </si>
  <si>
    <t>429 4.07</t>
  </si>
  <si>
    <t>Nová jednořadá odvodní vyústka 325x125/R1  cena za materiál</t>
  </si>
  <si>
    <t>429 4.08</t>
  </si>
  <si>
    <t>429 4.09</t>
  </si>
  <si>
    <t>429 5.01</t>
  </si>
  <si>
    <t>Teploty vzduchu tv1/tv2=18/22°C</t>
  </si>
  <si>
    <t>Odvod vzduchu: Vzduchový výkon 2000 m3/hod, ventilátor - Pel=0,59 kW, U=230 V/ elmotor EC3</t>
  </si>
  <si>
    <t>Prostorové čidla CO2 doplněno na 3ks</t>
  </si>
  <si>
    <t>Doplněno o sumátor SUM-08 1ks</t>
  </si>
  <si>
    <t>429 5.02</t>
  </si>
  <si>
    <t>429 5.03</t>
  </si>
  <si>
    <t>Nový buňkový  tlumič hluku 200x500x1500 - cena za materiál</t>
  </si>
  <si>
    <t>429 5.04</t>
  </si>
  <si>
    <t>Nový buňkový  tlumič hluku 200x500x1000 - cena za materiál</t>
  </si>
  <si>
    <t>429 5.05</t>
  </si>
  <si>
    <t>Nový kulisový  tlumič hluku 400x200x1000,kulisy100x200x1000 - 2ks pro každý tlumič - cena za, materiál</t>
  </si>
  <si>
    <t>429 5.06</t>
  </si>
  <si>
    <t>Nový kulisový tlumič hluku 600x200x1000 ,kulisy100x200x1000 - 3ks pro každý tlumič- nová montáž-, cena za materiál</t>
  </si>
  <si>
    <t>429 5.07</t>
  </si>
  <si>
    <t>Nová dvouřadá přívodní vyústka nastavitelná do potrubí  325x125/R1  cena za materiál</t>
  </si>
  <si>
    <t>429 5.08</t>
  </si>
  <si>
    <t>Nová jednořadá odvodní vyústka nastavitelná do potrubí  325x125/R1 - cena za materiál</t>
  </si>
  <si>
    <t>429 5.09</t>
  </si>
  <si>
    <t>429 5.10</t>
  </si>
  <si>
    <t>429 7.01</t>
  </si>
  <si>
    <t>Přívod vzduchu: vzduchový výkon 2000 m3/hod;  ventilátor - Pel=0,59 kW, U=230 V/ elmotor EC3</t>
  </si>
  <si>
    <t>Doplněno o zdroj LRS-35-24 spínaný 1ks</t>
  </si>
  <si>
    <t>429 7.02</t>
  </si>
  <si>
    <t>429 7.03</t>
  </si>
  <si>
    <t>Nový tlumič hluku 200x500x1500 - cena za materiál</t>
  </si>
  <si>
    <t>429 7.04</t>
  </si>
  <si>
    <t>Nový tlumič hluku 400x200x1000 - kulisový tlumič hluku 100x200x1000 - 2ks  cena za materiál</t>
  </si>
  <si>
    <t>429 7.05</t>
  </si>
  <si>
    <t>Nová přívodní vyústka nastavitelná do potrubí VNM - 2 - 325x125/R1 TPM 015/01 - cena za</t>
  </si>
  <si>
    <t>429 7.06</t>
  </si>
  <si>
    <t>Nová odvodní vyústka nastavitelná do potrubí VNM - 1 - 325x125/R1 TPM 015/01 - cena za</t>
  </si>
  <si>
    <t>429 7.07</t>
  </si>
  <si>
    <t>429 7.08</t>
  </si>
  <si>
    <t>Nová tep. izolace z minerální plsti 40mms Al folií, přívodního a odvodního  VZT potrubí - cena za, materiál</t>
  </si>
  <si>
    <t>429 8.01</t>
  </si>
  <si>
    <t>Přívod vzduchu: vzduchový výkon 1600 m3/hod;  ventilátor - Pel=0,43 kW, U=230 V/ elmotor EC1</t>
  </si>
  <si>
    <t>el.ohřívač: Max. topný výkon Qt=4,0 kW, U=400 V</t>
  </si>
  <si>
    <t>Odvod vzduchu: Vzduchový výkon 1600 m3/hod, ventilátor - Pel=0,43 kW, U=230 V/ elmotor EC1</t>
  </si>
  <si>
    <t>Prostorové čidla CO2 3ks</t>
  </si>
  <si>
    <t>429 8.02</t>
  </si>
  <si>
    <t>429 8.03</t>
  </si>
  <si>
    <t>429 8.04</t>
  </si>
  <si>
    <t>429 8.05</t>
  </si>
  <si>
    <t>Nová jednořadá odvodní vyústka nastavitelná do potrubí - 325x125/R1  - cena za materiál</t>
  </si>
  <si>
    <t>429 8.06</t>
  </si>
  <si>
    <t>429 8.07</t>
  </si>
  <si>
    <t>429 9.01</t>
  </si>
  <si>
    <t>Nová venkovní vzduchotechnická jednotka vel.9000, s deskovým rekuperátorem, řízenými elmotory, dle PD</t>
  </si>
  <si>
    <t>Doporučené jištění 3x20 A (char. C)</t>
  </si>
  <si>
    <t>Ohřev: přímý 2 okruhový výparník v rež. topení topný výkon Qt=10,85+10,85 kW pro tvenk=-12°C</t>
  </si>
  <si>
    <t>Chlazení: přímý 2 okruhový výparník v rež. chlazení výkon Qch=14,77+14,77 kW pro tvenk=+32°C</t>
  </si>
  <si>
    <t>Teploty vzduchu venkovní/teplota zavýměníkem v létě:tv1/tv2=+32/+18°C Chladivo R 410A</t>
  </si>
  <si>
    <t>Odvod vzduchu: Vzduchový výkon 8900 m3/hod, ventilátor - Pel=3,8 kW, U=400 V, I=10,8 A  / elmotor EC3</t>
  </si>
  <si>
    <t>429 9.02</t>
  </si>
  <si>
    <t>Nová kondenzační jednotka pro vzduchotechnickou jednotku, Ohřev: topný výkon Qt=18,0 kW;</t>
  </si>
  <si>
    <t>Chlazení výkon Qch=15,5 kW;                                                                                                                                                                                                                                                                                                                                             Ventilátor: Pel=4,53/4,57 kW, U=230 V;                                                         Chladivo R 410A  cena za materiál</t>
  </si>
  <si>
    <t>429 9.02a</t>
  </si>
  <si>
    <t>Nová sada s expanzním ventilem   cena za materiál</t>
  </si>
  <si>
    <t>429 9.02b</t>
  </si>
  <si>
    <t>Nový kabelový ovladač bílý  - cena za materiál</t>
  </si>
  <si>
    <t>429 9.02c</t>
  </si>
  <si>
    <t>Nová řídící skřínka 0-10V    cena za materiál</t>
  </si>
  <si>
    <t>429 9.02d</t>
  </si>
  <si>
    <t>Nové izolované Cu potrubí chladiva R 410A - cena za materiál</t>
  </si>
  <si>
    <t>429 9.02e</t>
  </si>
  <si>
    <t>Doplnění chladiva R410A- cena za materiál</t>
  </si>
  <si>
    <t>429 9.03</t>
  </si>
  <si>
    <t>Nový nasávací kus dodávka s VZT jednotkou</t>
  </si>
  <si>
    <t>429 9.04</t>
  </si>
  <si>
    <t>Nový výfukový kus 710x500 + síto   cena za materiál</t>
  </si>
  <si>
    <t>429 9.05</t>
  </si>
  <si>
    <t>Nový buňkový tlumič hluku200x500x1500 - cena za materiál</t>
  </si>
  <si>
    <t>429 9.06</t>
  </si>
  <si>
    <t>Nový buňkový tlumič hluku 200x500x1000 - cena za materiál</t>
  </si>
  <si>
    <t>429 9.07</t>
  </si>
  <si>
    <t>Nová ruční regulační klapka 400x315-pozinkovaná  cena za materiál</t>
  </si>
  <si>
    <t>429 9.08</t>
  </si>
  <si>
    <t>Nová ruční regulační klapka 315x315-pozinkovaná  cena za materiál</t>
  </si>
  <si>
    <t>429 9.09</t>
  </si>
  <si>
    <t>Nová ruční regulační klapka 500x400-pozinkovaná  cena za materiál</t>
  </si>
  <si>
    <t>429 9.10</t>
  </si>
  <si>
    <t>Nová ruční regulační klapka 315x400-pozinkovaná  cena za materiál</t>
  </si>
  <si>
    <t>429 9.11</t>
  </si>
  <si>
    <t>Nová reg. klapka RKM 250x200 -.46 - 2 polohové ovládání servopohonem 230V se signalizací 1 polohy-, cena za materiál</t>
  </si>
  <si>
    <t>429 9.12</t>
  </si>
  <si>
    <t>Nová reg. klapka RKM 315x250 -.46- 2 polohové ovládání servopohonem 230V se signalizací 1, polohy-cena za materiál</t>
  </si>
  <si>
    <t>429 9.13</t>
  </si>
  <si>
    <t>Nová reg. klapka RKM 250x250 -.46 - 2 polohové ovládání servopohonem 230V se signalizací 1, polohy-cena za materiál</t>
  </si>
  <si>
    <t>429 9.14</t>
  </si>
  <si>
    <t>Nová dvouřadá přívodní vyústka nastavitelná do potrubí 425x225/R1  - cena za materiál</t>
  </si>
  <si>
    <t>429 9.15</t>
  </si>
  <si>
    <t>Nová stěnová mřížka SMM - 12,5A - 425x280  - cena za materiál</t>
  </si>
  <si>
    <t>429 9.16</t>
  </si>
  <si>
    <t>429 9.17</t>
  </si>
  <si>
    <t>Nová tep. a hluková izolace z minerální plsti 60 mm, přívodního a odvodního  VZT potrubí s, oplechováním - cena za materiál</t>
  </si>
  <si>
    <t>429 10.01</t>
  </si>
  <si>
    <t>Stávající odvodní ventilátor 230V v m.č. 1.15-kontrola-případná výměna nebo doplnění.</t>
  </si>
  <si>
    <t>429 10.02</t>
  </si>
  <si>
    <t>Nové kruhové potrubí pro prostup střechou  SPIRO 125 - cena za materiál</t>
  </si>
  <si>
    <t>429 10.03</t>
  </si>
  <si>
    <t>Nový výfukový kus VKS125 + síto cena za materiál</t>
  </si>
  <si>
    <t>429 11.01</t>
  </si>
  <si>
    <t>Stávající odvodní odvodní ventilátor- v m.č-.1.16-kontrola-případná výměna,nebo doplnění</t>
  </si>
  <si>
    <t>429 11.02</t>
  </si>
  <si>
    <t>Nové kruhové potrubí pro prostup střechou  SPIRO 125  - cena za materiál</t>
  </si>
  <si>
    <t>429 11.03</t>
  </si>
  <si>
    <t>Nový výfukový kus  VKS125 + síto   cena za materiál</t>
  </si>
  <si>
    <t>429 12.01</t>
  </si>
  <si>
    <t>Stávající odvodní  element (mřížka nebo odvodní ventilátor), m.č-.2.02-kontrola-případná výměna nebo doplnění</t>
  </si>
  <si>
    <t>429 12.02</t>
  </si>
  <si>
    <t>Nové kruhové potrubí pro prostup střechou  SPIRO 150  cena za materiál</t>
  </si>
  <si>
    <t>429 12.03</t>
  </si>
  <si>
    <t>Nová ventilační rotační hlavice o 150 - cena za materiál</t>
  </si>
  <si>
    <t>429 13.01</t>
  </si>
  <si>
    <t>Stávající odvodní  element (mřížka nebo odvodní ventilátor)                                v, m.č-.1.07-kontrola-případná výměna,nebo doplnění</t>
  </si>
  <si>
    <t>nová montáž- cena za materiál</t>
  </si>
  <si>
    <t>429 13.02</t>
  </si>
  <si>
    <t>Nové kruhové potrubí pro prostup střechou  SPIRO 150  - cena za materiál</t>
  </si>
  <si>
    <t>429 13.03</t>
  </si>
  <si>
    <t>Nová ventilační rotační hlavice  o 150  cena za materiál</t>
  </si>
  <si>
    <t>429 14.01</t>
  </si>
  <si>
    <t>Stávající odvodní  element (mřížka nebo odvodní ventilátor), m.č-.1.08-kontrola-případná výměna, nebo doplnění</t>
  </si>
  <si>
    <t>429 14.02</t>
  </si>
  <si>
    <t>Nové kruhové potrubí pro prostup střechou  SPIRO 150   cena za materiál</t>
  </si>
  <si>
    <t>429 14.03</t>
  </si>
  <si>
    <t>728 1.01</t>
  </si>
  <si>
    <t>Přívod vzduchu: vzduchový výkon 1000 m3/hod;  ventilátor - Pel=0,25 kW, U=230 V/ elmotor EC1</t>
  </si>
  <si>
    <t>el.ohřívač:  Max topný výkon Qt=2,0 kW, U=230 V</t>
  </si>
  <si>
    <t>- cena za práce</t>
  </si>
  <si>
    <t>728 1.02</t>
  </si>
  <si>
    <t>Nová protidešťová žaluzie,pozinkovaná,bez otvorů v podhledové části se sítem proti ptactvu -rám 40, mm 630x500.121  - cena za práce</t>
  </si>
  <si>
    <t>728 1.03</t>
  </si>
  <si>
    <t>Nový kulisový tlumič hluku 600x200x1500 ,kulisy 100x200x1500 - 3ks pro 1 tlumič- - cena za práce</t>
  </si>
  <si>
    <t>728 1.04</t>
  </si>
  <si>
    <t>Nový kulisový tlumič hluku 400x200x1000 -kulisy 100x200x1000 - 2ks pro 1 tlumič - cena za práce</t>
  </si>
  <si>
    <t>728 1.05</t>
  </si>
  <si>
    <t>Nová dvouřadá  přívodní vyústka nastavitelná do potrubí 325x125/R1 - cena za práce</t>
  </si>
  <si>
    <t>728 1.06</t>
  </si>
  <si>
    <t>Nová jednořadá odvodní vyústka nastavitelná do potrubí - 325x125/R1 - cena za práce</t>
  </si>
  <si>
    <t>728 1.07</t>
  </si>
  <si>
    <t>Nové čtyřhranné potrubí skup.I, z pozink.plechu vč.tvarovek  a přírub - cena za práce</t>
  </si>
  <si>
    <t>728 1.08</t>
  </si>
  <si>
    <t>Nové kruhové potrubí SPIRO 315 mm rovné + tvarovky - cena za práce</t>
  </si>
  <si>
    <t>728 1.09</t>
  </si>
  <si>
    <t>Nová tep. a hluková izolace z minerální plsti 40mms Al folií, přívodního a odvodního  VZT potrubí -, cena za práce</t>
  </si>
  <si>
    <t>728 2.01</t>
  </si>
  <si>
    <t>Přívod vzduchu: vzduchový výkon 1600 m3/hod;  ventilátor - Pel=0,43 kW, U=230 V/ elmotor EC3/Me109</t>
  </si>
  <si>
    <t>Odvod vzduchu:  Vzduchový výkon 1600 m3/hod, ventilátor - Pel=0,43 kW, U=230 V/ elmotor EC3/Mi109</t>
  </si>
  <si>
    <t>728 2.02</t>
  </si>
  <si>
    <t>728 2.03</t>
  </si>
  <si>
    <t>Nový buňkový  tlumič hluku 200x500x1500 - cena za práce</t>
  </si>
  <si>
    <t>728 2.04</t>
  </si>
  <si>
    <t>Nový buňkový tlumič hluku  200x500x1000 - cena za práce</t>
  </si>
  <si>
    <t>728 2.05</t>
  </si>
  <si>
    <t>Nový kulisový tlumič hluku 400x200x1000 -kulisy100x200x1000 - 2ks pro každý tlumič- - cena za práce</t>
  </si>
  <si>
    <t>728 2.06</t>
  </si>
  <si>
    <t>Nová dvouřadá přívodní vyústka nastavitelná do potrubí  325x125/R1  - cena za práce</t>
  </si>
  <si>
    <t>728 2.07</t>
  </si>
  <si>
    <t>Nová jednořadá odvodní vyústka nastavitelná do potrubí 325x125/R1  - cena za práce</t>
  </si>
  <si>
    <t>728 2.08</t>
  </si>
  <si>
    <t>728 2.09</t>
  </si>
  <si>
    <t>728 3.01</t>
  </si>
  <si>
    <t>Přívod vzduchu: vzduchový výkon 1600 m3/hod;  ventilátor - Pel=0,43 kW, U=230 V/ elmotor EC3</t>
  </si>
  <si>
    <t>Odvod vzduchu:  Vzduchový výkon 1600 m3/hod, ventilátor - Pel=0,43 kW, U=230 V/ elmotor EC3</t>
  </si>
  <si>
    <t>728 3.02</t>
  </si>
  <si>
    <t>728 3.03</t>
  </si>
  <si>
    <t>Nový buňkový tlumič hluku  200x500x1500 - cena za práce</t>
  </si>
  <si>
    <t>728 3.04</t>
  </si>
  <si>
    <t>Nový tlumič hluku G200x500x1000 - cena za práce</t>
  </si>
  <si>
    <t>728 3.05</t>
  </si>
  <si>
    <t>Nový kulisový  tlumič hluku 400x200x1000, kulisy 100x200x1000 - 2kspro každý tlumič- - cena za práce</t>
  </si>
  <si>
    <t>728 3.06</t>
  </si>
  <si>
    <t>Nová dvouřadá přívodní vyústka nastavitelná do potrubí  325x125/R1 - cena za práce</t>
  </si>
  <si>
    <t>728 3.07</t>
  </si>
  <si>
    <t>728 3.08</t>
  </si>
  <si>
    <t>728 3.09</t>
  </si>
  <si>
    <t>728 4.01</t>
  </si>
  <si>
    <t>728 4.02</t>
  </si>
  <si>
    <t>728 4.03</t>
  </si>
  <si>
    <t>Nový buňkový tlumič hluku 200x500x1500 - cena za práce</t>
  </si>
  <si>
    <t>728 4.05</t>
  </si>
  <si>
    <t>Nová ruční regulační klapka  250x200 pozinkovaná- - cena za práce</t>
  </si>
  <si>
    <t>728 4.06</t>
  </si>
  <si>
    <t>Nová dvouřadá přívodní vyústka 325x125/R1 - cena za práce</t>
  </si>
  <si>
    <t>728 4.07</t>
  </si>
  <si>
    <t>Nová jednořadá odvodní vyústka 325x125/R1 - cena za práce</t>
  </si>
  <si>
    <t>728 4.08</t>
  </si>
  <si>
    <t>728 4.09</t>
  </si>
  <si>
    <t>728 5.01</t>
  </si>
  <si>
    <t>el.ohřívač:  Max topný výkon Qt=4,0 kW, U=400 V</t>
  </si>
  <si>
    <t>728 5.02</t>
  </si>
  <si>
    <t>728 5.03</t>
  </si>
  <si>
    <t>728 5.04</t>
  </si>
  <si>
    <t>Nový buňkový  tlumič hluku 200x500x1000 - cena za práce</t>
  </si>
  <si>
    <t>728 5.05</t>
  </si>
  <si>
    <t>Nový kulisový  tlumič hluku 400x200x1000,kulisy100x200x1000 - 2ks pro každý tlumič - cena za práce</t>
  </si>
  <si>
    <t>728 5.06</t>
  </si>
  <si>
    <t>Nový kulisový tlumič hluku 600x200x1000 ,kulisy100x200x1000 - 3ks pro každý tlumič- - cena za práce</t>
  </si>
  <si>
    <t>728 5.07</t>
  </si>
  <si>
    <t>728 5.08</t>
  </si>
  <si>
    <t>Nová jednořadá odvodní vyústka nastavitelná do potrubí  325x125/R1 - cena za práce</t>
  </si>
  <si>
    <t>728 5.09</t>
  </si>
  <si>
    <t>728 5.10</t>
  </si>
  <si>
    <t>728 7.01</t>
  </si>
  <si>
    <t>728 7.02</t>
  </si>
  <si>
    <t>728 7.03</t>
  </si>
  <si>
    <t>Nový tlumič hluku 200x500x1500 - cena za práce</t>
  </si>
  <si>
    <t>728 7.04</t>
  </si>
  <si>
    <t>Nový tlumič hluku 400x200x1000 - kulisový tlumič hluku 100x200x1000 - 2ks - cena za práce</t>
  </si>
  <si>
    <t>728 7.05</t>
  </si>
  <si>
    <t>Nová přívodní vyústka nastavitelná do potrubí VNM - 2 - 325x125/R1 TPM 015/01 - cena za práce</t>
  </si>
  <si>
    <t>728 7.06</t>
  </si>
  <si>
    <t>Nová odvodní vyústka nastavitelná do potrubí VNM - 1 - 325x125/R1 TPM 015/01 - cena za práce</t>
  </si>
  <si>
    <t>728 7.07</t>
  </si>
  <si>
    <t>728 7.08</t>
  </si>
  <si>
    <t>Nová tep. izolace z minerální plsti 40mms Al folií, přívodního a odvodního  VZT potrubí - cena za, práce</t>
  </si>
  <si>
    <t>728 8.01</t>
  </si>
  <si>
    <t>728 8.02</t>
  </si>
  <si>
    <t>728 8.03</t>
  </si>
  <si>
    <t>728 8.04</t>
  </si>
  <si>
    <t>728 8.05</t>
  </si>
  <si>
    <t>Nová jednořadá odvodní vyústka nastavitelná do potrubí - 325x125/R1  - cena za práce</t>
  </si>
  <si>
    <t>728 8.06</t>
  </si>
  <si>
    <t>728 8.07</t>
  </si>
  <si>
    <t>728 9.01</t>
  </si>
  <si>
    <t>Přívod vzduchu: vzduchový výkon 8900 m3/hod;  ventilátor - Pel=4,2 kW, U=400 V, I=10,8 A, elmotor EC3</t>
  </si>
  <si>
    <t>Teploty vzduchu venkovní/teplota zavýměníkem v létě:tv1/tv2=+32/+18°C Chladivo R 410A                                                                                                                                                                               Odvod vzduchu: Vzduchový výkon 8900 m3/hod, ventilátor - Pel=3,8 kW, U=400 V, I=10,8 A, elmotor EC3</t>
  </si>
  <si>
    <t>728 9.02</t>
  </si>
  <si>
    <t>Chlazení výkon Qch=15,5 kW;</t>
  </si>
  <si>
    <t>Ventilátor: Pel=4,53/4,57 kW, U=230 V</t>
  </si>
  <si>
    <t>Chladivo R 410A - cena za práce</t>
  </si>
  <si>
    <t>728 9.02a</t>
  </si>
  <si>
    <t>Nová sada s expanzním ventilem  - cena za práce</t>
  </si>
  <si>
    <t>POL1_7</t>
  </si>
  <si>
    <t>728 9.02b</t>
  </si>
  <si>
    <t>Nový kabelový ovladač bílý  - cena za práce</t>
  </si>
  <si>
    <t>728 9.02c</t>
  </si>
  <si>
    <t>Nová řídící skřínka 0-10V   - cena za práce</t>
  </si>
  <si>
    <t>728 9.02d</t>
  </si>
  <si>
    <t>Nové izolované Cu potrubí chladiva R 410A - cena za práce</t>
  </si>
  <si>
    <t>728 9.02e</t>
  </si>
  <si>
    <t>Doplnění chladiva R410A - cena za práce</t>
  </si>
  <si>
    <t>728 9.03</t>
  </si>
  <si>
    <t>728 9.04</t>
  </si>
  <si>
    <t>Nový výfukový kus 710x500 + síto  - cena za práce</t>
  </si>
  <si>
    <t>728 9.05</t>
  </si>
  <si>
    <t>728 9.06</t>
  </si>
  <si>
    <t>728 9.07</t>
  </si>
  <si>
    <t>Nová ruční regulační klapka 400x315-pozinkovaná - cena za práce</t>
  </si>
  <si>
    <t>728 9.08</t>
  </si>
  <si>
    <t>Nová ruční regulační klapka 315x315-pozinkovaná - cena za práce</t>
  </si>
  <si>
    <t>728 9.09</t>
  </si>
  <si>
    <t>Nová ruční regulační klapka 500x400-pozinkovaná - cena za práce</t>
  </si>
  <si>
    <t>728 9.10</t>
  </si>
  <si>
    <t>Nová ruční regulační klapka 315x400-pozinkovaná - cena za práce</t>
  </si>
  <si>
    <t>728 9.11</t>
  </si>
  <si>
    <t>Nová reg. klapka RKM 250x200 -.46 - 2 polohové ovládání servopohonem 230V se signalizací 1, polohy-cena za materiál</t>
  </si>
  <si>
    <t>728 9.12</t>
  </si>
  <si>
    <t>728 9.13</t>
  </si>
  <si>
    <t>728 9.14</t>
  </si>
  <si>
    <t>Nová dvouřadá přívodní vyústka nastavitelná do potrubí 425x225/R1  - cena za práce</t>
  </si>
  <si>
    <t>728 9.15</t>
  </si>
  <si>
    <t>Nová stěnová mřížka SMM - 12,5A - 425x280  - cena za práce</t>
  </si>
  <si>
    <t>728 9.16</t>
  </si>
  <si>
    <t>728 9.17</t>
  </si>
  <si>
    <t>728 10.01</t>
  </si>
  <si>
    <t>- cena za montáž</t>
  </si>
  <si>
    <t>728 10.02</t>
  </si>
  <si>
    <t>Nové kruhové potrubí pro prostup střechou  SPIRO 125 - cena za montáž</t>
  </si>
  <si>
    <t>728 10.03</t>
  </si>
  <si>
    <t>Nový výfukový kus  VKS125 + síto  - cena za montáž</t>
  </si>
  <si>
    <t>728 11.01</t>
  </si>
  <si>
    <t>728 11.02</t>
  </si>
  <si>
    <t>Nové kruhové potrubí pro prostup střechou  SPIRO 125  - cena za montáž</t>
  </si>
  <si>
    <t>728 11.03</t>
  </si>
  <si>
    <t>Nový výfukový kus  VKS125 + síto  - cena  za montáž</t>
  </si>
  <si>
    <t>728 12.01</t>
  </si>
  <si>
    <t>728 12.02</t>
  </si>
  <si>
    <t>Nové kruhové potrubí pro prostup střechou  SPIRO 150 - cena za montáž</t>
  </si>
  <si>
    <t>728 12.03</t>
  </si>
  <si>
    <t>Nová ventilační rotační hlavice  o 150  - cena  za montáž</t>
  </si>
  <si>
    <t>728 13.01</t>
  </si>
  <si>
    <t>Stávající odvodní  element (mřížka nebo odvodní ventilátor)</t>
  </si>
  <si>
    <t>728 13.02</t>
  </si>
  <si>
    <t>Nové kruhové potrubí pro prostup střechou  SPIRO 150  - cena za montáž</t>
  </si>
  <si>
    <t>728 13.03</t>
  </si>
  <si>
    <t>728 14.01</t>
  </si>
  <si>
    <t>728 14.02</t>
  </si>
  <si>
    <t>728 14.03</t>
  </si>
  <si>
    <t>15.01</t>
  </si>
  <si>
    <t>Mimostaveništní doprava</t>
  </si>
  <si>
    <t>15.02</t>
  </si>
  <si>
    <t>Spojovací a montážní materiál -dodávka a montáž</t>
  </si>
  <si>
    <t>15.03</t>
  </si>
  <si>
    <t>Zaregulování VZT,zkoušky zařízení,uvedení do provozu,předání</t>
  </si>
  <si>
    <t>15.04</t>
  </si>
  <si>
    <t>Dokumentace  skutečného provedení</t>
  </si>
  <si>
    <t>15.05</t>
  </si>
  <si>
    <t>Lešení</t>
  </si>
  <si>
    <t>15.06</t>
  </si>
  <si>
    <t>15.07</t>
  </si>
  <si>
    <t>Zaměření,výroba a montáž nového odtahového VZT potrubí v kuchyni - zař.č.9 na stavbě</t>
  </si>
  <si>
    <t>15.08</t>
  </si>
  <si>
    <t>Prokáblování čidel CO2 ve třídách u zař.1-8 tlak.čidel u zař. 9  s regulací VZT jednotek</t>
  </si>
  <si>
    <t>15.09</t>
  </si>
  <si>
    <t>Nepředvídatelné náklady zjištěné během montáži na stavbě, v důsledku chybějící stávající dokumetace, VZT a doplnění VZT potrubí v podlažích a v šachtách po odkrytí stávajících stavebních konstrukcí  v</t>
  </si>
  <si>
    <t>místnostech č..1.07,1.08,1.15,1.16,2.05.</t>
  </si>
  <si>
    <t>Přívod vzduchu: vzduchový výkon 1600 m3/hod;</t>
  </si>
  <si>
    <t>Přívod vzduchu: vzduchový výkon 2000 m3/hod;</t>
  </si>
  <si>
    <t>ventilátor - Pel=0,59 kW, U=230 V/ elmotor EC3</t>
  </si>
  <si>
    <t>Přívod vzduchu: vzduchový výkon 8900 m3/hod;  ventilátor - Pel=4,2 kW, U=400 V, I=10,8 A     elmotor EC3</t>
  </si>
  <si>
    <t>Teploty vzduchu venkovní/teplota zavýměníkem v zimě:tv1/tv2=-12/+25°C</t>
  </si>
  <si>
    <t>Přívod vzduchu: vzduchový výkon 2000 m3/hod; ventilátor - Pel=0,59 kW, U=230 V/ elmotor EC3</t>
  </si>
  <si>
    <t>Přívod vzduchu: vzduchový výkon 1600 m3/hod; ventilátor - Pel=0,59 kW, U=230 V/ elmotor EC3</t>
  </si>
  <si>
    <t>Odvod vzduchu: Vzduchový výkon 1600 m3/hod, ventilátor - Pel=0,59 kW, U=230 V/ elmotor EC3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</si>
</sst>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7" t="s">
        <v>39</v>
      </c>
      <c r="B2" s="197"/>
      <c r="C2" s="197"/>
      <c r="D2" s="197"/>
      <c r="E2" s="197"/>
      <c r="F2" s="197"/>
      <c r="G2" s="197"/>
    </row>
  </sheetData>
  <sheetProtection algorithmName="SHA-512" hashValue="FeP2be+767qNwoP7x2g/y7/BQrZxW7dLGjjZJH5itjTZTzBl+HG/Q8X+exDklJ11sMQuXrCgBLR1fImFS+9+fA==" saltValue="94jPcQASZWi5/BDJlx/kI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B1D09-F974-41CD-BE81-E710A12953A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284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50</v>
      </c>
      <c r="C3" s="256" t="s">
        <v>51</v>
      </c>
      <c r="D3" s="257"/>
      <c r="E3" s="257"/>
      <c r="F3" s="257"/>
      <c r="G3" s="258"/>
      <c r="AC3" s="120" t="s">
        <v>217</v>
      </c>
      <c r="AG3" t="s">
        <v>219</v>
      </c>
    </row>
    <row r="4" spans="1:60" ht="24.95" customHeight="1" x14ac:dyDescent="0.2">
      <c r="A4" s="140" t="s">
        <v>9</v>
      </c>
      <c r="B4" s="141" t="s">
        <v>61</v>
      </c>
      <c r="C4" s="259" t="s">
        <v>62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ht="25.5" x14ac:dyDescent="0.2">
      <c r="A8" s="161" t="s">
        <v>243</v>
      </c>
      <c r="B8" s="162" t="s">
        <v>152</v>
      </c>
      <c r="C8" s="183" t="s">
        <v>153</v>
      </c>
      <c r="D8" s="163"/>
      <c r="E8" s="164"/>
      <c r="F8" s="165"/>
      <c r="G8" s="165">
        <f>SUMIF(AG9:AG26,"&lt;&gt;NOR",G9:G26)</f>
        <v>0</v>
      </c>
      <c r="H8" s="165"/>
      <c r="I8" s="165">
        <f>SUM(I9:I26)</f>
        <v>0</v>
      </c>
      <c r="J8" s="165"/>
      <c r="K8" s="165">
        <f>SUM(K9:K26)</f>
        <v>0</v>
      </c>
      <c r="L8" s="165"/>
      <c r="M8" s="165">
        <f>SUM(M9:M26)</f>
        <v>0</v>
      </c>
      <c r="N8" s="164"/>
      <c r="O8" s="164">
        <f>SUM(O9:O26)</f>
        <v>0</v>
      </c>
      <c r="P8" s="164"/>
      <c r="Q8" s="164">
        <f>SUM(Q9:Q26)</f>
        <v>0</v>
      </c>
      <c r="R8" s="165"/>
      <c r="S8" s="165"/>
      <c r="T8" s="166"/>
      <c r="U8" s="160"/>
      <c r="V8" s="160">
        <f>SUM(V9:V26)</f>
        <v>0</v>
      </c>
      <c r="W8" s="160"/>
      <c r="X8" s="160"/>
      <c r="Y8" s="160"/>
      <c r="AG8" t="s">
        <v>244</v>
      </c>
    </row>
    <row r="9" spans="1:60" ht="22.5" outlineLevel="1" x14ac:dyDescent="0.2">
      <c r="A9" s="168">
        <v>1</v>
      </c>
      <c r="B9" s="169" t="s">
        <v>2078</v>
      </c>
      <c r="C9" s="184" t="s">
        <v>2079</v>
      </c>
      <c r="D9" s="170" t="s">
        <v>1721</v>
      </c>
      <c r="E9" s="171">
        <v>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3" t="s">
        <v>672</v>
      </c>
      <c r="T9" s="174" t="s">
        <v>249</v>
      </c>
      <c r="U9" s="158">
        <v>0</v>
      </c>
      <c r="V9" s="158">
        <f>ROUND(E9*U9,2)</f>
        <v>0</v>
      </c>
      <c r="W9" s="158"/>
      <c r="X9" s="158" t="s">
        <v>963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964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3" t="s">
        <v>2080</v>
      </c>
      <c r="D10" s="254"/>
      <c r="E10" s="254"/>
      <c r="F10" s="254"/>
      <c r="G10" s="254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253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66" t="s">
        <v>2081</v>
      </c>
      <c r="D11" s="267"/>
      <c r="E11" s="267"/>
      <c r="F11" s="267"/>
      <c r="G11" s="267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253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66" t="s">
        <v>2082</v>
      </c>
      <c r="D12" s="267"/>
      <c r="E12" s="267"/>
      <c r="F12" s="267"/>
      <c r="G12" s="267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253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266" t="s">
        <v>2083</v>
      </c>
      <c r="D13" s="267"/>
      <c r="E13" s="267"/>
      <c r="F13" s="267"/>
      <c r="G13" s="267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253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266" t="s">
        <v>2084</v>
      </c>
      <c r="D14" s="267"/>
      <c r="E14" s="267"/>
      <c r="F14" s="267"/>
      <c r="G14" s="267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253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66" t="s">
        <v>2085</v>
      </c>
      <c r="D15" s="267"/>
      <c r="E15" s="267"/>
      <c r="F15" s="267"/>
      <c r="G15" s="26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253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266" t="s">
        <v>2086</v>
      </c>
      <c r="D16" s="267"/>
      <c r="E16" s="267"/>
      <c r="F16" s="267"/>
      <c r="G16" s="267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253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66" t="s">
        <v>2087</v>
      </c>
      <c r="D17" s="267"/>
      <c r="E17" s="267"/>
      <c r="F17" s="267"/>
      <c r="G17" s="267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253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66" t="s">
        <v>2088</v>
      </c>
      <c r="D18" s="267"/>
      <c r="E18" s="267"/>
      <c r="F18" s="267"/>
      <c r="G18" s="267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253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outlineLevel="1" x14ac:dyDescent="0.2">
      <c r="A19" s="176">
        <v>2</v>
      </c>
      <c r="B19" s="177" t="s">
        <v>2089</v>
      </c>
      <c r="C19" s="185" t="s">
        <v>2090</v>
      </c>
      <c r="D19" s="178" t="s">
        <v>1721</v>
      </c>
      <c r="E19" s="179">
        <v>2</v>
      </c>
      <c r="F19" s="180"/>
      <c r="G19" s="181">
        <f t="shared" ref="G19:G26" si="0">ROUND(E19*F19,2)</f>
        <v>0</v>
      </c>
      <c r="H19" s="180"/>
      <c r="I19" s="181">
        <f t="shared" ref="I19:I26" si="1">ROUND(E19*H19,2)</f>
        <v>0</v>
      </c>
      <c r="J19" s="180"/>
      <c r="K19" s="181">
        <f t="shared" ref="K19:K26" si="2">ROUND(E19*J19,2)</f>
        <v>0</v>
      </c>
      <c r="L19" s="181">
        <v>21</v>
      </c>
      <c r="M19" s="181">
        <f t="shared" ref="M19:M26" si="3">G19*(1+L19/100)</f>
        <v>0</v>
      </c>
      <c r="N19" s="179">
        <v>0</v>
      </c>
      <c r="O19" s="179">
        <f t="shared" ref="O19:O26" si="4">ROUND(E19*N19,2)</f>
        <v>0</v>
      </c>
      <c r="P19" s="179">
        <v>0</v>
      </c>
      <c r="Q19" s="179">
        <f t="shared" ref="Q19:Q26" si="5">ROUND(E19*P19,2)</f>
        <v>0</v>
      </c>
      <c r="R19" s="181"/>
      <c r="S19" s="181" t="s">
        <v>672</v>
      </c>
      <c r="T19" s="182" t="s">
        <v>249</v>
      </c>
      <c r="U19" s="158">
        <v>0</v>
      </c>
      <c r="V19" s="158">
        <f t="shared" ref="V19:V26" si="6">ROUND(E19*U19,2)</f>
        <v>0</v>
      </c>
      <c r="W19" s="158"/>
      <c r="X19" s="158" t="s">
        <v>963</v>
      </c>
      <c r="Y19" s="158" t="s">
        <v>250</v>
      </c>
      <c r="Z19" s="147"/>
      <c r="AA19" s="147"/>
      <c r="AB19" s="147"/>
      <c r="AC19" s="147"/>
      <c r="AD19" s="147"/>
      <c r="AE19" s="147"/>
      <c r="AF19" s="147"/>
      <c r="AG19" s="147" t="s">
        <v>964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6">
        <v>3</v>
      </c>
      <c r="B20" s="177" t="s">
        <v>2091</v>
      </c>
      <c r="C20" s="185" t="s">
        <v>2092</v>
      </c>
      <c r="D20" s="178" t="s">
        <v>1721</v>
      </c>
      <c r="E20" s="179">
        <v>4</v>
      </c>
      <c r="F20" s="180"/>
      <c r="G20" s="181">
        <f t="shared" si="0"/>
        <v>0</v>
      </c>
      <c r="H20" s="180"/>
      <c r="I20" s="181">
        <f t="shared" si="1"/>
        <v>0</v>
      </c>
      <c r="J20" s="180"/>
      <c r="K20" s="181">
        <f t="shared" si="2"/>
        <v>0</v>
      </c>
      <c r="L20" s="181">
        <v>21</v>
      </c>
      <c r="M20" s="181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81"/>
      <c r="S20" s="181" t="s">
        <v>672</v>
      </c>
      <c r="T20" s="182" t="s">
        <v>249</v>
      </c>
      <c r="U20" s="158">
        <v>0</v>
      </c>
      <c r="V20" s="158">
        <f t="shared" si="6"/>
        <v>0</v>
      </c>
      <c r="W20" s="158"/>
      <c r="X20" s="158" t="s">
        <v>963</v>
      </c>
      <c r="Y20" s="158" t="s">
        <v>250</v>
      </c>
      <c r="Z20" s="147"/>
      <c r="AA20" s="147"/>
      <c r="AB20" s="147"/>
      <c r="AC20" s="147"/>
      <c r="AD20" s="147"/>
      <c r="AE20" s="147"/>
      <c r="AF20" s="147"/>
      <c r="AG20" s="147" t="s">
        <v>964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6">
        <v>4</v>
      </c>
      <c r="B21" s="177" t="s">
        <v>2093</v>
      </c>
      <c r="C21" s="185" t="s">
        <v>2094</v>
      </c>
      <c r="D21" s="178" t="s">
        <v>1721</v>
      </c>
      <c r="E21" s="179">
        <v>2</v>
      </c>
      <c r="F21" s="180"/>
      <c r="G21" s="181">
        <f t="shared" si="0"/>
        <v>0</v>
      </c>
      <c r="H21" s="180"/>
      <c r="I21" s="181">
        <f t="shared" si="1"/>
        <v>0</v>
      </c>
      <c r="J21" s="180"/>
      <c r="K21" s="181">
        <f t="shared" si="2"/>
        <v>0</v>
      </c>
      <c r="L21" s="181">
        <v>21</v>
      </c>
      <c r="M21" s="181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81"/>
      <c r="S21" s="181" t="s">
        <v>672</v>
      </c>
      <c r="T21" s="182" t="s">
        <v>249</v>
      </c>
      <c r="U21" s="158">
        <v>0</v>
      </c>
      <c r="V21" s="158">
        <f t="shared" si="6"/>
        <v>0</v>
      </c>
      <c r="W21" s="158"/>
      <c r="X21" s="158" t="s">
        <v>963</v>
      </c>
      <c r="Y21" s="158" t="s">
        <v>250</v>
      </c>
      <c r="Z21" s="147"/>
      <c r="AA21" s="147"/>
      <c r="AB21" s="147"/>
      <c r="AC21" s="147"/>
      <c r="AD21" s="147"/>
      <c r="AE21" s="147"/>
      <c r="AF21" s="147"/>
      <c r="AG21" s="147" t="s">
        <v>964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6">
        <v>5</v>
      </c>
      <c r="B22" s="177" t="s">
        <v>2095</v>
      </c>
      <c r="C22" s="185" t="s">
        <v>2096</v>
      </c>
      <c r="D22" s="178" t="s">
        <v>1721</v>
      </c>
      <c r="E22" s="179">
        <v>5</v>
      </c>
      <c r="F22" s="180"/>
      <c r="G22" s="181">
        <f t="shared" si="0"/>
        <v>0</v>
      </c>
      <c r="H22" s="180"/>
      <c r="I22" s="181">
        <f t="shared" si="1"/>
        <v>0</v>
      </c>
      <c r="J22" s="180"/>
      <c r="K22" s="181">
        <f t="shared" si="2"/>
        <v>0</v>
      </c>
      <c r="L22" s="181">
        <v>21</v>
      </c>
      <c r="M22" s="181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81"/>
      <c r="S22" s="181" t="s">
        <v>672</v>
      </c>
      <c r="T22" s="182" t="s">
        <v>249</v>
      </c>
      <c r="U22" s="158">
        <v>0</v>
      </c>
      <c r="V22" s="158">
        <f t="shared" si="6"/>
        <v>0</v>
      </c>
      <c r="W22" s="158"/>
      <c r="X22" s="158" t="s">
        <v>963</v>
      </c>
      <c r="Y22" s="158" t="s">
        <v>250</v>
      </c>
      <c r="Z22" s="147"/>
      <c r="AA22" s="147"/>
      <c r="AB22" s="147"/>
      <c r="AC22" s="147"/>
      <c r="AD22" s="147"/>
      <c r="AE22" s="147"/>
      <c r="AF22" s="147"/>
      <c r="AG22" s="147" t="s">
        <v>964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6">
        <v>6</v>
      </c>
      <c r="B23" s="177" t="s">
        <v>2097</v>
      </c>
      <c r="C23" s="185" t="s">
        <v>2098</v>
      </c>
      <c r="D23" s="178" t="s">
        <v>1721</v>
      </c>
      <c r="E23" s="179">
        <v>5</v>
      </c>
      <c r="F23" s="180"/>
      <c r="G23" s="181">
        <f t="shared" si="0"/>
        <v>0</v>
      </c>
      <c r="H23" s="180"/>
      <c r="I23" s="181">
        <f t="shared" si="1"/>
        <v>0</v>
      </c>
      <c r="J23" s="180"/>
      <c r="K23" s="181">
        <f t="shared" si="2"/>
        <v>0</v>
      </c>
      <c r="L23" s="181">
        <v>21</v>
      </c>
      <c r="M23" s="181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81"/>
      <c r="S23" s="181" t="s">
        <v>672</v>
      </c>
      <c r="T23" s="182" t="s">
        <v>249</v>
      </c>
      <c r="U23" s="158">
        <v>0</v>
      </c>
      <c r="V23" s="158">
        <f t="shared" si="6"/>
        <v>0</v>
      </c>
      <c r="W23" s="158"/>
      <c r="X23" s="158" t="s">
        <v>963</v>
      </c>
      <c r="Y23" s="158" t="s">
        <v>250</v>
      </c>
      <c r="Z23" s="147"/>
      <c r="AA23" s="147"/>
      <c r="AB23" s="147"/>
      <c r="AC23" s="147"/>
      <c r="AD23" s="147"/>
      <c r="AE23" s="147"/>
      <c r="AF23" s="147"/>
      <c r="AG23" s="147" t="s">
        <v>964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6">
        <v>7</v>
      </c>
      <c r="B24" s="177" t="s">
        <v>2099</v>
      </c>
      <c r="C24" s="185" t="s">
        <v>2100</v>
      </c>
      <c r="D24" s="178" t="s">
        <v>287</v>
      </c>
      <c r="E24" s="179">
        <v>80</v>
      </c>
      <c r="F24" s="180"/>
      <c r="G24" s="181">
        <f t="shared" si="0"/>
        <v>0</v>
      </c>
      <c r="H24" s="180"/>
      <c r="I24" s="181">
        <f t="shared" si="1"/>
        <v>0</v>
      </c>
      <c r="J24" s="180"/>
      <c r="K24" s="181">
        <f t="shared" si="2"/>
        <v>0</v>
      </c>
      <c r="L24" s="181">
        <v>21</v>
      </c>
      <c r="M24" s="181">
        <f t="shared" si="3"/>
        <v>0</v>
      </c>
      <c r="N24" s="179">
        <v>0</v>
      </c>
      <c r="O24" s="179">
        <f t="shared" si="4"/>
        <v>0</v>
      </c>
      <c r="P24" s="179">
        <v>0</v>
      </c>
      <c r="Q24" s="179">
        <f t="shared" si="5"/>
        <v>0</v>
      </c>
      <c r="R24" s="181"/>
      <c r="S24" s="181" t="s">
        <v>672</v>
      </c>
      <c r="T24" s="182" t="s">
        <v>249</v>
      </c>
      <c r="U24" s="158">
        <v>0</v>
      </c>
      <c r="V24" s="158">
        <f t="shared" si="6"/>
        <v>0</v>
      </c>
      <c r="W24" s="158"/>
      <c r="X24" s="158" t="s">
        <v>963</v>
      </c>
      <c r="Y24" s="158" t="s">
        <v>250</v>
      </c>
      <c r="Z24" s="147"/>
      <c r="AA24" s="147"/>
      <c r="AB24" s="147"/>
      <c r="AC24" s="147"/>
      <c r="AD24" s="147"/>
      <c r="AE24" s="147"/>
      <c r="AF24" s="147"/>
      <c r="AG24" s="147" t="s">
        <v>964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6">
        <v>8</v>
      </c>
      <c r="B25" s="177" t="s">
        <v>2101</v>
      </c>
      <c r="C25" s="185" t="s">
        <v>2102</v>
      </c>
      <c r="D25" s="178" t="s">
        <v>2103</v>
      </c>
      <c r="E25" s="179">
        <v>3</v>
      </c>
      <c r="F25" s="180"/>
      <c r="G25" s="181">
        <f t="shared" si="0"/>
        <v>0</v>
      </c>
      <c r="H25" s="180"/>
      <c r="I25" s="181">
        <f t="shared" si="1"/>
        <v>0</v>
      </c>
      <c r="J25" s="180"/>
      <c r="K25" s="181">
        <f t="shared" si="2"/>
        <v>0</v>
      </c>
      <c r="L25" s="181">
        <v>21</v>
      </c>
      <c r="M25" s="181">
        <f t="shared" si="3"/>
        <v>0</v>
      </c>
      <c r="N25" s="179">
        <v>0</v>
      </c>
      <c r="O25" s="179">
        <f t="shared" si="4"/>
        <v>0</v>
      </c>
      <c r="P25" s="179">
        <v>0</v>
      </c>
      <c r="Q25" s="179">
        <f t="shared" si="5"/>
        <v>0</v>
      </c>
      <c r="R25" s="181"/>
      <c r="S25" s="181" t="s">
        <v>672</v>
      </c>
      <c r="T25" s="182" t="s">
        <v>249</v>
      </c>
      <c r="U25" s="158">
        <v>0</v>
      </c>
      <c r="V25" s="158">
        <f t="shared" si="6"/>
        <v>0</v>
      </c>
      <c r="W25" s="158"/>
      <c r="X25" s="158" t="s">
        <v>963</v>
      </c>
      <c r="Y25" s="158" t="s">
        <v>250</v>
      </c>
      <c r="Z25" s="147"/>
      <c r="AA25" s="147"/>
      <c r="AB25" s="147"/>
      <c r="AC25" s="147"/>
      <c r="AD25" s="147"/>
      <c r="AE25" s="147"/>
      <c r="AF25" s="147"/>
      <c r="AG25" s="147" t="s">
        <v>964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76">
        <v>9</v>
      </c>
      <c r="B26" s="177" t="s">
        <v>2104</v>
      </c>
      <c r="C26" s="185" t="s">
        <v>2105</v>
      </c>
      <c r="D26" s="178" t="s">
        <v>287</v>
      </c>
      <c r="E26" s="179">
        <v>60</v>
      </c>
      <c r="F26" s="180"/>
      <c r="G26" s="181">
        <f t="shared" si="0"/>
        <v>0</v>
      </c>
      <c r="H26" s="180"/>
      <c r="I26" s="181">
        <f t="shared" si="1"/>
        <v>0</v>
      </c>
      <c r="J26" s="180"/>
      <c r="K26" s="181">
        <f t="shared" si="2"/>
        <v>0</v>
      </c>
      <c r="L26" s="181">
        <v>21</v>
      </c>
      <c r="M26" s="181">
        <f t="shared" si="3"/>
        <v>0</v>
      </c>
      <c r="N26" s="179">
        <v>0</v>
      </c>
      <c r="O26" s="179">
        <f t="shared" si="4"/>
        <v>0</v>
      </c>
      <c r="P26" s="179">
        <v>0</v>
      </c>
      <c r="Q26" s="179">
        <f t="shared" si="5"/>
        <v>0</v>
      </c>
      <c r="R26" s="181"/>
      <c r="S26" s="181" t="s">
        <v>672</v>
      </c>
      <c r="T26" s="182" t="s">
        <v>249</v>
      </c>
      <c r="U26" s="158">
        <v>0</v>
      </c>
      <c r="V26" s="158">
        <f t="shared" si="6"/>
        <v>0</v>
      </c>
      <c r="W26" s="158"/>
      <c r="X26" s="158" t="s">
        <v>963</v>
      </c>
      <c r="Y26" s="158" t="s">
        <v>250</v>
      </c>
      <c r="Z26" s="147"/>
      <c r="AA26" s="147"/>
      <c r="AB26" s="147"/>
      <c r="AC26" s="147"/>
      <c r="AD26" s="147"/>
      <c r="AE26" s="147"/>
      <c r="AF26" s="147"/>
      <c r="AG26" s="147" t="s">
        <v>964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5.5" x14ac:dyDescent="0.2">
      <c r="A27" s="161" t="s">
        <v>243</v>
      </c>
      <c r="B27" s="162" t="s">
        <v>154</v>
      </c>
      <c r="C27" s="183" t="s">
        <v>155</v>
      </c>
      <c r="D27" s="163"/>
      <c r="E27" s="164"/>
      <c r="F27" s="165"/>
      <c r="G27" s="165">
        <f>SUMIF(AG28:AG45,"&lt;&gt;NOR",G28:G45)</f>
        <v>0</v>
      </c>
      <c r="H27" s="165"/>
      <c r="I27" s="165">
        <f>SUM(I28:I45)</f>
        <v>0</v>
      </c>
      <c r="J27" s="165"/>
      <c r="K27" s="165">
        <f>SUM(K28:K45)</f>
        <v>0</v>
      </c>
      <c r="L27" s="165"/>
      <c r="M27" s="165">
        <f>SUM(M28:M45)</f>
        <v>0</v>
      </c>
      <c r="N27" s="164"/>
      <c r="O27" s="164">
        <f>SUM(O28:O45)</f>
        <v>0</v>
      </c>
      <c r="P27" s="164"/>
      <c r="Q27" s="164">
        <f>SUM(Q28:Q45)</f>
        <v>0</v>
      </c>
      <c r="R27" s="165"/>
      <c r="S27" s="165"/>
      <c r="T27" s="166"/>
      <c r="U27" s="160"/>
      <c r="V27" s="160">
        <f>SUM(V28:V45)</f>
        <v>0</v>
      </c>
      <c r="W27" s="160"/>
      <c r="X27" s="160"/>
      <c r="Y27" s="160"/>
      <c r="AG27" t="s">
        <v>244</v>
      </c>
    </row>
    <row r="28" spans="1:60" ht="22.5" outlineLevel="1" x14ac:dyDescent="0.2">
      <c r="A28" s="168">
        <v>10</v>
      </c>
      <c r="B28" s="169" t="s">
        <v>2106</v>
      </c>
      <c r="C28" s="184" t="s">
        <v>2107</v>
      </c>
      <c r="D28" s="170" t="s">
        <v>1721</v>
      </c>
      <c r="E28" s="171">
        <v>1</v>
      </c>
      <c r="F28" s="172"/>
      <c r="G28" s="173">
        <f>ROUND(E28*F28,2)</f>
        <v>0</v>
      </c>
      <c r="H28" s="172"/>
      <c r="I28" s="173">
        <f>ROUND(E28*H28,2)</f>
        <v>0</v>
      </c>
      <c r="J28" s="172"/>
      <c r="K28" s="173">
        <f>ROUND(E28*J28,2)</f>
        <v>0</v>
      </c>
      <c r="L28" s="173">
        <v>21</v>
      </c>
      <c r="M28" s="173">
        <f>G28*(1+L28/100)</f>
        <v>0</v>
      </c>
      <c r="N28" s="171">
        <v>0</v>
      </c>
      <c r="O28" s="171">
        <f>ROUND(E28*N28,2)</f>
        <v>0</v>
      </c>
      <c r="P28" s="171">
        <v>0</v>
      </c>
      <c r="Q28" s="171">
        <f>ROUND(E28*P28,2)</f>
        <v>0</v>
      </c>
      <c r="R28" s="173"/>
      <c r="S28" s="173" t="s">
        <v>672</v>
      </c>
      <c r="T28" s="174" t="s">
        <v>249</v>
      </c>
      <c r="U28" s="158">
        <v>0</v>
      </c>
      <c r="V28" s="158">
        <f>ROUND(E28*U28,2)</f>
        <v>0</v>
      </c>
      <c r="W28" s="158"/>
      <c r="X28" s="158" t="s">
        <v>963</v>
      </c>
      <c r="Y28" s="158" t="s">
        <v>250</v>
      </c>
      <c r="Z28" s="147"/>
      <c r="AA28" s="147"/>
      <c r="AB28" s="147"/>
      <c r="AC28" s="147"/>
      <c r="AD28" s="147"/>
      <c r="AE28" s="147"/>
      <c r="AF28" s="147"/>
      <c r="AG28" s="147" t="s">
        <v>1722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3" t="s">
        <v>2467</v>
      </c>
      <c r="D29" s="254"/>
      <c r="E29" s="254"/>
      <c r="F29" s="254"/>
      <c r="G29" s="254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253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266" t="s">
        <v>2108</v>
      </c>
      <c r="D30" s="267"/>
      <c r="E30" s="267"/>
      <c r="F30" s="267"/>
      <c r="G30" s="26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253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66" t="s">
        <v>2109</v>
      </c>
      <c r="D31" s="267"/>
      <c r="E31" s="267"/>
      <c r="F31" s="267"/>
      <c r="G31" s="26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253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66" t="s">
        <v>2083</v>
      </c>
      <c r="D32" s="267"/>
      <c r="E32" s="267"/>
      <c r="F32" s="267"/>
      <c r="G32" s="267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253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266" t="s">
        <v>2110</v>
      </c>
      <c r="D33" s="267"/>
      <c r="E33" s="267"/>
      <c r="F33" s="267"/>
      <c r="G33" s="267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253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266" t="s">
        <v>2085</v>
      </c>
      <c r="D34" s="267"/>
      <c r="E34" s="267"/>
      <c r="F34" s="267"/>
      <c r="G34" s="267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253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66" t="s">
        <v>2086</v>
      </c>
      <c r="D35" s="267"/>
      <c r="E35" s="267"/>
      <c r="F35" s="267"/>
      <c r="G35" s="267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253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266" t="s">
        <v>2087</v>
      </c>
      <c r="D36" s="267"/>
      <c r="E36" s="267"/>
      <c r="F36" s="267"/>
      <c r="G36" s="26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253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">
      <c r="A37" s="154"/>
      <c r="B37" s="155"/>
      <c r="C37" s="266" t="s">
        <v>2111</v>
      </c>
      <c r="D37" s="267"/>
      <c r="E37" s="267"/>
      <c r="F37" s="267"/>
      <c r="G37" s="267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253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6">
        <v>11</v>
      </c>
      <c r="B38" s="177" t="s">
        <v>2112</v>
      </c>
      <c r="C38" s="185" t="s">
        <v>2090</v>
      </c>
      <c r="D38" s="178" t="s">
        <v>1721</v>
      </c>
      <c r="E38" s="179">
        <v>2</v>
      </c>
      <c r="F38" s="180"/>
      <c r="G38" s="181">
        <f t="shared" ref="G38:G45" si="7">ROUND(E38*F38,2)</f>
        <v>0</v>
      </c>
      <c r="H38" s="180"/>
      <c r="I38" s="181">
        <f t="shared" ref="I38:I45" si="8">ROUND(E38*H38,2)</f>
        <v>0</v>
      </c>
      <c r="J38" s="180"/>
      <c r="K38" s="181">
        <f t="shared" ref="K38:K45" si="9">ROUND(E38*J38,2)</f>
        <v>0</v>
      </c>
      <c r="L38" s="181">
        <v>21</v>
      </c>
      <c r="M38" s="181">
        <f t="shared" ref="M38:M45" si="10">G38*(1+L38/100)</f>
        <v>0</v>
      </c>
      <c r="N38" s="179">
        <v>0</v>
      </c>
      <c r="O38" s="179">
        <f t="shared" ref="O38:O45" si="11">ROUND(E38*N38,2)</f>
        <v>0</v>
      </c>
      <c r="P38" s="179">
        <v>0</v>
      </c>
      <c r="Q38" s="179">
        <f t="shared" ref="Q38:Q45" si="12">ROUND(E38*P38,2)</f>
        <v>0</v>
      </c>
      <c r="R38" s="181"/>
      <c r="S38" s="181" t="s">
        <v>672</v>
      </c>
      <c r="T38" s="182" t="s">
        <v>249</v>
      </c>
      <c r="U38" s="158">
        <v>0</v>
      </c>
      <c r="V38" s="158">
        <f t="shared" ref="V38:V45" si="13">ROUND(E38*U38,2)</f>
        <v>0</v>
      </c>
      <c r="W38" s="158"/>
      <c r="X38" s="158" t="s">
        <v>963</v>
      </c>
      <c r="Y38" s="158" t="s">
        <v>250</v>
      </c>
      <c r="Z38" s="147"/>
      <c r="AA38" s="147"/>
      <c r="AB38" s="147"/>
      <c r="AC38" s="147"/>
      <c r="AD38" s="147"/>
      <c r="AE38" s="147"/>
      <c r="AF38" s="147"/>
      <c r="AG38" s="147" t="s">
        <v>1722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6">
        <v>12</v>
      </c>
      <c r="B39" s="177" t="s">
        <v>2113</v>
      </c>
      <c r="C39" s="185" t="s">
        <v>2114</v>
      </c>
      <c r="D39" s="178" t="s">
        <v>1721</v>
      </c>
      <c r="E39" s="179">
        <v>4</v>
      </c>
      <c r="F39" s="180"/>
      <c r="G39" s="181">
        <f t="shared" si="7"/>
        <v>0</v>
      </c>
      <c r="H39" s="180"/>
      <c r="I39" s="181">
        <f t="shared" si="8"/>
        <v>0</v>
      </c>
      <c r="J39" s="180"/>
      <c r="K39" s="181">
        <f t="shared" si="9"/>
        <v>0</v>
      </c>
      <c r="L39" s="181">
        <v>21</v>
      </c>
      <c r="M39" s="181">
        <f t="shared" si="10"/>
        <v>0</v>
      </c>
      <c r="N39" s="179">
        <v>0</v>
      </c>
      <c r="O39" s="179">
        <f t="shared" si="11"/>
        <v>0</v>
      </c>
      <c r="P39" s="179">
        <v>0</v>
      </c>
      <c r="Q39" s="179">
        <f t="shared" si="12"/>
        <v>0</v>
      </c>
      <c r="R39" s="181"/>
      <c r="S39" s="181" t="s">
        <v>672</v>
      </c>
      <c r="T39" s="182" t="s">
        <v>249</v>
      </c>
      <c r="U39" s="158">
        <v>0</v>
      </c>
      <c r="V39" s="158">
        <f t="shared" si="13"/>
        <v>0</v>
      </c>
      <c r="W39" s="158"/>
      <c r="X39" s="158" t="s">
        <v>963</v>
      </c>
      <c r="Y39" s="158" t="s">
        <v>250</v>
      </c>
      <c r="Z39" s="147"/>
      <c r="AA39" s="147"/>
      <c r="AB39" s="147"/>
      <c r="AC39" s="147"/>
      <c r="AD39" s="147"/>
      <c r="AE39" s="147"/>
      <c r="AF39" s="147"/>
      <c r="AG39" s="147" t="s">
        <v>1722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6">
        <v>13</v>
      </c>
      <c r="B40" s="177" t="s">
        <v>2115</v>
      </c>
      <c r="C40" s="185" t="s">
        <v>2116</v>
      </c>
      <c r="D40" s="178" t="s">
        <v>1721</v>
      </c>
      <c r="E40" s="179">
        <v>4</v>
      </c>
      <c r="F40" s="180"/>
      <c r="G40" s="181">
        <f t="shared" si="7"/>
        <v>0</v>
      </c>
      <c r="H40" s="180"/>
      <c r="I40" s="181">
        <f t="shared" si="8"/>
        <v>0</v>
      </c>
      <c r="J40" s="180"/>
      <c r="K40" s="181">
        <f t="shared" si="9"/>
        <v>0</v>
      </c>
      <c r="L40" s="181">
        <v>21</v>
      </c>
      <c r="M40" s="181">
        <f t="shared" si="10"/>
        <v>0</v>
      </c>
      <c r="N40" s="179">
        <v>0</v>
      </c>
      <c r="O40" s="179">
        <f t="shared" si="11"/>
        <v>0</v>
      </c>
      <c r="P40" s="179">
        <v>0</v>
      </c>
      <c r="Q40" s="179">
        <f t="shared" si="12"/>
        <v>0</v>
      </c>
      <c r="R40" s="181"/>
      <c r="S40" s="181" t="s">
        <v>672</v>
      </c>
      <c r="T40" s="182" t="s">
        <v>249</v>
      </c>
      <c r="U40" s="158">
        <v>0</v>
      </c>
      <c r="V40" s="158">
        <f t="shared" si="13"/>
        <v>0</v>
      </c>
      <c r="W40" s="158"/>
      <c r="X40" s="158" t="s">
        <v>963</v>
      </c>
      <c r="Y40" s="158" t="s">
        <v>250</v>
      </c>
      <c r="Z40" s="147"/>
      <c r="AA40" s="147"/>
      <c r="AB40" s="147"/>
      <c r="AC40" s="147"/>
      <c r="AD40" s="147"/>
      <c r="AE40" s="147"/>
      <c r="AF40" s="147"/>
      <c r="AG40" s="147" t="s">
        <v>1722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6">
        <v>14</v>
      </c>
      <c r="B41" s="177" t="s">
        <v>2117</v>
      </c>
      <c r="C41" s="185" t="s">
        <v>2118</v>
      </c>
      <c r="D41" s="178" t="s">
        <v>1721</v>
      </c>
      <c r="E41" s="179">
        <v>2</v>
      </c>
      <c r="F41" s="180"/>
      <c r="G41" s="181">
        <f t="shared" si="7"/>
        <v>0</v>
      </c>
      <c r="H41" s="180"/>
      <c r="I41" s="181">
        <f t="shared" si="8"/>
        <v>0</v>
      </c>
      <c r="J41" s="180"/>
      <c r="K41" s="181">
        <f t="shared" si="9"/>
        <v>0</v>
      </c>
      <c r="L41" s="181">
        <v>21</v>
      </c>
      <c r="M41" s="181">
        <f t="shared" si="10"/>
        <v>0</v>
      </c>
      <c r="N41" s="179">
        <v>0</v>
      </c>
      <c r="O41" s="179">
        <f t="shared" si="11"/>
        <v>0</v>
      </c>
      <c r="P41" s="179">
        <v>0</v>
      </c>
      <c r="Q41" s="179">
        <f t="shared" si="12"/>
        <v>0</v>
      </c>
      <c r="R41" s="181"/>
      <c r="S41" s="181" t="s">
        <v>672</v>
      </c>
      <c r="T41" s="182" t="s">
        <v>249</v>
      </c>
      <c r="U41" s="158">
        <v>0</v>
      </c>
      <c r="V41" s="158">
        <f t="shared" si="13"/>
        <v>0</v>
      </c>
      <c r="W41" s="158"/>
      <c r="X41" s="158" t="s">
        <v>963</v>
      </c>
      <c r="Y41" s="158" t="s">
        <v>250</v>
      </c>
      <c r="Z41" s="147"/>
      <c r="AA41" s="147"/>
      <c r="AB41" s="147"/>
      <c r="AC41" s="147"/>
      <c r="AD41" s="147"/>
      <c r="AE41" s="147"/>
      <c r="AF41" s="147"/>
      <c r="AG41" s="147" t="s">
        <v>1722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6">
        <v>15</v>
      </c>
      <c r="B42" s="177" t="s">
        <v>2119</v>
      </c>
      <c r="C42" s="185" t="s">
        <v>2120</v>
      </c>
      <c r="D42" s="178" t="s">
        <v>1721</v>
      </c>
      <c r="E42" s="179">
        <v>8</v>
      </c>
      <c r="F42" s="180"/>
      <c r="G42" s="181">
        <f t="shared" si="7"/>
        <v>0</v>
      </c>
      <c r="H42" s="180"/>
      <c r="I42" s="181">
        <f t="shared" si="8"/>
        <v>0</v>
      </c>
      <c r="J42" s="180"/>
      <c r="K42" s="181">
        <f t="shared" si="9"/>
        <v>0</v>
      </c>
      <c r="L42" s="181">
        <v>21</v>
      </c>
      <c r="M42" s="181">
        <f t="shared" si="10"/>
        <v>0</v>
      </c>
      <c r="N42" s="179">
        <v>0</v>
      </c>
      <c r="O42" s="179">
        <f t="shared" si="11"/>
        <v>0</v>
      </c>
      <c r="P42" s="179">
        <v>0</v>
      </c>
      <c r="Q42" s="179">
        <f t="shared" si="12"/>
        <v>0</v>
      </c>
      <c r="R42" s="181"/>
      <c r="S42" s="181" t="s">
        <v>672</v>
      </c>
      <c r="T42" s="182" t="s">
        <v>249</v>
      </c>
      <c r="U42" s="158">
        <v>0</v>
      </c>
      <c r="V42" s="158">
        <f t="shared" si="13"/>
        <v>0</v>
      </c>
      <c r="W42" s="158"/>
      <c r="X42" s="158" t="s">
        <v>963</v>
      </c>
      <c r="Y42" s="158" t="s">
        <v>250</v>
      </c>
      <c r="Z42" s="147"/>
      <c r="AA42" s="147"/>
      <c r="AB42" s="147"/>
      <c r="AC42" s="147"/>
      <c r="AD42" s="147"/>
      <c r="AE42" s="147"/>
      <c r="AF42" s="147"/>
      <c r="AG42" s="147" t="s">
        <v>1722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6">
        <v>16</v>
      </c>
      <c r="B43" s="177" t="s">
        <v>2121</v>
      </c>
      <c r="C43" s="185" t="s">
        <v>2122</v>
      </c>
      <c r="D43" s="178" t="s">
        <v>1721</v>
      </c>
      <c r="E43" s="179">
        <v>8</v>
      </c>
      <c r="F43" s="180"/>
      <c r="G43" s="181">
        <f t="shared" si="7"/>
        <v>0</v>
      </c>
      <c r="H43" s="180"/>
      <c r="I43" s="181">
        <f t="shared" si="8"/>
        <v>0</v>
      </c>
      <c r="J43" s="180"/>
      <c r="K43" s="181">
        <f t="shared" si="9"/>
        <v>0</v>
      </c>
      <c r="L43" s="181">
        <v>21</v>
      </c>
      <c r="M43" s="181">
        <f t="shared" si="10"/>
        <v>0</v>
      </c>
      <c r="N43" s="179">
        <v>0</v>
      </c>
      <c r="O43" s="179">
        <f t="shared" si="11"/>
        <v>0</v>
      </c>
      <c r="P43" s="179">
        <v>0</v>
      </c>
      <c r="Q43" s="179">
        <f t="shared" si="12"/>
        <v>0</v>
      </c>
      <c r="R43" s="181"/>
      <c r="S43" s="181" t="s">
        <v>672</v>
      </c>
      <c r="T43" s="182" t="s">
        <v>249</v>
      </c>
      <c r="U43" s="158">
        <v>0</v>
      </c>
      <c r="V43" s="158">
        <f t="shared" si="13"/>
        <v>0</v>
      </c>
      <c r="W43" s="158"/>
      <c r="X43" s="158" t="s">
        <v>963</v>
      </c>
      <c r="Y43" s="158" t="s">
        <v>250</v>
      </c>
      <c r="Z43" s="147"/>
      <c r="AA43" s="147"/>
      <c r="AB43" s="147"/>
      <c r="AC43" s="147"/>
      <c r="AD43" s="147"/>
      <c r="AE43" s="147"/>
      <c r="AF43" s="147"/>
      <c r="AG43" s="147" t="s">
        <v>1722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6">
        <v>17</v>
      </c>
      <c r="B44" s="177" t="s">
        <v>2123</v>
      </c>
      <c r="C44" s="185" t="s">
        <v>2124</v>
      </c>
      <c r="D44" s="178" t="s">
        <v>287</v>
      </c>
      <c r="E44" s="179">
        <v>76</v>
      </c>
      <c r="F44" s="180"/>
      <c r="G44" s="181">
        <f t="shared" si="7"/>
        <v>0</v>
      </c>
      <c r="H44" s="180"/>
      <c r="I44" s="181">
        <f t="shared" si="8"/>
        <v>0</v>
      </c>
      <c r="J44" s="180"/>
      <c r="K44" s="181">
        <f t="shared" si="9"/>
        <v>0</v>
      </c>
      <c r="L44" s="181">
        <v>21</v>
      </c>
      <c r="M44" s="181">
        <f t="shared" si="10"/>
        <v>0</v>
      </c>
      <c r="N44" s="179">
        <v>0</v>
      </c>
      <c r="O44" s="179">
        <f t="shared" si="11"/>
        <v>0</v>
      </c>
      <c r="P44" s="179">
        <v>0</v>
      </c>
      <c r="Q44" s="179">
        <f t="shared" si="12"/>
        <v>0</v>
      </c>
      <c r="R44" s="181"/>
      <c r="S44" s="181" t="s">
        <v>672</v>
      </c>
      <c r="T44" s="182" t="s">
        <v>249</v>
      </c>
      <c r="U44" s="158">
        <v>0</v>
      </c>
      <c r="V44" s="158">
        <f t="shared" si="13"/>
        <v>0</v>
      </c>
      <c r="W44" s="158"/>
      <c r="X44" s="158" t="s">
        <v>963</v>
      </c>
      <c r="Y44" s="158" t="s">
        <v>250</v>
      </c>
      <c r="Z44" s="147"/>
      <c r="AA44" s="147"/>
      <c r="AB44" s="147"/>
      <c r="AC44" s="147"/>
      <c r="AD44" s="147"/>
      <c r="AE44" s="147"/>
      <c r="AF44" s="147"/>
      <c r="AG44" s="147" t="s">
        <v>1722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6">
        <v>18</v>
      </c>
      <c r="B45" s="177" t="s">
        <v>2125</v>
      </c>
      <c r="C45" s="185" t="s">
        <v>2126</v>
      </c>
      <c r="D45" s="178" t="s">
        <v>287</v>
      </c>
      <c r="E45" s="179">
        <v>35</v>
      </c>
      <c r="F45" s="180"/>
      <c r="G45" s="181">
        <f t="shared" si="7"/>
        <v>0</v>
      </c>
      <c r="H45" s="180"/>
      <c r="I45" s="181">
        <f t="shared" si="8"/>
        <v>0</v>
      </c>
      <c r="J45" s="180"/>
      <c r="K45" s="181">
        <f t="shared" si="9"/>
        <v>0</v>
      </c>
      <c r="L45" s="181">
        <v>21</v>
      </c>
      <c r="M45" s="181">
        <f t="shared" si="10"/>
        <v>0</v>
      </c>
      <c r="N45" s="179">
        <v>0</v>
      </c>
      <c r="O45" s="179">
        <f t="shared" si="11"/>
        <v>0</v>
      </c>
      <c r="P45" s="179">
        <v>0</v>
      </c>
      <c r="Q45" s="179">
        <f t="shared" si="12"/>
        <v>0</v>
      </c>
      <c r="R45" s="181"/>
      <c r="S45" s="181" t="s">
        <v>672</v>
      </c>
      <c r="T45" s="182" t="s">
        <v>249</v>
      </c>
      <c r="U45" s="158">
        <v>0</v>
      </c>
      <c r="V45" s="158">
        <f t="shared" si="13"/>
        <v>0</v>
      </c>
      <c r="W45" s="158"/>
      <c r="X45" s="158" t="s">
        <v>963</v>
      </c>
      <c r="Y45" s="158" t="s">
        <v>250</v>
      </c>
      <c r="Z45" s="147"/>
      <c r="AA45" s="147"/>
      <c r="AB45" s="147"/>
      <c r="AC45" s="147"/>
      <c r="AD45" s="147"/>
      <c r="AE45" s="147"/>
      <c r="AF45" s="147"/>
      <c r="AG45" s="147" t="s">
        <v>1722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5.5" x14ac:dyDescent="0.2">
      <c r="A46" s="161" t="s">
        <v>243</v>
      </c>
      <c r="B46" s="162" t="s">
        <v>156</v>
      </c>
      <c r="C46" s="183" t="s">
        <v>157</v>
      </c>
      <c r="D46" s="163"/>
      <c r="E46" s="164"/>
      <c r="F46" s="165"/>
      <c r="G46" s="165">
        <f>SUMIF(AG47:AG64,"&lt;&gt;NOR",G47:G64)</f>
        <v>0</v>
      </c>
      <c r="H46" s="165"/>
      <c r="I46" s="165">
        <f>SUM(I47:I64)</f>
        <v>0</v>
      </c>
      <c r="J46" s="165"/>
      <c r="K46" s="165">
        <f>SUM(K47:K64)</f>
        <v>0</v>
      </c>
      <c r="L46" s="165"/>
      <c r="M46" s="165">
        <f>SUM(M47:M64)</f>
        <v>0</v>
      </c>
      <c r="N46" s="164"/>
      <c r="O46" s="164">
        <f>SUM(O47:O64)</f>
        <v>0</v>
      </c>
      <c r="P46" s="164"/>
      <c r="Q46" s="164">
        <f>SUM(Q47:Q64)</f>
        <v>0</v>
      </c>
      <c r="R46" s="165"/>
      <c r="S46" s="165"/>
      <c r="T46" s="166"/>
      <c r="U46" s="160"/>
      <c r="V46" s="160">
        <f>SUM(V47:V64)</f>
        <v>0</v>
      </c>
      <c r="W46" s="160"/>
      <c r="X46" s="160"/>
      <c r="Y46" s="160"/>
      <c r="AG46" t="s">
        <v>244</v>
      </c>
    </row>
    <row r="47" spans="1:60" ht="22.5" outlineLevel="1" x14ac:dyDescent="0.2">
      <c r="A47" s="168">
        <v>19</v>
      </c>
      <c r="B47" s="169" t="s">
        <v>2127</v>
      </c>
      <c r="C47" s="184" t="s">
        <v>2107</v>
      </c>
      <c r="D47" s="170" t="s">
        <v>1721</v>
      </c>
      <c r="E47" s="171">
        <v>1</v>
      </c>
      <c r="F47" s="172"/>
      <c r="G47" s="173">
        <f>ROUND(E47*F47,2)</f>
        <v>0</v>
      </c>
      <c r="H47" s="172"/>
      <c r="I47" s="173">
        <f>ROUND(E47*H47,2)</f>
        <v>0</v>
      </c>
      <c r="J47" s="172"/>
      <c r="K47" s="173">
        <f>ROUND(E47*J47,2)</f>
        <v>0</v>
      </c>
      <c r="L47" s="173">
        <v>21</v>
      </c>
      <c r="M47" s="173">
        <f>G47*(1+L47/100)</f>
        <v>0</v>
      </c>
      <c r="N47" s="171">
        <v>0</v>
      </c>
      <c r="O47" s="171">
        <f>ROUND(E47*N47,2)</f>
        <v>0</v>
      </c>
      <c r="P47" s="171">
        <v>0</v>
      </c>
      <c r="Q47" s="171">
        <f>ROUND(E47*P47,2)</f>
        <v>0</v>
      </c>
      <c r="R47" s="173"/>
      <c r="S47" s="173" t="s">
        <v>672</v>
      </c>
      <c r="T47" s="174" t="s">
        <v>249</v>
      </c>
      <c r="U47" s="158">
        <v>0</v>
      </c>
      <c r="V47" s="158">
        <f>ROUND(E47*U47,2)</f>
        <v>0</v>
      </c>
      <c r="W47" s="158"/>
      <c r="X47" s="158" t="s">
        <v>963</v>
      </c>
      <c r="Y47" s="158" t="s">
        <v>250</v>
      </c>
      <c r="Z47" s="147"/>
      <c r="AA47" s="147"/>
      <c r="AB47" s="147"/>
      <c r="AC47" s="147"/>
      <c r="AD47" s="147"/>
      <c r="AE47" s="147"/>
      <c r="AF47" s="147"/>
      <c r="AG47" s="147" t="s">
        <v>1722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3" t="s">
        <v>2128</v>
      </c>
      <c r="D48" s="254"/>
      <c r="E48" s="254"/>
      <c r="F48" s="254"/>
      <c r="G48" s="254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253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266" t="s">
        <v>2129</v>
      </c>
      <c r="D49" s="267"/>
      <c r="E49" s="267"/>
      <c r="F49" s="267"/>
      <c r="G49" s="267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253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266" t="s">
        <v>2109</v>
      </c>
      <c r="D50" s="267"/>
      <c r="E50" s="267"/>
      <c r="F50" s="267"/>
      <c r="G50" s="267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253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266" t="s">
        <v>2083</v>
      </c>
      <c r="D51" s="267"/>
      <c r="E51" s="267"/>
      <c r="F51" s="267"/>
      <c r="G51" s="267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253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266" t="s">
        <v>2130</v>
      </c>
      <c r="D52" s="267"/>
      <c r="E52" s="267"/>
      <c r="F52" s="267"/>
      <c r="G52" s="26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253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266" t="s">
        <v>2085</v>
      </c>
      <c r="D53" s="267"/>
      <c r="E53" s="267"/>
      <c r="F53" s="267"/>
      <c r="G53" s="267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253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266" t="s">
        <v>2086</v>
      </c>
      <c r="D54" s="267"/>
      <c r="E54" s="267"/>
      <c r="F54" s="267"/>
      <c r="G54" s="267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253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266" t="s">
        <v>2087</v>
      </c>
      <c r="D55" s="267"/>
      <c r="E55" s="267"/>
      <c r="F55" s="267"/>
      <c r="G55" s="267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253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266" t="s">
        <v>2088</v>
      </c>
      <c r="D56" s="267"/>
      <c r="E56" s="267"/>
      <c r="F56" s="267"/>
      <c r="G56" s="267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253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ht="22.5" outlineLevel="1" x14ac:dyDescent="0.2">
      <c r="A57" s="176">
        <v>20</v>
      </c>
      <c r="B57" s="177" t="s">
        <v>2131</v>
      </c>
      <c r="C57" s="185" t="s">
        <v>2132</v>
      </c>
      <c r="D57" s="178" t="s">
        <v>1721</v>
      </c>
      <c r="E57" s="179">
        <v>2</v>
      </c>
      <c r="F57" s="180"/>
      <c r="G57" s="181">
        <f t="shared" ref="G57:G64" si="14">ROUND(E57*F57,2)</f>
        <v>0</v>
      </c>
      <c r="H57" s="180"/>
      <c r="I57" s="181">
        <f t="shared" ref="I57:I64" si="15">ROUND(E57*H57,2)</f>
        <v>0</v>
      </c>
      <c r="J57" s="180"/>
      <c r="K57" s="181">
        <f t="shared" ref="K57:K64" si="16">ROUND(E57*J57,2)</f>
        <v>0</v>
      </c>
      <c r="L57" s="181">
        <v>21</v>
      </c>
      <c r="M57" s="181">
        <f t="shared" ref="M57:M64" si="17">G57*(1+L57/100)</f>
        <v>0</v>
      </c>
      <c r="N57" s="179">
        <v>0</v>
      </c>
      <c r="O57" s="179">
        <f t="shared" ref="O57:O64" si="18">ROUND(E57*N57,2)</f>
        <v>0</v>
      </c>
      <c r="P57" s="179">
        <v>0</v>
      </c>
      <c r="Q57" s="179">
        <f t="shared" ref="Q57:Q64" si="19">ROUND(E57*P57,2)</f>
        <v>0</v>
      </c>
      <c r="R57" s="181"/>
      <c r="S57" s="181" t="s">
        <v>672</v>
      </c>
      <c r="T57" s="182" t="s">
        <v>249</v>
      </c>
      <c r="U57" s="158">
        <v>0</v>
      </c>
      <c r="V57" s="158">
        <f t="shared" ref="V57:V64" si="20">ROUND(E57*U57,2)</f>
        <v>0</v>
      </c>
      <c r="W57" s="158"/>
      <c r="X57" s="158" t="s">
        <v>963</v>
      </c>
      <c r="Y57" s="158" t="s">
        <v>250</v>
      </c>
      <c r="Z57" s="147"/>
      <c r="AA57" s="147"/>
      <c r="AB57" s="147"/>
      <c r="AC57" s="147"/>
      <c r="AD57" s="147"/>
      <c r="AE57" s="147"/>
      <c r="AF57" s="147"/>
      <c r="AG57" s="147" t="s">
        <v>1722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6">
        <v>21</v>
      </c>
      <c r="B58" s="177" t="s">
        <v>2133</v>
      </c>
      <c r="C58" s="185" t="s">
        <v>2134</v>
      </c>
      <c r="D58" s="178" t="s">
        <v>1721</v>
      </c>
      <c r="E58" s="179">
        <v>6</v>
      </c>
      <c r="F58" s="180"/>
      <c r="G58" s="181">
        <f t="shared" si="14"/>
        <v>0</v>
      </c>
      <c r="H58" s="180"/>
      <c r="I58" s="181">
        <f t="shared" si="15"/>
        <v>0</v>
      </c>
      <c r="J58" s="180"/>
      <c r="K58" s="181">
        <f t="shared" si="16"/>
        <v>0</v>
      </c>
      <c r="L58" s="181">
        <v>21</v>
      </c>
      <c r="M58" s="181">
        <f t="shared" si="17"/>
        <v>0</v>
      </c>
      <c r="N58" s="179">
        <v>0</v>
      </c>
      <c r="O58" s="179">
        <f t="shared" si="18"/>
        <v>0</v>
      </c>
      <c r="P58" s="179">
        <v>0</v>
      </c>
      <c r="Q58" s="179">
        <f t="shared" si="19"/>
        <v>0</v>
      </c>
      <c r="R58" s="181"/>
      <c r="S58" s="181" t="s">
        <v>672</v>
      </c>
      <c r="T58" s="182" t="s">
        <v>249</v>
      </c>
      <c r="U58" s="158">
        <v>0</v>
      </c>
      <c r="V58" s="158">
        <f t="shared" si="20"/>
        <v>0</v>
      </c>
      <c r="W58" s="158"/>
      <c r="X58" s="158" t="s">
        <v>963</v>
      </c>
      <c r="Y58" s="158" t="s">
        <v>250</v>
      </c>
      <c r="Z58" s="147"/>
      <c r="AA58" s="147"/>
      <c r="AB58" s="147"/>
      <c r="AC58" s="147"/>
      <c r="AD58" s="147"/>
      <c r="AE58" s="147"/>
      <c r="AF58" s="147"/>
      <c r="AG58" s="147" t="s">
        <v>1722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6">
        <v>22</v>
      </c>
      <c r="B59" s="177" t="s">
        <v>2135</v>
      </c>
      <c r="C59" s="185" t="s">
        <v>2136</v>
      </c>
      <c r="D59" s="178" t="s">
        <v>1721</v>
      </c>
      <c r="E59" s="179">
        <v>2</v>
      </c>
      <c r="F59" s="180"/>
      <c r="G59" s="181">
        <f t="shared" si="14"/>
        <v>0</v>
      </c>
      <c r="H59" s="180"/>
      <c r="I59" s="181">
        <f t="shared" si="15"/>
        <v>0</v>
      </c>
      <c r="J59" s="180"/>
      <c r="K59" s="181">
        <f t="shared" si="16"/>
        <v>0</v>
      </c>
      <c r="L59" s="181">
        <v>21</v>
      </c>
      <c r="M59" s="181">
        <f t="shared" si="17"/>
        <v>0</v>
      </c>
      <c r="N59" s="179">
        <v>0</v>
      </c>
      <c r="O59" s="179">
        <f t="shared" si="18"/>
        <v>0</v>
      </c>
      <c r="P59" s="179">
        <v>0</v>
      </c>
      <c r="Q59" s="179">
        <f t="shared" si="19"/>
        <v>0</v>
      </c>
      <c r="R59" s="181"/>
      <c r="S59" s="181" t="s">
        <v>672</v>
      </c>
      <c r="T59" s="182" t="s">
        <v>249</v>
      </c>
      <c r="U59" s="158">
        <v>0</v>
      </c>
      <c r="V59" s="158">
        <f t="shared" si="20"/>
        <v>0</v>
      </c>
      <c r="W59" s="158"/>
      <c r="X59" s="158" t="s">
        <v>963</v>
      </c>
      <c r="Y59" s="158" t="s">
        <v>250</v>
      </c>
      <c r="Z59" s="147"/>
      <c r="AA59" s="147"/>
      <c r="AB59" s="147"/>
      <c r="AC59" s="147"/>
      <c r="AD59" s="147"/>
      <c r="AE59" s="147"/>
      <c r="AF59" s="147"/>
      <c r="AG59" s="147" t="s">
        <v>1722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76">
        <v>23</v>
      </c>
      <c r="B60" s="177" t="s">
        <v>2137</v>
      </c>
      <c r="C60" s="185" t="s">
        <v>2138</v>
      </c>
      <c r="D60" s="178" t="s">
        <v>1721</v>
      </c>
      <c r="E60" s="179">
        <v>2</v>
      </c>
      <c r="F60" s="180"/>
      <c r="G60" s="181">
        <f t="shared" si="14"/>
        <v>0</v>
      </c>
      <c r="H60" s="180"/>
      <c r="I60" s="181">
        <f t="shared" si="15"/>
        <v>0</v>
      </c>
      <c r="J60" s="180"/>
      <c r="K60" s="181">
        <f t="shared" si="16"/>
        <v>0</v>
      </c>
      <c r="L60" s="181">
        <v>21</v>
      </c>
      <c r="M60" s="181">
        <f t="shared" si="17"/>
        <v>0</v>
      </c>
      <c r="N60" s="179">
        <v>0</v>
      </c>
      <c r="O60" s="179">
        <f t="shared" si="18"/>
        <v>0</v>
      </c>
      <c r="P60" s="179">
        <v>0</v>
      </c>
      <c r="Q60" s="179">
        <f t="shared" si="19"/>
        <v>0</v>
      </c>
      <c r="R60" s="181"/>
      <c r="S60" s="181" t="s">
        <v>672</v>
      </c>
      <c r="T60" s="182" t="s">
        <v>249</v>
      </c>
      <c r="U60" s="158">
        <v>0</v>
      </c>
      <c r="V60" s="158">
        <f t="shared" si="20"/>
        <v>0</v>
      </c>
      <c r="W60" s="158"/>
      <c r="X60" s="158" t="s">
        <v>963</v>
      </c>
      <c r="Y60" s="158" t="s">
        <v>250</v>
      </c>
      <c r="Z60" s="147"/>
      <c r="AA60" s="147"/>
      <c r="AB60" s="147"/>
      <c r="AC60" s="147"/>
      <c r="AD60" s="147"/>
      <c r="AE60" s="147"/>
      <c r="AF60" s="147"/>
      <c r="AG60" s="147" t="s">
        <v>1722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6">
        <v>24</v>
      </c>
      <c r="B61" s="177" t="s">
        <v>2139</v>
      </c>
      <c r="C61" s="185" t="s">
        <v>2140</v>
      </c>
      <c r="D61" s="178" t="s">
        <v>1721</v>
      </c>
      <c r="E61" s="179">
        <v>8</v>
      </c>
      <c r="F61" s="180"/>
      <c r="G61" s="181">
        <f t="shared" si="14"/>
        <v>0</v>
      </c>
      <c r="H61" s="180"/>
      <c r="I61" s="181">
        <f t="shared" si="15"/>
        <v>0</v>
      </c>
      <c r="J61" s="180"/>
      <c r="K61" s="181">
        <f t="shared" si="16"/>
        <v>0</v>
      </c>
      <c r="L61" s="181">
        <v>21</v>
      </c>
      <c r="M61" s="181">
        <f t="shared" si="17"/>
        <v>0</v>
      </c>
      <c r="N61" s="179">
        <v>0</v>
      </c>
      <c r="O61" s="179">
        <f t="shared" si="18"/>
        <v>0</v>
      </c>
      <c r="P61" s="179">
        <v>0</v>
      </c>
      <c r="Q61" s="179">
        <f t="shared" si="19"/>
        <v>0</v>
      </c>
      <c r="R61" s="181"/>
      <c r="S61" s="181" t="s">
        <v>672</v>
      </c>
      <c r="T61" s="182" t="s">
        <v>249</v>
      </c>
      <c r="U61" s="158">
        <v>0</v>
      </c>
      <c r="V61" s="158">
        <f t="shared" si="20"/>
        <v>0</v>
      </c>
      <c r="W61" s="158"/>
      <c r="X61" s="158" t="s">
        <v>963</v>
      </c>
      <c r="Y61" s="158" t="s">
        <v>250</v>
      </c>
      <c r="Z61" s="147"/>
      <c r="AA61" s="147"/>
      <c r="AB61" s="147"/>
      <c r="AC61" s="147"/>
      <c r="AD61" s="147"/>
      <c r="AE61" s="147"/>
      <c r="AF61" s="147"/>
      <c r="AG61" s="147" t="s">
        <v>1722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76">
        <v>25</v>
      </c>
      <c r="B62" s="177" t="s">
        <v>2141</v>
      </c>
      <c r="C62" s="185" t="s">
        <v>2142</v>
      </c>
      <c r="D62" s="178" t="s">
        <v>1721</v>
      </c>
      <c r="E62" s="179">
        <v>8</v>
      </c>
      <c r="F62" s="180"/>
      <c r="G62" s="181">
        <f t="shared" si="14"/>
        <v>0</v>
      </c>
      <c r="H62" s="180"/>
      <c r="I62" s="181">
        <f t="shared" si="15"/>
        <v>0</v>
      </c>
      <c r="J62" s="180"/>
      <c r="K62" s="181">
        <f t="shared" si="16"/>
        <v>0</v>
      </c>
      <c r="L62" s="181">
        <v>21</v>
      </c>
      <c r="M62" s="181">
        <f t="shared" si="17"/>
        <v>0</v>
      </c>
      <c r="N62" s="179">
        <v>0</v>
      </c>
      <c r="O62" s="179">
        <f t="shared" si="18"/>
        <v>0</v>
      </c>
      <c r="P62" s="179">
        <v>0</v>
      </c>
      <c r="Q62" s="179">
        <f t="shared" si="19"/>
        <v>0</v>
      </c>
      <c r="R62" s="181"/>
      <c r="S62" s="181" t="s">
        <v>672</v>
      </c>
      <c r="T62" s="182" t="s">
        <v>249</v>
      </c>
      <c r="U62" s="158">
        <v>0</v>
      </c>
      <c r="V62" s="158">
        <f t="shared" si="20"/>
        <v>0</v>
      </c>
      <c r="W62" s="158"/>
      <c r="X62" s="158" t="s">
        <v>963</v>
      </c>
      <c r="Y62" s="158" t="s">
        <v>250</v>
      </c>
      <c r="Z62" s="147"/>
      <c r="AA62" s="147"/>
      <c r="AB62" s="147"/>
      <c r="AC62" s="147"/>
      <c r="AD62" s="147"/>
      <c r="AE62" s="147"/>
      <c r="AF62" s="147"/>
      <c r="AG62" s="147" t="s">
        <v>1722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6">
        <v>26</v>
      </c>
      <c r="B63" s="177" t="s">
        <v>2143</v>
      </c>
      <c r="C63" s="185" t="s">
        <v>2100</v>
      </c>
      <c r="D63" s="178" t="s">
        <v>287</v>
      </c>
      <c r="E63" s="179">
        <v>79</v>
      </c>
      <c r="F63" s="180"/>
      <c r="G63" s="181">
        <f t="shared" si="14"/>
        <v>0</v>
      </c>
      <c r="H63" s="180"/>
      <c r="I63" s="181">
        <f t="shared" si="15"/>
        <v>0</v>
      </c>
      <c r="J63" s="180"/>
      <c r="K63" s="181">
        <f t="shared" si="16"/>
        <v>0</v>
      </c>
      <c r="L63" s="181">
        <v>21</v>
      </c>
      <c r="M63" s="181">
        <f t="shared" si="17"/>
        <v>0</v>
      </c>
      <c r="N63" s="179">
        <v>0</v>
      </c>
      <c r="O63" s="179">
        <f t="shared" si="18"/>
        <v>0</v>
      </c>
      <c r="P63" s="179">
        <v>0</v>
      </c>
      <c r="Q63" s="179">
        <f t="shared" si="19"/>
        <v>0</v>
      </c>
      <c r="R63" s="181"/>
      <c r="S63" s="181" t="s">
        <v>672</v>
      </c>
      <c r="T63" s="182" t="s">
        <v>249</v>
      </c>
      <c r="U63" s="158">
        <v>0</v>
      </c>
      <c r="V63" s="158">
        <f t="shared" si="20"/>
        <v>0</v>
      </c>
      <c r="W63" s="158"/>
      <c r="X63" s="158" t="s">
        <v>963</v>
      </c>
      <c r="Y63" s="158" t="s">
        <v>250</v>
      </c>
      <c r="Z63" s="147"/>
      <c r="AA63" s="147"/>
      <c r="AB63" s="147"/>
      <c r="AC63" s="147"/>
      <c r="AD63" s="147"/>
      <c r="AE63" s="147"/>
      <c r="AF63" s="147"/>
      <c r="AG63" s="147" t="s">
        <v>1722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6">
        <v>27</v>
      </c>
      <c r="B64" s="177" t="s">
        <v>2144</v>
      </c>
      <c r="C64" s="185" t="s">
        <v>2126</v>
      </c>
      <c r="D64" s="178" t="s">
        <v>287</v>
      </c>
      <c r="E64" s="179">
        <v>42</v>
      </c>
      <c r="F64" s="180"/>
      <c r="G64" s="181">
        <f t="shared" si="14"/>
        <v>0</v>
      </c>
      <c r="H64" s="180"/>
      <c r="I64" s="181">
        <f t="shared" si="15"/>
        <v>0</v>
      </c>
      <c r="J64" s="180"/>
      <c r="K64" s="181">
        <f t="shared" si="16"/>
        <v>0</v>
      </c>
      <c r="L64" s="181">
        <v>21</v>
      </c>
      <c r="M64" s="181">
        <f t="shared" si="17"/>
        <v>0</v>
      </c>
      <c r="N64" s="179">
        <v>0</v>
      </c>
      <c r="O64" s="179">
        <f t="shared" si="18"/>
        <v>0</v>
      </c>
      <c r="P64" s="179">
        <v>0</v>
      </c>
      <c r="Q64" s="179">
        <f t="shared" si="19"/>
        <v>0</v>
      </c>
      <c r="R64" s="181"/>
      <c r="S64" s="181" t="s">
        <v>672</v>
      </c>
      <c r="T64" s="182" t="s">
        <v>249</v>
      </c>
      <c r="U64" s="158">
        <v>0</v>
      </c>
      <c r="V64" s="158">
        <f t="shared" si="20"/>
        <v>0</v>
      </c>
      <c r="W64" s="158"/>
      <c r="X64" s="158" t="s">
        <v>963</v>
      </c>
      <c r="Y64" s="158" t="s">
        <v>250</v>
      </c>
      <c r="Z64" s="147"/>
      <c r="AA64" s="147"/>
      <c r="AB64" s="147"/>
      <c r="AC64" s="147"/>
      <c r="AD64" s="147"/>
      <c r="AE64" s="147"/>
      <c r="AF64" s="147"/>
      <c r="AG64" s="147" t="s">
        <v>1722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5.5" x14ac:dyDescent="0.2">
      <c r="A65" s="161" t="s">
        <v>243</v>
      </c>
      <c r="B65" s="162" t="s">
        <v>158</v>
      </c>
      <c r="C65" s="183" t="s">
        <v>159</v>
      </c>
      <c r="D65" s="163"/>
      <c r="E65" s="164"/>
      <c r="F65" s="165"/>
      <c r="G65" s="165">
        <f>SUMIF(AG66:AG82,"&lt;&gt;NOR",G66:G82)</f>
        <v>0</v>
      </c>
      <c r="H65" s="165"/>
      <c r="I65" s="165">
        <f>SUM(I66:I82)</f>
        <v>0</v>
      </c>
      <c r="J65" s="165"/>
      <c r="K65" s="165">
        <f>SUM(K66:K82)</f>
        <v>0</v>
      </c>
      <c r="L65" s="165"/>
      <c r="M65" s="165">
        <f>SUM(M66:M82)</f>
        <v>0</v>
      </c>
      <c r="N65" s="164"/>
      <c r="O65" s="164">
        <f>SUM(O66:O82)</f>
        <v>0</v>
      </c>
      <c r="P65" s="164"/>
      <c r="Q65" s="164">
        <f>SUM(Q66:Q82)</f>
        <v>0</v>
      </c>
      <c r="R65" s="165"/>
      <c r="S65" s="165"/>
      <c r="T65" s="166"/>
      <c r="U65" s="160"/>
      <c r="V65" s="160">
        <f>SUM(V66:V82)</f>
        <v>0</v>
      </c>
      <c r="W65" s="160"/>
      <c r="X65" s="160"/>
      <c r="Y65" s="160"/>
      <c r="AG65" t="s">
        <v>244</v>
      </c>
    </row>
    <row r="66" spans="1:60" ht="22.5" outlineLevel="1" x14ac:dyDescent="0.2">
      <c r="A66" s="168">
        <v>28</v>
      </c>
      <c r="B66" s="169" t="s">
        <v>2145</v>
      </c>
      <c r="C66" s="184" t="s">
        <v>2146</v>
      </c>
      <c r="D66" s="170" t="s">
        <v>1721</v>
      </c>
      <c r="E66" s="171">
        <v>1</v>
      </c>
      <c r="F66" s="172"/>
      <c r="G66" s="173">
        <f>ROUND(E66*F66,2)</f>
        <v>0</v>
      </c>
      <c r="H66" s="172"/>
      <c r="I66" s="173">
        <f>ROUND(E66*H66,2)</f>
        <v>0</v>
      </c>
      <c r="J66" s="172"/>
      <c r="K66" s="173">
        <f>ROUND(E66*J66,2)</f>
        <v>0</v>
      </c>
      <c r="L66" s="173">
        <v>21</v>
      </c>
      <c r="M66" s="173">
        <f>G66*(1+L66/100)</f>
        <v>0</v>
      </c>
      <c r="N66" s="171">
        <v>0</v>
      </c>
      <c r="O66" s="171">
        <f>ROUND(E66*N66,2)</f>
        <v>0</v>
      </c>
      <c r="P66" s="171">
        <v>0</v>
      </c>
      <c r="Q66" s="171">
        <f>ROUND(E66*P66,2)</f>
        <v>0</v>
      </c>
      <c r="R66" s="173"/>
      <c r="S66" s="173" t="s">
        <v>672</v>
      </c>
      <c r="T66" s="174" t="s">
        <v>249</v>
      </c>
      <c r="U66" s="158">
        <v>0</v>
      </c>
      <c r="V66" s="158">
        <f>ROUND(E66*U66,2)</f>
        <v>0</v>
      </c>
      <c r="W66" s="158"/>
      <c r="X66" s="158" t="s">
        <v>963</v>
      </c>
      <c r="Y66" s="158" t="s">
        <v>250</v>
      </c>
      <c r="Z66" s="147"/>
      <c r="AA66" s="147"/>
      <c r="AB66" s="147"/>
      <c r="AC66" s="147"/>
      <c r="AD66" s="147"/>
      <c r="AE66" s="147"/>
      <c r="AF66" s="147"/>
      <c r="AG66" s="147" t="s">
        <v>1722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3" t="s">
        <v>2128</v>
      </c>
      <c r="D67" s="254"/>
      <c r="E67" s="254"/>
      <c r="F67" s="254"/>
      <c r="G67" s="254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253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266" t="s">
        <v>2129</v>
      </c>
      <c r="D68" s="267"/>
      <c r="E68" s="267"/>
      <c r="F68" s="267"/>
      <c r="G68" s="267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253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266" t="s">
        <v>2109</v>
      </c>
      <c r="D69" s="267"/>
      <c r="E69" s="267"/>
      <c r="F69" s="267"/>
      <c r="G69" s="26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253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266" t="s">
        <v>2083</v>
      </c>
      <c r="D70" s="267"/>
      <c r="E70" s="267"/>
      <c r="F70" s="267"/>
      <c r="G70" s="267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253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266" t="s">
        <v>2130</v>
      </c>
      <c r="D71" s="267"/>
      <c r="E71" s="267"/>
      <c r="F71" s="267"/>
      <c r="G71" s="267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253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266" t="s">
        <v>2085</v>
      </c>
      <c r="D72" s="267"/>
      <c r="E72" s="267"/>
      <c r="F72" s="267"/>
      <c r="G72" s="267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253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266" t="s">
        <v>2147</v>
      </c>
      <c r="D73" s="267"/>
      <c r="E73" s="267"/>
      <c r="F73" s="267"/>
      <c r="G73" s="267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253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266" t="s">
        <v>2087</v>
      </c>
      <c r="D74" s="267"/>
      <c r="E74" s="267"/>
      <c r="F74" s="267"/>
      <c r="G74" s="267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253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">
      <c r="A75" s="154"/>
      <c r="B75" s="155"/>
      <c r="C75" s="266" t="s">
        <v>2088</v>
      </c>
      <c r="D75" s="267"/>
      <c r="E75" s="267"/>
      <c r="F75" s="267"/>
      <c r="G75" s="267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253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6">
        <v>29</v>
      </c>
      <c r="B76" s="177" t="s">
        <v>2148</v>
      </c>
      <c r="C76" s="185" t="s">
        <v>2090</v>
      </c>
      <c r="D76" s="178" t="s">
        <v>1721</v>
      </c>
      <c r="E76" s="179">
        <v>2</v>
      </c>
      <c r="F76" s="180"/>
      <c r="G76" s="181">
        <f t="shared" ref="G76:G82" si="21">ROUND(E76*F76,2)</f>
        <v>0</v>
      </c>
      <c r="H76" s="180"/>
      <c r="I76" s="181">
        <f t="shared" ref="I76:I82" si="22">ROUND(E76*H76,2)</f>
        <v>0</v>
      </c>
      <c r="J76" s="180"/>
      <c r="K76" s="181">
        <f t="shared" ref="K76:K82" si="23">ROUND(E76*J76,2)</f>
        <v>0</v>
      </c>
      <c r="L76" s="181">
        <v>21</v>
      </c>
      <c r="M76" s="181">
        <f t="shared" ref="M76:M82" si="24">G76*(1+L76/100)</f>
        <v>0</v>
      </c>
      <c r="N76" s="179">
        <v>0</v>
      </c>
      <c r="O76" s="179">
        <f t="shared" ref="O76:O82" si="25">ROUND(E76*N76,2)</f>
        <v>0</v>
      </c>
      <c r="P76" s="179">
        <v>0</v>
      </c>
      <c r="Q76" s="179">
        <f t="shared" ref="Q76:Q82" si="26">ROUND(E76*P76,2)</f>
        <v>0</v>
      </c>
      <c r="R76" s="181"/>
      <c r="S76" s="181" t="s">
        <v>672</v>
      </c>
      <c r="T76" s="182" t="s">
        <v>249</v>
      </c>
      <c r="U76" s="158">
        <v>0</v>
      </c>
      <c r="V76" s="158">
        <f t="shared" ref="V76:V82" si="27">ROUND(E76*U76,2)</f>
        <v>0</v>
      </c>
      <c r="W76" s="158"/>
      <c r="X76" s="158" t="s">
        <v>963</v>
      </c>
      <c r="Y76" s="158" t="s">
        <v>250</v>
      </c>
      <c r="Z76" s="147"/>
      <c r="AA76" s="147"/>
      <c r="AB76" s="147"/>
      <c r="AC76" s="147"/>
      <c r="AD76" s="147"/>
      <c r="AE76" s="147"/>
      <c r="AF76" s="147"/>
      <c r="AG76" s="147" t="s">
        <v>1722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6">
        <v>30</v>
      </c>
      <c r="B77" s="177" t="s">
        <v>2149</v>
      </c>
      <c r="C77" s="185" t="s">
        <v>2150</v>
      </c>
      <c r="D77" s="178" t="s">
        <v>1721</v>
      </c>
      <c r="E77" s="179">
        <v>8</v>
      </c>
      <c r="F77" s="180"/>
      <c r="G77" s="181">
        <f t="shared" si="21"/>
        <v>0</v>
      </c>
      <c r="H77" s="180"/>
      <c r="I77" s="181">
        <f t="shared" si="22"/>
        <v>0</v>
      </c>
      <c r="J77" s="180"/>
      <c r="K77" s="181">
        <f t="shared" si="23"/>
        <v>0</v>
      </c>
      <c r="L77" s="181">
        <v>21</v>
      </c>
      <c r="M77" s="181">
        <f t="shared" si="24"/>
        <v>0</v>
      </c>
      <c r="N77" s="179">
        <v>0</v>
      </c>
      <c r="O77" s="179">
        <f t="shared" si="25"/>
        <v>0</v>
      </c>
      <c r="P77" s="179">
        <v>0</v>
      </c>
      <c r="Q77" s="179">
        <f t="shared" si="26"/>
        <v>0</v>
      </c>
      <c r="R77" s="181"/>
      <c r="S77" s="181" t="s">
        <v>672</v>
      </c>
      <c r="T77" s="182" t="s">
        <v>249</v>
      </c>
      <c r="U77" s="158">
        <v>0</v>
      </c>
      <c r="V77" s="158">
        <f t="shared" si="27"/>
        <v>0</v>
      </c>
      <c r="W77" s="158"/>
      <c r="X77" s="158" t="s">
        <v>963</v>
      </c>
      <c r="Y77" s="158" t="s">
        <v>250</v>
      </c>
      <c r="Z77" s="147"/>
      <c r="AA77" s="147"/>
      <c r="AB77" s="147"/>
      <c r="AC77" s="147"/>
      <c r="AD77" s="147"/>
      <c r="AE77" s="147"/>
      <c r="AF77" s="147"/>
      <c r="AG77" s="147" t="s">
        <v>1722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6">
        <v>31</v>
      </c>
      <c r="B78" s="177" t="s">
        <v>2151</v>
      </c>
      <c r="C78" s="185" t="s">
        <v>2152</v>
      </c>
      <c r="D78" s="178" t="s">
        <v>1721</v>
      </c>
      <c r="E78" s="179">
        <v>4</v>
      </c>
      <c r="F78" s="180"/>
      <c r="G78" s="181">
        <f t="shared" si="21"/>
        <v>0</v>
      </c>
      <c r="H78" s="180"/>
      <c r="I78" s="181">
        <f t="shared" si="22"/>
        <v>0</v>
      </c>
      <c r="J78" s="180"/>
      <c r="K78" s="181">
        <f t="shared" si="23"/>
        <v>0</v>
      </c>
      <c r="L78" s="181">
        <v>21</v>
      </c>
      <c r="M78" s="181">
        <f t="shared" si="24"/>
        <v>0</v>
      </c>
      <c r="N78" s="179">
        <v>0</v>
      </c>
      <c r="O78" s="179">
        <f t="shared" si="25"/>
        <v>0</v>
      </c>
      <c r="P78" s="179">
        <v>0</v>
      </c>
      <c r="Q78" s="179">
        <f t="shared" si="26"/>
        <v>0</v>
      </c>
      <c r="R78" s="181"/>
      <c r="S78" s="181" t="s">
        <v>672</v>
      </c>
      <c r="T78" s="182" t="s">
        <v>249</v>
      </c>
      <c r="U78" s="158">
        <v>0</v>
      </c>
      <c r="V78" s="158">
        <f t="shared" si="27"/>
        <v>0</v>
      </c>
      <c r="W78" s="158"/>
      <c r="X78" s="158" t="s">
        <v>963</v>
      </c>
      <c r="Y78" s="158" t="s">
        <v>250</v>
      </c>
      <c r="Z78" s="147"/>
      <c r="AA78" s="147"/>
      <c r="AB78" s="147"/>
      <c r="AC78" s="147"/>
      <c r="AD78" s="147"/>
      <c r="AE78" s="147"/>
      <c r="AF78" s="147"/>
      <c r="AG78" s="147" t="s">
        <v>1722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6">
        <v>32</v>
      </c>
      <c r="B79" s="177" t="s">
        <v>2153</v>
      </c>
      <c r="C79" s="185" t="s">
        <v>2154</v>
      </c>
      <c r="D79" s="178" t="s">
        <v>1721</v>
      </c>
      <c r="E79" s="179">
        <v>8</v>
      </c>
      <c r="F79" s="180"/>
      <c r="G79" s="181">
        <f t="shared" si="21"/>
        <v>0</v>
      </c>
      <c r="H79" s="180"/>
      <c r="I79" s="181">
        <f t="shared" si="22"/>
        <v>0</v>
      </c>
      <c r="J79" s="180"/>
      <c r="K79" s="181">
        <f t="shared" si="23"/>
        <v>0</v>
      </c>
      <c r="L79" s="181">
        <v>21</v>
      </c>
      <c r="M79" s="181">
        <f t="shared" si="24"/>
        <v>0</v>
      </c>
      <c r="N79" s="179">
        <v>0</v>
      </c>
      <c r="O79" s="179">
        <f t="shared" si="25"/>
        <v>0</v>
      </c>
      <c r="P79" s="179">
        <v>0</v>
      </c>
      <c r="Q79" s="179">
        <f t="shared" si="26"/>
        <v>0</v>
      </c>
      <c r="R79" s="181"/>
      <c r="S79" s="181" t="s">
        <v>672</v>
      </c>
      <c r="T79" s="182" t="s">
        <v>249</v>
      </c>
      <c r="U79" s="158">
        <v>0</v>
      </c>
      <c r="V79" s="158">
        <f t="shared" si="27"/>
        <v>0</v>
      </c>
      <c r="W79" s="158"/>
      <c r="X79" s="158" t="s">
        <v>963</v>
      </c>
      <c r="Y79" s="158" t="s">
        <v>250</v>
      </c>
      <c r="Z79" s="147"/>
      <c r="AA79" s="147"/>
      <c r="AB79" s="147"/>
      <c r="AC79" s="147"/>
      <c r="AD79" s="147"/>
      <c r="AE79" s="147"/>
      <c r="AF79" s="147"/>
      <c r="AG79" s="147" t="s">
        <v>1722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6">
        <v>33</v>
      </c>
      <c r="B80" s="177" t="s">
        <v>2155</v>
      </c>
      <c r="C80" s="185" t="s">
        <v>2156</v>
      </c>
      <c r="D80" s="178" t="s">
        <v>1721</v>
      </c>
      <c r="E80" s="179">
        <v>8</v>
      </c>
      <c r="F80" s="180"/>
      <c r="G80" s="181">
        <f t="shared" si="21"/>
        <v>0</v>
      </c>
      <c r="H80" s="180"/>
      <c r="I80" s="181">
        <f t="shared" si="22"/>
        <v>0</v>
      </c>
      <c r="J80" s="180"/>
      <c r="K80" s="181">
        <f t="shared" si="23"/>
        <v>0</v>
      </c>
      <c r="L80" s="181">
        <v>21</v>
      </c>
      <c r="M80" s="181">
        <f t="shared" si="24"/>
        <v>0</v>
      </c>
      <c r="N80" s="179">
        <v>0</v>
      </c>
      <c r="O80" s="179">
        <f t="shared" si="25"/>
        <v>0</v>
      </c>
      <c r="P80" s="179">
        <v>0</v>
      </c>
      <c r="Q80" s="179">
        <f t="shared" si="26"/>
        <v>0</v>
      </c>
      <c r="R80" s="181"/>
      <c r="S80" s="181" t="s">
        <v>672</v>
      </c>
      <c r="T80" s="182" t="s">
        <v>249</v>
      </c>
      <c r="U80" s="158">
        <v>0</v>
      </c>
      <c r="V80" s="158">
        <f t="shared" si="27"/>
        <v>0</v>
      </c>
      <c r="W80" s="158"/>
      <c r="X80" s="158" t="s">
        <v>963</v>
      </c>
      <c r="Y80" s="158" t="s">
        <v>250</v>
      </c>
      <c r="Z80" s="147"/>
      <c r="AA80" s="147"/>
      <c r="AB80" s="147"/>
      <c r="AC80" s="147"/>
      <c r="AD80" s="147"/>
      <c r="AE80" s="147"/>
      <c r="AF80" s="147"/>
      <c r="AG80" s="147" t="s">
        <v>1722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6">
        <v>34</v>
      </c>
      <c r="B81" s="177" t="s">
        <v>2157</v>
      </c>
      <c r="C81" s="185" t="s">
        <v>2124</v>
      </c>
      <c r="D81" s="178" t="s">
        <v>287</v>
      </c>
      <c r="E81" s="179">
        <v>85</v>
      </c>
      <c r="F81" s="180"/>
      <c r="G81" s="181">
        <f t="shared" si="21"/>
        <v>0</v>
      </c>
      <c r="H81" s="180"/>
      <c r="I81" s="181">
        <f t="shared" si="22"/>
        <v>0</v>
      </c>
      <c r="J81" s="180"/>
      <c r="K81" s="181">
        <f t="shared" si="23"/>
        <v>0</v>
      </c>
      <c r="L81" s="181">
        <v>21</v>
      </c>
      <c r="M81" s="181">
        <f t="shared" si="24"/>
        <v>0</v>
      </c>
      <c r="N81" s="179">
        <v>0</v>
      </c>
      <c r="O81" s="179">
        <f t="shared" si="25"/>
        <v>0</v>
      </c>
      <c r="P81" s="179">
        <v>0</v>
      </c>
      <c r="Q81" s="179">
        <f t="shared" si="26"/>
        <v>0</v>
      </c>
      <c r="R81" s="181"/>
      <c r="S81" s="181" t="s">
        <v>672</v>
      </c>
      <c r="T81" s="182" t="s">
        <v>249</v>
      </c>
      <c r="U81" s="158">
        <v>0</v>
      </c>
      <c r="V81" s="158">
        <f t="shared" si="27"/>
        <v>0</v>
      </c>
      <c r="W81" s="158"/>
      <c r="X81" s="158" t="s">
        <v>963</v>
      </c>
      <c r="Y81" s="158" t="s">
        <v>250</v>
      </c>
      <c r="Z81" s="147"/>
      <c r="AA81" s="147"/>
      <c r="AB81" s="147"/>
      <c r="AC81" s="147"/>
      <c r="AD81" s="147"/>
      <c r="AE81" s="147"/>
      <c r="AF81" s="147"/>
      <c r="AG81" s="147" t="s">
        <v>1722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6">
        <v>35</v>
      </c>
      <c r="B82" s="177" t="s">
        <v>2158</v>
      </c>
      <c r="C82" s="185" t="s">
        <v>2105</v>
      </c>
      <c r="D82" s="178" t="s">
        <v>287</v>
      </c>
      <c r="E82" s="179">
        <v>45</v>
      </c>
      <c r="F82" s="180"/>
      <c r="G82" s="181">
        <f t="shared" si="21"/>
        <v>0</v>
      </c>
      <c r="H82" s="180"/>
      <c r="I82" s="181">
        <f t="shared" si="22"/>
        <v>0</v>
      </c>
      <c r="J82" s="180"/>
      <c r="K82" s="181">
        <f t="shared" si="23"/>
        <v>0</v>
      </c>
      <c r="L82" s="181">
        <v>21</v>
      </c>
      <c r="M82" s="181">
        <f t="shared" si="24"/>
        <v>0</v>
      </c>
      <c r="N82" s="179">
        <v>0</v>
      </c>
      <c r="O82" s="179">
        <f t="shared" si="25"/>
        <v>0</v>
      </c>
      <c r="P82" s="179">
        <v>0</v>
      </c>
      <c r="Q82" s="179">
        <f t="shared" si="26"/>
        <v>0</v>
      </c>
      <c r="R82" s="181"/>
      <c r="S82" s="181" t="s">
        <v>672</v>
      </c>
      <c r="T82" s="182" t="s">
        <v>249</v>
      </c>
      <c r="U82" s="158">
        <v>0</v>
      </c>
      <c r="V82" s="158">
        <f t="shared" si="27"/>
        <v>0</v>
      </c>
      <c r="W82" s="158"/>
      <c r="X82" s="158" t="s">
        <v>963</v>
      </c>
      <c r="Y82" s="158" t="s">
        <v>250</v>
      </c>
      <c r="Z82" s="147"/>
      <c r="AA82" s="147"/>
      <c r="AB82" s="147"/>
      <c r="AC82" s="147"/>
      <c r="AD82" s="147"/>
      <c r="AE82" s="147"/>
      <c r="AF82" s="147"/>
      <c r="AG82" s="147" t="s">
        <v>1722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5.5" x14ac:dyDescent="0.2">
      <c r="A83" s="161" t="s">
        <v>243</v>
      </c>
      <c r="B83" s="162" t="s">
        <v>160</v>
      </c>
      <c r="C83" s="183" t="s">
        <v>161</v>
      </c>
      <c r="D83" s="163"/>
      <c r="E83" s="164"/>
      <c r="F83" s="165"/>
      <c r="G83" s="165">
        <f>SUMIF(AG84:AG104,"&lt;&gt;NOR",G84:G104)</f>
        <v>0</v>
      </c>
      <c r="H83" s="165"/>
      <c r="I83" s="165">
        <f>SUM(I84:I104)</f>
        <v>0</v>
      </c>
      <c r="J83" s="165"/>
      <c r="K83" s="165">
        <f>SUM(K84:K104)</f>
        <v>0</v>
      </c>
      <c r="L83" s="165"/>
      <c r="M83" s="165">
        <f>SUM(M84:M104)</f>
        <v>0</v>
      </c>
      <c r="N83" s="164"/>
      <c r="O83" s="164">
        <f>SUM(O84:O104)</f>
        <v>0</v>
      </c>
      <c r="P83" s="164"/>
      <c r="Q83" s="164">
        <f>SUM(Q84:Q104)</f>
        <v>0</v>
      </c>
      <c r="R83" s="165"/>
      <c r="S83" s="165"/>
      <c r="T83" s="166"/>
      <c r="U83" s="160"/>
      <c r="V83" s="160">
        <f>SUM(V84:V104)</f>
        <v>0</v>
      </c>
      <c r="W83" s="160"/>
      <c r="X83" s="160"/>
      <c r="Y83" s="160"/>
      <c r="AG83" t="s">
        <v>244</v>
      </c>
    </row>
    <row r="84" spans="1:60" ht="22.5" outlineLevel="1" x14ac:dyDescent="0.2">
      <c r="A84" s="168">
        <v>36</v>
      </c>
      <c r="B84" s="169" t="s">
        <v>2159</v>
      </c>
      <c r="C84" s="184" t="s">
        <v>2107</v>
      </c>
      <c r="D84" s="170" t="s">
        <v>1721</v>
      </c>
      <c r="E84" s="171">
        <v>1</v>
      </c>
      <c r="F84" s="172"/>
      <c r="G84" s="173">
        <f>ROUND(E84*F84,2)</f>
        <v>0</v>
      </c>
      <c r="H84" s="172"/>
      <c r="I84" s="173">
        <f>ROUND(E84*H84,2)</f>
        <v>0</v>
      </c>
      <c r="J84" s="172"/>
      <c r="K84" s="173">
        <f>ROUND(E84*J84,2)</f>
        <v>0</v>
      </c>
      <c r="L84" s="173">
        <v>21</v>
      </c>
      <c r="M84" s="173">
        <f>G84*(1+L84/100)</f>
        <v>0</v>
      </c>
      <c r="N84" s="171">
        <v>0</v>
      </c>
      <c r="O84" s="171">
        <f>ROUND(E84*N84,2)</f>
        <v>0</v>
      </c>
      <c r="P84" s="171">
        <v>0</v>
      </c>
      <c r="Q84" s="171">
        <f>ROUND(E84*P84,2)</f>
        <v>0</v>
      </c>
      <c r="R84" s="173"/>
      <c r="S84" s="173" t="s">
        <v>672</v>
      </c>
      <c r="T84" s="174" t="s">
        <v>249</v>
      </c>
      <c r="U84" s="158">
        <v>0</v>
      </c>
      <c r="V84" s="158">
        <f>ROUND(E84*U84,2)</f>
        <v>0</v>
      </c>
      <c r="W84" s="158"/>
      <c r="X84" s="158" t="s">
        <v>963</v>
      </c>
      <c r="Y84" s="158" t="s">
        <v>250</v>
      </c>
      <c r="Z84" s="147"/>
      <c r="AA84" s="147"/>
      <c r="AB84" s="147"/>
      <c r="AC84" s="147"/>
      <c r="AD84" s="147"/>
      <c r="AE84" s="147"/>
      <c r="AF84" s="147"/>
      <c r="AG84" s="147" t="s">
        <v>1722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53" t="s">
        <v>2468</v>
      </c>
      <c r="D85" s="254"/>
      <c r="E85" s="254"/>
      <c r="F85" s="254"/>
      <c r="G85" s="254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253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266" t="s">
        <v>2469</v>
      </c>
      <c r="D86" s="267"/>
      <c r="E86" s="267"/>
      <c r="F86" s="267"/>
      <c r="G86" s="267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253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266" t="s">
        <v>2109</v>
      </c>
      <c r="D87" s="267"/>
      <c r="E87" s="267"/>
      <c r="F87" s="267"/>
      <c r="G87" s="267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253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266" t="s">
        <v>2160</v>
      </c>
      <c r="D88" s="267"/>
      <c r="E88" s="267"/>
      <c r="F88" s="267"/>
      <c r="G88" s="267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253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266" t="s">
        <v>2161</v>
      </c>
      <c r="D89" s="267"/>
      <c r="E89" s="267"/>
      <c r="F89" s="267"/>
      <c r="G89" s="267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253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266" t="s">
        <v>2085</v>
      </c>
      <c r="D90" s="267"/>
      <c r="E90" s="267"/>
      <c r="F90" s="267"/>
      <c r="G90" s="267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253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266" t="s">
        <v>2162</v>
      </c>
      <c r="D91" s="267"/>
      <c r="E91" s="267"/>
      <c r="F91" s="267"/>
      <c r="G91" s="267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253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266" t="s">
        <v>2163</v>
      </c>
      <c r="D92" s="267"/>
      <c r="E92" s="267"/>
      <c r="F92" s="267"/>
      <c r="G92" s="267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253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266" t="s">
        <v>2181</v>
      </c>
      <c r="D93" s="267"/>
      <c r="E93" s="267"/>
      <c r="F93" s="267"/>
      <c r="G93" s="267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253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266" t="s">
        <v>2087</v>
      </c>
      <c r="D94" s="267"/>
      <c r="E94" s="267"/>
      <c r="F94" s="267"/>
      <c r="G94" s="267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253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266" t="s">
        <v>2088</v>
      </c>
      <c r="D95" s="267"/>
      <c r="E95" s="267"/>
      <c r="F95" s="267"/>
      <c r="G95" s="267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253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22.5" outlineLevel="1" x14ac:dyDescent="0.2">
      <c r="A96" s="176">
        <v>37</v>
      </c>
      <c r="B96" s="177" t="s">
        <v>2164</v>
      </c>
      <c r="C96" s="185" t="s">
        <v>2132</v>
      </c>
      <c r="D96" s="178" t="s">
        <v>1721</v>
      </c>
      <c r="E96" s="179">
        <v>2</v>
      </c>
      <c r="F96" s="180"/>
      <c r="G96" s="181">
        <f t="shared" ref="G96:G104" si="28">ROUND(E96*F96,2)</f>
        <v>0</v>
      </c>
      <c r="H96" s="180"/>
      <c r="I96" s="181">
        <f t="shared" ref="I96:I104" si="29">ROUND(E96*H96,2)</f>
        <v>0</v>
      </c>
      <c r="J96" s="180"/>
      <c r="K96" s="181">
        <f t="shared" ref="K96:K104" si="30">ROUND(E96*J96,2)</f>
        <v>0</v>
      </c>
      <c r="L96" s="181">
        <v>21</v>
      </c>
      <c r="M96" s="181">
        <f t="shared" ref="M96:M104" si="31">G96*(1+L96/100)</f>
        <v>0</v>
      </c>
      <c r="N96" s="179">
        <v>0</v>
      </c>
      <c r="O96" s="179">
        <f t="shared" ref="O96:O104" si="32">ROUND(E96*N96,2)</f>
        <v>0</v>
      </c>
      <c r="P96" s="179">
        <v>0</v>
      </c>
      <c r="Q96" s="179">
        <f t="shared" ref="Q96:Q104" si="33">ROUND(E96*P96,2)</f>
        <v>0</v>
      </c>
      <c r="R96" s="181"/>
      <c r="S96" s="181" t="s">
        <v>672</v>
      </c>
      <c r="T96" s="182" t="s">
        <v>249</v>
      </c>
      <c r="U96" s="158">
        <v>0</v>
      </c>
      <c r="V96" s="158">
        <f t="shared" ref="V96:V104" si="34">ROUND(E96*U96,2)</f>
        <v>0</v>
      </c>
      <c r="W96" s="158"/>
      <c r="X96" s="158" t="s">
        <v>963</v>
      </c>
      <c r="Y96" s="158" t="s">
        <v>250</v>
      </c>
      <c r="Z96" s="147"/>
      <c r="AA96" s="147"/>
      <c r="AB96" s="147"/>
      <c r="AC96" s="147"/>
      <c r="AD96" s="147"/>
      <c r="AE96" s="147"/>
      <c r="AF96" s="147"/>
      <c r="AG96" s="147" t="s">
        <v>1722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6">
        <v>38</v>
      </c>
      <c r="B97" s="177" t="s">
        <v>2165</v>
      </c>
      <c r="C97" s="185" t="s">
        <v>2166</v>
      </c>
      <c r="D97" s="178" t="s">
        <v>1721</v>
      </c>
      <c r="E97" s="179">
        <v>4</v>
      </c>
      <c r="F97" s="180"/>
      <c r="G97" s="181">
        <f t="shared" si="28"/>
        <v>0</v>
      </c>
      <c r="H97" s="180"/>
      <c r="I97" s="181">
        <f t="shared" si="29"/>
        <v>0</v>
      </c>
      <c r="J97" s="180"/>
      <c r="K97" s="181">
        <f t="shared" si="30"/>
        <v>0</v>
      </c>
      <c r="L97" s="181">
        <v>21</v>
      </c>
      <c r="M97" s="181">
        <f t="shared" si="31"/>
        <v>0</v>
      </c>
      <c r="N97" s="179">
        <v>0</v>
      </c>
      <c r="O97" s="179">
        <f t="shared" si="32"/>
        <v>0</v>
      </c>
      <c r="P97" s="179">
        <v>0</v>
      </c>
      <c r="Q97" s="179">
        <f t="shared" si="33"/>
        <v>0</v>
      </c>
      <c r="R97" s="181"/>
      <c r="S97" s="181" t="s">
        <v>672</v>
      </c>
      <c r="T97" s="182" t="s">
        <v>249</v>
      </c>
      <c r="U97" s="158">
        <v>0</v>
      </c>
      <c r="V97" s="158">
        <f t="shared" si="34"/>
        <v>0</v>
      </c>
      <c r="W97" s="158"/>
      <c r="X97" s="158" t="s">
        <v>963</v>
      </c>
      <c r="Y97" s="158" t="s">
        <v>250</v>
      </c>
      <c r="Z97" s="147"/>
      <c r="AA97" s="147"/>
      <c r="AB97" s="147"/>
      <c r="AC97" s="147"/>
      <c r="AD97" s="147"/>
      <c r="AE97" s="147"/>
      <c r="AF97" s="147"/>
      <c r="AG97" s="147" t="s">
        <v>1722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6">
        <v>39</v>
      </c>
      <c r="B98" s="177" t="s">
        <v>2167</v>
      </c>
      <c r="C98" s="185" t="s">
        <v>2168</v>
      </c>
      <c r="D98" s="178" t="s">
        <v>1721</v>
      </c>
      <c r="E98" s="179">
        <v>4</v>
      </c>
      <c r="F98" s="180"/>
      <c r="G98" s="181">
        <f t="shared" si="28"/>
        <v>0</v>
      </c>
      <c r="H98" s="180"/>
      <c r="I98" s="181">
        <f t="shared" si="29"/>
        <v>0</v>
      </c>
      <c r="J98" s="180"/>
      <c r="K98" s="181">
        <f t="shared" si="30"/>
        <v>0</v>
      </c>
      <c r="L98" s="181">
        <v>21</v>
      </c>
      <c r="M98" s="181">
        <f t="shared" si="31"/>
        <v>0</v>
      </c>
      <c r="N98" s="179">
        <v>0</v>
      </c>
      <c r="O98" s="179">
        <f t="shared" si="32"/>
        <v>0</v>
      </c>
      <c r="P98" s="179">
        <v>0</v>
      </c>
      <c r="Q98" s="179">
        <f t="shared" si="33"/>
        <v>0</v>
      </c>
      <c r="R98" s="181"/>
      <c r="S98" s="181" t="s">
        <v>672</v>
      </c>
      <c r="T98" s="182" t="s">
        <v>249</v>
      </c>
      <c r="U98" s="158">
        <v>0</v>
      </c>
      <c r="V98" s="158">
        <f t="shared" si="34"/>
        <v>0</v>
      </c>
      <c r="W98" s="158"/>
      <c r="X98" s="158" t="s">
        <v>963</v>
      </c>
      <c r="Y98" s="158" t="s">
        <v>250</v>
      </c>
      <c r="Z98" s="147"/>
      <c r="AA98" s="147"/>
      <c r="AB98" s="147"/>
      <c r="AC98" s="147"/>
      <c r="AD98" s="147"/>
      <c r="AE98" s="147"/>
      <c r="AF98" s="147"/>
      <c r="AG98" s="147" t="s">
        <v>1722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ht="22.5" outlineLevel="1" x14ac:dyDescent="0.2">
      <c r="A99" s="176">
        <v>40</v>
      </c>
      <c r="B99" s="177" t="s">
        <v>2169</v>
      </c>
      <c r="C99" s="185" t="s">
        <v>2170</v>
      </c>
      <c r="D99" s="178" t="s">
        <v>1721</v>
      </c>
      <c r="E99" s="179">
        <v>2</v>
      </c>
      <c r="F99" s="180"/>
      <c r="G99" s="181">
        <f t="shared" si="28"/>
        <v>0</v>
      </c>
      <c r="H99" s="180"/>
      <c r="I99" s="181">
        <f t="shared" si="29"/>
        <v>0</v>
      </c>
      <c r="J99" s="180"/>
      <c r="K99" s="181">
        <f t="shared" si="30"/>
        <v>0</v>
      </c>
      <c r="L99" s="181">
        <v>21</v>
      </c>
      <c r="M99" s="181">
        <f t="shared" si="31"/>
        <v>0</v>
      </c>
      <c r="N99" s="179">
        <v>0</v>
      </c>
      <c r="O99" s="179">
        <f t="shared" si="32"/>
        <v>0</v>
      </c>
      <c r="P99" s="179">
        <v>0</v>
      </c>
      <c r="Q99" s="179">
        <f t="shared" si="33"/>
        <v>0</v>
      </c>
      <c r="R99" s="181"/>
      <c r="S99" s="181" t="s">
        <v>672</v>
      </c>
      <c r="T99" s="182" t="s">
        <v>249</v>
      </c>
      <c r="U99" s="158">
        <v>0</v>
      </c>
      <c r="V99" s="158">
        <f t="shared" si="34"/>
        <v>0</v>
      </c>
      <c r="W99" s="158"/>
      <c r="X99" s="158" t="s">
        <v>963</v>
      </c>
      <c r="Y99" s="158" t="s">
        <v>250</v>
      </c>
      <c r="Z99" s="147"/>
      <c r="AA99" s="147"/>
      <c r="AB99" s="147"/>
      <c r="AC99" s="147"/>
      <c r="AD99" s="147"/>
      <c r="AE99" s="147"/>
      <c r="AF99" s="147"/>
      <c r="AG99" s="147" t="s">
        <v>1722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76">
        <v>41</v>
      </c>
      <c r="B100" s="177" t="s">
        <v>2171</v>
      </c>
      <c r="C100" s="185" t="s">
        <v>2172</v>
      </c>
      <c r="D100" s="178" t="s">
        <v>1721</v>
      </c>
      <c r="E100" s="179">
        <v>2</v>
      </c>
      <c r="F100" s="180"/>
      <c r="G100" s="181">
        <f t="shared" si="28"/>
        <v>0</v>
      </c>
      <c r="H100" s="180"/>
      <c r="I100" s="181">
        <f t="shared" si="29"/>
        <v>0</v>
      </c>
      <c r="J100" s="180"/>
      <c r="K100" s="181">
        <f t="shared" si="30"/>
        <v>0</v>
      </c>
      <c r="L100" s="181">
        <v>21</v>
      </c>
      <c r="M100" s="181">
        <f t="shared" si="31"/>
        <v>0</v>
      </c>
      <c r="N100" s="179">
        <v>0</v>
      </c>
      <c r="O100" s="179">
        <f t="shared" si="32"/>
        <v>0</v>
      </c>
      <c r="P100" s="179">
        <v>0</v>
      </c>
      <c r="Q100" s="179">
        <f t="shared" si="33"/>
        <v>0</v>
      </c>
      <c r="R100" s="181"/>
      <c r="S100" s="181" t="s">
        <v>672</v>
      </c>
      <c r="T100" s="182" t="s">
        <v>249</v>
      </c>
      <c r="U100" s="158">
        <v>0</v>
      </c>
      <c r="V100" s="158">
        <f t="shared" si="34"/>
        <v>0</v>
      </c>
      <c r="W100" s="158"/>
      <c r="X100" s="158" t="s">
        <v>963</v>
      </c>
      <c r="Y100" s="158" t="s">
        <v>250</v>
      </c>
      <c r="Z100" s="147"/>
      <c r="AA100" s="147"/>
      <c r="AB100" s="147"/>
      <c r="AC100" s="147"/>
      <c r="AD100" s="147"/>
      <c r="AE100" s="147"/>
      <c r="AF100" s="147"/>
      <c r="AG100" s="147" t="s">
        <v>1722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6">
        <v>42</v>
      </c>
      <c r="B101" s="177" t="s">
        <v>2173</v>
      </c>
      <c r="C101" s="185" t="s">
        <v>2174</v>
      </c>
      <c r="D101" s="178" t="s">
        <v>1721</v>
      </c>
      <c r="E101" s="179">
        <v>11</v>
      </c>
      <c r="F101" s="180"/>
      <c r="G101" s="181">
        <f t="shared" si="28"/>
        <v>0</v>
      </c>
      <c r="H101" s="180"/>
      <c r="I101" s="181">
        <f t="shared" si="29"/>
        <v>0</v>
      </c>
      <c r="J101" s="180"/>
      <c r="K101" s="181">
        <f t="shared" si="30"/>
        <v>0</v>
      </c>
      <c r="L101" s="181">
        <v>21</v>
      </c>
      <c r="M101" s="181">
        <f t="shared" si="31"/>
        <v>0</v>
      </c>
      <c r="N101" s="179">
        <v>0</v>
      </c>
      <c r="O101" s="179">
        <f t="shared" si="32"/>
        <v>0</v>
      </c>
      <c r="P101" s="179">
        <v>0</v>
      </c>
      <c r="Q101" s="179">
        <f t="shared" si="33"/>
        <v>0</v>
      </c>
      <c r="R101" s="181"/>
      <c r="S101" s="181" t="s">
        <v>672</v>
      </c>
      <c r="T101" s="182" t="s">
        <v>249</v>
      </c>
      <c r="U101" s="158">
        <v>0</v>
      </c>
      <c r="V101" s="158">
        <f t="shared" si="34"/>
        <v>0</v>
      </c>
      <c r="W101" s="158"/>
      <c r="X101" s="158" t="s">
        <v>963</v>
      </c>
      <c r="Y101" s="158" t="s">
        <v>250</v>
      </c>
      <c r="Z101" s="147"/>
      <c r="AA101" s="147"/>
      <c r="AB101" s="147"/>
      <c r="AC101" s="147"/>
      <c r="AD101" s="147"/>
      <c r="AE101" s="147"/>
      <c r="AF101" s="147"/>
      <c r="AG101" s="147" t="s">
        <v>1722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6">
        <v>43</v>
      </c>
      <c r="B102" s="177" t="s">
        <v>2175</v>
      </c>
      <c r="C102" s="185" t="s">
        <v>2176</v>
      </c>
      <c r="D102" s="178" t="s">
        <v>1721</v>
      </c>
      <c r="E102" s="179">
        <v>11</v>
      </c>
      <c r="F102" s="180"/>
      <c r="G102" s="181">
        <f t="shared" si="28"/>
        <v>0</v>
      </c>
      <c r="H102" s="180"/>
      <c r="I102" s="181">
        <f t="shared" si="29"/>
        <v>0</v>
      </c>
      <c r="J102" s="180"/>
      <c r="K102" s="181">
        <f t="shared" si="30"/>
        <v>0</v>
      </c>
      <c r="L102" s="181">
        <v>21</v>
      </c>
      <c r="M102" s="181">
        <f t="shared" si="31"/>
        <v>0</v>
      </c>
      <c r="N102" s="179">
        <v>0</v>
      </c>
      <c r="O102" s="179">
        <f t="shared" si="32"/>
        <v>0</v>
      </c>
      <c r="P102" s="179">
        <v>0</v>
      </c>
      <c r="Q102" s="179">
        <f t="shared" si="33"/>
        <v>0</v>
      </c>
      <c r="R102" s="181"/>
      <c r="S102" s="181" t="s">
        <v>672</v>
      </c>
      <c r="T102" s="182" t="s">
        <v>249</v>
      </c>
      <c r="U102" s="158">
        <v>0</v>
      </c>
      <c r="V102" s="158">
        <f t="shared" si="34"/>
        <v>0</v>
      </c>
      <c r="W102" s="158"/>
      <c r="X102" s="158" t="s">
        <v>963</v>
      </c>
      <c r="Y102" s="158" t="s">
        <v>250</v>
      </c>
      <c r="Z102" s="147"/>
      <c r="AA102" s="147"/>
      <c r="AB102" s="147"/>
      <c r="AC102" s="147"/>
      <c r="AD102" s="147"/>
      <c r="AE102" s="147"/>
      <c r="AF102" s="147"/>
      <c r="AG102" s="147" t="s">
        <v>1722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6">
        <v>44</v>
      </c>
      <c r="B103" s="177" t="s">
        <v>2177</v>
      </c>
      <c r="C103" s="185" t="s">
        <v>2100</v>
      </c>
      <c r="D103" s="178" t="s">
        <v>287</v>
      </c>
      <c r="E103" s="179">
        <v>147</v>
      </c>
      <c r="F103" s="180"/>
      <c r="G103" s="181">
        <f t="shared" si="28"/>
        <v>0</v>
      </c>
      <c r="H103" s="180"/>
      <c r="I103" s="181">
        <f t="shared" si="29"/>
        <v>0</v>
      </c>
      <c r="J103" s="180"/>
      <c r="K103" s="181">
        <f t="shared" si="30"/>
        <v>0</v>
      </c>
      <c r="L103" s="181">
        <v>21</v>
      </c>
      <c r="M103" s="181">
        <f t="shared" si="31"/>
        <v>0</v>
      </c>
      <c r="N103" s="179">
        <v>0</v>
      </c>
      <c r="O103" s="179">
        <f t="shared" si="32"/>
        <v>0</v>
      </c>
      <c r="P103" s="179">
        <v>0</v>
      </c>
      <c r="Q103" s="179">
        <f t="shared" si="33"/>
        <v>0</v>
      </c>
      <c r="R103" s="181"/>
      <c r="S103" s="181" t="s">
        <v>672</v>
      </c>
      <c r="T103" s="182" t="s">
        <v>249</v>
      </c>
      <c r="U103" s="158">
        <v>0</v>
      </c>
      <c r="V103" s="158">
        <f t="shared" si="34"/>
        <v>0</v>
      </c>
      <c r="W103" s="158"/>
      <c r="X103" s="158" t="s">
        <v>963</v>
      </c>
      <c r="Y103" s="158" t="s">
        <v>250</v>
      </c>
      <c r="Z103" s="147"/>
      <c r="AA103" s="147"/>
      <c r="AB103" s="147"/>
      <c r="AC103" s="147"/>
      <c r="AD103" s="147"/>
      <c r="AE103" s="147"/>
      <c r="AF103" s="147"/>
      <c r="AG103" s="147" t="s">
        <v>1722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76">
        <v>45</v>
      </c>
      <c r="B104" s="177" t="s">
        <v>2178</v>
      </c>
      <c r="C104" s="185" t="s">
        <v>2126</v>
      </c>
      <c r="D104" s="178" t="s">
        <v>287</v>
      </c>
      <c r="E104" s="179">
        <v>40</v>
      </c>
      <c r="F104" s="180"/>
      <c r="G104" s="181">
        <f t="shared" si="28"/>
        <v>0</v>
      </c>
      <c r="H104" s="180"/>
      <c r="I104" s="181">
        <f t="shared" si="29"/>
        <v>0</v>
      </c>
      <c r="J104" s="180"/>
      <c r="K104" s="181">
        <f t="shared" si="30"/>
        <v>0</v>
      </c>
      <c r="L104" s="181">
        <v>21</v>
      </c>
      <c r="M104" s="181">
        <f t="shared" si="31"/>
        <v>0</v>
      </c>
      <c r="N104" s="179">
        <v>0</v>
      </c>
      <c r="O104" s="179">
        <f t="shared" si="32"/>
        <v>0</v>
      </c>
      <c r="P104" s="179">
        <v>0</v>
      </c>
      <c r="Q104" s="179">
        <f t="shared" si="33"/>
        <v>0</v>
      </c>
      <c r="R104" s="181"/>
      <c r="S104" s="181" t="s">
        <v>672</v>
      </c>
      <c r="T104" s="182" t="s">
        <v>249</v>
      </c>
      <c r="U104" s="158">
        <v>0</v>
      </c>
      <c r="V104" s="158">
        <f t="shared" si="34"/>
        <v>0</v>
      </c>
      <c r="W104" s="158"/>
      <c r="X104" s="158" t="s">
        <v>963</v>
      </c>
      <c r="Y104" s="158" t="s">
        <v>250</v>
      </c>
      <c r="Z104" s="147"/>
      <c r="AA104" s="147"/>
      <c r="AB104" s="147"/>
      <c r="AC104" s="147"/>
      <c r="AD104" s="147"/>
      <c r="AE104" s="147"/>
      <c r="AF104" s="147"/>
      <c r="AG104" s="147" t="s">
        <v>1722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5.5" x14ac:dyDescent="0.2">
      <c r="A105" s="161" t="s">
        <v>243</v>
      </c>
      <c r="B105" s="162" t="s">
        <v>162</v>
      </c>
      <c r="C105" s="183" t="s">
        <v>163</v>
      </c>
      <c r="D105" s="163"/>
      <c r="E105" s="164"/>
      <c r="F105" s="165"/>
      <c r="G105" s="165">
        <f>SUMIF(AG106:AG123,"&lt;&gt;NOR",G106:G123)</f>
        <v>0</v>
      </c>
      <c r="H105" s="165"/>
      <c r="I105" s="165">
        <f>SUM(I106:I123)</f>
        <v>0</v>
      </c>
      <c r="J105" s="165"/>
      <c r="K105" s="165">
        <f>SUM(K106:K123)</f>
        <v>0</v>
      </c>
      <c r="L105" s="165"/>
      <c r="M105" s="165">
        <f>SUM(M106:M123)</f>
        <v>0</v>
      </c>
      <c r="N105" s="164"/>
      <c r="O105" s="164">
        <f>SUM(O106:O123)</f>
        <v>0</v>
      </c>
      <c r="P105" s="164"/>
      <c r="Q105" s="164">
        <f>SUM(Q106:Q123)</f>
        <v>0</v>
      </c>
      <c r="R105" s="165"/>
      <c r="S105" s="165"/>
      <c r="T105" s="166"/>
      <c r="U105" s="160"/>
      <c r="V105" s="160">
        <f>SUM(V106:V123)</f>
        <v>0</v>
      </c>
      <c r="W105" s="160"/>
      <c r="X105" s="160"/>
      <c r="Y105" s="160"/>
      <c r="AG105" t="s">
        <v>244</v>
      </c>
    </row>
    <row r="106" spans="1:60" ht="22.5" outlineLevel="1" x14ac:dyDescent="0.2">
      <c r="A106" s="168">
        <v>46</v>
      </c>
      <c r="B106" s="169" t="s">
        <v>2179</v>
      </c>
      <c r="C106" s="184" t="s">
        <v>2107</v>
      </c>
      <c r="D106" s="170" t="s">
        <v>1721</v>
      </c>
      <c r="E106" s="171">
        <v>1</v>
      </c>
      <c r="F106" s="172"/>
      <c r="G106" s="173">
        <f>ROUND(E106*F106,2)</f>
        <v>0</v>
      </c>
      <c r="H106" s="172"/>
      <c r="I106" s="173">
        <f>ROUND(E106*H106,2)</f>
        <v>0</v>
      </c>
      <c r="J106" s="172"/>
      <c r="K106" s="173">
        <f>ROUND(E106*J106,2)</f>
        <v>0</v>
      </c>
      <c r="L106" s="173">
        <v>21</v>
      </c>
      <c r="M106" s="173">
        <f>G106*(1+L106/100)</f>
        <v>0</v>
      </c>
      <c r="N106" s="171">
        <v>0</v>
      </c>
      <c r="O106" s="171">
        <f>ROUND(E106*N106,2)</f>
        <v>0</v>
      </c>
      <c r="P106" s="171">
        <v>0</v>
      </c>
      <c r="Q106" s="171">
        <f>ROUND(E106*P106,2)</f>
        <v>0</v>
      </c>
      <c r="R106" s="173"/>
      <c r="S106" s="173" t="s">
        <v>672</v>
      </c>
      <c r="T106" s="174" t="s">
        <v>249</v>
      </c>
      <c r="U106" s="158">
        <v>0</v>
      </c>
      <c r="V106" s="158">
        <f>ROUND(E106*U106,2)</f>
        <v>0</v>
      </c>
      <c r="W106" s="158"/>
      <c r="X106" s="158" t="s">
        <v>963</v>
      </c>
      <c r="Y106" s="158" t="s">
        <v>250</v>
      </c>
      <c r="Z106" s="147"/>
      <c r="AA106" s="147"/>
      <c r="AB106" s="147"/>
      <c r="AC106" s="147"/>
      <c r="AD106" s="147"/>
      <c r="AE106" s="147"/>
      <c r="AF106" s="147"/>
      <c r="AG106" s="147" t="s">
        <v>1722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53" t="s">
        <v>2180</v>
      </c>
      <c r="D107" s="254"/>
      <c r="E107" s="254"/>
      <c r="F107" s="254"/>
      <c r="G107" s="254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253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266" t="s">
        <v>2109</v>
      </c>
      <c r="D108" s="267"/>
      <c r="E108" s="267"/>
      <c r="F108" s="267"/>
      <c r="G108" s="267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253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266" t="s">
        <v>2083</v>
      </c>
      <c r="D109" s="267"/>
      <c r="E109" s="267"/>
      <c r="F109" s="267"/>
      <c r="G109" s="267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253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266" t="s">
        <v>2161</v>
      </c>
      <c r="D110" s="267"/>
      <c r="E110" s="267"/>
      <c r="F110" s="267"/>
      <c r="G110" s="267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253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266" t="s">
        <v>2085</v>
      </c>
      <c r="D111" s="267"/>
      <c r="E111" s="267"/>
      <c r="F111" s="267"/>
      <c r="G111" s="267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253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266" t="s">
        <v>2198</v>
      </c>
      <c r="D112" s="267"/>
      <c r="E112" s="267"/>
      <c r="F112" s="267"/>
      <c r="G112" s="267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253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266" t="s">
        <v>2163</v>
      </c>
      <c r="D113" s="267"/>
      <c r="E113" s="267"/>
      <c r="F113" s="267"/>
      <c r="G113" s="267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253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266" t="s">
        <v>2181</v>
      </c>
      <c r="D114" s="267"/>
      <c r="E114" s="267"/>
      <c r="F114" s="267"/>
      <c r="G114" s="267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253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266" t="s">
        <v>2087</v>
      </c>
      <c r="D115" s="267"/>
      <c r="E115" s="267"/>
      <c r="F115" s="267"/>
      <c r="G115" s="267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253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266" t="s">
        <v>2088</v>
      </c>
      <c r="D116" s="267"/>
      <c r="E116" s="267"/>
      <c r="F116" s="267"/>
      <c r="G116" s="267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253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2.5" outlineLevel="1" x14ac:dyDescent="0.2">
      <c r="A117" s="176">
        <v>47</v>
      </c>
      <c r="B117" s="177" t="s">
        <v>2182</v>
      </c>
      <c r="C117" s="185" t="s">
        <v>2132</v>
      </c>
      <c r="D117" s="178" t="s">
        <v>1721</v>
      </c>
      <c r="E117" s="179">
        <v>2</v>
      </c>
      <c r="F117" s="180"/>
      <c r="G117" s="181">
        <f t="shared" ref="G117:G123" si="35">ROUND(E117*F117,2)</f>
        <v>0</v>
      </c>
      <c r="H117" s="180"/>
      <c r="I117" s="181">
        <f t="shared" ref="I117:I123" si="36">ROUND(E117*H117,2)</f>
        <v>0</v>
      </c>
      <c r="J117" s="180"/>
      <c r="K117" s="181">
        <f t="shared" ref="K117:K123" si="37">ROUND(E117*J117,2)</f>
        <v>0</v>
      </c>
      <c r="L117" s="181">
        <v>21</v>
      </c>
      <c r="M117" s="181">
        <f t="shared" ref="M117:M123" si="38">G117*(1+L117/100)</f>
        <v>0</v>
      </c>
      <c r="N117" s="179">
        <v>0</v>
      </c>
      <c r="O117" s="179">
        <f t="shared" ref="O117:O123" si="39">ROUND(E117*N117,2)</f>
        <v>0</v>
      </c>
      <c r="P117" s="179">
        <v>0</v>
      </c>
      <c r="Q117" s="179">
        <f t="shared" ref="Q117:Q123" si="40">ROUND(E117*P117,2)</f>
        <v>0</v>
      </c>
      <c r="R117" s="181"/>
      <c r="S117" s="181" t="s">
        <v>672</v>
      </c>
      <c r="T117" s="182" t="s">
        <v>249</v>
      </c>
      <c r="U117" s="158">
        <v>0</v>
      </c>
      <c r="V117" s="158">
        <f t="shared" ref="V117:V123" si="41">ROUND(E117*U117,2)</f>
        <v>0</v>
      </c>
      <c r="W117" s="158"/>
      <c r="X117" s="158" t="s">
        <v>963</v>
      </c>
      <c r="Y117" s="158" t="s">
        <v>250</v>
      </c>
      <c r="Z117" s="147"/>
      <c r="AA117" s="147"/>
      <c r="AB117" s="147"/>
      <c r="AC117" s="147"/>
      <c r="AD117" s="147"/>
      <c r="AE117" s="147"/>
      <c r="AF117" s="147"/>
      <c r="AG117" s="147" t="s">
        <v>1722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6">
        <v>48</v>
      </c>
      <c r="B118" s="177" t="s">
        <v>2183</v>
      </c>
      <c r="C118" s="185" t="s">
        <v>2184</v>
      </c>
      <c r="D118" s="178" t="s">
        <v>1721</v>
      </c>
      <c r="E118" s="179">
        <v>8</v>
      </c>
      <c r="F118" s="180"/>
      <c r="G118" s="181">
        <f t="shared" si="35"/>
        <v>0</v>
      </c>
      <c r="H118" s="180"/>
      <c r="I118" s="181">
        <f t="shared" si="36"/>
        <v>0</v>
      </c>
      <c r="J118" s="180"/>
      <c r="K118" s="181">
        <f t="shared" si="37"/>
        <v>0</v>
      </c>
      <c r="L118" s="181">
        <v>21</v>
      </c>
      <c r="M118" s="181">
        <f t="shared" si="38"/>
        <v>0</v>
      </c>
      <c r="N118" s="179">
        <v>0</v>
      </c>
      <c r="O118" s="179">
        <f t="shared" si="39"/>
        <v>0</v>
      </c>
      <c r="P118" s="179">
        <v>0</v>
      </c>
      <c r="Q118" s="179">
        <f t="shared" si="40"/>
        <v>0</v>
      </c>
      <c r="R118" s="181"/>
      <c r="S118" s="181" t="s">
        <v>672</v>
      </c>
      <c r="T118" s="182" t="s">
        <v>249</v>
      </c>
      <c r="U118" s="158">
        <v>0</v>
      </c>
      <c r="V118" s="158">
        <f t="shared" si="41"/>
        <v>0</v>
      </c>
      <c r="W118" s="158"/>
      <c r="X118" s="158" t="s">
        <v>963</v>
      </c>
      <c r="Y118" s="158" t="s">
        <v>250</v>
      </c>
      <c r="Z118" s="147"/>
      <c r="AA118" s="147"/>
      <c r="AB118" s="147"/>
      <c r="AC118" s="147"/>
      <c r="AD118" s="147"/>
      <c r="AE118" s="147"/>
      <c r="AF118" s="147"/>
      <c r="AG118" s="147" t="s">
        <v>1722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ht="22.5" outlineLevel="1" x14ac:dyDescent="0.2">
      <c r="A119" s="176">
        <v>49</v>
      </c>
      <c r="B119" s="177" t="s">
        <v>2185</v>
      </c>
      <c r="C119" s="185" t="s">
        <v>2186</v>
      </c>
      <c r="D119" s="178" t="s">
        <v>1721</v>
      </c>
      <c r="E119" s="179">
        <v>2</v>
      </c>
      <c r="F119" s="180"/>
      <c r="G119" s="181">
        <f t="shared" si="35"/>
        <v>0</v>
      </c>
      <c r="H119" s="180"/>
      <c r="I119" s="181">
        <f t="shared" si="36"/>
        <v>0</v>
      </c>
      <c r="J119" s="180"/>
      <c r="K119" s="181">
        <f t="shared" si="37"/>
        <v>0</v>
      </c>
      <c r="L119" s="181">
        <v>21</v>
      </c>
      <c r="M119" s="181">
        <f t="shared" si="38"/>
        <v>0</v>
      </c>
      <c r="N119" s="179">
        <v>0</v>
      </c>
      <c r="O119" s="179">
        <f t="shared" si="39"/>
        <v>0</v>
      </c>
      <c r="P119" s="179">
        <v>0</v>
      </c>
      <c r="Q119" s="179">
        <f t="shared" si="40"/>
        <v>0</v>
      </c>
      <c r="R119" s="181"/>
      <c r="S119" s="181" t="s">
        <v>672</v>
      </c>
      <c r="T119" s="182" t="s">
        <v>249</v>
      </c>
      <c r="U119" s="158">
        <v>0</v>
      </c>
      <c r="V119" s="158">
        <f t="shared" si="41"/>
        <v>0</v>
      </c>
      <c r="W119" s="158"/>
      <c r="X119" s="158" t="s">
        <v>963</v>
      </c>
      <c r="Y119" s="158" t="s">
        <v>250</v>
      </c>
      <c r="Z119" s="147"/>
      <c r="AA119" s="147"/>
      <c r="AB119" s="147"/>
      <c r="AC119" s="147"/>
      <c r="AD119" s="147"/>
      <c r="AE119" s="147"/>
      <c r="AF119" s="147"/>
      <c r="AG119" s="147" t="s">
        <v>1722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2.5" outlineLevel="1" x14ac:dyDescent="0.2">
      <c r="A120" s="176">
        <v>50</v>
      </c>
      <c r="B120" s="177" t="s">
        <v>2187</v>
      </c>
      <c r="C120" s="185" t="s">
        <v>2188</v>
      </c>
      <c r="D120" s="178" t="s">
        <v>1721</v>
      </c>
      <c r="E120" s="179">
        <v>11</v>
      </c>
      <c r="F120" s="180"/>
      <c r="G120" s="181">
        <f t="shared" si="35"/>
        <v>0</v>
      </c>
      <c r="H120" s="180"/>
      <c r="I120" s="181">
        <f t="shared" si="36"/>
        <v>0</v>
      </c>
      <c r="J120" s="180"/>
      <c r="K120" s="181">
        <f t="shared" si="37"/>
        <v>0</v>
      </c>
      <c r="L120" s="181">
        <v>21</v>
      </c>
      <c r="M120" s="181">
        <f t="shared" si="38"/>
        <v>0</v>
      </c>
      <c r="N120" s="179">
        <v>0</v>
      </c>
      <c r="O120" s="179">
        <f t="shared" si="39"/>
        <v>0</v>
      </c>
      <c r="P120" s="179">
        <v>0</v>
      </c>
      <c r="Q120" s="179">
        <f t="shared" si="40"/>
        <v>0</v>
      </c>
      <c r="R120" s="181"/>
      <c r="S120" s="181" t="s">
        <v>672</v>
      </c>
      <c r="T120" s="182" t="s">
        <v>249</v>
      </c>
      <c r="U120" s="158">
        <v>0</v>
      </c>
      <c r="V120" s="158">
        <f t="shared" si="41"/>
        <v>0</v>
      </c>
      <c r="W120" s="158"/>
      <c r="X120" s="158" t="s">
        <v>963</v>
      </c>
      <c r="Y120" s="158" t="s">
        <v>250</v>
      </c>
      <c r="Z120" s="147"/>
      <c r="AA120" s="147"/>
      <c r="AB120" s="147"/>
      <c r="AC120" s="147"/>
      <c r="AD120" s="147"/>
      <c r="AE120" s="147"/>
      <c r="AF120" s="147"/>
      <c r="AG120" s="147" t="s">
        <v>1722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2.5" outlineLevel="1" x14ac:dyDescent="0.2">
      <c r="A121" s="176">
        <v>51</v>
      </c>
      <c r="B121" s="177" t="s">
        <v>2189</v>
      </c>
      <c r="C121" s="185" t="s">
        <v>2190</v>
      </c>
      <c r="D121" s="178" t="s">
        <v>1721</v>
      </c>
      <c r="E121" s="179">
        <v>11</v>
      </c>
      <c r="F121" s="180"/>
      <c r="G121" s="181">
        <f t="shared" si="35"/>
        <v>0</v>
      </c>
      <c r="H121" s="180"/>
      <c r="I121" s="181">
        <f t="shared" si="36"/>
        <v>0</v>
      </c>
      <c r="J121" s="180"/>
      <c r="K121" s="181">
        <f t="shared" si="37"/>
        <v>0</v>
      </c>
      <c r="L121" s="181">
        <v>21</v>
      </c>
      <c r="M121" s="181">
        <f t="shared" si="38"/>
        <v>0</v>
      </c>
      <c r="N121" s="179">
        <v>0</v>
      </c>
      <c r="O121" s="179">
        <f t="shared" si="39"/>
        <v>0</v>
      </c>
      <c r="P121" s="179">
        <v>0</v>
      </c>
      <c r="Q121" s="179">
        <f t="shared" si="40"/>
        <v>0</v>
      </c>
      <c r="R121" s="181"/>
      <c r="S121" s="181" t="s">
        <v>672</v>
      </c>
      <c r="T121" s="182" t="s">
        <v>249</v>
      </c>
      <c r="U121" s="158">
        <v>0</v>
      </c>
      <c r="V121" s="158">
        <f t="shared" si="41"/>
        <v>0</v>
      </c>
      <c r="W121" s="158"/>
      <c r="X121" s="158" t="s">
        <v>963</v>
      </c>
      <c r="Y121" s="158" t="s">
        <v>250</v>
      </c>
      <c r="Z121" s="147"/>
      <c r="AA121" s="147"/>
      <c r="AB121" s="147"/>
      <c r="AC121" s="147"/>
      <c r="AD121" s="147"/>
      <c r="AE121" s="147"/>
      <c r="AF121" s="147"/>
      <c r="AG121" s="147" t="s">
        <v>1722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6">
        <v>52</v>
      </c>
      <c r="B122" s="177" t="s">
        <v>2191</v>
      </c>
      <c r="C122" s="185" t="s">
        <v>2124</v>
      </c>
      <c r="D122" s="178" t="s">
        <v>287</v>
      </c>
      <c r="E122" s="179">
        <v>93</v>
      </c>
      <c r="F122" s="180"/>
      <c r="G122" s="181">
        <f t="shared" si="35"/>
        <v>0</v>
      </c>
      <c r="H122" s="180"/>
      <c r="I122" s="181">
        <f t="shared" si="36"/>
        <v>0</v>
      </c>
      <c r="J122" s="180"/>
      <c r="K122" s="181">
        <f t="shared" si="37"/>
        <v>0</v>
      </c>
      <c r="L122" s="181">
        <v>21</v>
      </c>
      <c r="M122" s="181">
        <f t="shared" si="38"/>
        <v>0</v>
      </c>
      <c r="N122" s="179">
        <v>0</v>
      </c>
      <c r="O122" s="179">
        <f t="shared" si="39"/>
        <v>0</v>
      </c>
      <c r="P122" s="179">
        <v>0</v>
      </c>
      <c r="Q122" s="179">
        <f t="shared" si="40"/>
        <v>0</v>
      </c>
      <c r="R122" s="181"/>
      <c r="S122" s="181" t="s">
        <v>672</v>
      </c>
      <c r="T122" s="182" t="s">
        <v>249</v>
      </c>
      <c r="U122" s="158">
        <v>0</v>
      </c>
      <c r="V122" s="158">
        <f t="shared" si="41"/>
        <v>0</v>
      </c>
      <c r="W122" s="158"/>
      <c r="X122" s="158" t="s">
        <v>963</v>
      </c>
      <c r="Y122" s="158" t="s">
        <v>250</v>
      </c>
      <c r="Z122" s="147"/>
      <c r="AA122" s="147"/>
      <c r="AB122" s="147"/>
      <c r="AC122" s="147"/>
      <c r="AD122" s="147"/>
      <c r="AE122" s="147"/>
      <c r="AF122" s="147"/>
      <c r="AG122" s="147" t="s">
        <v>1722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76">
        <v>53</v>
      </c>
      <c r="B123" s="177" t="s">
        <v>2192</v>
      </c>
      <c r="C123" s="185" t="s">
        <v>2193</v>
      </c>
      <c r="D123" s="178" t="s">
        <v>287</v>
      </c>
      <c r="E123" s="179">
        <v>40</v>
      </c>
      <c r="F123" s="180"/>
      <c r="G123" s="181">
        <f t="shared" si="35"/>
        <v>0</v>
      </c>
      <c r="H123" s="180"/>
      <c r="I123" s="181">
        <f t="shared" si="36"/>
        <v>0</v>
      </c>
      <c r="J123" s="180"/>
      <c r="K123" s="181">
        <f t="shared" si="37"/>
        <v>0</v>
      </c>
      <c r="L123" s="181">
        <v>21</v>
      </c>
      <c r="M123" s="181">
        <f t="shared" si="38"/>
        <v>0</v>
      </c>
      <c r="N123" s="179">
        <v>0</v>
      </c>
      <c r="O123" s="179">
        <f t="shared" si="39"/>
        <v>0</v>
      </c>
      <c r="P123" s="179">
        <v>0</v>
      </c>
      <c r="Q123" s="179">
        <f t="shared" si="40"/>
        <v>0</v>
      </c>
      <c r="R123" s="181"/>
      <c r="S123" s="181" t="s">
        <v>672</v>
      </c>
      <c r="T123" s="182" t="s">
        <v>249</v>
      </c>
      <c r="U123" s="158">
        <v>0</v>
      </c>
      <c r="V123" s="158">
        <f t="shared" si="41"/>
        <v>0</v>
      </c>
      <c r="W123" s="158"/>
      <c r="X123" s="158" t="s">
        <v>963</v>
      </c>
      <c r="Y123" s="158" t="s">
        <v>250</v>
      </c>
      <c r="Z123" s="147"/>
      <c r="AA123" s="147"/>
      <c r="AB123" s="147"/>
      <c r="AC123" s="147"/>
      <c r="AD123" s="147"/>
      <c r="AE123" s="147"/>
      <c r="AF123" s="147"/>
      <c r="AG123" s="147" t="s">
        <v>1722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5.5" x14ac:dyDescent="0.2">
      <c r="A124" s="161" t="s">
        <v>243</v>
      </c>
      <c r="B124" s="162" t="s">
        <v>164</v>
      </c>
      <c r="C124" s="183" t="s">
        <v>165</v>
      </c>
      <c r="D124" s="163"/>
      <c r="E124" s="164"/>
      <c r="F124" s="165"/>
      <c r="G124" s="165">
        <f>SUMIF(AG125:AG141,"&lt;&gt;NOR",G125:G141)</f>
        <v>0</v>
      </c>
      <c r="H124" s="165"/>
      <c r="I124" s="165">
        <f>SUM(I125:I141)</f>
        <v>0</v>
      </c>
      <c r="J124" s="165"/>
      <c r="K124" s="165">
        <f>SUM(K125:K141)</f>
        <v>0</v>
      </c>
      <c r="L124" s="165"/>
      <c r="M124" s="165">
        <f>SUM(M125:M141)</f>
        <v>0</v>
      </c>
      <c r="N124" s="164"/>
      <c r="O124" s="164">
        <f>SUM(O125:O141)</f>
        <v>0</v>
      </c>
      <c r="P124" s="164"/>
      <c r="Q124" s="164">
        <f>SUM(Q125:Q141)</f>
        <v>0</v>
      </c>
      <c r="R124" s="165"/>
      <c r="S124" s="165"/>
      <c r="T124" s="166"/>
      <c r="U124" s="160"/>
      <c r="V124" s="160">
        <f>SUM(V125:V141)</f>
        <v>0</v>
      </c>
      <c r="W124" s="160"/>
      <c r="X124" s="160"/>
      <c r="Y124" s="160"/>
      <c r="AG124" t="s">
        <v>244</v>
      </c>
    </row>
    <row r="125" spans="1:60" ht="22.5" outlineLevel="1" x14ac:dyDescent="0.2">
      <c r="A125" s="168">
        <v>54</v>
      </c>
      <c r="B125" s="169" t="s">
        <v>2194</v>
      </c>
      <c r="C125" s="184" t="s">
        <v>2107</v>
      </c>
      <c r="D125" s="170" t="s">
        <v>1721</v>
      </c>
      <c r="E125" s="171">
        <v>1</v>
      </c>
      <c r="F125" s="172"/>
      <c r="G125" s="173">
        <f>ROUND(E125*F125,2)</f>
        <v>0</v>
      </c>
      <c r="H125" s="172"/>
      <c r="I125" s="173">
        <f>ROUND(E125*H125,2)</f>
        <v>0</v>
      </c>
      <c r="J125" s="172"/>
      <c r="K125" s="173">
        <f>ROUND(E125*J125,2)</f>
        <v>0</v>
      </c>
      <c r="L125" s="173">
        <v>21</v>
      </c>
      <c r="M125" s="173">
        <f>G125*(1+L125/100)</f>
        <v>0</v>
      </c>
      <c r="N125" s="171">
        <v>0</v>
      </c>
      <c r="O125" s="171">
        <f>ROUND(E125*N125,2)</f>
        <v>0</v>
      </c>
      <c r="P125" s="171">
        <v>0</v>
      </c>
      <c r="Q125" s="171">
        <f>ROUND(E125*P125,2)</f>
        <v>0</v>
      </c>
      <c r="R125" s="173"/>
      <c r="S125" s="173" t="s">
        <v>672</v>
      </c>
      <c r="T125" s="174" t="s">
        <v>249</v>
      </c>
      <c r="U125" s="158">
        <v>0</v>
      </c>
      <c r="V125" s="158">
        <f>ROUND(E125*U125,2)</f>
        <v>0</v>
      </c>
      <c r="W125" s="158"/>
      <c r="X125" s="158" t="s">
        <v>963</v>
      </c>
      <c r="Y125" s="158" t="s">
        <v>250</v>
      </c>
      <c r="Z125" s="147"/>
      <c r="AA125" s="147"/>
      <c r="AB125" s="147"/>
      <c r="AC125" s="147"/>
      <c r="AD125" s="147"/>
      <c r="AE125" s="147"/>
      <c r="AF125" s="147"/>
      <c r="AG125" s="147" t="s">
        <v>1722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2" x14ac:dyDescent="0.2">
      <c r="A126" s="154"/>
      <c r="B126" s="155"/>
      <c r="C126" s="253" t="s">
        <v>2195</v>
      </c>
      <c r="D126" s="254"/>
      <c r="E126" s="254"/>
      <c r="F126" s="254"/>
      <c r="G126" s="254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253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266" t="s">
        <v>2196</v>
      </c>
      <c r="D127" s="267"/>
      <c r="E127" s="267"/>
      <c r="F127" s="267"/>
      <c r="G127" s="267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253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266" t="s">
        <v>2083</v>
      </c>
      <c r="D128" s="267"/>
      <c r="E128" s="267"/>
      <c r="F128" s="267"/>
      <c r="G128" s="267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253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266" t="s">
        <v>2197</v>
      </c>
      <c r="D129" s="267"/>
      <c r="E129" s="267"/>
      <c r="F129" s="267"/>
      <c r="G129" s="267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253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266" t="s">
        <v>2085</v>
      </c>
      <c r="D130" s="267"/>
      <c r="E130" s="267"/>
      <c r="F130" s="267"/>
      <c r="G130" s="267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253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266" t="s">
        <v>2198</v>
      </c>
      <c r="D131" s="267"/>
      <c r="E131" s="267"/>
      <c r="F131" s="267"/>
      <c r="G131" s="267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253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266" t="s">
        <v>2163</v>
      </c>
      <c r="D132" s="267"/>
      <c r="E132" s="267"/>
      <c r="F132" s="267"/>
      <c r="G132" s="267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253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266" t="s">
        <v>2181</v>
      </c>
      <c r="D133" s="267"/>
      <c r="E133" s="267"/>
      <c r="F133" s="267"/>
      <c r="G133" s="267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253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266" t="s">
        <v>2087</v>
      </c>
      <c r="D134" s="267"/>
      <c r="E134" s="267"/>
      <c r="F134" s="267"/>
      <c r="G134" s="267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253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266" t="s">
        <v>2111</v>
      </c>
      <c r="D135" s="267"/>
      <c r="E135" s="267"/>
      <c r="F135" s="267"/>
      <c r="G135" s="267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253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ht="22.5" outlineLevel="1" x14ac:dyDescent="0.2">
      <c r="A136" s="176">
        <v>55</v>
      </c>
      <c r="B136" s="177" t="s">
        <v>2199</v>
      </c>
      <c r="C136" s="185" t="s">
        <v>2132</v>
      </c>
      <c r="D136" s="178" t="s">
        <v>1721</v>
      </c>
      <c r="E136" s="179">
        <v>2</v>
      </c>
      <c r="F136" s="180"/>
      <c r="G136" s="181">
        <f t="shared" ref="G136:G141" si="42">ROUND(E136*F136,2)</f>
        <v>0</v>
      </c>
      <c r="H136" s="180"/>
      <c r="I136" s="181">
        <f t="shared" ref="I136:I141" si="43">ROUND(E136*H136,2)</f>
        <v>0</v>
      </c>
      <c r="J136" s="180"/>
      <c r="K136" s="181">
        <f t="shared" ref="K136:K141" si="44">ROUND(E136*J136,2)</f>
        <v>0</v>
      </c>
      <c r="L136" s="181">
        <v>21</v>
      </c>
      <c r="M136" s="181">
        <f t="shared" ref="M136:M141" si="45">G136*(1+L136/100)</f>
        <v>0</v>
      </c>
      <c r="N136" s="179">
        <v>0</v>
      </c>
      <c r="O136" s="179">
        <f t="shared" ref="O136:O141" si="46">ROUND(E136*N136,2)</f>
        <v>0</v>
      </c>
      <c r="P136" s="179">
        <v>0</v>
      </c>
      <c r="Q136" s="179">
        <f t="shared" ref="Q136:Q141" si="47">ROUND(E136*P136,2)</f>
        <v>0</v>
      </c>
      <c r="R136" s="181"/>
      <c r="S136" s="181" t="s">
        <v>672</v>
      </c>
      <c r="T136" s="182" t="s">
        <v>249</v>
      </c>
      <c r="U136" s="158">
        <v>0</v>
      </c>
      <c r="V136" s="158">
        <f t="shared" ref="V136:V141" si="48">ROUND(E136*U136,2)</f>
        <v>0</v>
      </c>
      <c r="W136" s="158"/>
      <c r="X136" s="158" t="s">
        <v>963</v>
      </c>
      <c r="Y136" s="158" t="s">
        <v>250</v>
      </c>
      <c r="Z136" s="147"/>
      <c r="AA136" s="147"/>
      <c r="AB136" s="147"/>
      <c r="AC136" s="147"/>
      <c r="AD136" s="147"/>
      <c r="AE136" s="147"/>
      <c r="AF136" s="147"/>
      <c r="AG136" s="147" t="s">
        <v>1722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6">
        <v>56</v>
      </c>
      <c r="B137" s="177" t="s">
        <v>2200</v>
      </c>
      <c r="C137" s="185" t="s">
        <v>2150</v>
      </c>
      <c r="D137" s="178" t="s">
        <v>1721</v>
      </c>
      <c r="E137" s="179">
        <v>8</v>
      </c>
      <c r="F137" s="180"/>
      <c r="G137" s="181">
        <f t="shared" si="42"/>
        <v>0</v>
      </c>
      <c r="H137" s="180"/>
      <c r="I137" s="181">
        <f t="shared" si="43"/>
        <v>0</v>
      </c>
      <c r="J137" s="180"/>
      <c r="K137" s="181">
        <f t="shared" si="44"/>
        <v>0</v>
      </c>
      <c r="L137" s="181">
        <v>21</v>
      </c>
      <c r="M137" s="181">
        <f t="shared" si="45"/>
        <v>0</v>
      </c>
      <c r="N137" s="179">
        <v>0</v>
      </c>
      <c r="O137" s="179">
        <f t="shared" si="46"/>
        <v>0</v>
      </c>
      <c r="P137" s="179">
        <v>0</v>
      </c>
      <c r="Q137" s="179">
        <f t="shared" si="47"/>
        <v>0</v>
      </c>
      <c r="R137" s="181"/>
      <c r="S137" s="181" t="s">
        <v>672</v>
      </c>
      <c r="T137" s="182" t="s">
        <v>249</v>
      </c>
      <c r="U137" s="158">
        <v>0</v>
      </c>
      <c r="V137" s="158">
        <f t="shared" si="48"/>
        <v>0</v>
      </c>
      <c r="W137" s="158"/>
      <c r="X137" s="158" t="s">
        <v>963</v>
      </c>
      <c r="Y137" s="158" t="s">
        <v>250</v>
      </c>
      <c r="Z137" s="147"/>
      <c r="AA137" s="147"/>
      <c r="AB137" s="147"/>
      <c r="AC137" s="147"/>
      <c r="AD137" s="147"/>
      <c r="AE137" s="147"/>
      <c r="AF137" s="147"/>
      <c r="AG137" s="147" t="s">
        <v>1722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6">
        <v>57</v>
      </c>
      <c r="B138" s="177" t="s">
        <v>2201</v>
      </c>
      <c r="C138" s="185" t="s">
        <v>2174</v>
      </c>
      <c r="D138" s="178" t="s">
        <v>1721</v>
      </c>
      <c r="E138" s="179">
        <v>8</v>
      </c>
      <c r="F138" s="180"/>
      <c r="G138" s="181">
        <f t="shared" si="42"/>
        <v>0</v>
      </c>
      <c r="H138" s="180"/>
      <c r="I138" s="181">
        <f t="shared" si="43"/>
        <v>0</v>
      </c>
      <c r="J138" s="180"/>
      <c r="K138" s="181">
        <f t="shared" si="44"/>
        <v>0</v>
      </c>
      <c r="L138" s="181">
        <v>21</v>
      </c>
      <c r="M138" s="181">
        <f t="shared" si="45"/>
        <v>0</v>
      </c>
      <c r="N138" s="179">
        <v>0</v>
      </c>
      <c r="O138" s="179">
        <f t="shared" si="46"/>
        <v>0</v>
      </c>
      <c r="P138" s="179">
        <v>0</v>
      </c>
      <c r="Q138" s="179">
        <f t="shared" si="47"/>
        <v>0</v>
      </c>
      <c r="R138" s="181"/>
      <c r="S138" s="181" t="s">
        <v>672</v>
      </c>
      <c r="T138" s="182" t="s">
        <v>249</v>
      </c>
      <c r="U138" s="158">
        <v>0</v>
      </c>
      <c r="V138" s="158">
        <f t="shared" si="48"/>
        <v>0</v>
      </c>
      <c r="W138" s="158"/>
      <c r="X138" s="158" t="s">
        <v>963</v>
      </c>
      <c r="Y138" s="158" t="s">
        <v>250</v>
      </c>
      <c r="Z138" s="147"/>
      <c r="AA138" s="147"/>
      <c r="AB138" s="147"/>
      <c r="AC138" s="147"/>
      <c r="AD138" s="147"/>
      <c r="AE138" s="147"/>
      <c r="AF138" s="147"/>
      <c r="AG138" s="147" t="s">
        <v>1722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outlineLevel="1" x14ac:dyDescent="0.2">
      <c r="A139" s="176">
        <v>58</v>
      </c>
      <c r="B139" s="177" t="s">
        <v>2202</v>
      </c>
      <c r="C139" s="185" t="s">
        <v>2203</v>
      </c>
      <c r="D139" s="178" t="s">
        <v>1721</v>
      </c>
      <c r="E139" s="179">
        <v>8</v>
      </c>
      <c r="F139" s="180"/>
      <c r="G139" s="181">
        <f t="shared" si="42"/>
        <v>0</v>
      </c>
      <c r="H139" s="180"/>
      <c r="I139" s="181">
        <f t="shared" si="43"/>
        <v>0</v>
      </c>
      <c r="J139" s="180"/>
      <c r="K139" s="181">
        <f t="shared" si="44"/>
        <v>0</v>
      </c>
      <c r="L139" s="181">
        <v>21</v>
      </c>
      <c r="M139" s="181">
        <f t="shared" si="45"/>
        <v>0</v>
      </c>
      <c r="N139" s="179">
        <v>0</v>
      </c>
      <c r="O139" s="179">
        <f t="shared" si="46"/>
        <v>0</v>
      </c>
      <c r="P139" s="179">
        <v>0</v>
      </c>
      <c r="Q139" s="179">
        <f t="shared" si="47"/>
        <v>0</v>
      </c>
      <c r="R139" s="181"/>
      <c r="S139" s="181" t="s">
        <v>672</v>
      </c>
      <c r="T139" s="182" t="s">
        <v>249</v>
      </c>
      <c r="U139" s="158">
        <v>0</v>
      </c>
      <c r="V139" s="158">
        <f t="shared" si="48"/>
        <v>0</v>
      </c>
      <c r="W139" s="158"/>
      <c r="X139" s="158" t="s">
        <v>963</v>
      </c>
      <c r="Y139" s="158" t="s">
        <v>250</v>
      </c>
      <c r="Z139" s="147"/>
      <c r="AA139" s="147"/>
      <c r="AB139" s="147"/>
      <c r="AC139" s="147"/>
      <c r="AD139" s="147"/>
      <c r="AE139" s="147"/>
      <c r="AF139" s="147"/>
      <c r="AG139" s="147" t="s">
        <v>1722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6">
        <v>59</v>
      </c>
      <c r="B140" s="177" t="s">
        <v>2204</v>
      </c>
      <c r="C140" s="185" t="s">
        <v>2124</v>
      </c>
      <c r="D140" s="178" t="s">
        <v>287</v>
      </c>
      <c r="E140" s="179">
        <v>74</v>
      </c>
      <c r="F140" s="180"/>
      <c r="G140" s="181">
        <f t="shared" si="42"/>
        <v>0</v>
      </c>
      <c r="H140" s="180"/>
      <c r="I140" s="181">
        <f t="shared" si="43"/>
        <v>0</v>
      </c>
      <c r="J140" s="180"/>
      <c r="K140" s="181">
        <f t="shared" si="44"/>
        <v>0</v>
      </c>
      <c r="L140" s="181">
        <v>21</v>
      </c>
      <c r="M140" s="181">
        <f t="shared" si="45"/>
        <v>0</v>
      </c>
      <c r="N140" s="179">
        <v>0</v>
      </c>
      <c r="O140" s="179">
        <f t="shared" si="46"/>
        <v>0</v>
      </c>
      <c r="P140" s="179">
        <v>0</v>
      </c>
      <c r="Q140" s="179">
        <f t="shared" si="47"/>
        <v>0</v>
      </c>
      <c r="R140" s="181"/>
      <c r="S140" s="181" t="s">
        <v>672</v>
      </c>
      <c r="T140" s="182" t="s">
        <v>249</v>
      </c>
      <c r="U140" s="158">
        <v>0</v>
      </c>
      <c r="V140" s="158">
        <f t="shared" si="48"/>
        <v>0</v>
      </c>
      <c r="W140" s="158"/>
      <c r="X140" s="158" t="s">
        <v>963</v>
      </c>
      <c r="Y140" s="158" t="s">
        <v>250</v>
      </c>
      <c r="Z140" s="147"/>
      <c r="AA140" s="147"/>
      <c r="AB140" s="147"/>
      <c r="AC140" s="147"/>
      <c r="AD140" s="147"/>
      <c r="AE140" s="147"/>
      <c r="AF140" s="147"/>
      <c r="AG140" s="147" t="s">
        <v>1722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2.5" outlineLevel="1" x14ac:dyDescent="0.2">
      <c r="A141" s="176">
        <v>60</v>
      </c>
      <c r="B141" s="177" t="s">
        <v>2205</v>
      </c>
      <c r="C141" s="185" t="s">
        <v>2193</v>
      </c>
      <c r="D141" s="178" t="s">
        <v>287</v>
      </c>
      <c r="E141" s="179">
        <v>35</v>
      </c>
      <c r="F141" s="180"/>
      <c r="G141" s="181">
        <f t="shared" si="42"/>
        <v>0</v>
      </c>
      <c r="H141" s="180"/>
      <c r="I141" s="181">
        <f t="shared" si="43"/>
        <v>0</v>
      </c>
      <c r="J141" s="180"/>
      <c r="K141" s="181">
        <f t="shared" si="44"/>
        <v>0</v>
      </c>
      <c r="L141" s="181">
        <v>21</v>
      </c>
      <c r="M141" s="181">
        <f t="shared" si="45"/>
        <v>0</v>
      </c>
      <c r="N141" s="179">
        <v>0</v>
      </c>
      <c r="O141" s="179">
        <f t="shared" si="46"/>
        <v>0</v>
      </c>
      <c r="P141" s="179">
        <v>0</v>
      </c>
      <c r="Q141" s="179">
        <f t="shared" si="47"/>
        <v>0</v>
      </c>
      <c r="R141" s="181"/>
      <c r="S141" s="181" t="s">
        <v>672</v>
      </c>
      <c r="T141" s="182" t="s">
        <v>249</v>
      </c>
      <c r="U141" s="158">
        <v>0</v>
      </c>
      <c r="V141" s="158">
        <f t="shared" si="48"/>
        <v>0</v>
      </c>
      <c r="W141" s="158"/>
      <c r="X141" s="158" t="s">
        <v>963</v>
      </c>
      <c r="Y141" s="158" t="s">
        <v>250</v>
      </c>
      <c r="Z141" s="147"/>
      <c r="AA141" s="147"/>
      <c r="AB141" s="147"/>
      <c r="AC141" s="147"/>
      <c r="AD141" s="147"/>
      <c r="AE141" s="147"/>
      <c r="AF141" s="147"/>
      <c r="AG141" s="147" t="s">
        <v>1722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5.5" x14ac:dyDescent="0.2">
      <c r="A142" s="161" t="s">
        <v>243</v>
      </c>
      <c r="B142" s="162" t="s">
        <v>166</v>
      </c>
      <c r="C142" s="183" t="s">
        <v>167</v>
      </c>
      <c r="D142" s="163"/>
      <c r="E142" s="164"/>
      <c r="F142" s="165"/>
      <c r="G142" s="165">
        <f>SUMIF(AG143:AG172,"&lt;&gt;NOR",G143:G172)</f>
        <v>0</v>
      </c>
      <c r="H142" s="165"/>
      <c r="I142" s="165">
        <f>SUM(I143:I172)</f>
        <v>0</v>
      </c>
      <c r="J142" s="165"/>
      <c r="K142" s="165">
        <f>SUM(K143:K172)</f>
        <v>0</v>
      </c>
      <c r="L142" s="165"/>
      <c r="M142" s="165">
        <f>SUM(M143:M172)</f>
        <v>0</v>
      </c>
      <c r="N142" s="164"/>
      <c r="O142" s="164">
        <f>SUM(O143:O172)</f>
        <v>0</v>
      </c>
      <c r="P142" s="164"/>
      <c r="Q142" s="164">
        <f>SUM(Q143:Q172)</f>
        <v>0</v>
      </c>
      <c r="R142" s="165"/>
      <c r="S142" s="165"/>
      <c r="T142" s="166"/>
      <c r="U142" s="160"/>
      <c r="V142" s="160">
        <f>SUM(V143:V172)</f>
        <v>0</v>
      </c>
      <c r="W142" s="160"/>
      <c r="X142" s="160"/>
      <c r="Y142" s="160"/>
      <c r="AG142" t="s">
        <v>244</v>
      </c>
    </row>
    <row r="143" spans="1:60" ht="22.5" outlineLevel="1" x14ac:dyDescent="0.2">
      <c r="A143" s="168">
        <v>61</v>
      </c>
      <c r="B143" s="169" t="s">
        <v>2206</v>
      </c>
      <c r="C143" s="184" t="s">
        <v>2207</v>
      </c>
      <c r="D143" s="170" t="s">
        <v>1721</v>
      </c>
      <c r="E143" s="171">
        <v>1</v>
      </c>
      <c r="F143" s="172"/>
      <c r="G143" s="173">
        <f>ROUND(E143*F143,2)</f>
        <v>0</v>
      </c>
      <c r="H143" s="172"/>
      <c r="I143" s="173">
        <f>ROUND(E143*H143,2)</f>
        <v>0</v>
      </c>
      <c r="J143" s="172"/>
      <c r="K143" s="173">
        <f>ROUND(E143*J143,2)</f>
        <v>0</v>
      </c>
      <c r="L143" s="173">
        <v>21</v>
      </c>
      <c r="M143" s="173">
        <f>G143*(1+L143/100)</f>
        <v>0</v>
      </c>
      <c r="N143" s="171">
        <v>0</v>
      </c>
      <c r="O143" s="171">
        <f>ROUND(E143*N143,2)</f>
        <v>0</v>
      </c>
      <c r="P143" s="171">
        <v>0</v>
      </c>
      <c r="Q143" s="171">
        <f>ROUND(E143*P143,2)</f>
        <v>0</v>
      </c>
      <c r="R143" s="173"/>
      <c r="S143" s="173" t="s">
        <v>672</v>
      </c>
      <c r="T143" s="174" t="s">
        <v>249</v>
      </c>
      <c r="U143" s="158">
        <v>0</v>
      </c>
      <c r="V143" s="158">
        <f>ROUND(E143*U143,2)</f>
        <v>0</v>
      </c>
      <c r="W143" s="158"/>
      <c r="X143" s="158" t="s">
        <v>963</v>
      </c>
      <c r="Y143" s="158" t="s">
        <v>250</v>
      </c>
      <c r="Z143" s="147"/>
      <c r="AA143" s="147"/>
      <c r="AB143" s="147"/>
      <c r="AC143" s="147"/>
      <c r="AD143" s="147"/>
      <c r="AE143" s="147"/>
      <c r="AF143" s="147"/>
      <c r="AG143" s="147" t="s">
        <v>1722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253" t="s">
        <v>2470</v>
      </c>
      <c r="D144" s="254"/>
      <c r="E144" s="254"/>
      <c r="F144" s="254"/>
      <c r="G144" s="254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253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75" t="str">
        <f>C144</f>
        <v>Přívod vzduchu: vzduchový výkon 8900 m3/hod;  ventilátor - Pel=4,2 kW, U=400 V, I=10,8 A     elmotor EC3</v>
      </c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266" t="s">
        <v>2208</v>
      </c>
      <c r="D145" s="267"/>
      <c r="E145" s="267"/>
      <c r="F145" s="267"/>
      <c r="G145" s="267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253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266" t="s">
        <v>2209</v>
      </c>
      <c r="D146" s="267"/>
      <c r="E146" s="267"/>
      <c r="F146" s="267"/>
      <c r="G146" s="267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253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266" t="s">
        <v>2471</v>
      </c>
      <c r="D147" s="267"/>
      <c r="E147" s="267"/>
      <c r="F147" s="267"/>
      <c r="G147" s="267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253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266" t="s">
        <v>2210</v>
      </c>
      <c r="D148" s="267"/>
      <c r="E148" s="267"/>
      <c r="F148" s="267"/>
      <c r="G148" s="267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253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266" t="s">
        <v>2211</v>
      </c>
      <c r="D149" s="267"/>
      <c r="E149" s="267"/>
      <c r="F149" s="267"/>
      <c r="G149" s="267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253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266" t="s">
        <v>2212</v>
      </c>
      <c r="D150" s="267"/>
      <c r="E150" s="267"/>
      <c r="F150" s="267"/>
      <c r="G150" s="267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253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75" t="str">
        <f>C150</f>
        <v>Odvod vzduchu: Vzduchový výkon 8900 m3/hod, ventilátor - Pel=3,8 kW, U=400 V, I=10,8 A  / elmotor EC3</v>
      </c>
      <c r="BB150" s="147"/>
      <c r="BC150" s="147"/>
      <c r="BD150" s="147"/>
      <c r="BE150" s="147"/>
      <c r="BF150" s="147"/>
      <c r="BG150" s="147"/>
      <c r="BH150" s="147"/>
    </row>
    <row r="151" spans="1:60" ht="22.5" outlineLevel="1" x14ac:dyDescent="0.2">
      <c r="A151" s="168">
        <v>62</v>
      </c>
      <c r="B151" s="169" t="s">
        <v>2213</v>
      </c>
      <c r="C151" s="184" t="s">
        <v>2214</v>
      </c>
      <c r="D151" s="170" t="s">
        <v>1721</v>
      </c>
      <c r="E151" s="171">
        <v>2</v>
      </c>
      <c r="F151" s="172"/>
      <c r="G151" s="173">
        <f>ROUND(E151*F151,2)</f>
        <v>0</v>
      </c>
      <c r="H151" s="172"/>
      <c r="I151" s="173">
        <f>ROUND(E151*H151,2)</f>
        <v>0</v>
      </c>
      <c r="J151" s="172"/>
      <c r="K151" s="173">
        <f>ROUND(E151*J151,2)</f>
        <v>0</v>
      </c>
      <c r="L151" s="173">
        <v>21</v>
      </c>
      <c r="M151" s="173">
        <f>G151*(1+L151/100)</f>
        <v>0</v>
      </c>
      <c r="N151" s="171">
        <v>0</v>
      </c>
      <c r="O151" s="171">
        <f>ROUND(E151*N151,2)</f>
        <v>0</v>
      </c>
      <c r="P151" s="171">
        <v>0</v>
      </c>
      <c r="Q151" s="171">
        <f>ROUND(E151*P151,2)</f>
        <v>0</v>
      </c>
      <c r="R151" s="173"/>
      <c r="S151" s="173" t="s">
        <v>672</v>
      </c>
      <c r="T151" s="174" t="s">
        <v>249</v>
      </c>
      <c r="U151" s="158">
        <v>0</v>
      </c>
      <c r="V151" s="158">
        <f>ROUND(E151*U151,2)</f>
        <v>0</v>
      </c>
      <c r="W151" s="158"/>
      <c r="X151" s="158" t="s">
        <v>963</v>
      </c>
      <c r="Y151" s="158" t="s">
        <v>250</v>
      </c>
      <c r="Z151" s="147"/>
      <c r="AA151" s="147"/>
      <c r="AB151" s="147"/>
      <c r="AC151" s="147"/>
      <c r="AD151" s="147"/>
      <c r="AE151" s="147"/>
      <c r="AF151" s="147"/>
      <c r="AG151" s="147" t="s">
        <v>1722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ht="22.5" outlineLevel="2" x14ac:dyDescent="0.2">
      <c r="A152" s="154"/>
      <c r="B152" s="155"/>
      <c r="C152" s="253" t="s">
        <v>2215</v>
      </c>
      <c r="D152" s="254"/>
      <c r="E152" s="254"/>
      <c r="F152" s="254"/>
      <c r="G152" s="254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253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75" t="str">
        <f>C152</f>
        <v>Chlazení výkon Qch=15,5 kW;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Ventilátor: Pel=4,53/4,57 kW, U=230 V;                                                         Chladivo R 410A  cena za materiál</v>
      </c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6">
        <v>63</v>
      </c>
      <c r="B153" s="177" t="s">
        <v>2216</v>
      </c>
      <c r="C153" s="185" t="s">
        <v>2217</v>
      </c>
      <c r="D153" s="178" t="s">
        <v>1721</v>
      </c>
      <c r="E153" s="179">
        <v>2</v>
      </c>
      <c r="F153" s="180"/>
      <c r="G153" s="181">
        <f t="shared" ref="G153:G172" si="49">ROUND(E153*F153,2)</f>
        <v>0</v>
      </c>
      <c r="H153" s="180"/>
      <c r="I153" s="181">
        <f t="shared" ref="I153:I172" si="50">ROUND(E153*H153,2)</f>
        <v>0</v>
      </c>
      <c r="J153" s="180"/>
      <c r="K153" s="181">
        <f t="shared" ref="K153:K172" si="51">ROUND(E153*J153,2)</f>
        <v>0</v>
      </c>
      <c r="L153" s="181">
        <v>21</v>
      </c>
      <c r="M153" s="181">
        <f t="shared" ref="M153:M172" si="52">G153*(1+L153/100)</f>
        <v>0</v>
      </c>
      <c r="N153" s="179">
        <v>0</v>
      </c>
      <c r="O153" s="179">
        <f t="shared" ref="O153:O172" si="53">ROUND(E153*N153,2)</f>
        <v>0</v>
      </c>
      <c r="P153" s="179">
        <v>0</v>
      </c>
      <c r="Q153" s="179">
        <f t="shared" ref="Q153:Q172" si="54">ROUND(E153*P153,2)</f>
        <v>0</v>
      </c>
      <c r="R153" s="181"/>
      <c r="S153" s="181" t="s">
        <v>672</v>
      </c>
      <c r="T153" s="182" t="s">
        <v>249</v>
      </c>
      <c r="U153" s="158">
        <v>0</v>
      </c>
      <c r="V153" s="158">
        <f t="shared" ref="V153:V172" si="55">ROUND(E153*U153,2)</f>
        <v>0</v>
      </c>
      <c r="W153" s="158"/>
      <c r="X153" s="158" t="s">
        <v>963</v>
      </c>
      <c r="Y153" s="158" t="s">
        <v>250</v>
      </c>
      <c r="Z153" s="147"/>
      <c r="AA153" s="147"/>
      <c r="AB153" s="147"/>
      <c r="AC153" s="147"/>
      <c r="AD153" s="147"/>
      <c r="AE153" s="147"/>
      <c r="AF153" s="147"/>
      <c r="AG153" s="147" t="s">
        <v>964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6">
        <v>64</v>
      </c>
      <c r="B154" s="177" t="s">
        <v>2218</v>
      </c>
      <c r="C154" s="185" t="s">
        <v>2219</v>
      </c>
      <c r="D154" s="178" t="s">
        <v>1721</v>
      </c>
      <c r="E154" s="179">
        <v>2</v>
      </c>
      <c r="F154" s="180"/>
      <c r="G154" s="181">
        <f t="shared" si="49"/>
        <v>0</v>
      </c>
      <c r="H154" s="180"/>
      <c r="I154" s="181">
        <f t="shared" si="50"/>
        <v>0</v>
      </c>
      <c r="J154" s="180"/>
      <c r="K154" s="181">
        <f t="shared" si="51"/>
        <v>0</v>
      </c>
      <c r="L154" s="181">
        <v>21</v>
      </c>
      <c r="M154" s="181">
        <f t="shared" si="52"/>
        <v>0</v>
      </c>
      <c r="N154" s="179">
        <v>0</v>
      </c>
      <c r="O154" s="179">
        <f t="shared" si="53"/>
        <v>0</v>
      </c>
      <c r="P154" s="179">
        <v>0</v>
      </c>
      <c r="Q154" s="179">
        <f t="shared" si="54"/>
        <v>0</v>
      </c>
      <c r="R154" s="181"/>
      <c r="S154" s="181" t="s">
        <v>672</v>
      </c>
      <c r="T154" s="182" t="s">
        <v>249</v>
      </c>
      <c r="U154" s="158">
        <v>0</v>
      </c>
      <c r="V154" s="158">
        <f t="shared" si="55"/>
        <v>0</v>
      </c>
      <c r="W154" s="158"/>
      <c r="X154" s="158" t="s">
        <v>963</v>
      </c>
      <c r="Y154" s="158" t="s">
        <v>250</v>
      </c>
      <c r="Z154" s="147"/>
      <c r="AA154" s="147"/>
      <c r="AB154" s="147"/>
      <c r="AC154" s="147"/>
      <c r="AD154" s="147"/>
      <c r="AE154" s="147"/>
      <c r="AF154" s="147"/>
      <c r="AG154" s="147" t="s">
        <v>964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6">
        <v>65</v>
      </c>
      <c r="B155" s="177" t="s">
        <v>2220</v>
      </c>
      <c r="C155" s="185" t="s">
        <v>2221</v>
      </c>
      <c r="D155" s="178" t="s">
        <v>1721</v>
      </c>
      <c r="E155" s="179">
        <v>2</v>
      </c>
      <c r="F155" s="180"/>
      <c r="G155" s="181">
        <f t="shared" si="49"/>
        <v>0</v>
      </c>
      <c r="H155" s="180"/>
      <c r="I155" s="181">
        <f t="shared" si="50"/>
        <v>0</v>
      </c>
      <c r="J155" s="180"/>
      <c r="K155" s="181">
        <f t="shared" si="51"/>
        <v>0</v>
      </c>
      <c r="L155" s="181">
        <v>21</v>
      </c>
      <c r="M155" s="181">
        <f t="shared" si="52"/>
        <v>0</v>
      </c>
      <c r="N155" s="179">
        <v>0</v>
      </c>
      <c r="O155" s="179">
        <f t="shared" si="53"/>
        <v>0</v>
      </c>
      <c r="P155" s="179">
        <v>0</v>
      </c>
      <c r="Q155" s="179">
        <f t="shared" si="54"/>
        <v>0</v>
      </c>
      <c r="R155" s="181"/>
      <c r="S155" s="181" t="s">
        <v>672</v>
      </c>
      <c r="T155" s="182" t="s">
        <v>249</v>
      </c>
      <c r="U155" s="158">
        <v>0</v>
      </c>
      <c r="V155" s="158">
        <f t="shared" si="55"/>
        <v>0</v>
      </c>
      <c r="W155" s="158"/>
      <c r="X155" s="158" t="s">
        <v>963</v>
      </c>
      <c r="Y155" s="158" t="s">
        <v>250</v>
      </c>
      <c r="Z155" s="147"/>
      <c r="AA155" s="147"/>
      <c r="AB155" s="147"/>
      <c r="AC155" s="147"/>
      <c r="AD155" s="147"/>
      <c r="AE155" s="147"/>
      <c r="AF155" s="147"/>
      <c r="AG155" s="147" t="s">
        <v>964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6">
        <v>66</v>
      </c>
      <c r="B156" s="177" t="s">
        <v>2222</v>
      </c>
      <c r="C156" s="185" t="s">
        <v>2223</v>
      </c>
      <c r="D156" s="178" t="s">
        <v>2103</v>
      </c>
      <c r="E156" s="179">
        <v>18</v>
      </c>
      <c r="F156" s="180"/>
      <c r="G156" s="181">
        <f t="shared" si="49"/>
        <v>0</v>
      </c>
      <c r="H156" s="180"/>
      <c r="I156" s="181">
        <f t="shared" si="50"/>
        <v>0</v>
      </c>
      <c r="J156" s="180"/>
      <c r="K156" s="181">
        <f t="shared" si="51"/>
        <v>0</v>
      </c>
      <c r="L156" s="181">
        <v>21</v>
      </c>
      <c r="M156" s="181">
        <f t="shared" si="52"/>
        <v>0</v>
      </c>
      <c r="N156" s="179">
        <v>0</v>
      </c>
      <c r="O156" s="179">
        <f t="shared" si="53"/>
        <v>0</v>
      </c>
      <c r="P156" s="179">
        <v>0</v>
      </c>
      <c r="Q156" s="179">
        <f t="shared" si="54"/>
        <v>0</v>
      </c>
      <c r="R156" s="181"/>
      <c r="S156" s="181" t="s">
        <v>672</v>
      </c>
      <c r="T156" s="182" t="s">
        <v>249</v>
      </c>
      <c r="U156" s="158">
        <v>0</v>
      </c>
      <c r="V156" s="158">
        <f t="shared" si="55"/>
        <v>0</v>
      </c>
      <c r="W156" s="158"/>
      <c r="X156" s="158" t="s">
        <v>963</v>
      </c>
      <c r="Y156" s="158" t="s">
        <v>250</v>
      </c>
      <c r="Z156" s="147"/>
      <c r="AA156" s="147"/>
      <c r="AB156" s="147"/>
      <c r="AC156" s="147"/>
      <c r="AD156" s="147"/>
      <c r="AE156" s="147"/>
      <c r="AF156" s="147"/>
      <c r="AG156" s="147" t="s">
        <v>964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6">
        <v>67</v>
      </c>
      <c r="B157" s="177" t="s">
        <v>2224</v>
      </c>
      <c r="C157" s="185" t="s">
        <v>2225</v>
      </c>
      <c r="D157" s="178" t="s">
        <v>750</v>
      </c>
      <c r="E157" s="179">
        <v>1</v>
      </c>
      <c r="F157" s="180"/>
      <c r="G157" s="181">
        <f t="shared" si="49"/>
        <v>0</v>
      </c>
      <c r="H157" s="180"/>
      <c r="I157" s="181">
        <f t="shared" si="50"/>
        <v>0</v>
      </c>
      <c r="J157" s="180"/>
      <c r="K157" s="181">
        <f t="shared" si="51"/>
        <v>0</v>
      </c>
      <c r="L157" s="181">
        <v>21</v>
      </c>
      <c r="M157" s="181">
        <f t="shared" si="52"/>
        <v>0</v>
      </c>
      <c r="N157" s="179">
        <v>0</v>
      </c>
      <c r="O157" s="179">
        <f t="shared" si="53"/>
        <v>0</v>
      </c>
      <c r="P157" s="179">
        <v>0</v>
      </c>
      <c r="Q157" s="179">
        <f t="shared" si="54"/>
        <v>0</v>
      </c>
      <c r="R157" s="181"/>
      <c r="S157" s="181" t="s">
        <v>672</v>
      </c>
      <c r="T157" s="182" t="s">
        <v>249</v>
      </c>
      <c r="U157" s="158">
        <v>0</v>
      </c>
      <c r="V157" s="158">
        <f t="shared" si="55"/>
        <v>0</v>
      </c>
      <c r="W157" s="158"/>
      <c r="X157" s="158" t="s">
        <v>963</v>
      </c>
      <c r="Y157" s="158" t="s">
        <v>250</v>
      </c>
      <c r="Z157" s="147"/>
      <c r="AA157" s="147"/>
      <c r="AB157" s="147"/>
      <c r="AC157" s="147"/>
      <c r="AD157" s="147"/>
      <c r="AE157" s="147"/>
      <c r="AF157" s="147"/>
      <c r="AG157" s="147" t="s">
        <v>964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76">
        <v>68</v>
      </c>
      <c r="B158" s="177" t="s">
        <v>2226</v>
      </c>
      <c r="C158" s="185" t="s">
        <v>2227</v>
      </c>
      <c r="D158" s="178" t="s">
        <v>1721</v>
      </c>
      <c r="E158" s="179">
        <v>1</v>
      </c>
      <c r="F158" s="180"/>
      <c r="G158" s="181">
        <f t="shared" si="49"/>
        <v>0</v>
      </c>
      <c r="H158" s="180"/>
      <c r="I158" s="181">
        <f t="shared" si="50"/>
        <v>0</v>
      </c>
      <c r="J158" s="180"/>
      <c r="K158" s="181">
        <f t="shared" si="51"/>
        <v>0</v>
      </c>
      <c r="L158" s="181">
        <v>21</v>
      </c>
      <c r="M158" s="181">
        <f t="shared" si="52"/>
        <v>0</v>
      </c>
      <c r="N158" s="179">
        <v>0</v>
      </c>
      <c r="O158" s="179">
        <f t="shared" si="53"/>
        <v>0</v>
      </c>
      <c r="P158" s="179">
        <v>0</v>
      </c>
      <c r="Q158" s="179">
        <f t="shared" si="54"/>
        <v>0</v>
      </c>
      <c r="R158" s="181"/>
      <c r="S158" s="181" t="s">
        <v>672</v>
      </c>
      <c r="T158" s="182" t="s">
        <v>249</v>
      </c>
      <c r="U158" s="158">
        <v>0</v>
      </c>
      <c r="V158" s="158">
        <f t="shared" si="55"/>
        <v>0</v>
      </c>
      <c r="W158" s="158"/>
      <c r="X158" s="158" t="s">
        <v>963</v>
      </c>
      <c r="Y158" s="158" t="s">
        <v>250</v>
      </c>
      <c r="Z158" s="147"/>
      <c r="AA158" s="147"/>
      <c r="AB158" s="147"/>
      <c r="AC158" s="147"/>
      <c r="AD158" s="147"/>
      <c r="AE158" s="147"/>
      <c r="AF158" s="147"/>
      <c r="AG158" s="147" t="s">
        <v>1722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6">
        <v>69</v>
      </c>
      <c r="B159" s="177" t="s">
        <v>2228</v>
      </c>
      <c r="C159" s="185" t="s">
        <v>2229</v>
      </c>
      <c r="D159" s="178" t="s">
        <v>1721</v>
      </c>
      <c r="E159" s="179">
        <v>1</v>
      </c>
      <c r="F159" s="180"/>
      <c r="G159" s="181">
        <f t="shared" si="49"/>
        <v>0</v>
      </c>
      <c r="H159" s="180"/>
      <c r="I159" s="181">
        <f t="shared" si="50"/>
        <v>0</v>
      </c>
      <c r="J159" s="180"/>
      <c r="K159" s="181">
        <f t="shared" si="51"/>
        <v>0</v>
      </c>
      <c r="L159" s="181">
        <v>21</v>
      </c>
      <c r="M159" s="181">
        <f t="shared" si="52"/>
        <v>0</v>
      </c>
      <c r="N159" s="179">
        <v>0</v>
      </c>
      <c r="O159" s="179">
        <f t="shared" si="53"/>
        <v>0</v>
      </c>
      <c r="P159" s="179">
        <v>0</v>
      </c>
      <c r="Q159" s="179">
        <f t="shared" si="54"/>
        <v>0</v>
      </c>
      <c r="R159" s="181"/>
      <c r="S159" s="181" t="s">
        <v>672</v>
      </c>
      <c r="T159" s="182" t="s">
        <v>249</v>
      </c>
      <c r="U159" s="158">
        <v>0</v>
      </c>
      <c r="V159" s="158">
        <f t="shared" si="55"/>
        <v>0</v>
      </c>
      <c r="W159" s="158"/>
      <c r="X159" s="158" t="s">
        <v>963</v>
      </c>
      <c r="Y159" s="158" t="s">
        <v>250</v>
      </c>
      <c r="Z159" s="147"/>
      <c r="AA159" s="147"/>
      <c r="AB159" s="147"/>
      <c r="AC159" s="147"/>
      <c r="AD159" s="147"/>
      <c r="AE159" s="147"/>
      <c r="AF159" s="147"/>
      <c r="AG159" s="147" t="s">
        <v>1722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76">
        <v>70</v>
      </c>
      <c r="B160" s="177" t="s">
        <v>2230</v>
      </c>
      <c r="C160" s="185" t="s">
        <v>2231</v>
      </c>
      <c r="D160" s="178" t="s">
        <v>1721</v>
      </c>
      <c r="E160" s="179">
        <v>24</v>
      </c>
      <c r="F160" s="180"/>
      <c r="G160" s="181">
        <f t="shared" si="49"/>
        <v>0</v>
      </c>
      <c r="H160" s="180"/>
      <c r="I160" s="181">
        <f t="shared" si="50"/>
        <v>0</v>
      </c>
      <c r="J160" s="180"/>
      <c r="K160" s="181">
        <f t="shared" si="51"/>
        <v>0</v>
      </c>
      <c r="L160" s="181">
        <v>21</v>
      </c>
      <c r="M160" s="181">
        <f t="shared" si="52"/>
        <v>0</v>
      </c>
      <c r="N160" s="179">
        <v>0</v>
      </c>
      <c r="O160" s="179">
        <f t="shared" si="53"/>
        <v>0</v>
      </c>
      <c r="P160" s="179">
        <v>0</v>
      </c>
      <c r="Q160" s="179">
        <f t="shared" si="54"/>
        <v>0</v>
      </c>
      <c r="R160" s="181"/>
      <c r="S160" s="181" t="s">
        <v>672</v>
      </c>
      <c r="T160" s="182" t="s">
        <v>249</v>
      </c>
      <c r="U160" s="158">
        <v>0</v>
      </c>
      <c r="V160" s="158">
        <f t="shared" si="55"/>
        <v>0</v>
      </c>
      <c r="W160" s="158"/>
      <c r="X160" s="158" t="s">
        <v>963</v>
      </c>
      <c r="Y160" s="158" t="s">
        <v>250</v>
      </c>
      <c r="Z160" s="147"/>
      <c r="AA160" s="147"/>
      <c r="AB160" s="147"/>
      <c r="AC160" s="147"/>
      <c r="AD160" s="147"/>
      <c r="AE160" s="147"/>
      <c r="AF160" s="147"/>
      <c r="AG160" s="147" t="s">
        <v>1722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6">
        <v>71</v>
      </c>
      <c r="B161" s="177" t="s">
        <v>2232</v>
      </c>
      <c r="C161" s="185" t="s">
        <v>2233</v>
      </c>
      <c r="D161" s="178" t="s">
        <v>1721</v>
      </c>
      <c r="E161" s="179">
        <v>24</v>
      </c>
      <c r="F161" s="180"/>
      <c r="G161" s="181">
        <f t="shared" si="49"/>
        <v>0</v>
      </c>
      <c r="H161" s="180"/>
      <c r="I161" s="181">
        <f t="shared" si="50"/>
        <v>0</v>
      </c>
      <c r="J161" s="180"/>
      <c r="K161" s="181">
        <f t="shared" si="51"/>
        <v>0</v>
      </c>
      <c r="L161" s="181">
        <v>21</v>
      </c>
      <c r="M161" s="181">
        <f t="shared" si="52"/>
        <v>0</v>
      </c>
      <c r="N161" s="179">
        <v>0</v>
      </c>
      <c r="O161" s="179">
        <f t="shared" si="53"/>
        <v>0</v>
      </c>
      <c r="P161" s="179">
        <v>0</v>
      </c>
      <c r="Q161" s="179">
        <f t="shared" si="54"/>
        <v>0</v>
      </c>
      <c r="R161" s="181"/>
      <c r="S161" s="181" t="s">
        <v>672</v>
      </c>
      <c r="T161" s="182" t="s">
        <v>249</v>
      </c>
      <c r="U161" s="158">
        <v>0</v>
      </c>
      <c r="V161" s="158">
        <f t="shared" si="55"/>
        <v>0</v>
      </c>
      <c r="W161" s="158"/>
      <c r="X161" s="158" t="s">
        <v>963</v>
      </c>
      <c r="Y161" s="158" t="s">
        <v>250</v>
      </c>
      <c r="Z161" s="147"/>
      <c r="AA161" s="147"/>
      <c r="AB161" s="147"/>
      <c r="AC161" s="147"/>
      <c r="AD161" s="147"/>
      <c r="AE161" s="147"/>
      <c r="AF161" s="147"/>
      <c r="AG161" s="147" t="s">
        <v>1722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76">
        <v>72</v>
      </c>
      <c r="B162" s="177" t="s">
        <v>2234</v>
      </c>
      <c r="C162" s="185" t="s">
        <v>2235</v>
      </c>
      <c r="D162" s="178" t="s">
        <v>1721</v>
      </c>
      <c r="E162" s="179">
        <v>1</v>
      </c>
      <c r="F162" s="180"/>
      <c r="G162" s="181">
        <f t="shared" si="49"/>
        <v>0</v>
      </c>
      <c r="H162" s="180"/>
      <c r="I162" s="181">
        <f t="shared" si="50"/>
        <v>0</v>
      </c>
      <c r="J162" s="180"/>
      <c r="K162" s="181">
        <f t="shared" si="51"/>
        <v>0</v>
      </c>
      <c r="L162" s="181">
        <v>21</v>
      </c>
      <c r="M162" s="181">
        <f t="shared" si="52"/>
        <v>0</v>
      </c>
      <c r="N162" s="179">
        <v>0</v>
      </c>
      <c r="O162" s="179">
        <f t="shared" si="53"/>
        <v>0</v>
      </c>
      <c r="P162" s="179">
        <v>0</v>
      </c>
      <c r="Q162" s="179">
        <f t="shared" si="54"/>
        <v>0</v>
      </c>
      <c r="R162" s="181"/>
      <c r="S162" s="181" t="s">
        <v>672</v>
      </c>
      <c r="T162" s="182" t="s">
        <v>249</v>
      </c>
      <c r="U162" s="158">
        <v>0</v>
      </c>
      <c r="V162" s="158">
        <f t="shared" si="55"/>
        <v>0</v>
      </c>
      <c r="W162" s="158"/>
      <c r="X162" s="158" t="s">
        <v>963</v>
      </c>
      <c r="Y162" s="158" t="s">
        <v>250</v>
      </c>
      <c r="Z162" s="147"/>
      <c r="AA162" s="147"/>
      <c r="AB162" s="147"/>
      <c r="AC162" s="147"/>
      <c r="AD162" s="147"/>
      <c r="AE162" s="147"/>
      <c r="AF162" s="147"/>
      <c r="AG162" s="147" t="s">
        <v>1722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6">
        <v>73</v>
      </c>
      <c r="B163" s="177" t="s">
        <v>2236</v>
      </c>
      <c r="C163" s="185" t="s">
        <v>2237</v>
      </c>
      <c r="D163" s="178" t="s">
        <v>1721</v>
      </c>
      <c r="E163" s="179">
        <v>1</v>
      </c>
      <c r="F163" s="180"/>
      <c r="G163" s="181">
        <f t="shared" si="49"/>
        <v>0</v>
      </c>
      <c r="H163" s="180"/>
      <c r="I163" s="181">
        <f t="shared" si="50"/>
        <v>0</v>
      </c>
      <c r="J163" s="180"/>
      <c r="K163" s="181">
        <f t="shared" si="51"/>
        <v>0</v>
      </c>
      <c r="L163" s="181">
        <v>21</v>
      </c>
      <c r="M163" s="181">
        <f t="shared" si="52"/>
        <v>0</v>
      </c>
      <c r="N163" s="179">
        <v>0</v>
      </c>
      <c r="O163" s="179">
        <f t="shared" si="53"/>
        <v>0</v>
      </c>
      <c r="P163" s="179">
        <v>0</v>
      </c>
      <c r="Q163" s="179">
        <f t="shared" si="54"/>
        <v>0</v>
      </c>
      <c r="R163" s="181"/>
      <c r="S163" s="181" t="s">
        <v>672</v>
      </c>
      <c r="T163" s="182" t="s">
        <v>249</v>
      </c>
      <c r="U163" s="158">
        <v>0</v>
      </c>
      <c r="V163" s="158">
        <f t="shared" si="55"/>
        <v>0</v>
      </c>
      <c r="W163" s="158"/>
      <c r="X163" s="158" t="s">
        <v>963</v>
      </c>
      <c r="Y163" s="158" t="s">
        <v>250</v>
      </c>
      <c r="Z163" s="147"/>
      <c r="AA163" s="147"/>
      <c r="AB163" s="147"/>
      <c r="AC163" s="147"/>
      <c r="AD163" s="147"/>
      <c r="AE163" s="147"/>
      <c r="AF163" s="147"/>
      <c r="AG163" s="147" t="s">
        <v>1722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6">
        <v>74</v>
      </c>
      <c r="B164" s="177" t="s">
        <v>2238</v>
      </c>
      <c r="C164" s="185" t="s">
        <v>2239</v>
      </c>
      <c r="D164" s="178" t="s">
        <v>1721</v>
      </c>
      <c r="E164" s="179">
        <v>1</v>
      </c>
      <c r="F164" s="180"/>
      <c r="G164" s="181">
        <f t="shared" si="49"/>
        <v>0</v>
      </c>
      <c r="H164" s="180"/>
      <c r="I164" s="181">
        <f t="shared" si="50"/>
        <v>0</v>
      </c>
      <c r="J164" s="180"/>
      <c r="K164" s="181">
        <f t="shared" si="51"/>
        <v>0</v>
      </c>
      <c r="L164" s="181">
        <v>21</v>
      </c>
      <c r="M164" s="181">
        <f t="shared" si="52"/>
        <v>0</v>
      </c>
      <c r="N164" s="179">
        <v>0</v>
      </c>
      <c r="O164" s="179">
        <f t="shared" si="53"/>
        <v>0</v>
      </c>
      <c r="P164" s="179">
        <v>0</v>
      </c>
      <c r="Q164" s="179">
        <f t="shared" si="54"/>
        <v>0</v>
      </c>
      <c r="R164" s="181"/>
      <c r="S164" s="181" t="s">
        <v>672</v>
      </c>
      <c r="T164" s="182" t="s">
        <v>249</v>
      </c>
      <c r="U164" s="158">
        <v>0</v>
      </c>
      <c r="V164" s="158">
        <f t="shared" si="55"/>
        <v>0</v>
      </c>
      <c r="W164" s="158"/>
      <c r="X164" s="158" t="s">
        <v>963</v>
      </c>
      <c r="Y164" s="158" t="s">
        <v>250</v>
      </c>
      <c r="Z164" s="147"/>
      <c r="AA164" s="147"/>
      <c r="AB164" s="147"/>
      <c r="AC164" s="147"/>
      <c r="AD164" s="147"/>
      <c r="AE164" s="147"/>
      <c r="AF164" s="147"/>
      <c r="AG164" s="147" t="s">
        <v>1722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6">
        <v>75</v>
      </c>
      <c r="B165" s="177" t="s">
        <v>2240</v>
      </c>
      <c r="C165" s="185" t="s">
        <v>2241</v>
      </c>
      <c r="D165" s="178" t="s">
        <v>1721</v>
      </c>
      <c r="E165" s="179">
        <v>1</v>
      </c>
      <c r="F165" s="180"/>
      <c r="G165" s="181">
        <f t="shared" si="49"/>
        <v>0</v>
      </c>
      <c r="H165" s="180"/>
      <c r="I165" s="181">
        <f t="shared" si="50"/>
        <v>0</v>
      </c>
      <c r="J165" s="180"/>
      <c r="K165" s="181">
        <f t="shared" si="51"/>
        <v>0</v>
      </c>
      <c r="L165" s="181">
        <v>21</v>
      </c>
      <c r="M165" s="181">
        <f t="shared" si="52"/>
        <v>0</v>
      </c>
      <c r="N165" s="179">
        <v>0</v>
      </c>
      <c r="O165" s="179">
        <f t="shared" si="53"/>
        <v>0</v>
      </c>
      <c r="P165" s="179">
        <v>0</v>
      </c>
      <c r="Q165" s="179">
        <f t="shared" si="54"/>
        <v>0</v>
      </c>
      <c r="R165" s="181"/>
      <c r="S165" s="181" t="s">
        <v>672</v>
      </c>
      <c r="T165" s="182" t="s">
        <v>249</v>
      </c>
      <c r="U165" s="158">
        <v>0</v>
      </c>
      <c r="V165" s="158">
        <f t="shared" si="55"/>
        <v>0</v>
      </c>
      <c r="W165" s="158"/>
      <c r="X165" s="158" t="s">
        <v>963</v>
      </c>
      <c r="Y165" s="158" t="s">
        <v>250</v>
      </c>
      <c r="Z165" s="147"/>
      <c r="AA165" s="147"/>
      <c r="AB165" s="147"/>
      <c r="AC165" s="147"/>
      <c r="AD165" s="147"/>
      <c r="AE165" s="147"/>
      <c r="AF165" s="147"/>
      <c r="AG165" s="147" t="s">
        <v>1722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ht="22.5" outlineLevel="1" x14ac:dyDescent="0.2">
      <c r="A166" s="176">
        <v>76</v>
      </c>
      <c r="B166" s="177" t="s">
        <v>2242</v>
      </c>
      <c r="C166" s="185" t="s">
        <v>2243</v>
      </c>
      <c r="D166" s="178" t="s">
        <v>1721</v>
      </c>
      <c r="E166" s="179">
        <v>2</v>
      </c>
      <c r="F166" s="180"/>
      <c r="G166" s="181">
        <f t="shared" si="49"/>
        <v>0</v>
      </c>
      <c r="H166" s="180"/>
      <c r="I166" s="181">
        <f t="shared" si="50"/>
        <v>0</v>
      </c>
      <c r="J166" s="180"/>
      <c r="K166" s="181">
        <f t="shared" si="51"/>
        <v>0</v>
      </c>
      <c r="L166" s="181">
        <v>21</v>
      </c>
      <c r="M166" s="181">
        <f t="shared" si="52"/>
        <v>0</v>
      </c>
      <c r="N166" s="179">
        <v>0</v>
      </c>
      <c r="O166" s="179">
        <f t="shared" si="53"/>
        <v>0</v>
      </c>
      <c r="P166" s="179">
        <v>0</v>
      </c>
      <c r="Q166" s="179">
        <f t="shared" si="54"/>
        <v>0</v>
      </c>
      <c r="R166" s="181"/>
      <c r="S166" s="181" t="s">
        <v>672</v>
      </c>
      <c r="T166" s="182" t="s">
        <v>249</v>
      </c>
      <c r="U166" s="158">
        <v>0</v>
      </c>
      <c r="V166" s="158">
        <f t="shared" si="55"/>
        <v>0</v>
      </c>
      <c r="W166" s="158"/>
      <c r="X166" s="158" t="s">
        <v>963</v>
      </c>
      <c r="Y166" s="158" t="s">
        <v>250</v>
      </c>
      <c r="Z166" s="147"/>
      <c r="AA166" s="147"/>
      <c r="AB166" s="147"/>
      <c r="AC166" s="147"/>
      <c r="AD166" s="147"/>
      <c r="AE166" s="147"/>
      <c r="AF166" s="147"/>
      <c r="AG166" s="147" t="s">
        <v>1722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ht="22.5" outlineLevel="1" x14ac:dyDescent="0.2">
      <c r="A167" s="176">
        <v>77</v>
      </c>
      <c r="B167" s="177" t="s">
        <v>2244</v>
      </c>
      <c r="C167" s="185" t="s">
        <v>2245</v>
      </c>
      <c r="D167" s="178" t="s">
        <v>1721</v>
      </c>
      <c r="E167" s="179">
        <v>2</v>
      </c>
      <c r="F167" s="180"/>
      <c r="G167" s="181">
        <f t="shared" si="49"/>
        <v>0</v>
      </c>
      <c r="H167" s="180"/>
      <c r="I167" s="181">
        <f t="shared" si="50"/>
        <v>0</v>
      </c>
      <c r="J167" s="180"/>
      <c r="K167" s="181">
        <f t="shared" si="51"/>
        <v>0</v>
      </c>
      <c r="L167" s="181">
        <v>21</v>
      </c>
      <c r="M167" s="181">
        <f t="shared" si="52"/>
        <v>0</v>
      </c>
      <c r="N167" s="179">
        <v>0</v>
      </c>
      <c r="O167" s="179">
        <f t="shared" si="53"/>
        <v>0</v>
      </c>
      <c r="P167" s="179">
        <v>0</v>
      </c>
      <c r="Q167" s="179">
        <f t="shared" si="54"/>
        <v>0</v>
      </c>
      <c r="R167" s="181"/>
      <c r="S167" s="181" t="s">
        <v>672</v>
      </c>
      <c r="T167" s="182" t="s">
        <v>249</v>
      </c>
      <c r="U167" s="158">
        <v>0</v>
      </c>
      <c r="V167" s="158">
        <f t="shared" si="55"/>
        <v>0</v>
      </c>
      <c r="W167" s="158"/>
      <c r="X167" s="158" t="s">
        <v>963</v>
      </c>
      <c r="Y167" s="158" t="s">
        <v>250</v>
      </c>
      <c r="Z167" s="147"/>
      <c r="AA167" s="147"/>
      <c r="AB167" s="147"/>
      <c r="AC167" s="147"/>
      <c r="AD167" s="147"/>
      <c r="AE167" s="147"/>
      <c r="AF167" s="147"/>
      <c r="AG167" s="147" t="s">
        <v>1722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ht="22.5" outlineLevel="1" x14ac:dyDescent="0.2">
      <c r="A168" s="176">
        <v>78</v>
      </c>
      <c r="B168" s="177" t="s">
        <v>2246</v>
      </c>
      <c r="C168" s="185" t="s">
        <v>2247</v>
      </c>
      <c r="D168" s="178" t="s">
        <v>1721</v>
      </c>
      <c r="E168" s="179">
        <v>4</v>
      </c>
      <c r="F168" s="180"/>
      <c r="G168" s="181">
        <f t="shared" si="49"/>
        <v>0</v>
      </c>
      <c r="H168" s="180"/>
      <c r="I168" s="181">
        <f t="shared" si="50"/>
        <v>0</v>
      </c>
      <c r="J168" s="180"/>
      <c r="K168" s="181">
        <f t="shared" si="51"/>
        <v>0</v>
      </c>
      <c r="L168" s="181">
        <v>21</v>
      </c>
      <c r="M168" s="181">
        <f t="shared" si="52"/>
        <v>0</v>
      </c>
      <c r="N168" s="179">
        <v>0</v>
      </c>
      <c r="O168" s="179">
        <f t="shared" si="53"/>
        <v>0</v>
      </c>
      <c r="P168" s="179">
        <v>0</v>
      </c>
      <c r="Q168" s="179">
        <f t="shared" si="54"/>
        <v>0</v>
      </c>
      <c r="R168" s="181"/>
      <c r="S168" s="181" t="s">
        <v>672</v>
      </c>
      <c r="T168" s="182" t="s">
        <v>249</v>
      </c>
      <c r="U168" s="158">
        <v>0</v>
      </c>
      <c r="V168" s="158">
        <f t="shared" si="55"/>
        <v>0</v>
      </c>
      <c r="W168" s="158"/>
      <c r="X168" s="158" t="s">
        <v>963</v>
      </c>
      <c r="Y168" s="158" t="s">
        <v>250</v>
      </c>
      <c r="Z168" s="147"/>
      <c r="AA168" s="147"/>
      <c r="AB168" s="147"/>
      <c r="AC168" s="147"/>
      <c r="AD168" s="147"/>
      <c r="AE168" s="147"/>
      <c r="AF168" s="147"/>
      <c r="AG168" s="147" t="s">
        <v>1722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6">
        <v>79</v>
      </c>
      <c r="B169" s="177" t="s">
        <v>2248</v>
      </c>
      <c r="C169" s="185" t="s">
        <v>2249</v>
      </c>
      <c r="D169" s="178" t="s">
        <v>1721</v>
      </c>
      <c r="E169" s="179">
        <v>11</v>
      </c>
      <c r="F169" s="180"/>
      <c r="G169" s="181">
        <f t="shared" si="49"/>
        <v>0</v>
      </c>
      <c r="H169" s="180"/>
      <c r="I169" s="181">
        <f t="shared" si="50"/>
        <v>0</v>
      </c>
      <c r="J169" s="180"/>
      <c r="K169" s="181">
        <f t="shared" si="51"/>
        <v>0</v>
      </c>
      <c r="L169" s="181">
        <v>21</v>
      </c>
      <c r="M169" s="181">
        <f t="shared" si="52"/>
        <v>0</v>
      </c>
      <c r="N169" s="179">
        <v>0</v>
      </c>
      <c r="O169" s="179">
        <f t="shared" si="53"/>
        <v>0</v>
      </c>
      <c r="P169" s="179">
        <v>0</v>
      </c>
      <c r="Q169" s="179">
        <f t="shared" si="54"/>
        <v>0</v>
      </c>
      <c r="R169" s="181"/>
      <c r="S169" s="181" t="s">
        <v>672</v>
      </c>
      <c r="T169" s="182" t="s">
        <v>249</v>
      </c>
      <c r="U169" s="158">
        <v>0</v>
      </c>
      <c r="V169" s="158">
        <f t="shared" si="55"/>
        <v>0</v>
      </c>
      <c r="W169" s="158"/>
      <c r="X169" s="158" t="s">
        <v>963</v>
      </c>
      <c r="Y169" s="158" t="s">
        <v>250</v>
      </c>
      <c r="Z169" s="147"/>
      <c r="AA169" s="147"/>
      <c r="AB169" s="147"/>
      <c r="AC169" s="147"/>
      <c r="AD169" s="147"/>
      <c r="AE169" s="147"/>
      <c r="AF169" s="147"/>
      <c r="AG169" s="147" t="s">
        <v>1722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76">
        <v>80</v>
      </c>
      <c r="B170" s="177" t="s">
        <v>2250</v>
      </c>
      <c r="C170" s="185" t="s">
        <v>2251</v>
      </c>
      <c r="D170" s="178" t="s">
        <v>1721</v>
      </c>
      <c r="E170" s="179">
        <v>10</v>
      </c>
      <c r="F170" s="180"/>
      <c r="G170" s="181">
        <f t="shared" si="49"/>
        <v>0</v>
      </c>
      <c r="H170" s="180"/>
      <c r="I170" s="181">
        <f t="shared" si="50"/>
        <v>0</v>
      </c>
      <c r="J170" s="180"/>
      <c r="K170" s="181">
        <f t="shared" si="51"/>
        <v>0</v>
      </c>
      <c r="L170" s="181">
        <v>21</v>
      </c>
      <c r="M170" s="181">
        <f t="shared" si="52"/>
        <v>0</v>
      </c>
      <c r="N170" s="179">
        <v>0</v>
      </c>
      <c r="O170" s="179">
        <f t="shared" si="53"/>
        <v>0</v>
      </c>
      <c r="P170" s="179">
        <v>0</v>
      </c>
      <c r="Q170" s="179">
        <f t="shared" si="54"/>
        <v>0</v>
      </c>
      <c r="R170" s="181"/>
      <c r="S170" s="181" t="s">
        <v>672</v>
      </c>
      <c r="T170" s="182" t="s">
        <v>249</v>
      </c>
      <c r="U170" s="158">
        <v>0</v>
      </c>
      <c r="V170" s="158">
        <f t="shared" si="55"/>
        <v>0</v>
      </c>
      <c r="W170" s="158"/>
      <c r="X170" s="158" t="s">
        <v>963</v>
      </c>
      <c r="Y170" s="158" t="s">
        <v>250</v>
      </c>
      <c r="Z170" s="147"/>
      <c r="AA170" s="147"/>
      <c r="AB170" s="147"/>
      <c r="AC170" s="147"/>
      <c r="AD170" s="147"/>
      <c r="AE170" s="147"/>
      <c r="AF170" s="147"/>
      <c r="AG170" s="147" t="s">
        <v>1722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6">
        <v>81</v>
      </c>
      <c r="B171" s="177" t="s">
        <v>2252</v>
      </c>
      <c r="C171" s="185" t="s">
        <v>2100</v>
      </c>
      <c r="D171" s="178" t="s">
        <v>287</v>
      </c>
      <c r="E171" s="179">
        <v>301</v>
      </c>
      <c r="F171" s="180"/>
      <c r="G171" s="181">
        <f t="shared" si="49"/>
        <v>0</v>
      </c>
      <c r="H171" s="180"/>
      <c r="I171" s="181">
        <f t="shared" si="50"/>
        <v>0</v>
      </c>
      <c r="J171" s="180"/>
      <c r="K171" s="181">
        <f t="shared" si="51"/>
        <v>0</v>
      </c>
      <c r="L171" s="181">
        <v>21</v>
      </c>
      <c r="M171" s="181">
        <f t="shared" si="52"/>
        <v>0</v>
      </c>
      <c r="N171" s="179">
        <v>0</v>
      </c>
      <c r="O171" s="179">
        <f t="shared" si="53"/>
        <v>0</v>
      </c>
      <c r="P171" s="179">
        <v>0</v>
      </c>
      <c r="Q171" s="179">
        <f t="shared" si="54"/>
        <v>0</v>
      </c>
      <c r="R171" s="181"/>
      <c r="S171" s="181" t="s">
        <v>672</v>
      </c>
      <c r="T171" s="182" t="s">
        <v>249</v>
      </c>
      <c r="U171" s="158">
        <v>0</v>
      </c>
      <c r="V171" s="158">
        <f t="shared" si="55"/>
        <v>0</v>
      </c>
      <c r="W171" s="158"/>
      <c r="X171" s="158" t="s">
        <v>963</v>
      </c>
      <c r="Y171" s="158" t="s">
        <v>250</v>
      </c>
      <c r="Z171" s="147"/>
      <c r="AA171" s="147"/>
      <c r="AB171" s="147"/>
      <c r="AC171" s="147"/>
      <c r="AD171" s="147"/>
      <c r="AE171" s="147"/>
      <c r="AF171" s="147"/>
      <c r="AG171" s="147" t="s">
        <v>1722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t="22.5" outlineLevel="1" x14ac:dyDescent="0.2">
      <c r="A172" s="176">
        <v>82</v>
      </c>
      <c r="B172" s="177" t="s">
        <v>2253</v>
      </c>
      <c r="C172" s="185" t="s">
        <v>2254</v>
      </c>
      <c r="D172" s="178" t="s">
        <v>287</v>
      </c>
      <c r="E172" s="179">
        <v>272</v>
      </c>
      <c r="F172" s="180"/>
      <c r="G172" s="181">
        <f t="shared" si="49"/>
        <v>0</v>
      </c>
      <c r="H172" s="180"/>
      <c r="I172" s="181">
        <f t="shared" si="50"/>
        <v>0</v>
      </c>
      <c r="J172" s="180"/>
      <c r="K172" s="181">
        <f t="shared" si="51"/>
        <v>0</v>
      </c>
      <c r="L172" s="181">
        <v>21</v>
      </c>
      <c r="M172" s="181">
        <f t="shared" si="52"/>
        <v>0</v>
      </c>
      <c r="N172" s="179">
        <v>0</v>
      </c>
      <c r="O172" s="179">
        <f t="shared" si="53"/>
        <v>0</v>
      </c>
      <c r="P172" s="179">
        <v>0</v>
      </c>
      <c r="Q172" s="179">
        <f t="shared" si="54"/>
        <v>0</v>
      </c>
      <c r="R172" s="181"/>
      <c r="S172" s="181" t="s">
        <v>672</v>
      </c>
      <c r="T172" s="182" t="s">
        <v>249</v>
      </c>
      <c r="U172" s="158">
        <v>0</v>
      </c>
      <c r="V172" s="158">
        <f t="shared" si="55"/>
        <v>0</v>
      </c>
      <c r="W172" s="158"/>
      <c r="X172" s="158" t="s">
        <v>963</v>
      </c>
      <c r="Y172" s="158" t="s">
        <v>250</v>
      </c>
      <c r="Z172" s="147"/>
      <c r="AA172" s="147"/>
      <c r="AB172" s="147"/>
      <c r="AC172" s="147"/>
      <c r="AD172" s="147"/>
      <c r="AE172" s="147"/>
      <c r="AF172" s="147"/>
      <c r="AG172" s="147" t="s">
        <v>1722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5.5" x14ac:dyDescent="0.2">
      <c r="A173" s="161" t="s">
        <v>243</v>
      </c>
      <c r="B173" s="162" t="s">
        <v>168</v>
      </c>
      <c r="C173" s="183" t="s">
        <v>169</v>
      </c>
      <c r="D173" s="163"/>
      <c r="E173" s="164"/>
      <c r="F173" s="165"/>
      <c r="G173" s="165">
        <f>SUMIF(AG174:AG177,"&lt;&gt;NOR",G174:G177)</f>
        <v>0</v>
      </c>
      <c r="H173" s="165"/>
      <c r="I173" s="165">
        <f>SUM(I174:I177)</f>
        <v>0</v>
      </c>
      <c r="J173" s="165"/>
      <c r="K173" s="165">
        <f>SUM(K174:K177)</f>
        <v>0</v>
      </c>
      <c r="L173" s="165"/>
      <c r="M173" s="165">
        <f>SUM(M174:M177)</f>
        <v>0</v>
      </c>
      <c r="N173" s="164"/>
      <c r="O173" s="164">
        <f>SUM(O174:O177)</f>
        <v>0</v>
      </c>
      <c r="P173" s="164"/>
      <c r="Q173" s="164">
        <f>SUM(Q174:Q177)</f>
        <v>0</v>
      </c>
      <c r="R173" s="165"/>
      <c r="S173" s="165"/>
      <c r="T173" s="166"/>
      <c r="U173" s="160"/>
      <c r="V173" s="160">
        <f>SUM(V174:V177)</f>
        <v>0</v>
      </c>
      <c r="W173" s="160"/>
      <c r="X173" s="160"/>
      <c r="Y173" s="160"/>
      <c r="AG173" t="s">
        <v>244</v>
      </c>
    </row>
    <row r="174" spans="1:60" outlineLevel="1" x14ac:dyDescent="0.2">
      <c r="A174" s="168">
        <v>83</v>
      </c>
      <c r="B174" s="169" t="s">
        <v>2255</v>
      </c>
      <c r="C174" s="184" t="s">
        <v>2256</v>
      </c>
      <c r="D174" s="170" t="s">
        <v>1721</v>
      </c>
      <c r="E174" s="171">
        <v>1</v>
      </c>
      <c r="F174" s="172"/>
      <c r="G174" s="173">
        <f>ROUND(E174*F174,2)</f>
        <v>0</v>
      </c>
      <c r="H174" s="172"/>
      <c r="I174" s="173">
        <f>ROUND(E174*H174,2)</f>
        <v>0</v>
      </c>
      <c r="J174" s="172"/>
      <c r="K174" s="173">
        <f>ROUND(E174*J174,2)</f>
        <v>0</v>
      </c>
      <c r="L174" s="173">
        <v>21</v>
      </c>
      <c r="M174" s="173">
        <f>G174*(1+L174/100)</f>
        <v>0</v>
      </c>
      <c r="N174" s="171">
        <v>0</v>
      </c>
      <c r="O174" s="171">
        <f>ROUND(E174*N174,2)</f>
        <v>0</v>
      </c>
      <c r="P174" s="171">
        <v>0</v>
      </c>
      <c r="Q174" s="171">
        <f>ROUND(E174*P174,2)</f>
        <v>0</v>
      </c>
      <c r="R174" s="173"/>
      <c r="S174" s="173" t="s">
        <v>672</v>
      </c>
      <c r="T174" s="174" t="s">
        <v>249</v>
      </c>
      <c r="U174" s="158">
        <v>0</v>
      </c>
      <c r="V174" s="158">
        <f>ROUND(E174*U174,2)</f>
        <v>0</v>
      </c>
      <c r="W174" s="158"/>
      <c r="X174" s="158" t="s">
        <v>963</v>
      </c>
      <c r="Y174" s="158" t="s">
        <v>250</v>
      </c>
      <c r="Z174" s="147"/>
      <c r="AA174" s="147"/>
      <c r="AB174" s="147"/>
      <c r="AC174" s="147"/>
      <c r="AD174" s="147"/>
      <c r="AE174" s="147"/>
      <c r="AF174" s="147"/>
      <c r="AG174" s="147" t="s">
        <v>964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53" t="s">
        <v>2111</v>
      </c>
      <c r="D175" s="254"/>
      <c r="E175" s="254"/>
      <c r="F175" s="254"/>
      <c r="G175" s="254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253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6">
        <v>84</v>
      </c>
      <c r="B176" s="177" t="s">
        <v>2257</v>
      </c>
      <c r="C176" s="185" t="s">
        <v>2258</v>
      </c>
      <c r="D176" s="178" t="s">
        <v>2103</v>
      </c>
      <c r="E176" s="179">
        <v>2</v>
      </c>
      <c r="F176" s="180"/>
      <c r="G176" s="181">
        <f>ROUND(E176*F176,2)</f>
        <v>0</v>
      </c>
      <c r="H176" s="180"/>
      <c r="I176" s="181">
        <f>ROUND(E176*H176,2)</f>
        <v>0</v>
      </c>
      <c r="J176" s="180"/>
      <c r="K176" s="181">
        <f>ROUND(E176*J176,2)</f>
        <v>0</v>
      </c>
      <c r="L176" s="181">
        <v>21</v>
      </c>
      <c r="M176" s="181">
        <f>G176*(1+L176/100)</f>
        <v>0</v>
      </c>
      <c r="N176" s="179">
        <v>0</v>
      </c>
      <c r="O176" s="179">
        <f>ROUND(E176*N176,2)</f>
        <v>0</v>
      </c>
      <c r="P176" s="179">
        <v>0</v>
      </c>
      <c r="Q176" s="179">
        <f>ROUND(E176*P176,2)</f>
        <v>0</v>
      </c>
      <c r="R176" s="181"/>
      <c r="S176" s="181" t="s">
        <v>672</v>
      </c>
      <c r="T176" s="182" t="s">
        <v>249</v>
      </c>
      <c r="U176" s="158">
        <v>0</v>
      </c>
      <c r="V176" s="158">
        <f>ROUND(E176*U176,2)</f>
        <v>0</v>
      </c>
      <c r="W176" s="158"/>
      <c r="X176" s="158" t="s">
        <v>963</v>
      </c>
      <c r="Y176" s="158" t="s">
        <v>250</v>
      </c>
      <c r="Z176" s="147"/>
      <c r="AA176" s="147"/>
      <c r="AB176" s="147"/>
      <c r="AC176" s="147"/>
      <c r="AD176" s="147"/>
      <c r="AE176" s="147"/>
      <c r="AF176" s="147"/>
      <c r="AG176" s="147" t="s">
        <v>964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76">
        <v>85</v>
      </c>
      <c r="B177" s="177" t="s">
        <v>2259</v>
      </c>
      <c r="C177" s="185" t="s">
        <v>2260</v>
      </c>
      <c r="D177" s="178" t="s">
        <v>1721</v>
      </c>
      <c r="E177" s="179">
        <v>1</v>
      </c>
      <c r="F177" s="180"/>
      <c r="G177" s="181">
        <f>ROUND(E177*F177,2)</f>
        <v>0</v>
      </c>
      <c r="H177" s="180"/>
      <c r="I177" s="181">
        <f>ROUND(E177*H177,2)</f>
        <v>0</v>
      </c>
      <c r="J177" s="180"/>
      <c r="K177" s="181">
        <f>ROUND(E177*J177,2)</f>
        <v>0</v>
      </c>
      <c r="L177" s="181">
        <v>21</v>
      </c>
      <c r="M177" s="181">
        <f>G177*(1+L177/100)</f>
        <v>0</v>
      </c>
      <c r="N177" s="179">
        <v>0</v>
      </c>
      <c r="O177" s="179">
        <f>ROUND(E177*N177,2)</f>
        <v>0</v>
      </c>
      <c r="P177" s="179">
        <v>0</v>
      </c>
      <c r="Q177" s="179">
        <f>ROUND(E177*P177,2)</f>
        <v>0</v>
      </c>
      <c r="R177" s="181"/>
      <c r="S177" s="181" t="s">
        <v>672</v>
      </c>
      <c r="T177" s="182" t="s">
        <v>249</v>
      </c>
      <c r="U177" s="158">
        <v>0</v>
      </c>
      <c r="V177" s="158">
        <f>ROUND(E177*U177,2)</f>
        <v>0</v>
      </c>
      <c r="W177" s="158"/>
      <c r="X177" s="158" t="s">
        <v>963</v>
      </c>
      <c r="Y177" s="158" t="s">
        <v>250</v>
      </c>
      <c r="Z177" s="147"/>
      <c r="AA177" s="147"/>
      <c r="AB177" s="147"/>
      <c r="AC177" s="147"/>
      <c r="AD177" s="147"/>
      <c r="AE177" s="147"/>
      <c r="AF177" s="147"/>
      <c r="AG177" s="147" t="s">
        <v>964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ht="25.5" x14ac:dyDescent="0.2">
      <c r="A178" s="161" t="s">
        <v>243</v>
      </c>
      <c r="B178" s="162" t="s">
        <v>170</v>
      </c>
      <c r="C178" s="183" t="s">
        <v>171</v>
      </c>
      <c r="D178" s="163"/>
      <c r="E178" s="164"/>
      <c r="F178" s="165"/>
      <c r="G178" s="165">
        <f>SUMIF(AG179:AG182,"&lt;&gt;NOR",G179:G182)</f>
        <v>0</v>
      </c>
      <c r="H178" s="165"/>
      <c r="I178" s="165">
        <f>SUM(I179:I182)</f>
        <v>0</v>
      </c>
      <c r="J178" s="165"/>
      <c r="K178" s="165">
        <f>SUM(K179:K182)</f>
        <v>0</v>
      </c>
      <c r="L178" s="165"/>
      <c r="M178" s="165">
        <f>SUM(M179:M182)</f>
        <v>0</v>
      </c>
      <c r="N178" s="164"/>
      <c r="O178" s="164">
        <f>SUM(O179:O182)</f>
        <v>0</v>
      </c>
      <c r="P178" s="164"/>
      <c r="Q178" s="164">
        <f>SUM(Q179:Q182)</f>
        <v>0</v>
      </c>
      <c r="R178" s="165"/>
      <c r="S178" s="165"/>
      <c r="T178" s="166"/>
      <c r="U178" s="160"/>
      <c r="V178" s="160">
        <f>SUM(V179:V182)</f>
        <v>0</v>
      </c>
      <c r="W178" s="160"/>
      <c r="X178" s="160"/>
      <c r="Y178" s="160"/>
      <c r="AG178" t="s">
        <v>244</v>
      </c>
    </row>
    <row r="179" spans="1:60" ht="22.5" outlineLevel="1" x14ac:dyDescent="0.2">
      <c r="A179" s="168">
        <v>86</v>
      </c>
      <c r="B179" s="169" t="s">
        <v>2261</v>
      </c>
      <c r="C179" s="184" t="s">
        <v>2262</v>
      </c>
      <c r="D179" s="170" t="s">
        <v>1721</v>
      </c>
      <c r="E179" s="171">
        <v>1</v>
      </c>
      <c r="F179" s="172"/>
      <c r="G179" s="173">
        <f>ROUND(E179*F179,2)</f>
        <v>0</v>
      </c>
      <c r="H179" s="172"/>
      <c r="I179" s="173">
        <f>ROUND(E179*H179,2)</f>
        <v>0</v>
      </c>
      <c r="J179" s="172"/>
      <c r="K179" s="173">
        <f>ROUND(E179*J179,2)</f>
        <v>0</v>
      </c>
      <c r="L179" s="173">
        <v>21</v>
      </c>
      <c r="M179" s="173">
        <f>G179*(1+L179/100)</f>
        <v>0</v>
      </c>
      <c r="N179" s="171">
        <v>0</v>
      </c>
      <c r="O179" s="171">
        <f>ROUND(E179*N179,2)</f>
        <v>0</v>
      </c>
      <c r="P179" s="171">
        <v>0</v>
      </c>
      <c r="Q179" s="171">
        <f>ROUND(E179*P179,2)</f>
        <v>0</v>
      </c>
      <c r="R179" s="173"/>
      <c r="S179" s="173" t="s">
        <v>672</v>
      </c>
      <c r="T179" s="174" t="s">
        <v>249</v>
      </c>
      <c r="U179" s="158">
        <v>0</v>
      </c>
      <c r="V179" s="158">
        <f>ROUND(E179*U179,2)</f>
        <v>0</v>
      </c>
      <c r="W179" s="158"/>
      <c r="X179" s="158" t="s">
        <v>963</v>
      </c>
      <c r="Y179" s="158" t="s">
        <v>250</v>
      </c>
      <c r="Z179" s="147"/>
      <c r="AA179" s="147"/>
      <c r="AB179" s="147"/>
      <c r="AC179" s="147"/>
      <c r="AD179" s="147"/>
      <c r="AE179" s="147"/>
      <c r="AF179" s="147"/>
      <c r="AG179" s="147" t="s">
        <v>964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253" t="s">
        <v>2111</v>
      </c>
      <c r="D180" s="254"/>
      <c r="E180" s="254"/>
      <c r="F180" s="254"/>
      <c r="G180" s="254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253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76">
        <v>87</v>
      </c>
      <c r="B181" s="177" t="s">
        <v>2263</v>
      </c>
      <c r="C181" s="185" t="s">
        <v>2264</v>
      </c>
      <c r="D181" s="178" t="s">
        <v>2103</v>
      </c>
      <c r="E181" s="179">
        <v>2</v>
      </c>
      <c r="F181" s="180"/>
      <c r="G181" s="181">
        <f>ROUND(E181*F181,2)</f>
        <v>0</v>
      </c>
      <c r="H181" s="180"/>
      <c r="I181" s="181">
        <f>ROUND(E181*H181,2)</f>
        <v>0</v>
      </c>
      <c r="J181" s="180"/>
      <c r="K181" s="181">
        <f>ROUND(E181*J181,2)</f>
        <v>0</v>
      </c>
      <c r="L181" s="181">
        <v>21</v>
      </c>
      <c r="M181" s="181">
        <f>G181*(1+L181/100)</f>
        <v>0</v>
      </c>
      <c r="N181" s="179">
        <v>0</v>
      </c>
      <c r="O181" s="179">
        <f>ROUND(E181*N181,2)</f>
        <v>0</v>
      </c>
      <c r="P181" s="179">
        <v>0</v>
      </c>
      <c r="Q181" s="179">
        <f>ROUND(E181*P181,2)</f>
        <v>0</v>
      </c>
      <c r="R181" s="181"/>
      <c r="S181" s="181" t="s">
        <v>672</v>
      </c>
      <c r="T181" s="182" t="s">
        <v>249</v>
      </c>
      <c r="U181" s="158">
        <v>0</v>
      </c>
      <c r="V181" s="158">
        <f>ROUND(E181*U181,2)</f>
        <v>0</v>
      </c>
      <c r="W181" s="158"/>
      <c r="X181" s="158" t="s">
        <v>963</v>
      </c>
      <c r="Y181" s="158" t="s">
        <v>250</v>
      </c>
      <c r="Z181" s="147"/>
      <c r="AA181" s="147"/>
      <c r="AB181" s="147"/>
      <c r="AC181" s="147"/>
      <c r="AD181" s="147"/>
      <c r="AE181" s="147"/>
      <c r="AF181" s="147"/>
      <c r="AG181" s="147" t="s">
        <v>964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6">
        <v>88</v>
      </c>
      <c r="B182" s="177" t="s">
        <v>2265</v>
      </c>
      <c r="C182" s="185" t="s">
        <v>2266</v>
      </c>
      <c r="D182" s="178" t="s">
        <v>1721</v>
      </c>
      <c r="E182" s="179">
        <v>1</v>
      </c>
      <c r="F182" s="180"/>
      <c r="G182" s="181">
        <f>ROUND(E182*F182,2)</f>
        <v>0</v>
      </c>
      <c r="H182" s="180"/>
      <c r="I182" s="181">
        <f>ROUND(E182*H182,2)</f>
        <v>0</v>
      </c>
      <c r="J182" s="180"/>
      <c r="K182" s="181">
        <f>ROUND(E182*J182,2)</f>
        <v>0</v>
      </c>
      <c r="L182" s="181">
        <v>21</v>
      </c>
      <c r="M182" s="181">
        <f>G182*(1+L182/100)</f>
        <v>0</v>
      </c>
      <c r="N182" s="179">
        <v>0</v>
      </c>
      <c r="O182" s="179">
        <f>ROUND(E182*N182,2)</f>
        <v>0</v>
      </c>
      <c r="P182" s="179">
        <v>0</v>
      </c>
      <c r="Q182" s="179">
        <f>ROUND(E182*P182,2)</f>
        <v>0</v>
      </c>
      <c r="R182" s="181"/>
      <c r="S182" s="181" t="s">
        <v>672</v>
      </c>
      <c r="T182" s="182" t="s">
        <v>249</v>
      </c>
      <c r="U182" s="158">
        <v>0</v>
      </c>
      <c r="V182" s="158">
        <f>ROUND(E182*U182,2)</f>
        <v>0</v>
      </c>
      <c r="W182" s="158"/>
      <c r="X182" s="158" t="s">
        <v>963</v>
      </c>
      <c r="Y182" s="158" t="s">
        <v>250</v>
      </c>
      <c r="Z182" s="147"/>
      <c r="AA182" s="147"/>
      <c r="AB182" s="147"/>
      <c r="AC182" s="147"/>
      <c r="AD182" s="147"/>
      <c r="AE182" s="147"/>
      <c r="AF182" s="147"/>
      <c r="AG182" s="147" t="s">
        <v>964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x14ac:dyDescent="0.2">
      <c r="A183" s="161" t="s">
        <v>243</v>
      </c>
      <c r="B183" s="162" t="s">
        <v>172</v>
      </c>
      <c r="C183" s="183" t="s">
        <v>173</v>
      </c>
      <c r="D183" s="163"/>
      <c r="E183" s="164"/>
      <c r="F183" s="165"/>
      <c r="G183" s="165">
        <f>SUMIF(AG184:AG187,"&lt;&gt;NOR",G184:G187)</f>
        <v>0</v>
      </c>
      <c r="H183" s="165"/>
      <c r="I183" s="165">
        <f>SUM(I184:I187)</f>
        <v>0</v>
      </c>
      <c r="J183" s="165"/>
      <c r="K183" s="165">
        <f>SUM(K184:K187)</f>
        <v>0</v>
      </c>
      <c r="L183" s="165"/>
      <c r="M183" s="165">
        <f>SUM(M184:M187)</f>
        <v>0</v>
      </c>
      <c r="N183" s="164"/>
      <c r="O183" s="164">
        <f>SUM(O184:O187)</f>
        <v>0</v>
      </c>
      <c r="P183" s="164"/>
      <c r="Q183" s="164">
        <f>SUM(Q184:Q187)</f>
        <v>0</v>
      </c>
      <c r="R183" s="165"/>
      <c r="S183" s="165"/>
      <c r="T183" s="166"/>
      <c r="U183" s="160"/>
      <c r="V183" s="160">
        <f>SUM(V184:V187)</f>
        <v>0</v>
      </c>
      <c r="W183" s="160"/>
      <c r="X183" s="160"/>
      <c r="Y183" s="160"/>
      <c r="AG183" t="s">
        <v>244</v>
      </c>
    </row>
    <row r="184" spans="1:60" ht="22.5" outlineLevel="1" x14ac:dyDescent="0.2">
      <c r="A184" s="168">
        <v>89</v>
      </c>
      <c r="B184" s="169" t="s">
        <v>2267</v>
      </c>
      <c r="C184" s="184" t="s">
        <v>2268</v>
      </c>
      <c r="D184" s="170" t="s">
        <v>1721</v>
      </c>
      <c r="E184" s="171">
        <v>1</v>
      </c>
      <c r="F184" s="172"/>
      <c r="G184" s="173">
        <f>ROUND(E184*F184,2)</f>
        <v>0</v>
      </c>
      <c r="H184" s="172"/>
      <c r="I184" s="173">
        <f>ROUND(E184*H184,2)</f>
        <v>0</v>
      </c>
      <c r="J184" s="172"/>
      <c r="K184" s="173">
        <f>ROUND(E184*J184,2)</f>
        <v>0</v>
      </c>
      <c r="L184" s="173">
        <v>21</v>
      </c>
      <c r="M184" s="173">
        <f>G184*(1+L184/100)</f>
        <v>0</v>
      </c>
      <c r="N184" s="171">
        <v>0</v>
      </c>
      <c r="O184" s="171">
        <f>ROUND(E184*N184,2)</f>
        <v>0</v>
      </c>
      <c r="P184" s="171">
        <v>0</v>
      </c>
      <c r="Q184" s="171">
        <f>ROUND(E184*P184,2)</f>
        <v>0</v>
      </c>
      <c r="R184" s="173"/>
      <c r="S184" s="173" t="s">
        <v>672</v>
      </c>
      <c r="T184" s="174" t="s">
        <v>249</v>
      </c>
      <c r="U184" s="158">
        <v>0</v>
      </c>
      <c r="V184" s="158">
        <f>ROUND(E184*U184,2)</f>
        <v>0</v>
      </c>
      <c r="W184" s="158"/>
      <c r="X184" s="158" t="s">
        <v>963</v>
      </c>
      <c r="Y184" s="158" t="s">
        <v>250</v>
      </c>
      <c r="Z184" s="147"/>
      <c r="AA184" s="147"/>
      <c r="AB184" s="147"/>
      <c r="AC184" s="147"/>
      <c r="AD184" s="147"/>
      <c r="AE184" s="147"/>
      <c r="AF184" s="147"/>
      <c r="AG184" s="147" t="s">
        <v>964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53" t="s">
        <v>2088</v>
      </c>
      <c r="D185" s="254"/>
      <c r="E185" s="254"/>
      <c r="F185" s="254"/>
      <c r="G185" s="254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253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76">
        <v>90</v>
      </c>
      <c r="B186" s="177" t="s">
        <v>2269</v>
      </c>
      <c r="C186" s="185" t="s">
        <v>2270</v>
      </c>
      <c r="D186" s="178" t="s">
        <v>2103</v>
      </c>
      <c r="E186" s="179">
        <v>2</v>
      </c>
      <c r="F186" s="180"/>
      <c r="G186" s="181">
        <f>ROUND(E186*F186,2)</f>
        <v>0</v>
      </c>
      <c r="H186" s="180"/>
      <c r="I186" s="181">
        <f>ROUND(E186*H186,2)</f>
        <v>0</v>
      </c>
      <c r="J186" s="180"/>
      <c r="K186" s="181">
        <f>ROUND(E186*J186,2)</f>
        <v>0</v>
      </c>
      <c r="L186" s="181">
        <v>21</v>
      </c>
      <c r="M186" s="181">
        <f>G186*(1+L186/100)</f>
        <v>0</v>
      </c>
      <c r="N186" s="179">
        <v>0</v>
      </c>
      <c r="O186" s="179">
        <f>ROUND(E186*N186,2)</f>
        <v>0</v>
      </c>
      <c r="P186" s="179">
        <v>0</v>
      </c>
      <c r="Q186" s="179">
        <f>ROUND(E186*P186,2)</f>
        <v>0</v>
      </c>
      <c r="R186" s="181"/>
      <c r="S186" s="181" t="s">
        <v>672</v>
      </c>
      <c r="T186" s="182" t="s">
        <v>249</v>
      </c>
      <c r="U186" s="158">
        <v>0</v>
      </c>
      <c r="V186" s="158">
        <f>ROUND(E186*U186,2)</f>
        <v>0</v>
      </c>
      <c r="W186" s="158"/>
      <c r="X186" s="158" t="s">
        <v>963</v>
      </c>
      <c r="Y186" s="158" t="s">
        <v>250</v>
      </c>
      <c r="Z186" s="147"/>
      <c r="AA186" s="147"/>
      <c r="AB186" s="147"/>
      <c r="AC186" s="147"/>
      <c r="AD186" s="147"/>
      <c r="AE186" s="147"/>
      <c r="AF186" s="147"/>
      <c r="AG186" s="147" t="s">
        <v>964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6">
        <v>91</v>
      </c>
      <c r="B187" s="177" t="s">
        <v>2271</v>
      </c>
      <c r="C187" s="185" t="s">
        <v>2272</v>
      </c>
      <c r="D187" s="178" t="s">
        <v>1721</v>
      </c>
      <c r="E187" s="179">
        <v>1</v>
      </c>
      <c r="F187" s="180"/>
      <c r="G187" s="181">
        <f>ROUND(E187*F187,2)</f>
        <v>0</v>
      </c>
      <c r="H187" s="180"/>
      <c r="I187" s="181">
        <f>ROUND(E187*H187,2)</f>
        <v>0</v>
      </c>
      <c r="J187" s="180"/>
      <c r="K187" s="181">
        <f>ROUND(E187*J187,2)</f>
        <v>0</v>
      </c>
      <c r="L187" s="181">
        <v>21</v>
      </c>
      <c r="M187" s="181">
        <f>G187*(1+L187/100)</f>
        <v>0</v>
      </c>
      <c r="N187" s="179">
        <v>0</v>
      </c>
      <c r="O187" s="179">
        <f>ROUND(E187*N187,2)</f>
        <v>0</v>
      </c>
      <c r="P187" s="179">
        <v>0</v>
      </c>
      <c r="Q187" s="179">
        <f>ROUND(E187*P187,2)</f>
        <v>0</v>
      </c>
      <c r="R187" s="181"/>
      <c r="S187" s="181" t="s">
        <v>672</v>
      </c>
      <c r="T187" s="182" t="s">
        <v>249</v>
      </c>
      <c r="U187" s="158">
        <v>0</v>
      </c>
      <c r="V187" s="158">
        <f>ROUND(E187*U187,2)</f>
        <v>0</v>
      </c>
      <c r="W187" s="158"/>
      <c r="X187" s="158" t="s">
        <v>963</v>
      </c>
      <c r="Y187" s="158" t="s">
        <v>250</v>
      </c>
      <c r="Z187" s="147"/>
      <c r="AA187" s="147"/>
      <c r="AB187" s="147"/>
      <c r="AC187" s="147"/>
      <c r="AD187" s="147"/>
      <c r="AE187" s="147"/>
      <c r="AF187" s="147"/>
      <c r="AG187" s="147" t="s">
        <v>964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x14ac:dyDescent="0.2">
      <c r="A188" s="161" t="s">
        <v>243</v>
      </c>
      <c r="B188" s="162" t="s">
        <v>174</v>
      </c>
      <c r="C188" s="183" t="s">
        <v>175</v>
      </c>
      <c r="D188" s="163"/>
      <c r="E188" s="164"/>
      <c r="F188" s="165"/>
      <c r="G188" s="165">
        <f>SUMIF(AG189:AG192,"&lt;&gt;NOR",G189:G192)</f>
        <v>0</v>
      </c>
      <c r="H188" s="165"/>
      <c r="I188" s="165">
        <f>SUM(I189:I192)</f>
        <v>0</v>
      </c>
      <c r="J188" s="165"/>
      <c r="K188" s="165">
        <f>SUM(K189:K192)</f>
        <v>0</v>
      </c>
      <c r="L188" s="165"/>
      <c r="M188" s="165">
        <f>SUM(M189:M192)</f>
        <v>0</v>
      </c>
      <c r="N188" s="164"/>
      <c r="O188" s="164">
        <f>SUM(O189:O192)</f>
        <v>0</v>
      </c>
      <c r="P188" s="164"/>
      <c r="Q188" s="164">
        <f>SUM(Q189:Q192)</f>
        <v>0</v>
      </c>
      <c r="R188" s="165"/>
      <c r="S188" s="165"/>
      <c r="T188" s="166"/>
      <c r="U188" s="160"/>
      <c r="V188" s="160">
        <f>SUM(V189:V192)</f>
        <v>0</v>
      </c>
      <c r="W188" s="160"/>
      <c r="X188" s="160"/>
      <c r="Y188" s="160"/>
      <c r="AG188" t="s">
        <v>244</v>
      </c>
    </row>
    <row r="189" spans="1:60" ht="22.5" outlineLevel="1" x14ac:dyDescent="0.2">
      <c r="A189" s="168">
        <v>92</v>
      </c>
      <c r="B189" s="169" t="s">
        <v>2273</v>
      </c>
      <c r="C189" s="184" t="s">
        <v>2274</v>
      </c>
      <c r="D189" s="170" t="s">
        <v>1721</v>
      </c>
      <c r="E189" s="171">
        <v>1</v>
      </c>
      <c r="F189" s="172"/>
      <c r="G189" s="173">
        <f>ROUND(E189*F189,2)</f>
        <v>0</v>
      </c>
      <c r="H189" s="172"/>
      <c r="I189" s="173">
        <f>ROUND(E189*H189,2)</f>
        <v>0</v>
      </c>
      <c r="J189" s="172"/>
      <c r="K189" s="173">
        <f>ROUND(E189*J189,2)</f>
        <v>0</v>
      </c>
      <c r="L189" s="173">
        <v>21</v>
      </c>
      <c r="M189" s="173">
        <f>G189*(1+L189/100)</f>
        <v>0</v>
      </c>
      <c r="N189" s="171">
        <v>0</v>
      </c>
      <c r="O189" s="171">
        <f>ROUND(E189*N189,2)</f>
        <v>0</v>
      </c>
      <c r="P189" s="171">
        <v>0</v>
      </c>
      <c r="Q189" s="171">
        <f>ROUND(E189*P189,2)</f>
        <v>0</v>
      </c>
      <c r="R189" s="173"/>
      <c r="S189" s="173" t="s">
        <v>672</v>
      </c>
      <c r="T189" s="174" t="s">
        <v>249</v>
      </c>
      <c r="U189" s="158">
        <v>0</v>
      </c>
      <c r="V189" s="158">
        <f>ROUND(E189*U189,2)</f>
        <v>0</v>
      </c>
      <c r="W189" s="158"/>
      <c r="X189" s="158" t="s">
        <v>963</v>
      </c>
      <c r="Y189" s="158" t="s">
        <v>250</v>
      </c>
      <c r="Z189" s="147"/>
      <c r="AA189" s="147"/>
      <c r="AB189" s="147"/>
      <c r="AC189" s="147"/>
      <c r="AD189" s="147"/>
      <c r="AE189" s="147"/>
      <c r="AF189" s="147"/>
      <c r="AG189" s="147" t="s">
        <v>964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">
      <c r="A190" s="154"/>
      <c r="B190" s="155"/>
      <c r="C190" s="253" t="s">
        <v>2275</v>
      </c>
      <c r="D190" s="254"/>
      <c r="E190" s="254"/>
      <c r="F190" s="254"/>
      <c r="G190" s="254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253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76">
        <v>93</v>
      </c>
      <c r="B191" s="177" t="s">
        <v>2276</v>
      </c>
      <c r="C191" s="185" t="s">
        <v>2277</v>
      </c>
      <c r="D191" s="178" t="s">
        <v>2103</v>
      </c>
      <c r="E191" s="179">
        <v>2</v>
      </c>
      <c r="F191" s="180"/>
      <c r="G191" s="181">
        <f>ROUND(E191*F191,2)</f>
        <v>0</v>
      </c>
      <c r="H191" s="180"/>
      <c r="I191" s="181">
        <f>ROUND(E191*H191,2)</f>
        <v>0</v>
      </c>
      <c r="J191" s="180"/>
      <c r="K191" s="181">
        <f>ROUND(E191*J191,2)</f>
        <v>0</v>
      </c>
      <c r="L191" s="181">
        <v>21</v>
      </c>
      <c r="M191" s="181">
        <f>G191*(1+L191/100)</f>
        <v>0</v>
      </c>
      <c r="N191" s="179">
        <v>0</v>
      </c>
      <c r="O191" s="179">
        <f>ROUND(E191*N191,2)</f>
        <v>0</v>
      </c>
      <c r="P191" s="179">
        <v>0</v>
      </c>
      <c r="Q191" s="179">
        <f>ROUND(E191*P191,2)</f>
        <v>0</v>
      </c>
      <c r="R191" s="181"/>
      <c r="S191" s="181" t="s">
        <v>672</v>
      </c>
      <c r="T191" s="182" t="s">
        <v>249</v>
      </c>
      <c r="U191" s="158">
        <v>0</v>
      </c>
      <c r="V191" s="158">
        <f>ROUND(E191*U191,2)</f>
        <v>0</v>
      </c>
      <c r="W191" s="158"/>
      <c r="X191" s="158" t="s">
        <v>963</v>
      </c>
      <c r="Y191" s="158" t="s">
        <v>250</v>
      </c>
      <c r="Z191" s="147"/>
      <c r="AA191" s="147"/>
      <c r="AB191" s="147"/>
      <c r="AC191" s="147"/>
      <c r="AD191" s="147"/>
      <c r="AE191" s="147"/>
      <c r="AF191" s="147"/>
      <c r="AG191" s="147" t="s">
        <v>964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76">
        <v>94</v>
      </c>
      <c r="B192" s="177" t="s">
        <v>2278</v>
      </c>
      <c r="C192" s="185" t="s">
        <v>2279</v>
      </c>
      <c r="D192" s="178" t="s">
        <v>1721</v>
      </c>
      <c r="E192" s="179">
        <v>1</v>
      </c>
      <c r="F192" s="180"/>
      <c r="G192" s="181">
        <f>ROUND(E192*F192,2)</f>
        <v>0</v>
      </c>
      <c r="H192" s="180"/>
      <c r="I192" s="181">
        <f>ROUND(E192*H192,2)</f>
        <v>0</v>
      </c>
      <c r="J192" s="180"/>
      <c r="K192" s="181">
        <f>ROUND(E192*J192,2)</f>
        <v>0</v>
      </c>
      <c r="L192" s="181">
        <v>21</v>
      </c>
      <c r="M192" s="181">
        <f>G192*(1+L192/100)</f>
        <v>0</v>
      </c>
      <c r="N192" s="179">
        <v>0</v>
      </c>
      <c r="O192" s="179">
        <f>ROUND(E192*N192,2)</f>
        <v>0</v>
      </c>
      <c r="P192" s="179">
        <v>0</v>
      </c>
      <c r="Q192" s="179">
        <f>ROUND(E192*P192,2)</f>
        <v>0</v>
      </c>
      <c r="R192" s="181"/>
      <c r="S192" s="181" t="s">
        <v>672</v>
      </c>
      <c r="T192" s="182" t="s">
        <v>249</v>
      </c>
      <c r="U192" s="158">
        <v>0</v>
      </c>
      <c r="V192" s="158">
        <f>ROUND(E192*U192,2)</f>
        <v>0</v>
      </c>
      <c r="W192" s="158"/>
      <c r="X192" s="158" t="s">
        <v>963</v>
      </c>
      <c r="Y192" s="158" t="s">
        <v>250</v>
      </c>
      <c r="Z192" s="147"/>
      <c r="AA192" s="147"/>
      <c r="AB192" s="147"/>
      <c r="AC192" s="147"/>
      <c r="AD192" s="147"/>
      <c r="AE192" s="147"/>
      <c r="AF192" s="147"/>
      <c r="AG192" s="147" t="s">
        <v>964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x14ac:dyDescent="0.2">
      <c r="A193" s="161" t="s">
        <v>243</v>
      </c>
      <c r="B193" s="162" t="s">
        <v>176</v>
      </c>
      <c r="C193" s="183" t="s">
        <v>177</v>
      </c>
      <c r="D193" s="163"/>
      <c r="E193" s="164"/>
      <c r="F193" s="165"/>
      <c r="G193" s="165">
        <f>SUMIF(AG194:AG197,"&lt;&gt;NOR",G194:G197)</f>
        <v>0</v>
      </c>
      <c r="H193" s="165"/>
      <c r="I193" s="165">
        <f>SUM(I194:I197)</f>
        <v>0</v>
      </c>
      <c r="J193" s="165"/>
      <c r="K193" s="165">
        <f>SUM(K194:K197)</f>
        <v>0</v>
      </c>
      <c r="L193" s="165"/>
      <c r="M193" s="165">
        <f>SUM(M194:M197)</f>
        <v>0</v>
      </c>
      <c r="N193" s="164"/>
      <c r="O193" s="164">
        <f>SUM(O194:O197)</f>
        <v>0</v>
      </c>
      <c r="P193" s="164"/>
      <c r="Q193" s="164">
        <f>SUM(Q194:Q197)</f>
        <v>0</v>
      </c>
      <c r="R193" s="165"/>
      <c r="S193" s="165"/>
      <c r="T193" s="166"/>
      <c r="U193" s="160"/>
      <c r="V193" s="160">
        <f>SUM(V194:V197)</f>
        <v>0</v>
      </c>
      <c r="W193" s="160"/>
      <c r="X193" s="160"/>
      <c r="Y193" s="160"/>
      <c r="AG193" t="s">
        <v>244</v>
      </c>
    </row>
    <row r="194" spans="1:60" ht="22.5" outlineLevel="1" x14ac:dyDescent="0.2">
      <c r="A194" s="168">
        <v>95</v>
      </c>
      <c r="B194" s="169" t="s">
        <v>2280</v>
      </c>
      <c r="C194" s="184" t="s">
        <v>2281</v>
      </c>
      <c r="D194" s="170" t="s">
        <v>1721</v>
      </c>
      <c r="E194" s="171">
        <v>1</v>
      </c>
      <c r="F194" s="172"/>
      <c r="G194" s="173">
        <f>ROUND(E194*F194,2)</f>
        <v>0</v>
      </c>
      <c r="H194" s="172"/>
      <c r="I194" s="173">
        <f>ROUND(E194*H194,2)</f>
        <v>0</v>
      </c>
      <c r="J194" s="172"/>
      <c r="K194" s="173">
        <f>ROUND(E194*J194,2)</f>
        <v>0</v>
      </c>
      <c r="L194" s="173">
        <v>21</v>
      </c>
      <c r="M194" s="173">
        <f>G194*(1+L194/100)</f>
        <v>0</v>
      </c>
      <c r="N194" s="171">
        <v>0</v>
      </c>
      <c r="O194" s="171">
        <f>ROUND(E194*N194,2)</f>
        <v>0</v>
      </c>
      <c r="P194" s="171">
        <v>0</v>
      </c>
      <c r="Q194" s="171">
        <f>ROUND(E194*P194,2)</f>
        <v>0</v>
      </c>
      <c r="R194" s="173"/>
      <c r="S194" s="173" t="s">
        <v>672</v>
      </c>
      <c r="T194" s="174" t="s">
        <v>249</v>
      </c>
      <c r="U194" s="158">
        <v>0</v>
      </c>
      <c r="V194" s="158">
        <f>ROUND(E194*U194,2)</f>
        <v>0</v>
      </c>
      <c r="W194" s="158"/>
      <c r="X194" s="158" t="s">
        <v>963</v>
      </c>
      <c r="Y194" s="158" t="s">
        <v>250</v>
      </c>
      <c r="Z194" s="147"/>
      <c r="AA194" s="147"/>
      <c r="AB194" s="147"/>
      <c r="AC194" s="147"/>
      <c r="AD194" s="147"/>
      <c r="AE194" s="147"/>
      <c r="AF194" s="147"/>
      <c r="AG194" s="147" t="s">
        <v>964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253" t="s">
        <v>2088</v>
      </c>
      <c r="D195" s="254"/>
      <c r="E195" s="254"/>
      <c r="F195" s="254"/>
      <c r="G195" s="254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253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76">
        <v>96</v>
      </c>
      <c r="B196" s="177" t="s">
        <v>2282</v>
      </c>
      <c r="C196" s="185" t="s">
        <v>2283</v>
      </c>
      <c r="D196" s="178" t="s">
        <v>2103</v>
      </c>
      <c r="E196" s="179">
        <v>2</v>
      </c>
      <c r="F196" s="180"/>
      <c r="G196" s="181">
        <f>ROUND(E196*F196,2)</f>
        <v>0</v>
      </c>
      <c r="H196" s="180"/>
      <c r="I196" s="181">
        <f>ROUND(E196*H196,2)</f>
        <v>0</v>
      </c>
      <c r="J196" s="180"/>
      <c r="K196" s="181">
        <f>ROUND(E196*J196,2)</f>
        <v>0</v>
      </c>
      <c r="L196" s="181">
        <v>21</v>
      </c>
      <c r="M196" s="181">
        <f>G196*(1+L196/100)</f>
        <v>0</v>
      </c>
      <c r="N196" s="179">
        <v>0</v>
      </c>
      <c r="O196" s="179">
        <f>ROUND(E196*N196,2)</f>
        <v>0</v>
      </c>
      <c r="P196" s="179">
        <v>0</v>
      </c>
      <c r="Q196" s="179">
        <f>ROUND(E196*P196,2)</f>
        <v>0</v>
      </c>
      <c r="R196" s="181"/>
      <c r="S196" s="181" t="s">
        <v>672</v>
      </c>
      <c r="T196" s="182" t="s">
        <v>249</v>
      </c>
      <c r="U196" s="158">
        <v>0</v>
      </c>
      <c r="V196" s="158">
        <f>ROUND(E196*U196,2)</f>
        <v>0</v>
      </c>
      <c r="W196" s="158"/>
      <c r="X196" s="158" t="s">
        <v>963</v>
      </c>
      <c r="Y196" s="158" t="s">
        <v>250</v>
      </c>
      <c r="Z196" s="147"/>
      <c r="AA196" s="147"/>
      <c r="AB196" s="147"/>
      <c r="AC196" s="147"/>
      <c r="AD196" s="147"/>
      <c r="AE196" s="147"/>
      <c r="AF196" s="147"/>
      <c r="AG196" s="147" t="s">
        <v>964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76">
        <v>97</v>
      </c>
      <c r="B197" s="177" t="s">
        <v>2284</v>
      </c>
      <c r="C197" s="185" t="s">
        <v>2279</v>
      </c>
      <c r="D197" s="178" t="s">
        <v>1721</v>
      </c>
      <c r="E197" s="179">
        <v>1</v>
      </c>
      <c r="F197" s="180"/>
      <c r="G197" s="181">
        <f>ROUND(E197*F197,2)</f>
        <v>0</v>
      </c>
      <c r="H197" s="180"/>
      <c r="I197" s="181">
        <f>ROUND(E197*H197,2)</f>
        <v>0</v>
      </c>
      <c r="J197" s="180"/>
      <c r="K197" s="181">
        <f>ROUND(E197*J197,2)</f>
        <v>0</v>
      </c>
      <c r="L197" s="181">
        <v>21</v>
      </c>
      <c r="M197" s="181">
        <f>G197*(1+L197/100)</f>
        <v>0</v>
      </c>
      <c r="N197" s="179">
        <v>0</v>
      </c>
      <c r="O197" s="179">
        <f>ROUND(E197*N197,2)</f>
        <v>0</v>
      </c>
      <c r="P197" s="179">
        <v>0</v>
      </c>
      <c r="Q197" s="179">
        <f>ROUND(E197*P197,2)</f>
        <v>0</v>
      </c>
      <c r="R197" s="181"/>
      <c r="S197" s="181" t="s">
        <v>672</v>
      </c>
      <c r="T197" s="182" t="s">
        <v>249</v>
      </c>
      <c r="U197" s="158">
        <v>0</v>
      </c>
      <c r="V197" s="158">
        <f>ROUND(E197*U197,2)</f>
        <v>0</v>
      </c>
      <c r="W197" s="158"/>
      <c r="X197" s="158" t="s">
        <v>963</v>
      </c>
      <c r="Y197" s="158" t="s">
        <v>250</v>
      </c>
      <c r="Z197" s="147"/>
      <c r="AA197" s="147"/>
      <c r="AB197" s="147"/>
      <c r="AC197" s="147"/>
      <c r="AD197" s="147"/>
      <c r="AE197" s="147"/>
      <c r="AF197" s="147"/>
      <c r="AG197" s="147" t="s">
        <v>964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ht="25.5" x14ac:dyDescent="0.2">
      <c r="A198" s="161" t="s">
        <v>243</v>
      </c>
      <c r="B198" s="162" t="s">
        <v>178</v>
      </c>
      <c r="C198" s="183" t="s">
        <v>179</v>
      </c>
      <c r="D198" s="163"/>
      <c r="E198" s="164"/>
      <c r="F198" s="165"/>
      <c r="G198" s="165">
        <f>SUMIF(AG199:AG215,"&lt;&gt;NOR",G199:G215)</f>
        <v>0</v>
      </c>
      <c r="H198" s="165"/>
      <c r="I198" s="165">
        <f>SUM(I199:I215)</f>
        <v>0</v>
      </c>
      <c r="J198" s="165"/>
      <c r="K198" s="165">
        <f>SUM(K199:K215)</f>
        <v>0</v>
      </c>
      <c r="L198" s="165"/>
      <c r="M198" s="165">
        <f>SUM(M199:M215)</f>
        <v>0</v>
      </c>
      <c r="N198" s="164"/>
      <c r="O198" s="164">
        <f>SUM(O199:O215)</f>
        <v>0</v>
      </c>
      <c r="P198" s="164"/>
      <c r="Q198" s="164">
        <f>SUM(Q199:Q215)</f>
        <v>0</v>
      </c>
      <c r="R198" s="165"/>
      <c r="S198" s="165"/>
      <c r="T198" s="166"/>
      <c r="U198" s="160"/>
      <c r="V198" s="160">
        <f>SUM(V199:V215)</f>
        <v>0</v>
      </c>
      <c r="W198" s="160"/>
      <c r="X198" s="160"/>
      <c r="Y198" s="160"/>
      <c r="AG198" t="s">
        <v>244</v>
      </c>
    </row>
    <row r="199" spans="1:60" ht="22.5" outlineLevel="1" x14ac:dyDescent="0.2">
      <c r="A199" s="168">
        <v>98</v>
      </c>
      <c r="B199" s="169" t="s">
        <v>2285</v>
      </c>
      <c r="C199" s="184" t="s">
        <v>2079</v>
      </c>
      <c r="D199" s="170" t="s">
        <v>1721</v>
      </c>
      <c r="E199" s="171">
        <v>1</v>
      </c>
      <c r="F199" s="172"/>
      <c r="G199" s="173">
        <f>ROUND(E199*F199,2)</f>
        <v>0</v>
      </c>
      <c r="H199" s="172"/>
      <c r="I199" s="173">
        <f>ROUND(E199*H199,2)</f>
        <v>0</v>
      </c>
      <c r="J199" s="172"/>
      <c r="K199" s="173">
        <f>ROUND(E199*J199,2)</f>
        <v>0</v>
      </c>
      <c r="L199" s="173">
        <v>21</v>
      </c>
      <c r="M199" s="173">
        <f>G199*(1+L199/100)</f>
        <v>0</v>
      </c>
      <c r="N199" s="171">
        <v>0</v>
      </c>
      <c r="O199" s="171">
        <f>ROUND(E199*N199,2)</f>
        <v>0</v>
      </c>
      <c r="P199" s="171">
        <v>0</v>
      </c>
      <c r="Q199" s="171">
        <f>ROUND(E199*P199,2)</f>
        <v>0</v>
      </c>
      <c r="R199" s="173"/>
      <c r="S199" s="173" t="s">
        <v>672</v>
      </c>
      <c r="T199" s="174" t="s">
        <v>249</v>
      </c>
      <c r="U199" s="158">
        <v>0</v>
      </c>
      <c r="V199" s="158">
        <f>ROUND(E199*U199,2)</f>
        <v>0</v>
      </c>
      <c r="W199" s="158"/>
      <c r="X199" s="158" t="s">
        <v>290</v>
      </c>
      <c r="Y199" s="158" t="s">
        <v>250</v>
      </c>
      <c r="Z199" s="147"/>
      <c r="AA199" s="147"/>
      <c r="AB199" s="147"/>
      <c r="AC199" s="147"/>
      <c r="AD199" s="147"/>
      <c r="AE199" s="147"/>
      <c r="AF199" s="147"/>
      <c r="AG199" s="147" t="s">
        <v>291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53" t="s">
        <v>2286</v>
      </c>
      <c r="D200" s="254"/>
      <c r="E200" s="254"/>
      <c r="F200" s="254"/>
      <c r="G200" s="254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253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266" t="s">
        <v>2287</v>
      </c>
      <c r="D201" s="267"/>
      <c r="E201" s="267"/>
      <c r="F201" s="267"/>
      <c r="G201" s="267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253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266" t="s">
        <v>2083</v>
      </c>
      <c r="D202" s="267"/>
      <c r="E202" s="267"/>
      <c r="F202" s="267"/>
      <c r="G202" s="267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253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266" t="s">
        <v>2084</v>
      </c>
      <c r="D203" s="267"/>
      <c r="E203" s="267"/>
      <c r="F203" s="267"/>
      <c r="G203" s="267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253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266" t="s">
        <v>2085</v>
      </c>
      <c r="D204" s="267"/>
      <c r="E204" s="267"/>
      <c r="F204" s="267"/>
      <c r="G204" s="267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253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">
      <c r="A205" s="154"/>
      <c r="B205" s="155"/>
      <c r="C205" s="266" t="s">
        <v>2086</v>
      </c>
      <c r="D205" s="267"/>
      <c r="E205" s="267"/>
      <c r="F205" s="267"/>
      <c r="G205" s="267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253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266" t="s">
        <v>2087</v>
      </c>
      <c r="D206" s="267"/>
      <c r="E206" s="267"/>
      <c r="F206" s="267"/>
      <c r="G206" s="267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253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266" t="s">
        <v>2288</v>
      </c>
      <c r="D207" s="267"/>
      <c r="E207" s="267"/>
      <c r="F207" s="267"/>
      <c r="G207" s="267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253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ht="22.5" outlineLevel="1" x14ac:dyDescent="0.2">
      <c r="A208" s="176">
        <v>99</v>
      </c>
      <c r="B208" s="177" t="s">
        <v>2289</v>
      </c>
      <c r="C208" s="185" t="s">
        <v>2290</v>
      </c>
      <c r="D208" s="178" t="s">
        <v>1721</v>
      </c>
      <c r="E208" s="179">
        <v>2</v>
      </c>
      <c r="F208" s="180"/>
      <c r="G208" s="181">
        <f t="shared" ref="G208:G215" si="56">ROUND(E208*F208,2)</f>
        <v>0</v>
      </c>
      <c r="H208" s="180"/>
      <c r="I208" s="181">
        <f t="shared" ref="I208:I215" si="57">ROUND(E208*H208,2)</f>
        <v>0</v>
      </c>
      <c r="J208" s="180"/>
      <c r="K208" s="181">
        <f t="shared" ref="K208:K215" si="58">ROUND(E208*J208,2)</f>
        <v>0</v>
      </c>
      <c r="L208" s="181">
        <v>21</v>
      </c>
      <c r="M208" s="181">
        <f t="shared" ref="M208:M215" si="59">G208*(1+L208/100)</f>
        <v>0</v>
      </c>
      <c r="N208" s="179">
        <v>0</v>
      </c>
      <c r="O208" s="179">
        <f t="shared" ref="O208:O215" si="60">ROUND(E208*N208,2)</f>
        <v>0</v>
      </c>
      <c r="P208" s="179">
        <v>0</v>
      </c>
      <c r="Q208" s="179">
        <f t="shared" ref="Q208:Q215" si="61">ROUND(E208*P208,2)</f>
        <v>0</v>
      </c>
      <c r="R208" s="181"/>
      <c r="S208" s="181" t="s">
        <v>672</v>
      </c>
      <c r="T208" s="182" t="s">
        <v>249</v>
      </c>
      <c r="U208" s="158">
        <v>0</v>
      </c>
      <c r="V208" s="158">
        <f t="shared" ref="V208:V215" si="62">ROUND(E208*U208,2)</f>
        <v>0</v>
      </c>
      <c r="W208" s="158"/>
      <c r="X208" s="158" t="s">
        <v>290</v>
      </c>
      <c r="Y208" s="158" t="s">
        <v>250</v>
      </c>
      <c r="Z208" s="147"/>
      <c r="AA208" s="147"/>
      <c r="AB208" s="147"/>
      <c r="AC208" s="147"/>
      <c r="AD208" s="147"/>
      <c r="AE208" s="147"/>
      <c r="AF208" s="147"/>
      <c r="AG208" s="147" t="s">
        <v>291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2.5" outlineLevel="1" x14ac:dyDescent="0.2">
      <c r="A209" s="176">
        <v>100</v>
      </c>
      <c r="B209" s="177" t="s">
        <v>2291</v>
      </c>
      <c r="C209" s="185" t="s">
        <v>2292</v>
      </c>
      <c r="D209" s="178" t="s">
        <v>1721</v>
      </c>
      <c r="E209" s="179">
        <v>4</v>
      </c>
      <c r="F209" s="180"/>
      <c r="G209" s="181">
        <f t="shared" si="56"/>
        <v>0</v>
      </c>
      <c r="H209" s="180"/>
      <c r="I209" s="181">
        <f t="shared" si="57"/>
        <v>0</v>
      </c>
      <c r="J209" s="180"/>
      <c r="K209" s="181">
        <f t="shared" si="58"/>
        <v>0</v>
      </c>
      <c r="L209" s="181">
        <v>21</v>
      </c>
      <c r="M209" s="181">
        <f t="shared" si="59"/>
        <v>0</v>
      </c>
      <c r="N209" s="179">
        <v>0</v>
      </c>
      <c r="O209" s="179">
        <f t="shared" si="60"/>
        <v>0</v>
      </c>
      <c r="P209" s="179">
        <v>0</v>
      </c>
      <c r="Q209" s="179">
        <f t="shared" si="61"/>
        <v>0</v>
      </c>
      <c r="R209" s="181"/>
      <c r="S209" s="181" t="s">
        <v>672</v>
      </c>
      <c r="T209" s="182" t="s">
        <v>249</v>
      </c>
      <c r="U209" s="158">
        <v>0</v>
      </c>
      <c r="V209" s="158">
        <f t="shared" si="62"/>
        <v>0</v>
      </c>
      <c r="W209" s="158"/>
      <c r="X209" s="158" t="s">
        <v>290</v>
      </c>
      <c r="Y209" s="158" t="s">
        <v>250</v>
      </c>
      <c r="Z209" s="147"/>
      <c r="AA209" s="147"/>
      <c r="AB209" s="147"/>
      <c r="AC209" s="147"/>
      <c r="AD209" s="147"/>
      <c r="AE209" s="147"/>
      <c r="AF209" s="147"/>
      <c r="AG209" s="147" t="s">
        <v>291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22.5" outlineLevel="1" x14ac:dyDescent="0.2">
      <c r="A210" s="176">
        <v>101</v>
      </c>
      <c r="B210" s="177" t="s">
        <v>2293</v>
      </c>
      <c r="C210" s="185" t="s">
        <v>2294</v>
      </c>
      <c r="D210" s="178" t="s">
        <v>1721</v>
      </c>
      <c r="E210" s="179">
        <v>2</v>
      </c>
      <c r="F210" s="180"/>
      <c r="G210" s="181">
        <f t="shared" si="56"/>
        <v>0</v>
      </c>
      <c r="H210" s="180"/>
      <c r="I210" s="181">
        <f t="shared" si="57"/>
        <v>0</v>
      </c>
      <c r="J210" s="180"/>
      <c r="K210" s="181">
        <f t="shared" si="58"/>
        <v>0</v>
      </c>
      <c r="L210" s="181">
        <v>21</v>
      </c>
      <c r="M210" s="181">
        <f t="shared" si="59"/>
        <v>0</v>
      </c>
      <c r="N210" s="179">
        <v>0</v>
      </c>
      <c r="O210" s="179">
        <f t="shared" si="60"/>
        <v>0</v>
      </c>
      <c r="P210" s="179">
        <v>0</v>
      </c>
      <c r="Q210" s="179">
        <f t="shared" si="61"/>
        <v>0</v>
      </c>
      <c r="R210" s="181"/>
      <c r="S210" s="181" t="s">
        <v>672</v>
      </c>
      <c r="T210" s="182" t="s">
        <v>249</v>
      </c>
      <c r="U210" s="158">
        <v>0</v>
      </c>
      <c r="V210" s="158">
        <f t="shared" si="62"/>
        <v>0</v>
      </c>
      <c r="W210" s="158"/>
      <c r="X210" s="158" t="s">
        <v>290</v>
      </c>
      <c r="Y210" s="158" t="s">
        <v>250</v>
      </c>
      <c r="Z210" s="147"/>
      <c r="AA210" s="147"/>
      <c r="AB210" s="147"/>
      <c r="AC210" s="147"/>
      <c r="AD210" s="147"/>
      <c r="AE210" s="147"/>
      <c r="AF210" s="147"/>
      <c r="AG210" s="147" t="s">
        <v>291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76">
        <v>102</v>
      </c>
      <c r="B211" s="177" t="s">
        <v>2295</v>
      </c>
      <c r="C211" s="185" t="s">
        <v>2296</v>
      </c>
      <c r="D211" s="178" t="s">
        <v>1721</v>
      </c>
      <c r="E211" s="179">
        <v>5</v>
      </c>
      <c r="F211" s="180"/>
      <c r="G211" s="181">
        <f t="shared" si="56"/>
        <v>0</v>
      </c>
      <c r="H211" s="180"/>
      <c r="I211" s="181">
        <f t="shared" si="57"/>
        <v>0</v>
      </c>
      <c r="J211" s="180"/>
      <c r="K211" s="181">
        <f t="shared" si="58"/>
        <v>0</v>
      </c>
      <c r="L211" s="181">
        <v>21</v>
      </c>
      <c r="M211" s="181">
        <f t="shared" si="59"/>
        <v>0</v>
      </c>
      <c r="N211" s="179">
        <v>0</v>
      </c>
      <c r="O211" s="179">
        <f t="shared" si="60"/>
        <v>0</v>
      </c>
      <c r="P211" s="179">
        <v>0</v>
      </c>
      <c r="Q211" s="179">
        <f t="shared" si="61"/>
        <v>0</v>
      </c>
      <c r="R211" s="181"/>
      <c r="S211" s="181" t="s">
        <v>672</v>
      </c>
      <c r="T211" s="182" t="s">
        <v>249</v>
      </c>
      <c r="U211" s="158">
        <v>0</v>
      </c>
      <c r="V211" s="158">
        <f t="shared" si="62"/>
        <v>0</v>
      </c>
      <c r="W211" s="158"/>
      <c r="X211" s="158" t="s">
        <v>290</v>
      </c>
      <c r="Y211" s="158" t="s">
        <v>250</v>
      </c>
      <c r="Z211" s="147"/>
      <c r="AA211" s="147"/>
      <c r="AB211" s="147"/>
      <c r="AC211" s="147"/>
      <c r="AD211" s="147"/>
      <c r="AE211" s="147"/>
      <c r="AF211" s="147"/>
      <c r="AG211" s="147" t="s">
        <v>291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76">
        <v>103</v>
      </c>
      <c r="B212" s="177" t="s">
        <v>2297</v>
      </c>
      <c r="C212" s="185" t="s">
        <v>2298</v>
      </c>
      <c r="D212" s="178" t="s">
        <v>1721</v>
      </c>
      <c r="E212" s="179">
        <v>5</v>
      </c>
      <c r="F212" s="180"/>
      <c r="G212" s="181">
        <f t="shared" si="56"/>
        <v>0</v>
      </c>
      <c r="H212" s="180"/>
      <c r="I212" s="181">
        <f t="shared" si="57"/>
        <v>0</v>
      </c>
      <c r="J212" s="180"/>
      <c r="K212" s="181">
        <f t="shared" si="58"/>
        <v>0</v>
      </c>
      <c r="L212" s="181">
        <v>21</v>
      </c>
      <c r="M212" s="181">
        <f t="shared" si="59"/>
        <v>0</v>
      </c>
      <c r="N212" s="179">
        <v>0</v>
      </c>
      <c r="O212" s="179">
        <f t="shared" si="60"/>
        <v>0</v>
      </c>
      <c r="P212" s="179">
        <v>0</v>
      </c>
      <c r="Q212" s="179">
        <f t="shared" si="61"/>
        <v>0</v>
      </c>
      <c r="R212" s="181"/>
      <c r="S212" s="181" t="s">
        <v>672</v>
      </c>
      <c r="T212" s="182" t="s">
        <v>249</v>
      </c>
      <c r="U212" s="158">
        <v>0</v>
      </c>
      <c r="V212" s="158">
        <f t="shared" si="62"/>
        <v>0</v>
      </c>
      <c r="W212" s="158"/>
      <c r="X212" s="158" t="s">
        <v>290</v>
      </c>
      <c r="Y212" s="158" t="s">
        <v>250</v>
      </c>
      <c r="Z212" s="147"/>
      <c r="AA212" s="147"/>
      <c r="AB212" s="147"/>
      <c r="AC212" s="147"/>
      <c r="AD212" s="147"/>
      <c r="AE212" s="147"/>
      <c r="AF212" s="147"/>
      <c r="AG212" s="147" t="s">
        <v>291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76">
        <v>104</v>
      </c>
      <c r="B213" s="177" t="s">
        <v>2299</v>
      </c>
      <c r="C213" s="185" t="s">
        <v>2300</v>
      </c>
      <c r="D213" s="178" t="s">
        <v>287</v>
      </c>
      <c r="E213" s="179">
        <v>80</v>
      </c>
      <c r="F213" s="180"/>
      <c r="G213" s="181">
        <f t="shared" si="56"/>
        <v>0</v>
      </c>
      <c r="H213" s="180"/>
      <c r="I213" s="181">
        <f t="shared" si="57"/>
        <v>0</v>
      </c>
      <c r="J213" s="180"/>
      <c r="K213" s="181">
        <f t="shared" si="58"/>
        <v>0</v>
      </c>
      <c r="L213" s="181">
        <v>21</v>
      </c>
      <c r="M213" s="181">
        <f t="shared" si="59"/>
        <v>0</v>
      </c>
      <c r="N213" s="179">
        <v>0</v>
      </c>
      <c r="O213" s="179">
        <f t="shared" si="60"/>
        <v>0</v>
      </c>
      <c r="P213" s="179">
        <v>0</v>
      </c>
      <c r="Q213" s="179">
        <f t="shared" si="61"/>
        <v>0</v>
      </c>
      <c r="R213" s="181"/>
      <c r="S213" s="181" t="s">
        <v>672</v>
      </c>
      <c r="T213" s="182" t="s">
        <v>249</v>
      </c>
      <c r="U213" s="158">
        <v>0</v>
      </c>
      <c r="V213" s="158">
        <f t="shared" si="62"/>
        <v>0</v>
      </c>
      <c r="W213" s="158"/>
      <c r="X213" s="158" t="s">
        <v>290</v>
      </c>
      <c r="Y213" s="158" t="s">
        <v>250</v>
      </c>
      <c r="Z213" s="147"/>
      <c r="AA213" s="147"/>
      <c r="AB213" s="147"/>
      <c r="AC213" s="147"/>
      <c r="AD213" s="147"/>
      <c r="AE213" s="147"/>
      <c r="AF213" s="147"/>
      <c r="AG213" s="147" t="s">
        <v>291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6">
        <v>105</v>
      </c>
      <c r="B214" s="177" t="s">
        <v>2301</v>
      </c>
      <c r="C214" s="185" t="s">
        <v>2302</v>
      </c>
      <c r="D214" s="178" t="s">
        <v>2103</v>
      </c>
      <c r="E214" s="179">
        <v>3</v>
      </c>
      <c r="F214" s="180"/>
      <c r="G214" s="181">
        <f t="shared" si="56"/>
        <v>0</v>
      </c>
      <c r="H214" s="180"/>
      <c r="I214" s="181">
        <f t="shared" si="57"/>
        <v>0</v>
      </c>
      <c r="J214" s="180"/>
      <c r="K214" s="181">
        <f t="shared" si="58"/>
        <v>0</v>
      </c>
      <c r="L214" s="181">
        <v>21</v>
      </c>
      <c r="M214" s="181">
        <f t="shared" si="59"/>
        <v>0</v>
      </c>
      <c r="N214" s="179">
        <v>0</v>
      </c>
      <c r="O214" s="179">
        <f t="shared" si="60"/>
        <v>0</v>
      </c>
      <c r="P214" s="179">
        <v>0</v>
      </c>
      <c r="Q214" s="179">
        <f t="shared" si="61"/>
        <v>0</v>
      </c>
      <c r="R214" s="181"/>
      <c r="S214" s="181" t="s">
        <v>672</v>
      </c>
      <c r="T214" s="182" t="s">
        <v>249</v>
      </c>
      <c r="U214" s="158">
        <v>0</v>
      </c>
      <c r="V214" s="158">
        <f t="shared" si="62"/>
        <v>0</v>
      </c>
      <c r="W214" s="158"/>
      <c r="X214" s="158" t="s">
        <v>290</v>
      </c>
      <c r="Y214" s="158" t="s">
        <v>250</v>
      </c>
      <c r="Z214" s="147"/>
      <c r="AA214" s="147"/>
      <c r="AB214" s="147"/>
      <c r="AC214" s="147"/>
      <c r="AD214" s="147"/>
      <c r="AE214" s="147"/>
      <c r="AF214" s="147"/>
      <c r="AG214" s="147" t="s">
        <v>291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22.5" outlineLevel="1" x14ac:dyDescent="0.2">
      <c r="A215" s="176">
        <v>106</v>
      </c>
      <c r="B215" s="177" t="s">
        <v>2303</v>
      </c>
      <c r="C215" s="185" t="s">
        <v>2304</v>
      </c>
      <c r="D215" s="178" t="s">
        <v>287</v>
      </c>
      <c r="E215" s="179">
        <v>60</v>
      </c>
      <c r="F215" s="180"/>
      <c r="G215" s="181">
        <f t="shared" si="56"/>
        <v>0</v>
      </c>
      <c r="H215" s="180"/>
      <c r="I215" s="181">
        <f t="shared" si="57"/>
        <v>0</v>
      </c>
      <c r="J215" s="180"/>
      <c r="K215" s="181">
        <f t="shared" si="58"/>
        <v>0</v>
      </c>
      <c r="L215" s="181">
        <v>21</v>
      </c>
      <c r="M215" s="181">
        <f t="shared" si="59"/>
        <v>0</v>
      </c>
      <c r="N215" s="179">
        <v>0</v>
      </c>
      <c r="O215" s="179">
        <f t="shared" si="60"/>
        <v>0</v>
      </c>
      <c r="P215" s="179">
        <v>0</v>
      </c>
      <c r="Q215" s="179">
        <f t="shared" si="61"/>
        <v>0</v>
      </c>
      <c r="R215" s="181"/>
      <c r="S215" s="181" t="s">
        <v>672</v>
      </c>
      <c r="T215" s="182" t="s">
        <v>249</v>
      </c>
      <c r="U215" s="158">
        <v>0</v>
      </c>
      <c r="V215" s="158">
        <f t="shared" si="62"/>
        <v>0</v>
      </c>
      <c r="W215" s="158"/>
      <c r="X215" s="158" t="s">
        <v>290</v>
      </c>
      <c r="Y215" s="158" t="s">
        <v>250</v>
      </c>
      <c r="Z215" s="147"/>
      <c r="AA215" s="147"/>
      <c r="AB215" s="147"/>
      <c r="AC215" s="147"/>
      <c r="AD215" s="147"/>
      <c r="AE215" s="147"/>
      <c r="AF215" s="147"/>
      <c r="AG215" s="147" t="s">
        <v>291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5.5" x14ac:dyDescent="0.2">
      <c r="A216" s="161" t="s">
        <v>243</v>
      </c>
      <c r="B216" s="162" t="s">
        <v>180</v>
      </c>
      <c r="C216" s="183" t="s">
        <v>181</v>
      </c>
      <c r="D216" s="163"/>
      <c r="E216" s="164"/>
      <c r="F216" s="165"/>
      <c r="G216" s="165">
        <f>SUMIF(AG217:AG233,"&lt;&gt;NOR",G217:G233)</f>
        <v>0</v>
      </c>
      <c r="H216" s="165"/>
      <c r="I216" s="165">
        <f>SUM(I217:I233)</f>
        <v>0</v>
      </c>
      <c r="J216" s="165"/>
      <c r="K216" s="165">
        <f>SUM(K217:K233)</f>
        <v>0</v>
      </c>
      <c r="L216" s="165"/>
      <c r="M216" s="165">
        <f>SUM(M217:M233)</f>
        <v>0</v>
      </c>
      <c r="N216" s="164"/>
      <c r="O216" s="164">
        <f>SUM(O217:O233)</f>
        <v>0</v>
      </c>
      <c r="P216" s="164"/>
      <c r="Q216" s="164">
        <f>SUM(Q217:Q233)</f>
        <v>0</v>
      </c>
      <c r="R216" s="165"/>
      <c r="S216" s="165"/>
      <c r="T216" s="166"/>
      <c r="U216" s="160"/>
      <c r="V216" s="160">
        <f>SUM(V217:V233)</f>
        <v>0</v>
      </c>
      <c r="W216" s="160"/>
      <c r="X216" s="160"/>
      <c r="Y216" s="160"/>
      <c r="AG216" t="s">
        <v>244</v>
      </c>
    </row>
    <row r="217" spans="1:60" ht="22.5" outlineLevel="1" x14ac:dyDescent="0.2">
      <c r="A217" s="168">
        <v>107</v>
      </c>
      <c r="B217" s="169" t="s">
        <v>2305</v>
      </c>
      <c r="C217" s="184" t="s">
        <v>2107</v>
      </c>
      <c r="D217" s="170" t="s">
        <v>1721</v>
      </c>
      <c r="E217" s="171">
        <v>1</v>
      </c>
      <c r="F217" s="172"/>
      <c r="G217" s="173">
        <f>ROUND(E217*F217,2)</f>
        <v>0</v>
      </c>
      <c r="H217" s="172"/>
      <c r="I217" s="173">
        <f>ROUND(E217*H217,2)</f>
        <v>0</v>
      </c>
      <c r="J217" s="172"/>
      <c r="K217" s="173">
        <f>ROUND(E217*J217,2)</f>
        <v>0</v>
      </c>
      <c r="L217" s="173">
        <v>21</v>
      </c>
      <c r="M217" s="173">
        <f>G217*(1+L217/100)</f>
        <v>0</v>
      </c>
      <c r="N217" s="171">
        <v>0</v>
      </c>
      <c r="O217" s="171">
        <f>ROUND(E217*N217,2)</f>
        <v>0</v>
      </c>
      <c r="P217" s="171">
        <v>0</v>
      </c>
      <c r="Q217" s="171">
        <f>ROUND(E217*P217,2)</f>
        <v>0</v>
      </c>
      <c r="R217" s="173"/>
      <c r="S217" s="173" t="s">
        <v>672</v>
      </c>
      <c r="T217" s="174" t="s">
        <v>249</v>
      </c>
      <c r="U217" s="158">
        <v>0</v>
      </c>
      <c r="V217" s="158">
        <f>ROUND(E217*U217,2)</f>
        <v>0</v>
      </c>
      <c r="W217" s="158"/>
      <c r="X217" s="158" t="s">
        <v>290</v>
      </c>
      <c r="Y217" s="158" t="s">
        <v>250</v>
      </c>
      <c r="Z217" s="147"/>
      <c r="AA217" s="147"/>
      <c r="AB217" s="147"/>
      <c r="AC217" s="147"/>
      <c r="AD217" s="147"/>
      <c r="AE217" s="147"/>
      <c r="AF217" s="147"/>
      <c r="AG217" s="147" t="s">
        <v>291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253" t="s">
        <v>2306</v>
      </c>
      <c r="D218" s="254"/>
      <c r="E218" s="254"/>
      <c r="F218" s="254"/>
      <c r="G218" s="254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253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266" t="s">
        <v>2349</v>
      </c>
      <c r="D219" s="267"/>
      <c r="E219" s="267"/>
      <c r="F219" s="267"/>
      <c r="G219" s="267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253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266" t="s">
        <v>2083</v>
      </c>
      <c r="D220" s="267"/>
      <c r="E220" s="267"/>
      <c r="F220" s="267"/>
      <c r="G220" s="267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253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266" t="s">
        <v>2307</v>
      </c>
      <c r="D221" s="267"/>
      <c r="E221" s="267"/>
      <c r="F221" s="267"/>
      <c r="G221" s="267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253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266" t="s">
        <v>2085</v>
      </c>
      <c r="D222" s="267"/>
      <c r="E222" s="267"/>
      <c r="F222" s="267"/>
      <c r="G222" s="267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253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266" t="s">
        <v>2086</v>
      </c>
      <c r="D223" s="267"/>
      <c r="E223" s="267"/>
      <c r="F223" s="267"/>
      <c r="G223" s="267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253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266" t="s">
        <v>2087</v>
      </c>
      <c r="D224" s="267"/>
      <c r="E224" s="267"/>
      <c r="F224" s="267"/>
      <c r="G224" s="267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253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266" t="s">
        <v>2288</v>
      </c>
      <c r="D225" s="267"/>
      <c r="E225" s="267"/>
      <c r="F225" s="267"/>
      <c r="G225" s="267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253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ht="22.5" outlineLevel="1" x14ac:dyDescent="0.2">
      <c r="A226" s="176">
        <v>108</v>
      </c>
      <c r="B226" s="177" t="s">
        <v>2308</v>
      </c>
      <c r="C226" s="185" t="s">
        <v>2290</v>
      </c>
      <c r="D226" s="178" t="s">
        <v>1721</v>
      </c>
      <c r="E226" s="179">
        <v>2</v>
      </c>
      <c r="F226" s="180"/>
      <c r="G226" s="181">
        <f t="shared" ref="G226:G233" si="63">ROUND(E226*F226,2)</f>
        <v>0</v>
      </c>
      <c r="H226" s="180"/>
      <c r="I226" s="181">
        <f t="shared" ref="I226:I233" si="64">ROUND(E226*H226,2)</f>
        <v>0</v>
      </c>
      <c r="J226" s="180"/>
      <c r="K226" s="181">
        <f t="shared" ref="K226:K233" si="65">ROUND(E226*J226,2)</f>
        <v>0</v>
      </c>
      <c r="L226" s="181">
        <v>21</v>
      </c>
      <c r="M226" s="181">
        <f t="shared" ref="M226:M233" si="66">G226*(1+L226/100)</f>
        <v>0</v>
      </c>
      <c r="N226" s="179">
        <v>0</v>
      </c>
      <c r="O226" s="179">
        <f t="shared" ref="O226:O233" si="67">ROUND(E226*N226,2)</f>
        <v>0</v>
      </c>
      <c r="P226" s="179">
        <v>0</v>
      </c>
      <c r="Q226" s="179">
        <f t="shared" ref="Q226:Q233" si="68">ROUND(E226*P226,2)</f>
        <v>0</v>
      </c>
      <c r="R226" s="181"/>
      <c r="S226" s="181" t="s">
        <v>672</v>
      </c>
      <c r="T226" s="182" t="s">
        <v>249</v>
      </c>
      <c r="U226" s="158">
        <v>0</v>
      </c>
      <c r="V226" s="158">
        <f t="shared" ref="V226:V233" si="69">ROUND(E226*U226,2)</f>
        <v>0</v>
      </c>
      <c r="W226" s="158"/>
      <c r="X226" s="158" t="s">
        <v>290</v>
      </c>
      <c r="Y226" s="158" t="s">
        <v>250</v>
      </c>
      <c r="Z226" s="147"/>
      <c r="AA226" s="147"/>
      <c r="AB226" s="147"/>
      <c r="AC226" s="147"/>
      <c r="AD226" s="147"/>
      <c r="AE226" s="147"/>
      <c r="AF226" s="147"/>
      <c r="AG226" s="147" t="s">
        <v>291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76">
        <v>109</v>
      </c>
      <c r="B227" s="177" t="s">
        <v>2309</v>
      </c>
      <c r="C227" s="185" t="s">
        <v>2310</v>
      </c>
      <c r="D227" s="178" t="s">
        <v>1721</v>
      </c>
      <c r="E227" s="179">
        <v>4</v>
      </c>
      <c r="F227" s="180"/>
      <c r="G227" s="181">
        <f t="shared" si="63"/>
        <v>0</v>
      </c>
      <c r="H227" s="180"/>
      <c r="I227" s="181">
        <f t="shared" si="64"/>
        <v>0</v>
      </c>
      <c r="J227" s="180"/>
      <c r="K227" s="181">
        <f t="shared" si="65"/>
        <v>0</v>
      </c>
      <c r="L227" s="181">
        <v>21</v>
      </c>
      <c r="M227" s="181">
        <f t="shared" si="66"/>
        <v>0</v>
      </c>
      <c r="N227" s="179">
        <v>0</v>
      </c>
      <c r="O227" s="179">
        <f t="shared" si="67"/>
        <v>0</v>
      </c>
      <c r="P227" s="179">
        <v>0</v>
      </c>
      <c r="Q227" s="179">
        <f t="shared" si="68"/>
        <v>0</v>
      </c>
      <c r="R227" s="181"/>
      <c r="S227" s="181" t="s">
        <v>672</v>
      </c>
      <c r="T227" s="182" t="s">
        <v>249</v>
      </c>
      <c r="U227" s="158">
        <v>0</v>
      </c>
      <c r="V227" s="158">
        <f t="shared" si="69"/>
        <v>0</v>
      </c>
      <c r="W227" s="158"/>
      <c r="X227" s="158" t="s">
        <v>290</v>
      </c>
      <c r="Y227" s="158" t="s">
        <v>250</v>
      </c>
      <c r="Z227" s="147"/>
      <c r="AA227" s="147"/>
      <c r="AB227" s="147"/>
      <c r="AC227" s="147"/>
      <c r="AD227" s="147"/>
      <c r="AE227" s="147"/>
      <c r="AF227" s="147"/>
      <c r="AG227" s="147" t="s">
        <v>291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76">
        <v>110</v>
      </c>
      <c r="B228" s="177" t="s">
        <v>2311</v>
      </c>
      <c r="C228" s="185" t="s">
        <v>2312</v>
      </c>
      <c r="D228" s="178" t="s">
        <v>1721</v>
      </c>
      <c r="E228" s="179">
        <v>4</v>
      </c>
      <c r="F228" s="180"/>
      <c r="G228" s="181">
        <f t="shared" si="63"/>
        <v>0</v>
      </c>
      <c r="H228" s="180"/>
      <c r="I228" s="181">
        <f t="shared" si="64"/>
        <v>0</v>
      </c>
      <c r="J228" s="180"/>
      <c r="K228" s="181">
        <f t="shared" si="65"/>
        <v>0</v>
      </c>
      <c r="L228" s="181">
        <v>21</v>
      </c>
      <c r="M228" s="181">
        <f t="shared" si="66"/>
        <v>0</v>
      </c>
      <c r="N228" s="179">
        <v>0</v>
      </c>
      <c r="O228" s="179">
        <f t="shared" si="67"/>
        <v>0</v>
      </c>
      <c r="P228" s="179">
        <v>0</v>
      </c>
      <c r="Q228" s="179">
        <f t="shared" si="68"/>
        <v>0</v>
      </c>
      <c r="R228" s="181"/>
      <c r="S228" s="181" t="s">
        <v>672</v>
      </c>
      <c r="T228" s="182" t="s">
        <v>249</v>
      </c>
      <c r="U228" s="158">
        <v>0</v>
      </c>
      <c r="V228" s="158">
        <f t="shared" si="69"/>
        <v>0</v>
      </c>
      <c r="W228" s="158"/>
      <c r="X228" s="158" t="s">
        <v>290</v>
      </c>
      <c r="Y228" s="158" t="s">
        <v>250</v>
      </c>
      <c r="Z228" s="147"/>
      <c r="AA228" s="147"/>
      <c r="AB228" s="147"/>
      <c r="AC228" s="147"/>
      <c r="AD228" s="147"/>
      <c r="AE228" s="147"/>
      <c r="AF228" s="147"/>
      <c r="AG228" s="147" t="s">
        <v>291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2.5" outlineLevel="1" x14ac:dyDescent="0.2">
      <c r="A229" s="176">
        <v>111</v>
      </c>
      <c r="B229" s="177" t="s">
        <v>2313</v>
      </c>
      <c r="C229" s="185" t="s">
        <v>2314</v>
      </c>
      <c r="D229" s="178" t="s">
        <v>1721</v>
      </c>
      <c r="E229" s="179">
        <v>2</v>
      </c>
      <c r="F229" s="180"/>
      <c r="G229" s="181">
        <f t="shared" si="63"/>
        <v>0</v>
      </c>
      <c r="H229" s="180"/>
      <c r="I229" s="181">
        <f t="shared" si="64"/>
        <v>0</v>
      </c>
      <c r="J229" s="180"/>
      <c r="K229" s="181">
        <f t="shared" si="65"/>
        <v>0</v>
      </c>
      <c r="L229" s="181">
        <v>21</v>
      </c>
      <c r="M229" s="181">
        <f t="shared" si="66"/>
        <v>0</v>
      </c>
      <c r="N229" s="179">
        <v>0</v>
      </c>
      <c r="O229" s="179">
        <f t="shared" si="67"/>
        <v>0</v>
      </c>
      <c r="P229" s="179">
        <v>0</v>
      </c>
      <c r="Q229" s="179">
        <f t="shared" si="68"/>
        <v>0</v>
      </c>
      <c r="R229" s="181"/>
      <c r="S229" s="181" t="s">
        <v>672</v>
      </c>
      <c r="T229" s="182" t="s">
        <v>249</v>
      </c>
      <c r="U229" s="158">
        <v>0</v>
      </c>
      <c r="V229" s="158">
        <f t="shared" si="69"/>
        <v>0</v>
      </c>
      <c r="W229" s="158"/>
      <c r="X229" s="158" t="s">
        <v>290</v>
      </c>
      <c r="Y229" s="158" t="s">
        <v>250</v>
      </c>
      <c r="Z229" s="147"/>
      <c r="AA229" s="147"/>
      <c r="AB229" s="147"/>
      <c r="AC229" s="147"/>
      <c r="AD229" s="147"/>
      <c r="AE229" s="147"/>
      <c r="AF229" s="147"/>
      <c r="AG229" s="147" t="s">
        <v>291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76">
        <v>112</v>
      </c>
      <c r="B230" s="177" t="s">
        <v>2315</v>
      </c>
      <c r="C230" s="185" t="s">
        <v>2316</v>
      </c>
      <c r="D230" s="178" t="s">
        <v>1721</v>
      </c>
      <c r="E230" s="179">
        <v>8</v>
      </c>
      <c r="F230" s="180"/>
      <c r="G230" s="181">
        <f t="shared" si="63"/>
        <v>0</v>
      </c>
      <c r="H230" s="180"/>
      <c r="I230" s="181">
        <f t="shared" si="64"/>
        <v>0</v>
      </c>
      <c r="J230" s="180"/>
      <c r="K230" s="181">
        <f t="shared" si="65"/>
        <v>0</v>
      </c>
      <c r="L230" s="181">
        <v>21</v>
      </c>
      <c r="M230" s="181">
        <f t="shared" si="66"/>
        <v>0</v>
      </c>
      <c r="N230" s="179">
        <v>0</v>
      </c>
      <c r="O230" s="179">
        <f t="shared" si="67"/>
        <v>0</v>
      </c>
      <c r="P230" s="179">
        <v>0</v>
      </c>
      <c r="Q230" s="179">
        <f t="shared" si="68"/>
        <v>0</v>
      </c>
      <c r="R230" s="181"/>
      <c r="S230" s="181" t="s">
        <v>672</v>
      </c>
      <c r="T230" s="182" t="s">
        <v>249</v>
      </c>
      <c r="U230" s="158">
        <v>0</v>
      </c>
      <c r="V230" s="158">
        <f t="shared" si="69"/>
        <v>0</v>
      </c>
      <c r="W230" s="158"/>
      <c r="X230" s="158" t="s">
        <v>290</v>
      </c>
      <c r="Y230" s="158" t="s">
        <v>250</v>
      </c>
      <c r="Z230" s="147"/>
      <c r="AA230" s="147"/>
      <c r="AB230" s="147"/>
      <c r="AC230" s="147"/>
      <c r="AD230" s="147"/>
      <c r="AE230" s="147"/>
      <c r="AF230" s="147"/>
      <c r="AG230" s="147" t="s">
        <v>291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1" x14ac:dyDescent="0.2">
      <c r="A231" s="176">
        <v>113</v>
      </c>
      <c r="B231" s="177" t="s">
        <v>2317</v>
      </c>
      <c r="C231" s="185" t="s">
        <v>2318</v>
      </c>
      <c r="D231" s="178" t="s">
        <v>1721</v>
      </c>
      <c r="E231" s="179">
        <v>8</v>
      </c>
      <c r="F231" s="180"/>
      <c r="G231" s="181">
        <f t="shared" si="63"/>
        <v>0</v>
      </c>
      <c r="H231" s="180"/>
      <c r="I231" s="181">
        <f t="shared" si="64"/>
        <v>0</v>
      </c>
      <c r="J231" s="180"/>
      <c r="K231" s="181">
        <f t="shared" si="65"/>
        <v>0</v>
      </c>
      <c r="L231" s="181">
        <v>21</v>
      </c>
      <c r="M231" s="181">
        <f t="shared" si="66"/>
        <v>0</v>
      </c>
      <c r="N231" s="179">
        <v>0</v>
      </c>
      <c r="O231" s="179">
        <f t="shared" si="67"/>
        <v>0</v>
      </c>
      <c r="P231" s="179">
        <v>0</v>
      </c>
      <c r="Q231" s="179">
        <f t="shared" si="68"/>
        <v>0</v>
      </c>
      <c r="R231" s="181"/>
      <c r="S231" s="181" t="s">
        <v>672</v>
      </c>
      <c r="T231" s="182" t="s">
        <v>249</v>
      </c>
      <c r="U231" s="158">
        <v>0</v>
      </c>
      <c r="V231" s="158">
        <f t="shared" si="69"/>
        <v>0</v>
      </c>
      <c r="W231" s="158"/>
      <c r="X231" s="158" t="s">
        <v>290</v>
      </c>
      <c r="Y231" s="158" t="s">
        <v>250</v>
      </c>
      <c r="Z231" s="147"/>
      <c r="AA231" s="147"/>
      <c r="AB231" s="147"/>
      <c r="AC231" s="147"/>
      <c r="AD231" s="147"/>
      <c r="AE231" s="147"/>
      <c r="AF231" s="147"/>
      <c r="AG231" s="147" t="s">
        <v>291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76">
        <v>114</v>
      </c>
      <c r="B232" s="177" t="s">
        <v>2319</v>
      </c>
      <c r="C232" s="185" t="s">
        <v>2300</v>
      </c>
      <c r="D232" s="178" t="s">
        <v>287</v>
      </c>
      <c r="E232" s="179">
        <v>76</v>
      </c>
      <c r="F232" s="180"/>
      <c r="G232" s="181">
        <f t="shared" si="63"/>
        <v>0</v>
      </c>
      <c r="H232" s="180"/>
      <c r="I232" s="181">
        <f t="shared" si="64"/>
        <v>0</v>
      </c>
      <c r="J232" s="180"/>
      <c r="K232" s="181">
        <f t="shared" si="65"/>
        <v>0</v>
      </c>
      <c r="L232" s="181">
        <v>21</v>
      </c>
      <c r="M232" s="181">
        <f t="shared" si="66"/>
        <v>0</v>
      </c>
      <c r="N232" s="179">
        <v>0</v>
      </c>
      <c r="O232" s="179">
        <f t="shared" si="67"/>
        <v>0</v>
      </c>
      <c r="P232" s="179">
        <v>0</v>
      </c>
      <c r="Q232" s="179">
        <f t="shared" si="68"/>
        <v>0</v>
      </c>
      <c r="R232" s="181"/>
      <c r="S232" s="181" t="s">
        <v>672</v>
      </c>
      <c r="T232" s="182" t="s">
        <v>249</v>
      </c>
      <c r="U232" s="158">
        <v>0</v>
      </c>
      <c r="V232" s="158">
        <f t="shared" si="69"/>
        <v>0</v>
      </c>
      <c r="W232" s="158"/>
      <c r="X232" s="158" t="s">
        <v>290</v>
      </c>
      <c r="Y232" s="158" t="s">
        <v>250</v>
      </c>
      <c r="Z232" s="147"/>
      <c r="AA232" s="147"/>
      <c r="AB232" s="147"/>
      <c r="AC232" s="147"/>
      <c r="AD232" s="147"/>
      <c r="AE232" s="147"/>
      <c r="AF232" s="147"/>
      <c r="AG232" s="147" t="s">
        <v>291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2.5" outlineLevel="1" x14ac:dyDescent="0.2">
      <c r="A233" s="176">
        <v>115</v>
      </c>
      <c r="B233" s="177" t="s">
        <v>2320</v>
      </c>
      <c r="C233" s="185" t="s">
        <v>2304</v>
      </c>
      <c r="D233" s="178" t="s">
        <v>287</v>
      </c>
      <c r="E233" s="179">
        <v>35</v>
      </c>
      <c r="F233" s="180"/>
      <c r="G233" s="181">
        <f t="shared" si="63"/>
        <v>0</v>
      </c>
      <c r="H233" s="180"/>
      <c r="I233" s="181">
        <f t="shared" si="64"/>
        <v>0</v>
      </c>
      <c r="J233" s="180"/>
      <c r="K233" s="181">
        <f t="shared" si="65"/>
        <v>0</v>
      </c>
      <c r="L233" s="181">
        <v>21</v>
      </c>
      <c r="M233" s="181">
        <f t="shared" si="66"/>
        <v>0</v>
      </c>
      <c r="N233" s="179">
        <v>0</v>
      </c>
      <c r="O233" s="179">
        <f t="shared" si="67"/>
        <v>0</v>
      </c>
      <c r="P233" s="179">
        <v>0</v>
      </c>
      <c r="Q233" s="179">
        <f t="shared" si="68"/>
        <v>0</v>
      </c>
      <c r="R233" s="181"/>
      <c r="S233" s="181" t="s">
        <v>672</v>
      </c>
      <c r="T233" s="182" t="s">
        <v>249</v>
      </c>
      <c r="U233" s="158">
        <v>0</v>
      </c>
      <c r="V233" s="158">
        <f t="shared" si="69"/>
        <v>0</v>
      </c>
      <c r="W233" s="158"/>
      <c r="X233" s="158" t="s">
        <v>290</v>
      </c>
      <c r="Y233" s="158" t="s">
        <v>250</v>
      </c>
      <c r="Z233" s="147"/>
      <c r="AA233" s="147"/>
      <c r="AB233" s="147"/>
      <c r="AC233" s="147"/>
      <c r="AD233" s="147"/>
      <c r="AE233" s="147"/>
      <c r="AF233" s="147"/>
      <c r="AG233" s="147" t="s">
        <v>291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5.5" x14ac:dyDescent="0.2">
      <c r="A234" s="161" t="s">
        <v>243</v>
      </c>
      <c r="B234" s="162" t="s">
        <v>182</v>
      </c>
      <c r="C234" s="183" t="s">
        <v>183</v>
      </c>
      <c r="D234" s="163"/>
      <c r="E234" s="164"/>
      <c r="F234" s="165"/>
      <c r="G234" s="165">
        <f>SUMIF(AG235:AG251,"&lt;&gt;NOR",G235:G251)</f>
        <v>0</v>
      </c>
      <c r="H234" s="165"/>
      <c r="I234" s="165">
        <f>SUM(I235:I251)</f>
        <v>0</v>
      </c>
      <c r="J234" s="165"/>
      <c r="K234" s="165">
        <f>SUM(K235:K251)</f>
        <v>0</v>
      </c>
      <c r="L234" s="165"/>
      <c r="M234" s="165">
        <f>SUM(M235:M251)</f>
        <v>0</v>
      </c>
      <c r="N234" s="164"/>
      <c r="O234" s="164">
        <f>SUM(O235:O251)</f>
        <v>0</v>
      </c>
      <c r="P234" s="164"/>
      <c r="Q234" s="164">
        <f>SUM(Q235:Q251)</f>
        <v>0</v>
      </c>
      <c r="R234" s="165"/>
      <c r="S234" s="165"/>
      <c r="T234" s="166"/>
      <c r="U234" s="160"/>
      <c r="V234" s="160">
        <f>SUM(V235:V251)</f>
        <v>0</v>
      </c>
      <c r="W234" s="160"/>
      <c r="X234" s="160"/>
      <c r="Y234" s="160"/>
      <c r="AG234" t="s">
        <v>244</v>
      </c>
    </row>
    <row r="235" spans="1:60" ht="22.5" outlineLevel="1" x14ac:dyDescent="0.2">
      <c r="A235" s="168">
        <v>116</v>
      </c>
      <c r="B235" s="169" t="s">
        <v>2321</v>
      </c>
      <c r="C235" s="184" t="s">
        <v>2107</v>
      </c>
      <c r="D235" s="170" t="s">
        <v>1721</v>
      </c>
      <c r="E235" s="171">
        <v>1</v>
      </c>
      <c r="F235" s="172"/>
      <c r="G235" s="173">
        <f>ROUND(E235*F235,2)</f>
        <v>0</v>
      </c>
      <c r="H235" s="172"/>
      <c r="I235" s="173">
        <f>ROUND(E235*H235,2)</f>
        <v>0</v>
      </c>
      <c r="J235" s="172"/>
      <c r="K235" s="173">
        <f>ROUND(E235*J235,2)</f>
        <v>0</v>
      </c>
      <c r="L235" s="173">
        <v>21</v>
      </c>
      <c r="M235" s="173">
        <f>G235*(1+L235/100)</f>
        <v>0</v>
      </c>
      <c r="N235" s="171">
        <v>0</v>
      </c>
      <c r="O235" s="171">
        <f>ROUND(E235*N235,2)</f>
        <v>0</v>
      </c>
      <c r="P235" s="171">
        <v>0</v>
      </c>
      <c r="Q235" s="171">
        <f>ROUND(E235*P235,2)</f>
        <v>0</v>
      </c>
      <c r="R235" s="173"/>
      <c r="S235" s="173" t="s">
        <v>672</v>
      </c>
      <c r="T235" s="174" t="s">
        <v>249</v>
      </c>
      <c r="U235" s="158">
        <v>0</v>
      </c>
      <c r="V235" s="158">
        <f>ROUND(E235*U235,2)</f>
        <v>0</v>
      </c>
      <c r="W235" s="158"/>
      <c r="X235" s="158" t="s">
        <v>290</v>
      </c>
      <c r="Y235" s="158" t="s">
        <v>250</v>
      </c>
      <c r="Z235" s="147"/>
      <c r="AA235" s="147"/>
      <c r="AB235" s="147"/>
      <c r="AC235" s="147"/>
      <c r="AD235" s="147"/>
      <c r="AE235" s="147"/>
      <c r="AF235" s="147"/>
      <c r="AG235" s="147" t="s">
        <v>291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53" t="s">
        <v>2322</v>
      </c>
      <c r="D236" s="254"/>
      <c r="E236" s="254"/>
      <c r="F236" s="254"/>
      <c r="G236" s="254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253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266" t="s">
        <v>2349</v>
      </c>
      <c r="D237" s="267"/>
      <c r="E237" s="267"/>
      <c r="F237" s="267"/>
      <c r="G237" s="267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253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3" x14ac:dyDescent="0.2">
      <c r="A238" s="154"/>
      <c r="B238" s="155"/>
      <c r="C238" s="266" t="s">
        <v>2083</v>
      </c>
      <c r="D238" s="267"/>
      <c r="E238" s="267"/>
      <c r="F238" s="267"/>
      <c r="G238" s="267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253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266" t="s">
        <v>2323</v>
      </c>
      <c r="D239" s="267"/>
      <c r="E239" s="267"/>
      <c r="F239" s="267"/>
      <c r="G239" s="267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253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266" t="s">
        <v>2085</v>
      </c>
      <c r="D240" s="267"/>
      <c r="E240" s="267"/>
      <c r="F240" s="267"/>
      <c r="G240" s="267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253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266" t="s">
        <v>2086</v>
      </c>
      <c r="D241" s="267"/>
      <c r="E241" s="267"/>
      <c r="F241" s="267"/>
      <c r="G241" s="267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253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266" t="s">
        <v>2087</v>
      </c>
      <c r="D242" s="267"/>
      <c r="E242" s="267"/>
      <c r="F242" s="267"/>
      <c r="G242" s="267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253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3" x14ac:dyDescent="0.2">
      <c r="A243" s="154"/>
      <c r="B243" s="155"/>
      <c r="C243" s="266" t="s">
        <v>2288</v>
      </c>
      <c r="D243" s="267"/>
      <c r="E243" s="267"/>
      <c r="F243" s="267"/>
      <c r="G243" s="267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253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ht="22.5" outlineLevel="1" x14ac:dyDescent="0.2">
      <c r="A244" s="176">
        <v>117</v>
      </c>
      <c r="B244" s="177" t="s">
        <v>2324</v>
      </c>
      <c r="C244" s="185" t="s">
        <v>2290</v>
      </c>
      <c r="D244" s="178" t="s">
        <v>1721</v>
      </c>
      <c r="E244" s="179">
        <v>2</v>
      </c>
      <c r="F244" s="180"/>
      <c r="G244" s="181">
        <f t="shared" ref="G244:G251" si="70">ROUND(E244*F244,2)</f>
        <v>0</v>
      </c>
      <c r="H244" s="180"/>
      <c r="I244" s="181">
        <f t="shared" ref="I244:I251" si="71">ROUND(E244*H244,2)</f>
        <v>0</v>
      </c>
      <c r="J244" s="180"/>
      <c r="K244" s="181">
        <f t="shared" ref="K244:K251" si="72">ROUND(E244*J244,2)</f>
        <v>0</v>
      </c>
      <c r="L244" s="181">
        <v>21</v>
      </c>
      <c r="M244" s="181">
        <f t="shared" ref="M244:M251" si="73">G244*(1+L244/100)</f>
        <v>0</v>
      </c>
      <c r="N244" s="179">
        <v>0</v>
      </c>
      <c r="O244" s="179">
        <f t="shared" ref="O244:O251" si="74">ROUND(E244*N244,2)</f>
        <v>0</v>
      </c>
      <c r="P244" s="179">
        <v>0</v>
      </c>
      <c r="Q244" s="179">
        <f t="shared" ref="Q244:Q251" si="75">ROUND(E244*P244,2)</f>
        <v>0</v>
      </c>
      <c r="R244" s="181"/>
      <c r="S244" s="181" t="s">
        <v>672</v>
      </c>
      <c r="T244" s="182" t="s">
        <v>249</v>
      </c>
      <c r="U244" s="158">
        <v>0</v>
      </c>
      <c r="V244" s="158">
        <f t="shared" ref="V244:V251" si="76">ROUND(E244*U244,2)</f>
        <v>0</v>
      </c>
      <c r="W244" s="158"/>
      <c r="X244" s="158" t="s">
        <v>290</v>
      </c>
      <c r="Y244" s="158" t="s">
        <v>250</v>
      </c>
      <c r="Z244" s="147"/>
      <c r="AA244" s="147"/>
      <c r="AB244" s="147"/>
      <c r="AC244" s="147"/>
      <c r="AD244" s="147"/>
      <c r="AE244" s="147"/>
      <c r="AF244" s="147"/>
      <c r="AG244" s="147" t="s">
        <v>291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76">
        <v>118</v>
      </c>
      <c r="B245" s="177" t="s">
        <v>2325</v>
      </c>
      <c r="C245" s="185" t="s">
        <v>2326</v>
      </c>
      <c r="D245" s="178" t="s">
        <v>1721</v>
      </c>
      <c r="E245" s="179">
        <v>6</v>
      </c>
      <c r="F245" s="180"/>
      <c r="G245" s="181">
        <f t="shared" si="70"/>
        <v>0</v>
      </c>
      <c r="H245" s="180"/>
      <c r="I245" s="181">
        <f t="shared" si="71"/>
        <v>0</v>
      </c>
      <c r="J245" s="180"/>
      <c r="K245" s="181">
        <f t="shared" si="72"/>
        <v>0</v>
      </c>
      <c r="L245" s="181">
        <v>21</v>
      </c>
      <c r="M245" s="181">
        <f t="shared" si="73"/>
        <v>0</v>
      </c>
      <c r="N245" s="179">
        <v>0</v>
      </c>
      <c r="O245" s="179">
        <f t="shared" si="74"/>
        <v>0</v>
      </c>
      <c r="P245" s="179">
        <v>0</v>
      </c>
      <c r="Q245" s="179">
        <f t="shared" si="75"/>
        <v>0</v>
      </c>
      <c r="R245" s="181"/>
      <c r="S245" s="181" t="s">
        <v>672</v>
      </c>
      <c r="T245" s="182" t="s">
        <v>249</v>
      </c>
      <c r="U245" s="158">
        <v>0</v>
      </c>
      <c r="V245" s="158">
        <f t="shared" si="76"/>
        <v>0</v>
      </c>
      <c r="W245" s="158"/>
      <c r="X245" s="158" t="s">
        <v>290</v>
      </c>
      <c r="Y245" s="158" t="s">
        <v>250</v>
      </c>
      <c r="Z245" s="147"/>
      <c r="AA245" s="147"/>
      <c r="AB245" s="147"/>
      <c r="AC245" s="147"/>
      <c r="AD245" s="147"/>
      <c r="AE245" s="147"/>
      <c r="AF245" s="147"/>
      <c r="AG245" s="147" t="s">
        <v>291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6">
        <v>119</v>
      </c>
      <c r="B246" s="177" t="s">
        <v>2327</v>
      </c>
      <c r="C246" s="185" t="s">
        <v>2328</v>
      </c>
      <c r="D246" s="178" t="s">
        <v>1721</v>
      </c>
      <c r="E246" s="179">
        <v>2</v>
      </c>
      <c r="F246" s="180"/>
      <c r="G246" s="181">
        <f t="shared" si="70"/>
        <v>0</v>
      </c>
      <c r="H246" s="180"/>
      <c r="I246" s="181">
        <f t="shared" si="71"/>
        <v>0</v>
      </c>
      <c r="J246" s="180"/>
      <c r="K246" s="181">
        <f t="shared" si="72"/>
        <v>0</v>
      </c>
      <c r="L246" s="181">
        <v>21</v>
      </c>
      <c r="M246" s="181">
        <f t="shared" si="73"/>
        <v>0</v>
      </c>
      <c r="N246" s="179">
        <v>0</v>
      </c>
      <c r="O246" s="179">
        <f t="shared" si="74"/>
        <v>0</v>
      </c>
      <c r="P246" s="179">
        <v>0</v>
      </c>
      <c r="Q246" s="179">
        <f t="shared" si="75"/>
        <v>0</v>
      </c>
      <c r="R246" s="181"/>
      <c r="S246" s="181" t="s">
        <v>672</v>
      </c>
      <c r="T246" s="182" t="s">
        <v>249</v>
      </c>
      <c r="U246" s="158">
        <v>0</v>
      </c>
      <c r="V246" s="158">
        <f t="shared" si="76"/>
        <v>0</v>
      </c>
      <c r="W246" s="158"/>
      <c r="X246" s="158" t="s">
        <v>290</v>
      </c>
      <c r="Y246" s="158" t="s">
        <v>250</v>
      </c>
      <c r="Z246" s="147"/>
      <c r="AA246" s="147"/>
      <c r="AB246" s="147"/>
      <c r="AC246" s="147"/>
      <c r="AD246" s="147"/>
      <c r="AE246" s="147"/>
      <c r="AF246" s="147"/>
      <c r="AG246" s="147" t="s">
        <v>291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ht="22.5" outlineLevel="1" x14ac:dyDescent="0.2">
      <c r="A247" s="176">
        <v>120</v>
      </c>
      <c r="B247" s="177" t="s">
        <v>2329</v>
      </c>
      <c r="C247" s="185" t="s">
        <v>2330</v>
      </c>
      <c r="D247" s="178" t="s">
        <v>1721</v>
      </c>
      <c r="E247" s="179">
        <v>2</v>
      </c>
      <c r="F247" s="180"/>
      <c r="G247" s="181">
        <f t="shared" si="70"/>
        <v>0</v>
      </c>
      <c r="H247" s="180"/>
      <c r="I247" s="181">
        <f t="shared" si="71"/>
        <v>0</v>
      </c>
      <c r="J247" s="180"/>
      <c r="K247" s="181">
        <f t="shared" si="72"/>
        <v>0</v>
      </c>
      <c r="L247" s="181">
        <v>21</v>
      </c>
      <c r="M247" s="181">
        <f t="shared" si="73"/>
        <v>0</v>
      </c>
      <c r="N247" s="179">
        <v>0</v>
      </c>
      <c r="O247" s="179">
        <f t="shared" si="74"/>
        <v>0</v>
      </c>
      <c r="P247" s="179">
        <v>0</v>
      </c>
      <c r="Q247" s="179">
        <f t="shared" si="75"/>
        <v>0</v>
      </c>
      <c r="R247" s="181"/>
      <c r="S247" s="181" t="s">
        <v>672</v>
      </c>
      <c r="T247" s="182" t="s">
        <v>249</v>
      </c>
      <c r="U247" s="158">
        <v>0</v>
      </c>
      <c r="V247" s="158">
        <f t="shared" si="76"/>
        <v>0</v>
      </c>
      <c r="W247" s="158"/>
      <c r="X247" s="158" t="s">
        <v>290</v>
      </c>
      <c r="Y247" s="158" t="s">
        <v>250</v>
      </c>
      <c r="Z247" s="147"/>
      <c r="AA247" s="147"/>
      <c r="AB247" s="147"/>
      <c r="AC247" s="147"/>
      <c r="AD247" s="147"/>
      <c r="AE247" s="147"/>
      <c r="AF247" s="147"/>
      <c r="AG247" s="147" t="s">
        <v>291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76">
        <v>121</v>
      </c>
      <c r="B248" s="177" t="s">
        <v>2331</v>
      </c>
      <c r="C248" s="185" t="s">
        <v>2332</v>
      </c>
      <c r="D248" s="178" t="s">
        <v>1721</v>
      </c>
      <c r="E248" s="179">
        <v>8</v>
      </c>
      <c r="F248" s="180"/>
      <c r="G248" s="181">
        <f t="shared" si="70"/>
        <v>0</v>
      </c>
      <c r="H248" s="180"/>
      <c r="I248" s="181">
        <f t="shared" si="71"/>
        <v>0</v>
      </c>
      <c r="J248" s="180"/>
      <c r="K248" s="181">
        <f t="shared" si="72"/>
        <v>0</v>
      </c>
      <c r="L248" s="181">
        <v>21</v>
      </c>
      <c r="M248" s="181">
        <f t="shared" si="73"/>
        <v>0</v>
      </c>
      <c r="N248" s="179">
        <v>0</v>
      </c>
      <c r="O248" s="179">
        <f t="shared" si="74"/>
        <v>0</v>
      </c>
      <c r="P248" s="179">
        <v>0</v>
      </c>
      <c r="Q248" s="179">
        <f t="shared" si="75"/>
        <v>0</v>
      </c>
      <c r="R248" s="181"/>
      <c r="S248" s="181" t="s">
        <v>672</v>
      </c>
      <c r="T248" s="182" t="s">
        <v>249</v>
      </c>
      <c r="U248" s="158">
        <v>0</v>
      </c>
      <c r="V248" s="158">
        <f t="shared" si="76"/>
        <v>0</v>
      </c>
      <c r="W248" s="158"/>
      <c r="X248" s="158" t="s">
        <v>290</v>
      </c>
      <c r="Y248" s="158" t="s">
        <v>250</v>
      </c>
      <c r="Z248" s="147"/>
      <c r="AA248" s="147"/>
      <c r="AB248" s="147"/>
      <c r="AC248" s="147"/>
      <c r="AD248" s="147"/>
      <c r="AE248" s="147"/>
      <c r="AF248" s="147"/>
      <c r="AG248" s="147" t="s">
        <v>291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76">
        <v>122</v>
      </c>
      <c r="B249" s="177" t="s">
        <v>2333</v>
      </c>
      <c r="C249" s="185" t="s">
        <v>2298</v>
      </c>
      <c r="D249" s="178" t="s">
        <v>1721</v>
      </c>
      <c r="E249" s="179">
        <v>8</v>
      </c>
      <c r="F249" s="180"/>
      <c r="G249" s="181">
        <f t="shared" si="70"/>
        <v>0</v>
      </c>
      <c r="H249" s="180"/>
      <c r="I249" s="181">
        <f t="shared" si="71"/>
        <v>0</v>
      </c>
      <c r="J249" s="180"/>
      <c r="K249" s="181">
        <f t="shared" si="72"/>
        <v>0</v>
      </c>
      <c r="L249" s="181">
        <v>21</v>
      </c>
      <c r="M249" s="181">
        <f t="shared" si="73"/>
        <v>0</v>
      </c>
      <c r="N249" s="179">
        <v>0</v>
      </c>
      <c r="O249" s="179">
        <f t="shared" si="74"/>
        <v>0</v>
      </c>
      <c r="P249" s="179">
        <v>0</v>
      </c>
      <c r="Q249" s="179">
        <f t="shared" si="75"/>
        <v>0</v>
      </c>
      <c r="R249" s="181"/>
      <c r="S249" s="181" t="s">
        <v>672</v>
      </c>
      <c r="T249" s="182" t="s">
        <v>249</v>
      </c>
      <c r="U249" s="158">
        <v>0</v>
      </c>
      <c r="V249" s="158">
        <f t="shared" si="76"/>
        <v>0</v>
      </c>
      <c r="W249" s="158"/>
      <c r="X249" s="158" t="s">
        <v>290</v>
      </c>
      <c r="Y249" s="158" t="s">
        <v>250</v>
      </c>
      <c r="Z249" s="147"/>
      <c r="AA249" s="147"/>
      <c r="AB249" s="147"/>
      <c r="AC249" s="147"/>
      <c r="AD249" s="147"/>
      <c r="AE249" s="147"/>
      <c r="AF249" s="147"/>
      <c r="AG249" s="147" t="s">
        <v>291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76">
        <v>123</v>
      </c>
      <c r="B250" s="177" t="s">
        <v>2334</v>
      </c>
      <c r="C250" s="185" t="s">
        <v>2300</v>
      </c>
      <c r="D250" s="178" t="s">
        <v>287</v>
      </c>
      <c r="E250" s="179">
        <v>79</v>
      </c>
      <c r="F250" s="180"/>
      <c r="G250" s="181">
        <f t="shared" si="70"/>
        <v>0</v>
      </c>
      <c r="H250" s="180"/>
      <c r="I250" s="181">
        <f t="shared" si="71"/>
        <v>0</v>
      </c>
      <c r="J250" s="180"/>
      <c r="K250" s="181">
        <f t="shared" si="72"/>
        <v>0</v>
      </c>
      <c r="L250" s="181">
        <v>21</v>
      </c>
      <c r="M250" s="181">
        <f t="shared" si="73"/>
        <v>0</v>
      </c>
      <c r="N250" s="179">
        <v>0</v>
      </c>
      <c r="O250" s="179">
        <f t="shared" si="74"/>
        <v>0</v>
      </c>
      <c r="P250" s="179">
        <v>0</v>
      </c>
      <c r="Q250" s="179">
        <f t="shared" si="75"/>
        <v>0</v>
      </c>
      <c r="R250" s="181"/>
      <c r="S250" s="181" t="s">
        <v>672</v>
      </c>
      <c r="T250" s="182" t="s">
        <v>249</v>
      </c>
      <c r="U250" s="158">
        <v>0</v>
      </c>
      <c r="V250" s="158">
        <f t="shared" si="76"/>
        <v>0</v>
      </c>
      <c r="W250" s="158"/>
      <c r="X250" s="158" t="s">
        <v>290</v>
      </c>
      <c r="Y250" s="158" t="s">
        <v>250</v>
      </c>
      <c r="Z250" s="147"/>
      <c r="AA250" s="147"/>
      <c r="AB250" s="147"/>
      <c r="AC250" s="147"/>
      <c r="AD250" s="147"/>
      <c r="AE250" s="147"/>
      <c r="AF250" s="147"/>
      <c r="AG250" s="147" t="s">
        <v>291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ht="22.5" outlineLevel="1" x14ac:dyDescent="0.2">
      <c r="A251" s="176">
        <v>124</v>
      </c>
      <c r="B251" s="177" t="s">
        <v>2335</v>
      </c>
      <c r="C251" s="185" t="s">
        <v>2304</v>
      </c>
      <c r="D251" s="178" t="s">
        <v>287</v>
      </c>
      <c r="E251" s="179">
        <v>42</v>
      </c>
      <c r="F251" s="180"/>
      <c r="G251" s="181">
        <f t="shared" si="70"/>
        <v>0</v>
      </c>
      <c r="H251" s="180"/>
      <c r="I251" s="181">
        <f t="shared" si="71"/>
        <v>0</v>
      </c>
      <c r="J251" s="180"/>
      <c r="K251" s="181">
        <f t="shared" si="72"/>
        <v>0</v>
      </c>
      <c r="L251" s="181">
        <v>21</v>
      </c>
      <c r="M251" s="181">
        <f t="shared" si="73"/>
        <v>0</v>
      </c>
      <c r="N251" s="179">
        <v>0</v>
      </c>
      <c r="O251" s="179">
        <f t="shared" si="74"/>
        <v>0</v>
      </c>
      <c r="P251" s="179">
        <v>0</v>
      </c>
      <c r="Q251" s="179">
        <f t="shared" si="75"/>
        <v>0</v>
      </c>
      <c r="R251" s="181"/>
      <c r="S251" s="181" t="s">
        <v>672</v>
      </c>
      <c r="T251" s="182" t="s">
        <v>249</v>
      </c>
      <c r="U251" s="158">
        <v>0</v>
      </c>
      <c r="V251" s="158">
        <f t="shared" si="76"/>
        <v>0</v>
      </c>
      <c r="W251" s="158"/>
      <c r="X251" s="158" t="s">
        <v>290</v>
      </c>
      <c r="Y251" s="158" t="s">
        <v>250</v>
      </c>
      <c r="Z251" s="147"/>
      <c r="AA251" s="147"/>
      <c r="AB251" s="147"/>
      <c r="AC251" s="147"/>
      <c r="AD251" s="147"/>
      <c r="AE251" s="147"/>
      <c r="AF251" s="147"/>
      <c r="AG251" s="147" t="s">
        <v>291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ht="25.5" x14ac:dyDescent="0.2">
      <c r="A252" s="161" t="s">
        <v>243</v>
      </c>
      <c r="B252" s="162" t="s">
        <v>184</v>
      </c>
      <c r="C252" s="183" t="s">
        <v>185</v>
      </c>
      <c r="D252" s="163"/>
      <c r="E252" s="164"/>
      <c r="F252" s="165"/>
      <c r="G252" s="165">
        <f>SUMIF(AG253:AG268,"&lt;&gt;NOR",G253:G268)</f>
        <v>0</v>
      </c>
      <c r="H252" s="165"/>
      <c r="I252" s="165">
        <f>SUM(I253:I268)</f>
        <v>0</v>
      </c>
      <c r="J252" s="165"/>
      <c r="K252" s="165">
        <f>SUM(K253:K268)</f>
        <v>0</v>
      </c>
      <c r="L252" s="165"/>
      <c r="M252" s="165">
        <f>SUM(M253:M268)</f>
        <v>0</v>
      </c>
      <c r="N252" s="164"/>
      <c r="O252" s="164">
        <f>SUM(O253:O268)</f>
        <v>0</v>
      </c>
      <c r="P252" s="164"/>
      <c r="Q252" s="164">
        <f>SUM(Q253:Q268)</f>
        <v>0</v>
      </c>
      <c r="R252" s="165"/>
      <c r="S252" s="165"/>
      <c r="T252" s="166"/>
      <c r="U252" s="160"/>
      <c r="V252" s="160">
        <f>SUM(V253:V268)</f>
        <v>0</v>
      </c>
      <c r="W252" s="160"/>
      <c r="X252" s="160"/>
      <c r="Y252" s="160"/>
      <c r="AG252" t="s">
        <v>244</v>
      </c>
    </row>
    <row r="253" spans="1:60" ht="22.5" outlineLevel="1" x14ac:dyDescent="0.2">
      <c r="A253" s="168">
        <v>125</v>
      </c>
      <c r="B253" s="169" t="s">
        <v>2336</v>
      </c>
      <c r="C253" s="184" t="s">
        <v>2146</v>
      </c>
      <c r="D253" s="170" t="s">
        <v>1721</v>
      </c>
      <c r="E253" s="171">
        <v>1</v>
      </c>
      <c r="F253" s="172"/>
      <c r="G253" s="173">
        <f>ROUND(E253*F253,2)</f>
        <v>0</v>
      </c>
      <c r="H253" s="172"/>
      <c r="I253" s="173">
        <f>ROUND(E253*H253,2)</f>
        <v>0</v>
      </c>
      <c r="J253" s="172"/>
      <c r="K253" s="173">
        <f>ROUND(E253*J253,2)</f>
        <v>0</v>
      </c>
      <c r="L253" s="173">
        <v>21</v>
      </c>
      <c r="M253" s="173">
        <f>G253*(1+L253/100)</f>
        <v>0</v>
      </c>
      <c r="N253" s="171">
        <v>0</v>
      </c>
      <c r="O253" s="171">
        <f>ROUND(E253*N253,2)</f>
        <v>0</v>
      </c>
      <c r="P253" s="171">
        <v>0</v>
      </c>
      <c r="Q253" s="171">
        <f>ROUND(E253*P253,2)</f>
        <v>0</v>
      </c>
      <c r="R253" s="173"/>
      <c r="S253" s="173" t="s">
        <v>672</v>
      </c>
      <c r="T253" s="174" t="s">
        <v>249</v>
      </c>
      <c r="U253" s="158">
        <v>0</v>
      </c>
      <c r="V253" s="158">
        <f>ROUND(E253*U253,2)</f>
        <v>0</v>
      </c>
      <c r="W253" s="158"/>
      <c r="X253" s="158" t="s">
        <v>290</v>
      </c>
      <c r="Y253" s="158" t="s">
        <v>250</v>
      </c>
      <c r="Z253" s="147"/>
      <c r="AA253" s="147"/>
      <c r="AB253" s="147"/>
      <c r="AC253" s="147"/>
      <c r="AD253" s="147"/>
      <c r="AE253" s="147"/>
      <c r="AF253" s="147"/>
      <c r="AG253" s="147" t="s">
        <v>291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3" t="s">
        <v>2322</v>
      </c>
      <c r="D254" s="254"/>
      <c r="E254" s="254"/>
      <c r="F254" s="254"/>
      <c r="G254" s="254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253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3" x14ac:dyDescent="0.2">
      <c r="A255" s="154"/>
      <c r="B255" s="155"/>
      <c r="C255" s="266" t="s">
        <v>2349</v>
      </c>
      <c r="D255" s="267"/>
      <c r="E255" s="267"/>
      <c r="F255" s="267"/>
      <c r="G255" s="267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253</v>
      </c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266" t="s">
        <v>2083</v>
      </c>
      <c r="D256" s="267"/>
      <c r="E256" s="267"/>
      <c r="F256" s="267"/>
      <c r="G256" s="267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253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">
      <c r="A257" s="154"/>
      <c r="B257" s="155"/>
      <c r="C257" s="266" t="s">
        <v>2323</v>
      </c>
      <c r="D257" s="267"/>
      <c r="E257" s="267"/>
      <c r="F257" s="267"/>
      <c r="G257" s="267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253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266" t="s">
        <v>2085</v>
      </c>
      <c r="D258" s="267"/>
      <c r="E258" s="267"/>
      <c r="F258" s="267"/>
      <c r="G258" s="267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253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3" x14ac:dyDescent="0.2">
      <c r="A259" s="154"/>
      <c r="B259" s="155"/>
      <c r="C259" s="266" t="s">
        <v>2086</v>
      </c>
      <c r="D259" s="267"/>
      <c r="E259" s="267"/>
      <c r="F259" s="267"/>
      <c r="G259" s="267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253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266" t="s">
        <v>2087</v>
      </c>
      <c r="D260" s="267"/>
      <c r="E260" s="267"/>
      <c r="F260" s="267"/>
      <c r="G260" s="267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253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266" t="s">
        <v>2288</v>
      </c>
      <c r="D261" s="267"/>
      <c r="E261" s="267"/>
      <c r="F261" s="267"/>
      <c r="G261" s="267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253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ht="22.5" outlineLevel="1" x14ac:dyDescent="0.2">
      <c r="A262" s="176">
        <v>126</v>
      </c>
      <c r="B262" s="177" t="s">
        <v>2337</v>
      </c>
      <c r="C262" s="185" t="s">
        <v>2290</v>
      </c>
      <c r="D262" s="178" t="s">
        <v>1721</v>
      </c>
      <c r="E262" s="179">
        <v>2</v>
      </c>
      <c r="F262" s="180"/>
      <c r="G262" s="181">
        <f t="shared" ref="G262:G268" si="77">ROUND(E262*F262,2)</f>
        <v>0</v>
      </c>
      <c r="H262" s="180"/>
      <c r="I262" s="181">
        <f t="shared" ref="I262:I268" si="78">ROUND(E262*H262,2)</f>
        <v>0</v>
      </c>
      <c r="J262" s="180"/>
      <c r="K262" s="181">
        <f t="shared" ref="K262:K268" si="79">ROUND(E262*J262,2)</f>
        <v>0</v>
      </c>
      <c r="L262" s="181">
        <v>21</v>
      </c>
      <c r="M262" s="181">
        <f t="shared" ref="M262:M268" si="80">G262*(1+L262/100)</f>
        <v>0</v>
      </c>
      <c r="N262" s="179">
        <v>0</v>
      </c>
      <c r="O262" s="179">
        <f t="shared" ref="O262:O268" si="81">ROUND(E262*N262,2)</f>
        <v>0</v>
      </c>
      <c r="P262" s="179">
        <v>0</v>
      </c>
      <c r="Q262" s="179">
        <f t="shared" ref="Q262:Q268" si="82">ROUND(E262*P262,2)</f>
        <v>0</v>
      </c>
      <c r="R262" s="181"/>
      <c r="S262" s="181" t="s">
        <v>672</v>
      </c>
      <c r="T262" s="182" t="s">
        <v>249</v>
      </c>
      <c r="U262" s="158">
        <v>0</v>
      </c>
      <c r="V262" s="158">
        <f t="shared" ref="V262:V268" si="83">ROUND(E262*U262,2)</f>
        <v>0</v>
      </c>
      <c r="W262" s="158"/>
      <c r="X262" s="158" t="s">
        <v>290</v>
      </c>
      <c r="Y262" s="158" t="s">
        <v>250</v>
      </c>
      <c r="Z262" s="147"/>
      <c r="AA262" s="147"/>
      <c r="AB262" s="147"/>
      <c r="AC262" s="147"/>
      <c r="AD262" s="147"/>
      <c r="AE262" s="147"/>
      <c r="AF262" s="147"/>
      <c r="AG262" s="147" t="s">
        <v>291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76">
        <v>127</v>
      </c>
      <c r="B263" s="177" t="s">
        <v>2338</v>
      </c>
      <c r="C263" s="185" t="s">
        <v>2339</v>
      </c>
      <c r="D263" s="178" t="s">
        <v>1721</v>
      </c>
      <c r="E263" s="179">
        <v>8</v>
      </c>
      <c r="F263" s="180"/>
      <c r="G263" s="181">
        <f t="shared" si="77"/>
        <v>0</v>
      </c>
      <c r="H263" s="180"/>
      <c r="I263" s="181">
        <f t="shared" si="78"/>
        <v>0</v>
      </c>
      <c r="J263" s="180"/>
      <c r="K263" s="181">
        <f t="shared" si="79"/>
        <v>0</v>
      </c>
      <c r="L263" s="181">
        <v>21</v>
      </c>
      <c r="M263" s="181">
        <f t="shared" si="80"/>
        <v>0</v>
      </c>
      <c r="N263" s="179">
        <v>0</v>
      </c>
      <c r="O263" s="179">
        <f t="shared" si="81"/>
        <v>0</v>
      </c>
      <c r="P263" s="179">
        <v>0</v>
      </c>
      <c r="Q263" s="179">
        <f t="shared" si="82"/>
        <v>0</v>
      </c>
      <c r="R263" s="181"/>
      <c r="S263" s="181" t="s">
        <v>672</v>
      </c>
      <c r="T263" s="182" t="s">
        <v>249</v>
      </c>
      <c r="U263" s="158">
        <v>0</v>
      </c>
      <c r="V263" s="158">
        <f t="shared" si="83"/>
        <v>0</v>
      </c>
      <c r="W263" s="158"/>
      <c r="X263" s="158" t="s">
        <v>290</v>
      </c>
      <c r="Y263" s="158" t="s">
        <v>250</v>
      </c>
      <c r="Z263" s="147"/>
      <c r="AA263" s="147"/>
      <c r="AB263" s="147"/>
      <c r="AC263" s="147"/>
      <c r="AD263" s="147"/>
      <c r="AE263" s="147"/>
      <c r="AF263" s="147"/>
      <c r="AG263" s="147" t="s">
        <v>291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76">
        <v>128</v>
      </c>
      <c r="B264" s="177" t="s">
        <v>2340</v>
      </c>
      <c r="C264" s="185" t="s">
        <v>2341</v>
      </c>
      <c r="D264" s="178" t="s">
        <v>1721</v>
      </c>
      <c r="E264" s="179">
        <v>4</v>
      </c>
      <c r="F264" s="180"/>
      <c r="G264" s="181">
        <f t="shared" si="77"/>
        <v>0</v>
      </c>
      <c r="H264" s="180"/>
      <c r="I264" s="181">
        <f t="shared" si="78"/>
        <v>0</v>
      </c>
      <c r="J264" s="180"/>
      <c r="K264" s="181">
        <f t="shared" si="79"/>
        <v>0</v>
      </c>
      <c r="L264" s="181">
        <v>21</v>
      </c>
      <c r="M264" s="181">
        <f t="shared" si="80"/>
        <v>0</v>
      </c>
      <c r="N264" s="179">
        <v>0</v>
      </c>
      <c r="O264" s="179">
        <f t="shared" si="81"/>
        <v>0</v>
      </c>
      <c r="P264" s="179">
        <v>0</v>
      </c>
      <c r="Q264" s="179">
        <f t="shared" si="82"/>
        <v>0</v>
      </c>
      <c r="R264" s="181"/>
      <c r="S264" s="181" t="s">
        <v>672</v>
      </c>
      <c r="T264" s="182" t="s">
        <v>249</v>
      </c>
      <c r="U264" s="158">
        <v>0</v>
      </c>
      <c r="V264" s="158">
        <f t="shared" si="83"/>
        <v>0</v>
      </c>
      <c r="W264" s="158"/>
      <c r="X264" s="158" t="s">
        <v>290</v>
      </c>
      <c r="Y264" s="158" t="s">
        <v>250</v>
      </c>
      <c r="Z264" s="147"/>
      <c r="AA264" s="147"/>
      <c r="AB264" s="147"/>
      <c r="AC264" s="147"/>
      <c r="AD264" s="147"/>
      <c r="AE264" s="147"/>
      <c r="AF264" s="147"/>
      <c r="AG264" s="147" t="s">
        <v>291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76">
        <v>129</v>
      </c>
      <c r="B265" s="177" t="s">
        <v>2342</v>
      </c>
      <c r="C265" s="185" t="s">
        <v>2343</v>
      </c>
      <c r="D265" s="178" t="s">
        <v>1721</v>
      </c>
      <c r="E265" s="179">
        <v>8</v>
      </c>
      <c r="F265" s="180"/>
      <c r="G265" s="181">
        <f t="shared" si="77"/>
        <v>0</v>
      </c>
      <c r="H265" s="180"/>
      <c r="I265" s="181">
        <f t="shared" si="78"/>
        <v>0</v>
      </c>
      <c r="J265" s="180"/>
      <c r="K265" s="181">
        <f t="shared" si="79"/>
        <v>0</v>
      </c>
      <c r="L265" s="181">
        <v>21</v>
      </c>
      <c r="M265" s="181">
        <f t="shared" si="80"/>
        <v>0</v>
      </c>
      <c r="N265" s="179">
        <v>0</v>
      </c>
      <c r="O265" s="179">
        <f t="shared" si="81"/>
        <v>0</v>
      </c>
      <c r="P265" s="179">
        <v>0</v>
      </c>
      <c r="Q265" s="179">
        <f t="shared" si="82"/>
        <v>0</v>
      </c>
      <c r="R265" s="181"/>
      <c r="S265" s="181" t="s">
        <v>672</v>
      </c>
      <c r="T265" s="182" t="s">
        <v>249</v>
      </c>
      <c r="U265" s="158">
        <v>0</v>
      </c>
      <c r="V265" s="158">
        <f t="shared" si="83"/>
        <v>0</v>
      </c>
      <c r="W265" s="158"/>
      <c r="X265" s="158" t="s">
        <v>290</v>
      </c>
      <c r="Y265" s="158" t="s">
        <v>250</v>
      </c>
      <c r="Z265" s="147"/>
      <c r="AA265" s="147"/>
      <c r="AB265" s="147"/>
      <c r="AC265" s="147"/>
      <c r="AD265" s="147"/>
      <c r="AE265" s="147"/>
      <c r="AF265" s="147"/>
      <c r="AG265" s="147" t="s">
        <v>291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">
      <c r="A266" s="176">
        <v>130</v>
      </c>
      <c r="B266" s="177" t="s">
        <v>2344</v>
      </c>
      <c r="C266" s="185" t="s">
        <v>2345</v>
      </c>
      <c r="D266" s="178" t="s">
        <v>1721</v>
      </c>
      <c r="E266" s="179">
        <v>8</v>
      </c>
      <c r="F266" s="180"/>
      <c r="G266" s="181">
        <f t="shared" si="77"/>
        <v>0</v>
      </c>
      <c r="H266" s="180"/>
      <c r="I266" s="181">
        <f t="shared" si="78"/>
        <v>0</v>
      </c>
      <c r="J266" s="180"/>
      <c r="K266" s="181">
        <f t="shared" si="79"/>
        <v>0</v>
      </c>
      <c r="L266" s="181">
        <v>21</v>
      </c>
      <c r="M266" s="181">
        <f t="shared" si="80"/>
        <v>0</v>
      </c>
      <c r="N266" s="179">
        <v>0</v>
      </c>
      <c r="O266" s="179">
        <f t="shared" si="81"/>
        <v>0</v>
      </c>
      <c r="P266" s="179">
        <v>0</v>
      </c>
      <c r="Q266" s="179">
        <f t="shared" si="82"/>
        <v>0</v>
      </c>
      <c r="R266" s="181"/>
      <c r="S266" s="181" t="s">
        <v>672</v>
      </c>
      <c r="T266" s="182" t="s">
        <v>249</v>
      </c>
      <c r="U266" s="158">
        <v>0</v>
      </c>
      <c r="V266" s="158">
        <f t="shared" si="83"/>
        <v>0</v>
      </c>
      <c r="W266" s="158"/>
      <c r="X266" s="158" t="s">
        <v>290</v>
      </c>
      <c r="Y266" s="158" t="s">
        <v>250</v>
      </c>
      <c r="Z266" s="147"/>
      <c r="AA266" s="147"/>
      <c r="AB266" s="147"/>
      <c r="AC266" s="147"/>
      <c r="AD266" s="147"/>
      <c r="AE266" s="147"/>
      <c r="AF266" s="147"/>
      <c r="AG266" s="147" t="s">
        <v>291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76">
        <v>131</v>
      </c>
      <c r="B267" s="177" t="s">
        <v>2346</v>
      </c>
      <c r="C267" s="185" t="s">
        <v>2300</v>
      </c>
      <c r="D267" s="178" t="s">
        <v>287</v>
      </c>
      <c r="E267" s="179">
        <v>85</v>
      </c>
      <c r="F267" s="180"/>
      <c r="G267" s="181">
        <f t="shared" si="77"/>
        <v>0</v>
      </c>
      <c r="H267" s="180"/>
      <c r="I267" s="181">
        <f t="shared" si="78"/>
        <v>0</v>
      </c>
      <c r="J267" s="180"/>
      <c r="K267" s="181">
        <f t="shared" si="79"/>
        <v>0</v>
      </c>
      <c r="L267" s="181">
        <v>21</v>
      </c>
      <c r="M267" s="181">
        <f t="shared" si="80"/>
        <v>0</v>
      </c>
      <c r="N267" s="179">
        <v>0</v>
      </c>
      <c r="O267" s="179">
        <f t="shared" si="81"/>
        <v>0</v>
      </c>
      <c r="P267" s="179">
        <v>0</v>
      </c>
      <c r="Q267" s="179">
        <f t="shared" si="82"/>
        <v>0</v>
      </c>
      <c r="R267" s="181"/>
      <c r="S267" s="181" t="s">
        <v>672</v>
      </c>
      <c r="T267" s="182" t="s">
        <v>249</v>
      </c>
      <c r="U267" s="158">
        <v>0</v>
      </c>
      <c r="V267" s="158">
        <f t="shared" si="83"/>
        <v>0</v>
      </c>
      <c r="W267" s="158"/>
      <c r="X267" s="158" t="s">
        <v>290</v>
      </c>
      <c r="Y267" s="158" t="s">
        <v>250</v>
      </c>
      <c r="Z267" s="147"/>
      <c r="AA267" s="147"/>
      <c r="AB267" s="147"/>
      <c r="AC267" s="147"/>
      <c r="AD267" s="147"/>
      <c r="AE267" s="147"/>
      <c r="AF267" s="147"/>
      <c r="AG267" s="147" t="s">
        <v>291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ht="22.5" outlineLevel="1" x14ac:dyDescent="0.2">
      <c r="A268" s="176">
        <v>132</v>
      </c>
      <c r="B268" s="177" t="s">
        <v>2347</v>
      </c>
      <c r="C268" s="185" t="s">
        <v>2304</v>
      </c>
      <c r="D268" s="178" t="s">
        <v>287</v>
      </c>
      <c r="E268" s="179">
        <v>45</v>
      </c>
      <c r="F268" s="180"/>
      <c r="G268" s="181">
        <f t="shared" si="77"/>
        <v>0</v>
      </c>
      <c r="H268" s="180"/>
      <c r="I268" s="181">
        <f t="shared" si="78"/>
        <v>0</v>
      </c>
      <c r="J268" s="180"/>
      <c r="K268" s="181">
        <f t="shared" si="79"/>
        <v>0</v>
      </c>
      <c r="L268" s="181">
        <v>21</v>
      </c>
      <c r="M268" s="181">
        <f t="shared" si="80"/>
        <v>0</v>
      </c>
      <c r="N268" s="179">
        <v>0</v>
      </c>
      <c r="O268" s="179">
        <f t="shared" si="81"/>
        <v>0</v>
      </c>
      <c r="P268" s="179">
        <v>0</v>
      </c>
      <c r="Q268" s="179">
        <f t="shared" si="82"/>
        <v>0</v>
      </c>
      <c r="R268" s="181"/>
      <c r="S268" s="181" t="s">
        <v>672</v>
      </c>
      <c r="T268" s="182" t="s">
        <v>249</v>
      </c>
      <c r="U268" s="158">
        <v>0</v>
      </c>
      <c r="V268" s="158">
        <f t="shared" si="83"/>
        <v>0</v>
      </c>
      <c r="W268" s="158"/>
      <c r="X268" s="158" t="s">
        <v>290</v>
      </c>
      <c r="Y268" s="158" t="s">
        <v>250</v>
      </c>
      <c r="Z268" s="147"/>
      <c r="AA268" s="147"/>
      <c r="AB268" s="147"/>
      <c r="AC268" s="147"/>
      <c r="AD268" s="147"/>
      <c r="AE268" s="147"/>
      <c r="AF268" s="147"/>
      <c r="AG268" s="147" t="s">
        <v>291</v>
      </c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ht="25.5" x14ac:dyDescent="0.2">
      <c r="A269" s="161" t="s">
        <v>243</v>
      </c>
      <c r="B269" s="162" t="s">
        <v>186</v>
      </c>
      <c r="C269" s="183" t="s">
        <v>187</v>
      </c>
      <c r="D269" s="163"/>
      <c r="E269" s="164"/>
      <c r="F269" s="165"/>
      <c r="G269" s="165">
        <f>SUMIF(AG270:AG289,"&lt;&gt;NOR",G270:G289)</f>
        <v>0</v>
      </c>
      <c r="H269" s="165"/>
      <c r="I269" s="165">
        <f>SUM(I270:I289)</f>
        <v>0</v>
      </c>
      <c r="J269" s="165"/>
      <c r="K269" s="165">
        <f>SUM(K270:K289)</f>
        <v>0</v>
      </c>
      <c r="L269" s="165"/>
      <c r="M269" s="165">
        <f>SUM(M270:M289)</f>
        <v>0</v>
      </c>
      <c r="N269" s="164"/>
      <c r="O269" s="164">
        <f>SUM(O270:O289)</f>
        <v>0</v>
      </c>
      <c r="P269" s="164"/>
      <c r="Q269" s="164">
        <f>SUM(Q270:Q289)</f>
        <v>0</v>
      </c>
      <c r="R269" s="165"/>
      <c r="S269" s="165"/>
      <c r="T269" s="166"/>
      <c r="U269" s="160"/>
      <c r="V269" s="160">
        <f>SUM(V270:V289)</f>
        <v>0</v>
      </c>
      <c r="W269" s="160"/>
      <c r="X269" s="160"/>
      <c r="Y269" s="160"/>
      <c r="AG269" t="s">
        <v>244</v>
      </c>
    </row>
    <row r="270" spans="1:60" ht="22.5" outlineLevel="1" x14ac:dyDescent="0.2">
      <c r="A270" s="168">
        <v>133</v>
      </c>
      <c r="B270" s="169" t="s">
        <v>2348</v>
      </c>
      <c r="C270" s="184" t="s">
        <v>2107</v>
      </c>
      <c r="D270" s="170" t="s">
        <v>1721</v>
      </c>
      <c r="E270" s="171">
        <v>1</v>
      </c>
      <c r="F270" s="172"/>
      <c r="G270" s="173">
        <f>ROUND(E270*F270,2)</f>
        <v>0</v>
      </c>
      <c r="H270" s="172"/>
      <c r="I270" s="173">
        <f>ROUND(E270*H270,2)</f>
        <v>0</v>
      </c>
      <c r="J270" s="172"/>
      <c r="K270" s="173">
        <f>ROUND(E270*J270,2)</f>
        <v>0</v>
      </c>
      <c r="L270" s="173">
        <v>21</v>
      </c>
      <c r="M270" s="173">
        <f>G270*(1+L270/100)</f>
        <v>0</v>
      </c>
      <c r="N270" s="171">
        <v>0</v>
      </c>
      <c r="O270" s="171">
        <f>ROUND(E270*N270,2)</f>
        <v>0</v>
      </c>
      <c r="P270" s="171">
        <v>0</v>
      </c>
      <c r="Q270" s="171">
        <f>ROUND(E270*P270,2)</f>
        <v>0</v>
      </c>
      <c r="R270" s="173"/>
      <c r="S270" s="173" t="s">
        <v>672</v>
      </c>
      <c r="T270" s="174" t="s">
        <v>249</v>
      </c>
      <c r="U270" s="158">
        <v>0</v>
      </c>
      <c r="V270" s="158">
        <f>ROUND(E270*U270,2)</f>
        <v>0</v>
      </c>
      <c r="W270" s="158"/>
      <c r="X270" s="158" t="s">
        <v>290</v>
      </c>
      <c r="Y270" s="158" t="s">
        <v>250</v>
      </c>
      <c r="Z270" s="147"/>
      <c r="AA270" s="147"/>
      <c r="AB270" s="147"/>
      <c r="AC270" s="147"/>
      <c r="AD270" s="147"/>
      <c r="AE270" s="147"/>
      <c r="AF270" s="147"/>
      <c r="AG270" s="147" t="s">
        <v>291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253" t="s">
        <v>2472</v>
      </c>
      <c r="D271" s="254"/>
      <c r="E271" s="254"/>
      <c r="F271" s="254"/>
      <c r="G271" s="254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253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266" t="s">
        <v>2349</v>
      </c>
      <c r="D272" s="267"/>
      <c r="E272" s="267"/>
      <c r="F272" s="267"/>
      <c r="G272" s="267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253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266" t="s">
        <v>2160</v>
      </c>
      <c r="D273" s="267"/>
      <c r="E273" s="267"/>
      <c r="F273" s="267"/>
      <c r="G273" s="267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253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266" t="s">
        <v>2161</v>
      </c>
      <c r="D274" s="267"/>
      <c r="E274" s="267"/>
      <c r="F274" s="267"/>
      <c r="G274" s="267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253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266" t="s">
        <v>2085</v>
      </c>
      <c r="D275" s="267"/>
      <c r="E275" s="267"/>
      <c r="F275" s="267"/>
      <c r="G275" s="267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253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266" t="s">
        <v>2162</v>
      </c>
      <c r="D276" s="267"/>
      <c r="E276" s="267"/>
      <c r="F276" s="267"/>
      <c r="G276" s="267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253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266" t="s">
        <v>2163</v>
      </c>
      <c r="D277" s="267"/>
      <c r="E277" s="267"/>
      <c r="F277" s="267"/>
      <c r="G277" s="267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253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266" t="s">
        <v>2181</v>
      </c>
      <c r="D278" s="267"/>
      <c r="E278" s="267"/>
      <c r="F278" s="267"/>
      <c r="G278" s="267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253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266" t="s">
        <v>2087</v>
      </c>
      <c r="D279" s="267"/>
      <c r="E279" s="267"/>
      <c r="F279" s="267"/>
      <c r="G279" s="267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253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266" t="s">
        <v>2288</v>
      </c>
      <c r="D280" s="267"/>
      <c r="E280" s="267"/>
      <c r="F280" s="267"/>
      <c r="G280" s="267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253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ht="22.5" outlineLevel="1" x14ac:dyDescent="0.2">
      <c r="A281" s="176">
        <v>134</v>
      </c>
      <c r="B281" s="177" t="s">
        <v>2350</v>
      </c>
      <c r="C281" s="185" t="s">
        <v>2290</v>
      </c>
      <c r="D281" s="178" t="s">
        <v>1721</v>
      </c>
      <c r="E281" s="179">
        <v>2</v>
      </c>
      <c r="F281" s="180"/>
      <c r="G281" s="181">
        <f t="shared" ref="G281:G289" si="84">ROUND(E281*F281,2)</f>
        <v>0</v>
      </c>
      <c r="H281" s="180"/>
      <c r="I281" s="181">
        <f t="shared" ref="I281:I289" si="85">ROUND(E281*H281,2)</f>
        <v>0</v>
      </c>
      <c r="J281" s="180"/>
      <c r="K281" s="181">
        <f t="shared" ref="K281:K289" si="86">ROUND(E281*J281,2)</f>
        <v>0</v>
      </c>
      <c r="L281" s="181">
        <v>21</v>
      </c>
      <c r="M281" s="181">
        <f t="shared" ref="M281:M289" si="87">G281*(1+L281/100)</f>
        <v>0</v>
      </c>
      <c r="N281" s="179">
        <v>0</v>
      </c>
      <c r="O281" s="179">
        <f t="shared" ref="O281:O289" si="88">ROUND(E281*N281,2)</f>
        <v>0</v>
      </c>
      <c r="P281" s="179">
        <v>0</v>
      </c>
      <c r="Q281" s="179">
        <f t="shared" ref="Q281:Q289" si="89">ROUND(E281*P281,2)</f>
        <v>0</v>
      </c>
      <c r="R281" s="181"/>
      <c r="S281" s="181" t="s">
        <v>672</v>
      </c>
      <c r="T281" s="182" t="s">
        <v>249</v>
      </c>
      <c r="U281" s="158">
        <v>0</v>
      </c>
      <c r="V281" s="158">
        <f t="shared" ref="V281:V289" si="90">ROUND(E281*U281,2)</f>
        <v>0</v>
      </c>
      <c r="W281" s="158"/>
      <c r="X281" s="158" t="s">
        <v>290</v>
      </c>
      <c r="Y281" s="158" t="s">
        <v>250</v>
      </c>
      <c r="Z281" s="147"/>
      <c r="AA281" s="147"/>
      <c r="AB281" s="147"/>
      <c r="AC281" s="147"/>
      <c r="AD281" s="147"/>
      <c r="AE281" s="147"/>
      <c r="AF281" s="147"/>
      <c r="AG281" s="147" t="s">
        <v>291</v>
      </c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76">
        <v>135</v>
      </c>
      <c r="B282" s="177" t="s">
        <v>2351</v>
      </c>
      <c r="C282" s="185" t="s">
        <v>2310</v>
      </c>
      <c r="D282" s="178" t="s">
        <v>1721</v>
      </c>
      <c r="E282" s="179">
        <v>4</v>
      </c>
      <c r="F282" s="180"/>
      <c r="G282" s="181">
        <f t="shared" si="84"/>
        <v>0</v>
      </c>
      <c r="H282" s="180"/>
      <c r="I282" s="181">
        <f t="shared" si="85"/>
        <v>0</v>
      </c>
      <c r="J282" s="180"/>
      <c r="K282" s="181">
        <f t="shared" si="86"/>
        <v>0</v>
      </c>
      <c r="L282" s="181">
        <v>21</v>
      </c>
      <c r="M282" s="181">
        <f t="shared" si="87"/>
        <v>0</v>
      </c>
      <c r="N282" s="179">
        <v>0</v>
      </c>
      <c r="O282" s="179">
        <f t="shared" si="88"/>
        <v>0</v>
      </c>
      <c r="P282" s="179">
        <v>0</v>
      </c>
      <c r="Q282" s="179">
        <f t="shared" si="89"/>
        <v>0</v>
      </c>
      <c r="R282" s="181"/>
      <c r="S282" s="181" t="s">
        <v>672</v>
      </c>
      <c r="T282" s="182" t="s">
        <v>249</v>
      </c>
      <c r="U282" s="158">
        <v>0</v>
      </c>
      <c r="V282" s="158">
        <f t="shared" si="90"/>
        <v>0</v>
      </c>
      <c r="W282" s="158"/>
      <c r="X282" s="158" t="s">
        <v>290</v>
      </c>
      <c r="Y282" s="158" t="s">
        <v>250</v>
      </c>
      <c r="Z282" s="147"/>
      <c r="AA282" s="147"/>
      <c r="AB282" s="147"/>
      <c r="AC282" s="147"/>
      <c r="AD282" s="147"/>
      <c r="AE282" s="147"/>
      <c r="AF282" s="147"/>
      <c r="AG282" s="147" t="s">
        <v>291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76">
        <v>136</v>
      </c>
      <c r="B283" s="177" t="s">
        <v>2352</v>
      </c>
      <c r="C283" s="185" t="s">
        <v>2353</v>
      </c>
      <c r="D283" s="178" t="s">
        <v>1721</v>
      </c>
      <c r="E283" s="179">
        <v>4</v>
      </c>
      <c r="F283" s="180"/>
      <c r="G283" s="181">
        <f t="shared" si="84"/>
        <v>0</v>
      </c>
      <c r="H283" s="180"/>
      <c r="I283" s="181">
        <f t="shared" si="85"/>
        <v>0</v>
      </c>
      <c r="J283" s="180"/>
      <c r="K283" s="181">
        <f t="shared" si="86"/>
        <v>0</v>
      </c>
      <c r="L283" s="181">
        <v>21</v>
      </c>
      <c r="M283" s="181">
        <f t="shared" si="87"/>
        <v>0</v>
      </c>
      <c r="N283" s="179">
        <v>0</v>
      </c>
      <c r="O283" s="179">
        <f t="shared" si="88"/>
        <v>0</v>
      </c>
      <c r="P283" s="179">
        <v>0</v>
      </c>
      <c r="Q283" s="179">
        <f t="shared" si="89"/>
        <v>0</v>
      </c>
      <c r="R283" s="181"/>
      <c r="S283" s="181" t="s">
        <v>672</v>
      </c>
      <c r="T283" s="182" t="s">
        <v>249</v>
      </c>
      <c r="U283" s="158">
        <v>0</v>
      </c>
      <c r="V283" s="158">
        <f t="shared" si="90"/>
        <v>0</v>
      </c>
      <c r="W283" s="158"/>
      <c r="X283" s="158" t="s">
        <v>290</v>
      </c>
      <c r="Y283" s="158" t="s">
        <v>250</v>
      </c>
      <c r="Z283" s="147"/>
      <c r="AA283" s="147"/>
      <c r="AB283" s="147"/>
      <c r="AC283" s="147"/>
      <c r="AD283" s="147"/>
      <c r="AE283" s="147"/>
      <c r="AF283" s="147"/>
      <c r="AG283" s="147" t="s">
        <v>291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ht="22.5" outlineLevel="1" x14ac:dyDescent="0.2">
      <c r="A284" s="176">
        <v>137</v>
      </c>
      <c r="B284" s="177" t="s">
        <v>2354</v>
      </c>
      <c r="C284" s="185" t="s">
        <v>2355</v>
      </c>
      <c r="D284" s="178" t="s">
        <v>1721</v>
      </c>
      <c r="E284" s="179">
        <v>2</v>
      </c>
      <c r="F284" s="180"/>
      <c r="G284" s="181">
        <f t="shared" si="84"/>
        <v>0</v>
      </c>
      <c r="H284" s="180"/>
      <c r="I284" s="181">
        <f t="shared" si="85"/>
        <v>0</v>
      </c>
      <c r="J284" s="180"/>
      <c r="K284" s="181">
        <f t="shared" si="86"/>
        <v>0</v>
      </c>
      <c r="L284" s="181">
        <v>21</v>
      </c>
      <c r="M284" s="181">
        <f t="shared" si="87"/>
        <v>0</v>
      </c>
      <c r="N284" s="179">
        <v>0</v>
      </c>
      <c r="O284" s="179">
        <f t="shared" si="88"/>
        <v>0</v>
      </c>
      <c r="P284" s="179">
        <v>0</v>
      </c>
      <c r="Q284" s="179">
        <f t="shared" si="89"/>
        <v>0</v>
      </c>
      <c r="R284" s="181"/>
      <c r="S284" s="181" t="s">
        <v>672</v>
      </c>
      <c r="T284" s="182" t="s">
        <v>249</v>
      </c>
      <c r="U284" s="158">
        <v>0</v>
      </c>
      <c r="V284" s="158">
        <f t="shared" si="90"/>
        <v>0</v>
      </c>
      <c r="W284" s="158"/>
      <c r="X284" s="158" t="s">
        <v>290</v>
      </c>
      <c r="Y284" s="158" t="s">
        <v>250</v>
      </c>
      <c r="Z284" s="147"/>
      <c r="AA284" s="147"/>
      <c r="AB284" s="147"/>
      <c r="AC284" s="147"/>
      <c r="AD284" s="147"/>
      <c r="AE284" s="147"/>
      <c r="AF284" s="147"/>
      <c r="AG284" s="147" t="s">
        <v>291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ht="22.5" outlineLevel="1" x14ac:dyDescent="0.2">
      <c r="A285" s="176">
        <v>138</v>
      </c>
      <c r="B285" s="177" t="s">
        <v>2356</v>
      </c>
      <c r="C285" s="185" t="s">
        <v>2357</v>
      </c>
      <c r="D285" s="178" t="s">
        <v>1721</v>
      </c>
      <c r="E285" s="179">
        <v>2</v>
      </c>
      <c r="F285" s="180"/>
      <c r="G285" s="181">
        <f t="shared" si="84"/>
        <v>0</v>
      </c>
      <c r="H285" s="180"/>
      <c r="I285" s="181">
        <f t="shared" si="85"/>
        <v>0</v>
      </c>
      <c r="J285" s="180"/>
      <c r="K285" s="181">
        <f t="shared" si="86"/>
        <v>0</v>
      </c>
      <c r="L285" s="181">
        <v>21</v>
      </c>
      <c r="M285" s="181">
        <f t="shared" si="87"/>
        <v>0</v>
      </c>
      <c r="N285" s="179">
        <v>0</v>
      </c>
      <c r="O285" s="179">
        <f t="shared" si="88"/>
        <v>0</v>
      </c>
      <c r="P285" s="179">
        <v>0</v>
      </c>
      <c r="Q285" s="179">
        <f t="shared" si="89"/>
        <v>0</v>
      </c>
      <c r="R285" s="181"/>
      <c r="S285" s="181" t="s">
        <v>672</v>
      </c>
      <c r="T285" s="182" t="s">
        <v>249</v>
      </c>
      <c r="U285" s="158">
        <v>0</v>
      </c>
      <c r="V285" s="158">
        <f t="shared" si="90"/>
        <v>0</v>
      </c>
      <c r="W285" s="158"/>
      <c r="X285" s="158" t="s">
        <v>290</v>
      </c>
      <c r="Y285" s="158" t="s">
        <v>250</v>
      </c>
      <c r="Z285" s="147"/>
      <c r="AA285" s="147"/>
      <c r="AB285" s="147"/>
      <c r="AC285" s="147"/>
      <c r="AD285" s="147"/>
      <c r="AE285" s="147"/>
      <c r="AF285" s="147"/>
      <c r="AG285" s="147" t="s">
        <v>291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1" x14ac:dyDescent="0.2">
      <c r="A286" s="176">
        <v>139</v>
      </c>
      <c r="B286" s="177" t="s">
        <v>2358</v>
      </c>
      <c r="C286" s="185" t="s">
        <v>2332</v>
      </c>
      <c r="D286" s="178" t="s">
        <v>1721</v>
      </c>
      <c r="E286" s="179">
        <v>11</v>
      </c>
      <c r="F286" s="180"/>
      <c r="G286" s="181">
        <f t="shared" si="84"/>
        <v>0</v>
      </c>
      <c r="H286" s="180"/>
      <c r="I286" s="181">
        <f t="shared" si="85"/>
        <v>0</v>
      </c>
      <c r="J286" s="180"/>
      <c r="K286" s="181">
        <f t="shared" si="86"/>
        <v>0</v>
      </c>
      <c r="L286" s="181">
        <v>21</v>
      </c>
      <c r="M286" s="181">
        <f t="shared" si="87"/>
        <v>0</v>
      </c>
      <c r="N286" s="179">
        <v>0</v>
      </c>
      <c r="O286" s="179">
        <f t="shared" si="88"/>
        <v>0</v>
      </c>
      <c r="P286" s="179">
        <v>0</v>
      </c>
      <c r="Q286" s="179">
        <f t="shared" si="89"/>
        <v>0</v>
      </c>
      <c r="R286" s="181"/>
      <c r="S286" s="181" t="s">
        <v>672</v>
      </c>
      <c r="T286" s="182" t="s">
        <v>249</v>
      </c>
      <c r="U286" s="158">
        <v>0</v>
      </c>
      <c r="V286" s="158">
        <f t="shared" si="90"/>
        <v>0</v>
      </c>
      <c r="W286" s="158"/>
      <c r="X286" s="158" t="s">
        <v>290</v>
      </c>
      <c r="Y286" s="158" t="s">
        <v>250</v>
      </c>
      <c r="Z286" s="147"/>
      <c r="AA286" s="147"/>
      <c r="AB286" s="147"/>
      <c r="AC286" s="147"/>
      <c r="AD286" s="147"/>
      <c r="AE286" s="147"/>
      <c r="AF286" s="147"/>
      <c r="AG286" s="147" t="s">
        <v>291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6">
        <v>140</v>
      </c>
      <c r="B287" s="177" t="s">
        <v>2359</v>
      </c>
      <c r="C287" s="185" t="s">
        <v>2360</v>
      </c>
      <c r="D287" s="178" t="s">
        <v>1721</v>
      </c>
      <c r="E287" s="179">
        <v>11</v>
      </c>
      <c r="F287" s="180"/>
      <c r="G287" s="181">
        <f t="shared" si="84"/>
        <v>0</v>
      </c>
      <c r="H287" s="180"/>
      <c r="I287" s="181">
        <f t="shared" si="85"/>
        <v>0</v>
      </c>
      <c r="J287" s="180"/>
      <c r="K287" s="181">
        <f t="shared" si="86"/>
        <v>0</v>
      </c>
      <c r="L287" s="181">
        <v>21</v>
      </c>
      <c r="M287" s="181">
        <f t="shared" si="87"/>
        <v>0</v>
      </c>
      <c r="N287" s="179">
        <v>0</v>
      </c>
      <c r="O287" s="179">
        <f t="shared" si="88"/>
        <v>0</v>
      </c>
      <c r="P287" s="179">
        <v>0</v>
      </c>
      <c r="Q287" s="179">
        <f t="shared" si="89"/>
        <v>0</v>
      </c>
      <c r="R287" s="181"/>
      <c r="S287" s="181" t="s">
        <v>672</v>
      </c>
      <c r="T287" s="182" t="s">
        <v>249</v>
      </c>
      <c r="U287" s="158">
        <v>0</v>
      </c>
      <c r="V287" s="158">
        <f t="shared" si="90"/>
        <v>0</v>
      </c>
      <c r="W287" s="158"/>
      <c r="X287" s="158" t="s">
        <v>290</v>
      </c>
      <c r="Y287" s="158" t="s">
        <v>250</v>
      </c>
      <c r="Z287" s="147"/>
      <c r="AA287" s="147"/>
      <c r="AB287" s="147"/>
      <c r="AC287" s="147"/>
      <c r="AD287" s="147"/>
      <c r="AE287" s="147"/>
      <c r="AF287" s="147"/>
      <c r="AG287" s="147" t="s">
        <v>291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76">
        <v>141</v>
      </c>
      <c r="B288" s="177" t="s">
        <v>2361</v>
      </c>
      <c r="C288" s="185" t="s">
        <v>2300</v>
      </c>
      <c r="D288" s="178" t="s">
        <v>287</v>
      </c>
      <c r="E288" s="179">
        <v>147</v>
      </c>
      <c r="F288" s="180"/>
      <c r="G288" s="181">
        <f t="shared" si="84"/>
        <v>0</v>
      </c>
      <c r="H288" s="180"/>
      <c r="I288" s="181">
        <f t="shared" si="85"/>
        <v>0</v>
      </c>
      <c r="J288" s="180"/>
      <c r="K288" s="181">
        <f t="shared" si="86"/>
        <v>0</v>
      </c>
      <c r="L288" s="181">
        <v>21</v>
      </c>
      <c r="M288" s="181">
        <f t="shared" si="87"/>
        <v>0</v>
      </c>
      <c r="N288" s="179">
        <v>0</v>
      </c>
      <c r="O288" s="179">
        <f t="shared" si="88"/>
        <v>0</v>
      </c>
      <c r="P288" s="179">
        <v>0</v>
      </c>
      <c r="Q288" s="179">
        <f t="shared" si="89"/>
        <v>0</v>
      </c>
      <c r="R288" s="181"/>
      <c r="S288" s="181" t="s">
        <v>672</v>
      </c>
      <c r="T288" s="182" t="s">
        <v>249</v>
      </c>
      <c r="U288" s="158">
        <v>0</v>
      </c>
      <c r="V288" s="158">
        <f t="shared" si="90"/>
        <v>0</v>
      </c>
      <c r="W288" s="158"/>
      <c r="X288" s="158" t="s">
        <v>290</v>
      </c>
      <c r="Y288" s="158" t="s">
        <v>250</v>
      </c>
      <c r="Z288" s="147"/>
      <c r="AA288" s="147"/>
      <c r="AB288" s="147"/>
      <c r="AC288" s="147"/>
      <c r="AD288" s="147"/>
      <c r="AE288" s="147"/>
      <c r="AF288" s="147"/>
      <c r="AG288" s="147" t="s">
        <v>291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ht="22.5" outlineLevel="1" x14ac:dyDescent="0.2">
      <c r="A289" s="176">
        <v>142</v>
      </c>
      <c r="B289" s="177" t="s">
        <v>2362</v>
      </c>
      <c r="C289" s="185" t="s">
        <v>2304</v>
      </c>
      <c r="D289" s="178" t="s">
        <v>287</v>
      </c>
      <c r="E289" s="179">
        <v>40</v>
      </c>
      <c r="F289" s="180"/>
      <c r="G289" s="181">
        <f t="shared" si="84"/>
        <v>0</v>
      </c>
      <c r="H289" s="180"/>
      <c r="I289" s="181">
        <f t="shared" si="85"/>
        <v>0</v>
      </c>
      <c r="J289" s="180"/>
      <c r="K289" s="181">
        <f t="shared" si="86"/>
        <v>0</v>
      </c>
      <c r="L289" s="181">
        <v>21</v>
      </c>
      <c r="M289" s="181">
        <f t="shared" si="87"/>
        <v>0</v>
      </c>
      <c r="N289" s="179">
        <v>0</v>
      </c>
      <c r="O289" s="179">
        <f t="shared" si="88"/>
        <v>0</v>
      </c>
      <c r="P289" s="179">
        <v>0</v>
      </c>
      <c r="Q289" s="179">
        <f t="shared" si="89"/>
        <v>0</v>
      </c>
      <c r="R289" s="181"/>
      <c r="S289" s="181" t="s">
        <v>672</v>
      </c>
      <c r="T289" s="182" t="s">
        <v>249</v>
      </c>
      <c r="U289" s="158">
        <v>0</v>
      </c>
      <c r="V289" s="158">
        <f t="shared" si="90"/>
        <v>0</v>
      </c>
      <c r="W289" s="158"/>
      <c r="X289" s="158" t="s">
        <v>290</v>
      </c>
      <c r="Y289" s="158" t="s">
        <v>250</v>
      </c>
      <c r="Z289" s="147"/>
      <c r="AA289" s="147"/>
      <c r="AB289" s="147"/>
      <c r="AC289" s="147"/>
      <c r="AD289" s="147"/>
      <c r="AE289" s="147"/>
      <c r="AF289" s="147"/>
      <c r="AG289" s="147" t="s">
        <v>291</v>
      </c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ht="25.5" x14ac:dyDescent="0.2">
      <c r="A290" s="161" t="s">
        <v>243</v>
      </c>
      <c r="B290" s="162" t="s">
        <v>188</v>
      </c>
      <c r="C290" s="183" t="s">
        <v>189</v>
      </c>
      <c r="D290" s="163"/>
      <c r="E290" s="164"/>
      <c r="F290" s="165"/>
      <c r="G290" s="165">
        <f>SUMIF(AG291:AG308,"&lt;&gt;NOR",G291:G308)</f>
        <v>0</v>
      </c>
      <c r="H290" s="165"/>
      <c r="I290" s="165">
        <f>SUM(I291:I308)</f>
        <v>0</v>
      </c>
      <c r="J290" s="165"/>
      <c r="K290" s="165">
        <f>SUM(K291:K308)</f>
        <v>0</v>
      </c>
      <c r="L290" s="165"/>
      <c r="M290" s="165">
        <f>SUM(M291:M308)</f>
        <v>0</v>
      </c>
      <c r="N290" s="164"/>
      <c r="O290" s="164">
        <f>SUM(O291:O308)</f>
        <v>0</v>
      </c>
      <c r="P290" s="164"/>
      <c r="Q290" s="164">
        <f>SUM(Q291:Q308)</f>
        <v>0</v>
      </c>
      <c r="R290" s="165"/>
      <c r="S290" s="165"/>
      <c r="T290" s="166"/>
      <c r="U290" s="160"/>
      <c r="V290" s="160">
        <f>SUM(V291:V308)</f>
        <v>0</v>
      </c>
      <c r="W290" s="160"/>
      <c r="X290" s="160"/>
      <c r="Y290" s="160"/>
      <c r="AG290" t="s">
        <v>244</v>
      </c>
    </row>
    <row r="291" spans="1:60" ht="22.5" outlineLevel="1" x14ac:dyDescent="0.2">
      <c r="A291" s="168">
        <v>143</v>
      </c>
      <c r="B291" s="169" t="s">
        <v>2363</v>
      </c>
      <c r="C291" s="184" t="s">
        <v>2107</v>
      </c>
      <c r="D291" s="170" t="s">
        <v>1721</v>
      </c>
      <c r="E291" s="171">
        <v>1</v>
      </c>
      <c r="F291" s="172"/>
      <c r="G291" s="173">
        <f>ROUND(E291*F291,2)</f>
        <v>0</v>
      </c>
      <c r="H291" s="172"/>
      <c r="I291" s="173">
        <f>ROUND(E291*H291,2)</f>
        <v>0</v>
      </c>
      <c r="J291" s="172"/>
      <c r="K291" s="173">
        <f>ROUND(E291*J291,2)</f>
        <v>0</v>
      </c>
      <c r="L291" s="173">
        <v>21</v>
      </c>
      <c r="M291" s="173">
        <f>G291*(1+L291/100)</f>
        <v>0</v>
      </c>
      <c r="N291" s="171">
        <v>0</v>
      </c>
      <c r="O291" s="171">
        <f>ROUND(E291*N291,2)</f>
        <v>0</v>
      </c>
      <c r="P291" s="171">
        <v>0</v>
      </c>
      <c r="Q291" s="171">
        <f>ROUND(E291*P291,2)</f>
        <v>0</v>
      </c>
      <c r="R291" s="173"/>
      <c r="S291" s="173" t="s">
        <v>672</v>
      </c>
      <c r="T291" s="174" t="s">
        <v>249</v>
      </c>
      <c r="U291" s="158">
        <v>0</v>
      </c>
      <c r="V291" s="158">
        <f>ROUND(E291*U291,2)</f>
        <v>0</v>
      </c>
      <c r="W291" s="158"/>
      <c r="X291" s="158" t="s">
        <v>290</v>
      </c>
      <c r="Y291" s="158" t="s">
        <v>250</v>
      </c>
      <c r="Z291" s="147"/>
      <c r="AA291" s="147"/>
      <c r="AB291" s="147"/>
      <c r="AC291" s="147"/>
      <c r="AD291" s="147"/>
      <c r="AE291" s="147"/>
      <c r="AF291" s="147"/>
      <c r="AG291" s="147" t="s">
        <v>291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253" t="s">
        <v>2472</v>
      </c>
      <c r="D292" s="254"/>
      <c r="E292" s="254"/>
      <c r="F292" s="254"/>
      <c r="G292" s="254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253</v>
      </c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266" t="s">
        <v>2349</v>
      </c>
      <c r="D293" s="267"/>
      <c r="E293" s="267"/>
      <c r="F293" s="267"/>
      <c r="G293" s="267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253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266" t="s">
        <v>2160</v>
      </c>
      <c r="D294" s="267"/>
      <c r="E294" s="267"/>
      <c r="F294" s="267"/>
      <c r="G294" s="267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253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266" t="s">
        <v>2161</v>
      </c>
      <c r="D295" s="267"/>
      <c r="E295" s="267"/>
      <c r="F295" s="267"/>
      <c r="G295" s="267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253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266" t="s">
        <v>2085</v>
      </c>
      <c r="D296" s="267"/>
      <c r="E296" s="267"/>
      <c r="F296" s="267"/>
      <c r="G296" s="267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253</v>
      </c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266" t="s">
        <v>2162</v>
      </c>
      <c r="D297" s="267"/>
      <c r="E297" s="267"/>
      <c r="F297" s="267"/>
      <c r="G297" s="267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253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266" t="s">
        <v>2163</v>
      </c>
      <c r="D298" s="267"/>
      <c r="E298" s="267"/>
      <c r="F298" s="267"/>
      <c r="G298" s="267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253</v>
      </c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266" t="s">
        <v>2181</v>
      </c>
      <c r="D299" s="267"/>
      <c r="E299" s="267"/>
      <c r="F299" s="267"/>
      <c r="G299" s="267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253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266" t="s">
        <v>2087</v>
      </c>
      <c r="D300" s="267"/>
      <c r="E300" s="267"/>
      <c r="F300" s="267"/>
      <c r="G300" s="267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253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266" t="s">
        <v>2288</v>
      </c>
      <c r="D301" s="267"/>
      <c r="E301" s="267"/>
      <c r="F301" s="267"/>
      <c r="G301" s="267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253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ht="22.5" outlineLevel="1" x14ac:dyDescent="0.2">
      <c r="A302" s="176">
        <v>144</v>
      </c>
      <c r="B302" s="177" t="s">
        <v>2364</v>
      </c>
      <c r="C302" s="185" t="s">
        <v>2290</v>
      </c>
      <c r="D302" s="178" t="s">
        <v>1721</v>
      </c>
      <c r="E302" s="179">
        <v>2</v>
      </c>
      <c r="F302" s="180"/>
      <c r="G302" s="181">
        <f t="shared" ref="G302:G308" si="91">ROUND(E302*F302,2)</f>
        <v>0</v>
      </c>
      <c r="H302" s="180"/>
      <c r="I302" s="181">
        <f t="shared" ref="I302:I308" si="92">ROUND(E302*H302,2)</f>
        <v>0</v>
      </c>
      <c r="J302" s="180"/>
      <c r="K302" s="181">
        <f t="shared" ref="K302:K308" si="93">ROUND(E302*J302,2)</f>
        <v>0</v>
      </c>
      <c r="L302" s="181">
        <v>21</v>
      </c>
      <c r="M302" s="181">
        <f t="shared" ref="M302:M308" si="94">G302*(1+L302/100)</f>
        <v>0</v>
      </c>
      <c r="N302" s="179">
        <v>0</v>
      </c>
      <c r="O302" s="179">
        <f t="shared" ref="O302:O308" si="95">ROUND(E302*N302,2)</f>
        <v>0</v>
      </c>
      <c r="P302" s="179">
        <v>0</v>
      </c>
      <c r="Q302" s="179">
        <f t="shared" ref="Q302:Q308" si="96">ROUND(E302*P302,2)</f>
        <v>0</v>
      </c>
      <c r="R302" s="181"/>
      <c r="S302" s="181" t="s">
        <v>672</v>
      </c>
      <c r="T302" s="182" t="s">
        <v>249</v>
      </c>
      <c r="U302" s="158">
        <v>0</v>
      </c>
      <c r="V302" s="158">
        <f t="shared" ref="V302:V308" si="97">ROUND(E302*U302,2)</f>
        <v>0</v>
      </c>
      <c r="W302" s="158"/>
      <c r="X302" s="158" t="s">
        <v>290</v>
      </c>
      <c r="Y302" s="158" t="s">
        <v>250</v>
      </c>
      <c r="Z302" s="147"/>
      <c r="AA302" s="147"/>
      <c r="AB302" s="147"/>
      <c r="AC302" s="147"/>
      <c r="AD302" s="147"/>
      <c r="AE302" s="147"/>
      <c r="AF302" s="147"/>
      <c r="AG302" s="147" t="s">
        <v>291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76">
        <v>145</v>
      </c>
      <c r="B303" s="177" t="s">
        <v>2365</v>
      </c>
      <c r="C303" s="185" t="s">
        <v>2366</v>
      </c>
      <c r="D303" s="178" t="s">
        <v>1721</v>
      </c>
      <c r="E303" s="179">
        <v>8</v>
      </c>
      <c r="F303" s="180"/>
      <c r="G303" s="181">
        <f t="shared" si="91"/>
        <v>0</v>
      </c>
      <c r="H303" s="180"/>
      <c r="I303" s="181">
        <f t="shared" si="92"/>
        <v>0</v>
      </c>
      <c r="J303" s="180"/>
      <c r="K303" s="181">
        <f t="shared" si="93"/>
        <v>0</v>
      </c>
      <c r="L303" s="181">
        <v>21</v>
      </c>
      <c r="M303" s="181">
        <f t="shared" si="94"/>
        <v>0</v>
      </c>
      <c r="N303" s="179">
        <v>0</v>
      </c>
      <c r="O303" s="179">
        <f t="shared" si="95"/>
        <v>0</v>
      </c>
      <c r="P303" s="179">
        <v>0</v>
      </c>
      <c r="Q303" s="179">
        <f t="shared" si="96"/>
        <v>0</v>
      </c>
      <c r="R303" s="181"/>
      <c r="S303" s="181" t="s">
        <v>672</v>
      </c>
      <c r="T303" s="182" t="s">
        <v>249</v>
      </c>
      <c r="U303" s="158">
        <v>0</v>
      </c>
      <c r="V303" s="158">
        <f t="shared" si="97"/>
        <v>0</v>
      </c>
      <c r="W303" s="158"/>
      <c r="X303" s="158" t="s">
        <v>290</v>
      </c>
      <c r="Y303" s="158" t="s">
        <v>250</v>
      </c>
      <c r="Z303" s="147"/>
      <c r="AA303" s="147"/>
      <c r="AB303" s="147"/>
      <c r="AC303" s="147"/>
      <c r="AD303" s="147"/>
      <c r="AE303" s="147"/>
      <c r="AF303" s="147"/>
      <c r="AG303" s="147" t="s">
        <v>291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ht="22.5" outlineLevel="1" x14ac:dyDescent="0.2">
      <c r="A304" s="176">
        <v>146</v>
      </c>
      <c r="B304" s="177" t="s">
        <v>2367</v>
      </c>
      <c r="C304" s="185" t="s">
        <v>2368</v>
      </c>
      <c r="D304" s="178" t="s">
        <v>1721</v>
      </c>
      <c r="E304" s="179">
        <v>2</v>
      </c>
      <c r="F304" s="180"/>
      <c r="G304" s="181">
        <f t="shared" si="91"/>
        <v>0</v>
      </c>
      <c r="H304" s="180"/>
      <c r="I304" s="181">
        <f t="shared" si="92"/>
        <v>0</v>
      </c>
      <c r="J304" s="180"/>
      <c r="K304" s="181">
        <f t="shared" si="93"/>
        <v>0</v>
      </c>
      <c r="L304" s="181">
        <v>21</v>
      </c>
      <c r="M304" s="181">
        <f t="shared" si="94"/>
        <v>0</v>
      </c>
      <c r="N304" s="179">
        <v>0</v>
      </c>
      <c r="O304" s="179">
        <f t="shared" si="95"/>
        <v>0</v>
      </c>
      <c r="P304" s="179">
        <v>0</v>
      </c>
      <c r="Q304" s="179">
        <f t="shared" si="96"/>
        <v>0</v>
      </c>
      <c r="R304" s="181"/>
      <c r="S304" s="181" t="s">
        <v>672</v>
      </c>
      <c r="T304" s="182" t="s">
        <v>249</v>
      </c>
      <c r="U304" s="158">
        <v>0</v>
      </c>
      <c r="V304" s="158">
        <f t="shared" si="97"/>
        <v>0</v>
      </c>
      <c r="W304" s="158"/>
      <c r="X304" s="158" t="s">
        <v>290</v>
      </c>
      <c r="Y304" s="158" t="s">
        <v>250</v>
      </c>
      <c r="Z304" s="147"/>
      <c r="AA304" s="147"/>
      <c r="AB304" s="147"/>
      <c r="AC304" s="147"/>
      <c r="AD304" s="147"/>
      <c r="AE304" s="147"/>
      <c r="AF304" s="147"/>
      <c r="AG304" s="147" t="s">
        <v>291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ht="22.5" outlineLevel="1" x14ac:dyDescent="0.2">
      <c r="A305" s="176">
        <v>147</v>
      </c>
      <c r="B305" s="177" t="s">
        <v>2369</v>
      </c>
      <c r="C305" s="185" t="s">
        <v>2370</v>
      </c>
      <c r="D305" s="178" t="s">
        <v>1721</v>
      </c>
      <c r="E305" s="179">
        <v>11</v>
      </c>
      <c r="F305" s="180"/>
      <c r="G305" s="181">
        <f t="shared" si="91"/>
        <v>0</v>
      </c>
      <c r="H305" s="180"/>
      <c r="I305" s="181">
        <f t="shared" si="92"/>
        <v>0</v>
      </c>
      <c r="J305" s="180"/>
      <c r="K305" s="181">
        <f t="shared" si="93"/>
        <v>0</v>
      </c>
      <c r="L305" s="181">
        <v>21</v>
      </c>
      <c r="M305" s="181">
        <f t="shared" si="94"/>
        <v>0</v>
      </c>
      <c r="N305" s="179">
        <v>0</v>
      </c>
      <c r="O305" s="179">
        <f t="shared" si="95"/>
        <v>0</v>
      </c>
      <c r="P305" s="179">
        <v>0</v>
      </c>
      <c r="Q305" s="179">
        <f t="shared" si="96"/>
        <v>0</v>
      </c>
      <c r="R305" s="181"/>
      <c r="S305" s="181" t="s">
        <v>672</v>
      </c>
      <c r="T305" s="182" t="s">
        <v>249</v>
      </c>
      <c r="U305" s="158">
        <v>0</v>
      </c>
      <c r="V305" s="158">
        <f t="shared" si="97"/>
        <v>0</v>
      </c>
      <c r="W305" s="158"/>
      <c r="X305" s="158" t="s">
        <v>290</v>
      </c>
      <c r="Y305" s="158" t="s">
        <v>250</v>
      </c>
      <c r="Z305" s="147"/>
      <c r="AA305" s="147"/>
      <c r="AB305" s="147"/>
      <c r="AC305" s="147"/>
      <c r="AD305" s="147"/>
      <c r="AE305" s="147"/>
      <c r="AF305" s="147"/>
      <c r="AG305" s="147" t="s">
        <v>291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ht="22.5" outlineLevel="1" x14ac:dyDescent="0.2">
      <c r="A306" s="176">
        <v>148</v>
      </c>
      <c r="B306" s="177" t="s">
        <v>2371</v>
      </c>
      <c r="C306" s="185" t="s">
        <v>2372</v>
      </c>
      <c r="D306" s="178" t="s">
        <v>1721</v>
      </c>
      <c r="E306" s="179">
        <v>11</v>
      </c>
      <c r="F306" s="180"/>
      <c r="G306" s="181">
        <f t="shared" si="91"/>
        <v>0</v>
      </c>
      <c r="H306" s="180"/>
      <c r="I306" s="181">
        <f t="shared" si="92"/>
        <v>0</v>
      </c>
      <c r="J306" s="180"/>
      <c r="K306" s="181">
        <f t="shared" si="93"/>
        <v>0</v>
      </c>
      <c r="L306" s="181">
        <v>21</v>
      </c>
      <c r="M306" s="181">
        <f t="shared" si="94"/>
        <v>0</v>
      </c>
      <c r="N306" s="179">
        <v>0</v>
      </c>
      <c r="O306" s="179">
        <f t="shared" si="95"/>
        <v>0</v>
      </c>
      <c r="P306" s="179">
        <v>0</v>
      </c>
      <c r="Q306" s="179">
        <f t="shared" si="96"/>
        <v>0</v>
      </c>
      <c r="R306" s="181"/>
      <c r="S306" s="181" t="s">
        <v>672</v>
      </c>
      <c r="T306" s="182" t="s">
        <v>249</v>
      </c>
      <c r="U306" s="158">
        <v>0</v>
      </c>
      <c r="V306" s="158">
        <f t="shared" si="97"/>
        <v>0</v>
      </c>
      <c r="W306" s="158"/>
      <c r="X306" s="158" t="s">
        <v>290</v>
      </c>
      <c r="Y306" s="158" t="s">
        <v>250</v>
      </c>
      <c r="Z306" s="147"/>
      <c r="AA306" s="147"/>
      <c r="AB306" s="147"/>
      <c r="AC306" s="147"/>
      <c r="AD306" s="147"/>
      <c r="AE306" s="147"/>
      <c r="AF306" s="147"/>
      <c r="AG306" s="147" t="s">
        <v>291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1" x14ac:dyDescent="0.2">
      <c r="A307" s="176">
        <v>149</v>
      </c>
      <c r="B307" s="177" t="s">
        <v>2373</v>
      </c>
      <c r="C307" s="185" t="s">
        <v>2300</v>
      </c>
      <c r="D307" s="178" t="s">
        <v>287</v>
      </c>
      <c r="E307" s="179">
        <v>93</v>
      </c>
      <c r="F307" s="180"/>
      <c r="G307" s="181">
        <f t="shared" si="91"/>
        <v>0</v>
      </c>
      <c r="H307" s="180"/>
      <c r="I307" s="181">
        <f t="shared" si="92"/>
        <v>0</v>
      </c>
      <c r="J307" s="180"/>
      <c r="K307" s="181">
        <f t="shared" si="93"/>
        <v>0</v>
      </c>
      <c r="L307" s="181">
        <v>21</v>
      </c>
      <c r="M307" s="181">
        <f t="shared" si="94"/>
        <v>0</v>
      </c>
      <c r="N307" s="179">
        <v>0</v>
      </c>
      <c r="O307" s="179">
        <f t="shared" si="95"/>
        <v>0</v>
      </c>
      <c r="P307" s="179">
        <v>0</v>
      </c>
      <c r="Q307" s="179">
        <f t="shared" si="96"/>
        <v>0</v>
      </c>
      <c r="R307" s="181"/>
      <c r="S307" s="181" t="s">
        <v>672</v>
      </c>
      <c r="T307" s="182" t="s">
        <v>249</v>
      </c>
      <c r="U307" s="158">
        <v>0</v>
      </c>
      <c r="V307" s="158">
        <f t="shared" si="97"/>
        <v>0</v>
      </c>
      <c r="W307" s="158"/>
      <c r="X307" s="158" t="s">
        <v>290</v>
      </c>
      <c r="Y307" s="158" t="s">
        <v>250</v>
      </c>
      <c r="Z307" s="147"/>
      <c r="AA307" s="147"/>
      <c r="AB307" s="147"/>
      <c r="AC307" s="147"/>
      <c r="AD307" s="147"/>
      <c r="AE307" s="147"/>
      <c r="AF307" s="147"/>
      <c r="AG307" s="147" t="s">
        <v>291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ht="22.5" outlineLevel="1" x14ac:dyDescent="0.2">
      <c r="A308" s="176">
        <v>150</v>
      </c>
      <c r="B308" s="177" t="s">
        <v>2374</v>
      </c>
      <c r="C308" s="185" t="s">
        <v>2375</v>
      </c>
      <c r="D308" s="178" t="s">
        <v>287</v>
      </c>
      <c r="E308" s="179">
        <v>40</v>
      </c>
      <c r="F308" s="180"/>
      <c r="G308" s="181">
        <f t="shared" si="91"/>
        <v>0</v>
      </c>
      <c r="H308" s="180"/>
      <c r="I308" s="181">
        <f t="shared" si="92"/>
        <v>0</v>
      </c>
      <c r="J308" s="180"/>
      <c r="K308" s="181">
        <f t="shared" si="93"/>
        <v>0</v>
      </c>
      <c r="L308" s="181">
        <v>21</v>
      </c>
      <c r="M308" s="181">
        <f t="shared" si="94"/>
        <v>0</v>
      </c>
      <c r="N308" s="179">
        <v>0</v>
      </c>
      <c r="O308" s="179">
        <f t="shared" si="95"/>
        <v>0</v>
      </c>
      <c r="P308" s="179">
        <v>0</v>
      </c>
      <c r="Q308" s="179">
        <f t="shared" si="96"/>
        <v>0</v>
      </c>
      <c r="R308" s="181"/>
      <c r="S308" s="181" t="s">
        <v>672</v>
      </c>
      <c r="T308" s="182" t="s">
        <v>249</v>
      </c>
      <c r="U308" s="158">
        <v>0</v>
      </c>
      <c r="V308" s="158">
        <f t="shared" si="97"/>
        <v>0</v>
      </c>
      <c r="W308" s="158"/>
      <c r="X308" s="158" t="s">
        <v>290</v>
      </c>
      <c r="Y308" s="158" t="s">
        <v>250</v>
      </c>
      <c r="Z308" s="147"/>
      <c r="AA308" s="147"/>
      <c r="AB308" s="147"/>
      <c r="AC308" s="147"/>
      <c r="AD308" s="147"/>
      <c r="AE308" s="147"/>
      <c r="AF308" s="147"/>
      <c r="AG308" s="147" t="s">
        <v>291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ht="25.5" x14ac:dyDescent="0.2">
      <c r="A309" s="161" t="s">
        <v>243</v>
      </c>
      <c r="B309" s="162" t="s">
        <v>190</v>
      </c>
      <c r="C309" s="183" t="s">
        <v>191</v>
      </c>
      <c r="D309" s="163"/>
      <c r="E309" s="164"/>
      <c r="F309" s="165"/>
      <c r="G309" s="165">
        <f>SUMIF(AG310:AG326,"&lt;&gt;NOR",G310:G326)</f>
        <v>0</v>
      </c>
      <c r="H309" s="165"/>
      <c r="I309" s="165">
        <f>SUM(I310:I326)</f>
        <v>0</v>
      </c>
      <c r="J309" s="165"/>
      <c r="K309" s="165">
        <f>SUM(K310:K326)</f>
        <v>0</v>
      </c>
      <c r="L309" s="165"/>
      <c r="M309" s="165">
        <f>SUM(M310:M326)</f>
        <v>0</v>
      </c>
      <c r="N309" s="164"/>
      <c r="O309" s="164">
        <f>SUM(O310:O326)</f>
        <v>0</v>
      </c>
      <c r="P309" s="164"/>
      <c r="Q309" s="164">
        <f>SUM(Q310:Q326)</f>
        <v>0</v>
      </c>
      <c r="R309" s="165"/>
      <c r="S309" s="165"/>
      <c r="T309" s="166"/>
      <c r="U309" s="160"/>
      <c r="V309" s="160">
        <f>SUM(V310:V326)</f>
        <v>0</v>
      </c>
      <c r="W309" s="160"/>
      <c r="X309" s="160"/>
      <c r="Y309" s="160"/>
      <c r="AG309" t="s">
        <v>244</v>
      </c>
    </row>
    <row r="310" spans="1:60" ht="22.5" outlineLevel="1" x14ac:dyDescent="0.2">
      <c r="A310" s="168">
        <v>151</v>
      </c>
      <c r="B310" s="169" t="s">
        <v>2376</v>
      </c>
      <c r="C310" s="184" t="s">
        <v>2107</v>
      </c>
      <c r="D310" s="170" t="s">
        <v>1721</v>
      </c>
      <c r="E310" s="171">
        <v>1</v>
      </c>
      <c r="F310" s="172"/>
      <c r="G310" s="173">
        <f>ROUND(E310*F310,2)</f>
        <v>0</v>
      </c>
      <c r="H310" s="172"/>
      <c r="I310" s="173">
        <f>ROUND(E310*H310,2)</f>
        <v>0</v>
      </c>
      <c r="J310" s="172"/>
      <c r="K310" s="173">
        <f>ROUND(E310*J310,2)</f>
        <v>0</v>
      </c>
      <c r="L310" s="173">
        <v>21</v>
      </c>
      <c r="M310" s="173">
        <f>G310*(1+L310/100)</f>
        <v>0</v>
      </c>
      <c r="N310" s="171">
        <v>0</v>
      </c>
      <c r="O310" s="171">
        <f>ROUND(E310*N310,2)</f>
        <v>0</v>
      </c>
      <c r="P310" s="171">
        <v>0</v>
      </c>
      <c r="Q310" s="171">
        <f>ROUND(E310*P310,2)</f>
        <v>0</v>
      </c>
      <c r="R310" s="173"/>
      <c r="S310" s="173" t="s">
        <v>672</v>
      </c>
      <c r="T310" s="174" t="s">
        <v>249</v>
      </c>
      <c r="U310" s="158">
        <v>0</v>
      </c>
      <c r="V310" s="158">
        <f>ROUND(E310*U310,2)</f>
        <v>0</v>
      </c>
      <c r="W310" s="158"/>
      <c r="X310" s="158" t="s">
        <v>290</v>
      </c>
      <c r="Y310" s="158" t="s">
        <v>250</v>
      </c>
      <c r="Z310" s="147"/>
      <c r="AA310" s="147"/>
      <c r="AB310" s="147"/>
      <c r="AC310" s="147"/>
      <c r="AD310" s="147"/>
      <c r="AE310" s="147"/>
      <c r="AF310" s="147"/>
      <c r="AG310" s="147" t="s">
        <v>291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53" t="s">
        <v>2473</v>
      </c>
      <c r="D311" s="254"/>
      <c r="E311" s="254"/>
      <c r="F311" s="254"/>
      <c r="G311" s="254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253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3" x14ac:dyDescent="0.2">
      <c r="A312" s="154"/>
      <c r="B312" s="155"/>
      <c r="C312" s="266" t="s">
        <v>2349</v>
      </c>
      <c r="D312" s="267"/>
      <c r="E312" s="267"/>
      <c r="F312" s="267"/>
      <c r="G312" s="267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253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">
      <c r="A313" s="154"/>
      <c r="B313" s="155"/>
      <c r="C313" s="266" t="s">
        <v>2160</v>
      </c>
      <c r="D313" s="267"/>
      <c r="E313" s="267"/>
      <c r="F313" s="267"/>
      <c r="G313" s="267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253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3" x14ac:dyDescent="0.2">
      <c r="A314" s="154"/>
      <c r="B314" s="155"/>
      <c r="C314" s="266" t="s">
        <v>2474</v>
      </c>
      <c r="D314" s="267"/>
      <c r="E314" s="267"/>
      <c r="F314" s="267"/>
      <c r="G314" s="267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253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266" t="s">
        <v>2085</v>
      </c>
      <c r="D315" s="267"/>
      <c r="E315" s="267"/>
      <c r="F315" s="267"/>
      <c r="G315" s="267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253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266" t="s">
        <v>2162</v>
      </c>
      <c r="D316" s="267"/>
      <c r="E316" s="267"/>
      <c r="F316" s="267"/>
      <c r="G316" s="267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253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266" t="s">
        <v>2163</v>
      </c>
      <c r="D317" s="267"/>
      <c r="E317" s="267"/>
      <c r="F317" s="267"/>
      <c r="G317" s="267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253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266" t="s">
        <v>2181</v>
      </c>
      <c r="D318" s="267"/>
      <c r="E318" s="267"/>
      <c r="F318" s="267"/>
      <c r="G318" s="267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253</v>
      </c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266" t="s">
        <v>2087</v>
      </c>
      <c r="D319" s="267"/>
      <c r="E319" s="267"/>
      <c r="F319" s="267"/>
      <c r="G319" s="267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253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266" t="s">
        <v>2288</v>
      </c>
      <c r="D320" s="267"/>
      <c r="E320" s="267"/>
      <c r="F320" s="267"/>
      <c r="G320" s="267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253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ht="22.5" outlineLevel="1" x14ac:dyDescent="0.2">
      <c r="A321" s="176">
        <v>152</v>
      </c>
      <c r="B321" s="177" t="s">
        <v>2377</v>
      </c>
      <c r="C321" s="185" t="s">
        <v>2290</v>
      </c>
      <c r="D321" s="178" t="s">
        <v>1721</v>
      </c>
      <c r="E321" s="179">
        <v>2</v>
      </c>
      <c r="F321" s="180"/>
      <c r="G321" s="181">
        <f t="shared" ref="G321:G326" si="98">ROUND(E321*F321,2)</f>
        <v>0</v>
      </c>
      <c r="H321" s="180"/>
      <c r="I321" s="181">
        <f t="shared" ref="I321:I326" si="99">ROUND(E321*H321,2)</f>
        <v>0</v>
      </c>
      <c r="J321" s="180"/>
      <c r="K321" s="181">
        <f t="shared" ref="K321:K326" si="100">ROUND(E321*J321,2)</f>
        <v>0</v>
      </c>
      <c r="L321" s="181">
        <v>21</v>
      </c>
      <c r="M321" s="181">
        <f t="shared" ref="M321:M326" si="101">G321*(1+L321/100)</f>
        <v>0</v>
      </c>
      <c r="N321" s="179">
        <v>0</v>
      </c>
      <c r="O321" s="179">
        <f t="shared" ref="O321:O326" si="102">ROUND(E321*N321,2)</f>
        <v>0</v>
      </c>
      <c r="P321" s="179">
        <v>0</v>
      </c>
      <c r="Q321" s="179">
        <f t="shared" ref="Q321:Q326" si="103">ROUND(E321*P321,2)</f>
        <v>0</v>
      </c>
      <c r="R321" s="181"/>
      <c r="S321" s="181" t="s">
        <v>672</v>
      </c>
      <c r="T321" s="182" t="s">
        <v>249</v>
      </c>
      <c r="U321" s="158">
        <v>0</v>
      </c>
      <c r="V321" s="158">
        <f t="shared" ref="V321:V326" si="104">ROUND(E321*U321,2)</f>
        <v>0</v>
      </c>
      <c r="W321" s="158"/>
      <c r="X321" s="158" t="s">
        <v>290</v>
      </c>
      <c r="Y321" s="158" t="s">
        <v>250</v>
      </c>
      <c r="Z321" s="147"/>
      <c r="AA321" s="147"/>
      <c r="AB321" s="147"/>
      <c r="AC321" s="147"/>
      <c r="AD321" s="147"/>
      <c r="AE321" s="147"/>
      <c r="AF321" s="147"/>
      <c r="AG321" s="147" t="s">
        <v>291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1" x14ac:dyDescent="0.2">
      <c r="A322" s="176">
        <v>153</v>
      </c>
      <c r="B322" s="177" t="s">
        <v>2378</v>
      </c>
      <c r="C322" s="185" t="s">
        <v>2339</v>
      </c>
      <c r="D322" s="178" t="s">
        <v>1721</v>
      </c>
      <c r="E322" s="179">
        <v>8</v>
      </c>
      <c r="F322" s="180"/>
      <c r="G322" s="181">
        <f t="shared" si="98"/>
        <v>0</v>
      </c>
      <c r="H322" s="180"/>
      <c r="I322" s="181">
        <f t="shared" si="99"/>
        <v>0</v>
      </c>
      <c r="J322" s="180"/>
      <c r="K322" s="181">
        <f t="shared" si="100"/>
        <v>0</v>
      </c>
      <c r="L322" s="181">
        <v>21</v>
      </c>
      <c r="M322" s="181">
        <f t="shared" si="101"/>
        <v>0</v>
      </c>
      <c r="N322" s="179">
        <v>0</v>
      </c>
      <c r="O322" s="179">
        <f t="shared" si="102"/>
        <v>0</v>
      </c>
      <c r="P322" s="179">
        <v>0</v>
      </c>
      <c r="Q322" s="179">
        <f t="shared" si="103"/>
        <v>0</v>
      </c>
      <c r="R322" s="181"/>
      <c r="S322" s="181" t="s">
        <v>672</v>
      </c>
      <c r="T322" s="182" t="s">
        <v>249</v>
      </c>
      <c r="U322" s="158">
        <v>0</v>
      </c>
      <c r="V322" s="158">
        <f t="shared" si="104"/>
        <v>0</v>
      </c>
      <c r="W322" s="158"/>
      <c r="X322" s="158" t="s">
        <v>290</v>
      </c>
      <c r="Y322" s="158" t="s">
        <v>250</v>
      </c>
      <c r="Z322" s="147"/>
      <c r="AA322" s="147"/>
      <c r="AB322" s="147"/>
      <c r="AC322" s="147"/>
      <c r="AD322" s="147"/>
      <c r="AE322" s="147"/>
      <c r="AF322" s="147"/>
      <c r="AG322" s="147" t="s">
        <v>291</v>
      </c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1" x14ac:dyDescent="0.2">
      <c r="A323" s="176">
        <v>154</v>
      </c>
      <c r="B323" s="177" t="s">
        <v>2379</v>
      </c>
      <c r="C323" s="185" t="s">
        <v>2332</v>
      </c>
      <c r="D323" s="178" t="s">
        <v>1721</v>
      </c>
      <c r="E323" s="179">
        <v>8</v>
      </c>
      <c r="F323" s="180"/>
      <c r="G323" s="181">
        <f t="shared" si="98"/>
        <v>0</v>
      </c>
      <c r="H323" s="180"/>
      <c r="I323" s="181">
        <f t="shared" si="99"/>
        <v>0</v>
      </c>
      <c r="J323" s="180"/>
      <c r="K323" s="181">
        <f t="shared" si="100"/>
        <v>0</v>
      </c>
      <c r="L323" s="181">
        <v>21</v>
      </c>
      <c r="M323" s="181">
        <f t="shared" si="101"/>
        <v>0</v>
      </c>
      <c r="N323" s="179">
        <v>0</v>
      </c>
      <c r="O323" s="179">
        <f t="shared" si="102"/>
        <v>0</v>
      </c>
      <c r="P323" s="179">
        <v>0</v>
      </c>
      <c r="Q323" s="179">
        <f t="shared" si="103"/>
        <v>0</v>
      </c>
      <c r="R323" s="181"/>
      <c r="S323" s="181" t="s">
        <v>672</v>
      </c>
      <c r="T323" s="182" t="s">
        <v>249</v>
      </c>
      <c r="U323" s="158">
        <v>0</v>
      </c>
      <c r="V323" s="158">
        <f t="shared" si="104"/>
        <v>0</v>
      </c>
      <c r="W323" s="158"/>
      <c r="X323" s="158" t="s">
        <v>290</v>
      </c>
      <c r="Y323" s="158" t="s">
        <v>250</v>
      </c>
      <c r="Z323" s="147"/>
      <c r="AA323" s="147"/>
      <c r="AB323" s="147"/>
      <c r="AC323" s="147"/>
      <c r="AD323" s="147"/>
      <c r="AE323" s="147"/>
      <c r="AF323" s="147"/>
      <c r="AG323" s="147" t="s">
        <v>291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1" x14ac:dyDescent="0.2">
      <c r="A324" s="176">
        <v>155</v>
      </c>
      <c r="B324" s="177" t="s">
        <v>2380</v>
      </c>
      <c r="C324" s="185" t="s">
        <v>2381</v>
      </c>
      <c r="D324" s="178" t="s">
        <v>1721</v>
      </c>
      <c r="E324" s="179">
        <v>8</v>
      </c>
      <c r="F324" s="180"/>
      <c r="G324" s="181">
        <f t="shared" si="98"/>
        <v>0</v>
      </c>
      <c r="H324" s="180"/>
      <c r="I324" s="181">
        <f t="shared" si="99"/>
        <v>0</v>
      </c>
      <c r="J324" s="180"/>
      <c r="K324" s="181">
        <f t="shared" si="100"/>
        <v>0</v>
      </c>
      <c r="L324" s="181">
        <v>21</v>
      </c>
      <c r="M324" s="181">
        <f t="shared" si="101"/>
        <v>0</v>
      </c>
      <c r="N324" s="179">
        <v>0</v>
      </c>
      <c r="O324" s="179">
        <f t="shared" si="102"/>
        <v>0</v>
      </c>
      <c r="P324" s="179">
        <v>0</v>
      </c>
      <c r="Q324" s="179">
        <f t="shared" si="103"/>
        <v>0</v>
      </c>
      <c r="R324" s="181"/>
      <c r="S324" s="181" t="s">
        <v>672</v>
      </c>
      <c r="T324" s="182" t="s">
        <v>249</v>
      </c>
      <c r="U324" s="158">
        <v>0</v>
      </c>
      <c r="V324" s="158">
        <f t="shared" si="104"/>
        <v>0</v>
      </c>
      <c r="W324" s="158"/>
      <c r="X324" s="158" t="s">
        <v>290</v>
      </c>
      <c r="Y324" s="158" t="s">
        <v>250</v>
      </c>
      <c r="Z324" s="147"/>
      <c r="AA324" s="147"/>
      <c r="AB324" s="147"/>
      <c r="AC324" s="147"/>
      <c r="AD324" s="147"/>
      <c r="AE324" s="147"/>
      <c r="AF324" s="147"/>
      <c r="AG324" s="147" t="s">
        <v>291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76">
        <v>156</v>
      </c>
      <c r="B325" s="177" t="s">
        <v>2382</v>
      </c>
      <c r="C325" s="185" t="s">
        <v>2300</v>
      </c>
      <c r="D325" s="178" t="s">
        <v>287</v>
      </c>
      <c r="E325" s="179">
        <v>74</v>
      </c>
      <c r="F325" s="180"/>
      <c r="G325" s="181">
        <f t="shared" si="98"/>
        <v>0</v>
      </c>
      <c r="H325" s="180"/>
      <c r="I325" s="181">
        <f t="shared" si="99"/>
        <v>0</v>
      </c>
      <c r="J325" s="180"/>
      <c r="K325" s="181">
        <f t="shared" si="100"/>
        <v>0</v>
      </c>
      <c r="L325" s="181">
        <v>21</v>
      </c>
      <c r="M325" s="181">
        <f t="shared" si="101"/>
        <v>0</v>
      </c>
      <c r="N325" s="179">
        <v>0</v>
      </c>
      <c r="O325" s="179">
        <f t="shared" si="102"/>
        <v>0</v>
      </c>
      <c r="P325" s="179">
        <v>0</v>
      </c>
      <c r="Q325" s="179">
        <f t="shared" si="103"/>
        <v>0</v>
      </c>
      <c r="R325" s="181"/>
      <c r="S325" s="181" t="s">
        <v>672</v>
      </c>
      <c r="T325" s="182" t="s">
        <v>249</v>
      </c>
      <c r="U325" s="158">
        <v>0</v>
      </c>
      <c r="V325" s="158">
        <f t="shared" si="104"/>
        <v>0</v>
      </c>
      <c r="W325" s="158"/>
      <c r="X325" s="158" t="s">
        <v>290</v>
      </c>
      <c r="Y325" s="158" t="s">
        <v>250</v>
      </c>
      <c r="Z325" s="147"/>
      <c r="AA325" s="147"/>
      <c r="AB325" s="147"/>
      <c r="AC325" s="147"/>
      <c r="AD325" s="147"/>
      <c r="AE325" s="147"/>
      <c r="AF325" s="147"/>
      <c r="AG325" s="147" t="s">
        <v>291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ht="22.5" outlineLevel="1" x14ac:dyDescent="0.2">
      <c r="A326" s="176">
        <v>157</v>
      </c>
      <c r="B326" s="177" t="s">
        <v>2383</v>
      </c>
      <c r="C326" s="185" t="s">
        <v>2375</v>
      </c>
      <c r="D326" s="178" t="s">
        <v>287</v>
      </c>
      <c r="E326" s="179">
        <v>35</v>
      </c>
      <c r="F326" s="180"/>
      <c r="G326" s="181">
        <f t="shared" si="98"/>
        <v>0</v>
      </c>
      <c r="H326" s="180"/>
      <c r="I326" s="181">
        <f t="shared" si="99"/>
        <v>0</v>
      </c>
      <c r="J326" s="180"/>
      <c r="K326" s="181">
        <f t="shared" si="100"/>
        <v>0</v>
      </c>
      <c r="L326" s="181">
        <v>21</v>
      </c>
      <c r="M326" s="181">
        <f t="shared" si="101"/>
        <v>0</v>
      </c>
      <c r="N326" s="179">
        <v>0</v>
      </c>
      <c r="O326" s="179">
        <f t="shared" si="102"/>
        <v>0</v>
      </c>
      <c r="P326" s="179">
        <v>0</v>
      </c>
      <c r="Q326" s="179">
        <f t="shared" si="103"/>
        <v>0</v>
      </c>
      <c r="R326" s="181"/>
      <c r="S326" s="181" t="s">
        <v>672</v>
      </c>
      <c r="T326" s="182" t="s">
        <v>249</v>
      </c>
      <c r="U326" s="158">
        <v>0</v>
      </c>
      <c r="V326" s="158">
        <f t="shared" si="104"/>
        <v>0</v>
      </c>
      <c r="W326" s="158"/>
      <c r="X326" s="158" t="s">
        <v>290</v>
      </c>
      <c r="Y326" s="158" t="s">
        <v>250</v>
      </c>
      <c r="Z326" s="147"/>
      <c r="AA326" s="147"/>
      <c r="AB326" s="147"/>
      <c r="AC326" s="147"/>
      <c r="AD326" s="147"/>
      <c r="AE326" s="147"/>
      <c r="AF326" s="147"/>
      <c r="AG326" s="147" t="s">
        <v>291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ht="25.5" x14ac:dyDescent="0.2">
      <c r="A327" s="161" t="s">
        <v>243</v>
      </c>
      <c r="B327" s="162" t="s">
        <v>192</v>
      </c>
      <c r="C327" s="183" t="s">
        <v>193</v>
      </c>
      <c r="D327" s="163"/>
      <c r="E327" s="164"/>
      <c r="F327" s="165"/>
      <c r="G327" s="165">
        <f>SUMIF(AG328:AG358,"&lt;&gt;NOR",G328:G358)</f>
        <v>0</v>
      </c>
      <c r="H327" s="165"/>
      <c r="I327" s="165">
        <f>SUM(I328:I358)</f>
        <v>0</v>
      </c>
      <c r="J327" s="165"/>
      <c r="K327" s="165">
        <f>SUM(K328:K358)</f>
        <v>0</v>
      </c>
      <c r="L327" s="165"/>
      <c r="M327" s="165">
        <f>SUM(M328:M358)</f>
        <v>0</v>
      </c>
      <c r="N327" s="164"/>
      <c r="O327" s="164">
        <f>SUM(O328:O358)</f>
        <v>0</v>
      </c>
      <c r="P327" s="164"/>
      <c r="Q327" s="164">
        <f>SUM(Q328:Q358)</f>
        <v>0</v>
      </c>
      <c r="R327" s="165"/>
      <c r="S327" s="165"/>
      <c r="T327" s="166"/>
      <c r="U327" s="160"/>
      <c r="V327" s="160">
        <f>SUM(V328:V358)</f>
        <v>0</v>
      </c>
      <c r="W327" s="160"/>
      <c r="X327" s="160"/>
      <c r="Y327" s="160"/>
      <c r="AG327" t="s">
        <v>244</v>
      </c>
    </row>
    <row r="328" spans="1:60" ht="22.5" outlineLevel="1" x14ac:dyDescent="0.2">
      <c r="A328" s="168">
        <v>158</v>
      </c>
      <c r="B328" s="169" t="s">
        <v>2384</v>
      </c>
      <c r="C328" s="184" t="s">
        <v>2207</v>
      </c>
      <c r="D328" s="170" t="s">
        <v>1721</v>
      </c>
      <c r="E328" s="171">
        <v>1</v>
      </c>
      <c r="F328" s="172"/>
      <c r="G328" s="173">
        <f>ROUND(E328*F328,2)</f>
        <v>0</v>
      </c>
      <c r="H328" s="172"/>
      <c r="I328" s="173">
        <f>ROUND(E328*H328,2)</f>
        <v>0</v>
      </c>
      <c r="J328" s="172"/>
      <c r="K328" s="173">
        <f>ROUND(E328*J328,2)</f>
        <v>0</v>
      </c>
      <c r="L328" s="173">
        <v>21</v>
      </c>
      <c r="M328" s="173">
        <f>G328*(1+L328/100)</f>
        <v>0</v>
      </c>
      <c r="N328" s="171">
        <v>0</v>
      </c>
      <c r="O328" s="171">
        <f>ROUND(E328*N328,2)</f>
        <v>0</v>
      </c>
      <c r="P328" s="171">
        <v>0</v>
      </c>
      <c r="Q328" s="171">
        <f>ROUND(E328*P328,2)</f>
        <v>0</v>
      </c>
      <c r="R328" s="173"/>
      <c r="S328" s="173" t="s">
        <v>672</v>
      </c>
      <c r="T328" s="174" t="s">
        <v>249</v>
      </c>
      <c r="U328" s="158">
        <v>0</v>
      </c>
      <c r="V328" s="158">
        <f>ROUND(E328*U328,2)</f>
        <v>0</v>
      </c>
      <c r="W328" s="158"/>
      <c r="X328" s="158" t="s">
        <v>290</v>
      </c>
      <c r="Y328" s="158" t="s">
        <v>250</v>
      </c>
      <c r="Z328" s="147"/>
      <c r="AA328" s="147"/>
      <c r="AB328" s="147"/>
      <c r="AC328" s="147"/>
      <c r="AD328" s="147"/>
      <c r="AE328" s="147"/>
      <c r="AF328" s="147"/>
      <c r="AG328" s="147" t="s">
        <v>291</v>
      </c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2" x14ac:dyDescent="0.2">
      <c r="A329" s="154"/>
      <c r="B329" s="155"/>
      <c r="C329" s="253" t="s">
        <v>2385</v>
      </c>
      <c r="D329" s="254"/>
      <c r="E329" s="254"/>
      <c r="F329" s="254"/>
      <c r="G329" s="254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253</v>
      </c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75" t="str">
        <f>C329</f>
        <v>Přívod vzduchu: vzduchový výkon 8900 m3/hod;  ventilátor - Pel=4,2 kW, U=400 V, I=10,8 A, elmotor EC3</v>
      </c>
      <c r="BB329" s="147"/>
      <c r="BC329" s="147"/>
      <c r="BD329" s="147"/>
      <c r="BE329" s="147"/>
      <c r="BF329" s="147"/>
      <c r="BG329" s="147"/>
      <c r="BH329" s="147"/>
    </row>
    <row r="330" spans="1:60" outlineLevel="3" x14ac:dyDescent="0.2">
      <c r="A330" s="154"/>
      <c r="B330" s="155"/>
      <c r="C330" s="266" t="s">
        <v>2208</v>
      </c>
      <c r="D330" s="267"/>
      <c r="E330" s="267"/>
      <c r="F330" s="267"/>
      <c r="G330" s="267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253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3" x14ac:dyDescent="0.2">
      <c r="A331" s="154"/>
      <c r="B331" s="155"/>
      <c r="C331" s="266" t="s">
        <v>2209</v>
      </c>
      <c r="D331" s="267"/>
      <c r="E331" s="267"/>
      <c r="F331" s="267"/>
      <c r="G331" s="267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253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3" x14ac:dyDescent="0.2">
      <c r="A332" s="154"/>
      <c r="B332" s="155"/>
      <c r="C332" s="266" t="s">
        <v>2471</v>
      </c>
      <c r="D332" s="267"/>
      <c r="E332" s="267"/>
      <c r="F332" s="267"/>
      <c r="G332" s="267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253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266" t="s">
        <v>2210</v>
      </c>
      <c r="D333" s="267"/>
      <c r="E333" s="267"/>
      <c r="F333" s="267"/>
      <c r="G333" s="267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253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ht="22.5" outlineLevel="3" x14ac:dyDescent="0.2">
      <c r="A334" s="154"/>
      <c r="B334" s="155"/>
      <c r="C334" s="266" t="s">
        <v>2386</v>
      </c>
      <c r="D334" s="267"/>
      <c r="E334" s="267"/>
      <c r="F334" s="267"/>
      <c r="G334" s="267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253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75" t="str">
        <f>C334</f>
        <v>Teploty vzduchu venkovní/teplota zavýměníkem v létě:tv1/tv2=+32/+18°C Chladivo R 410A                                                                                                                                                                               Odvod vzduchu: Vzduchový výkon 8900 m3/hod, ventilátor - Pel=3,8 kW, U=400 V, I=10,8 A, elmotor EC3</v>
      </c>
      <c r="BB334" s="147"/>
      <c r="BC334" s="147"/>
      <c r="BD334" s="147"/>
      <c r="BE334" s="147"/>
      <c r="BF334" s="147"/>
      <c r="BG334" s="147"/>
      <c r="BH334" s="147"/>
    </row>
    <row r="335" spans="1:60" ht="22.5" outlineLevel="1" x14ac:dyDescent="0.2">
      <c r="A335" s="168">
        <v>159</v>
      </c>
      <c r="B335" s="169" t="s">
        <v>2387</v>
      </c>
      <c r="C335" s="184" t="s">
        <v>2214</v>
      </c>
      <c r="D335" s="170" t="s">
        <v>1721</v>
      </c>
      <c r="E335" s="171">
        <v>2</v>
      </c>
      <c r="F335" s="172"/>
      <c r="G335" s="173">
        <f>ROUND(E335*F335,2)</f>
        <v>0</v>
      </c>
      <c r="H335" s="172"/>
      <c r="I335" s="173">
        <f>ROUND(E335*H335,2)</f>
        <v>0</v>
      </c>
      <c r="J335" s="172"/>
      <c r="K335" s="173">
        <f>ROUND(E335*J335,2)</f>
        <v>0</v>
      </c>
      <c r="L335" s="173">
        <v>21</v>
      </c>
      <c r="M335" s="173">
        <f>G335*(1+L335/100)</f>
        <v>0</v>
      </c>
      <c r="N335" s="171">
        <v>0</v>
      </c>
      <c r="O335" s="171">
        <f>ROUND(E335*N335,2)</f>
        <v>0</v>
      </c>
      <c r="P335" s="171">
        <v>0</v>
      </c>
      <c r="Q335" s="171">
        <f>ROUND(E335*P335,2)</f>
        <v>0</v>
      </c>
      <c r="R335" s="173"/>
      <c r="S335" s="173" t="s">
        <v>672</v>
      </c>
      <c r="T335" s="174" t="s">
        <v>249</v>
      </c>
      <c r="U335" s="158">
        <v>0</v>
      </c>
      <c r="V335" s="158">
        <f>ROUND(E335*U335,2)</f>
        <v>0</v>
      </c>
      <c r="W335" s="158"/>
      <c r="X335" s="158" t="s">
        <v>290</v>
      </c>
      <c r="Y335" s="158" t="s">
        <v>250</v>
      </c>
      <c r="Z335" s="147"/>
      <c r="AA335" s="147"/>
      <c r="AB335" s="147"/>
      <c r="AC335" s="147"/>
      <c r="AD335" s="147"/>
      <c r="AE335" s="147"/>
      <c r="AF335" s="147"/>
      <c r="AG335" s="147" t="s">
        <v>291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2" x14ac:dyDescent="0.2">
      <c r="A336" s="154"/>
      <c r="B336" s="155"/>
      <c r="C336" s="253" t="s">
        <v>2388</v>
      </c>
      <c r="D336" s="254"/>
      <c r="E336" s="254"/>
      <c r="F336" s="254"/>
      <c r="G336" s="254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253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266" t="s">
        <v>2389</v>
      </c>
      <c r="D337" s="267"/>
      <c r="E337" s="267"/>
      <c r="F337" s="267"/>
      <c r="G337" s="267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253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266" t="s">
        <v>2390</v>
      </c>
      <c r="D338" s="267"/>
      <c r="E338" s="267"/>
      <c r="F338" s="267"/>
      <c r="G338" s="267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253</v>
      </c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1" x14ac:dyDescent="0.2">
      <c r="A339" s="176">
        <v>160</v>
      </c>
      <c r="B339" s="177" t="s">
        <v>2391</v>
      </c>
      <c r="C339" s="185" t="s">
        <v>2392</v>
      </c>
      <c r="D339" s="178" t="s">
        <v>1721</v>
      </c>
      <c r="E339" s="179">
        <v>2</v>
      </c>
      <c r="F339" s="180"/>
      <c r="G339" s="181">
        <f t="shared" ref="G339:G358" si="105">ROUND(E339*F339,2)</f>
        <v>0</v>
      </c>
      <c r="H339" s="180"/>
      <c r="I339" s="181">
        <f t="shared" ref="I339:I358" si="106">ROUND(E339*H339,2)</f>
        <v>0</v>
      </c>
      <c r="J339" s="180"/>
      <c r="K339" s="181">
        <f t="shared" ref="K339:K358" si="107">ROUND(E339*J339,2)</f>
        <v>0</v>
      </c>
      <c r="L339" s="181">
        <v>21</v>
      </c>
      <c r="M339" s="181">
        <f t="shared" ref="M339:M358" si="108">G339*(1+L339/100)</f>
        <v>0</v>
      </c>
      <c r="N339" s="179">
        <v>0</v>
      </c>
      <c r="O339" s="179">
        <f t="shared" ref="O339:O358" si="109">ROUND(E339*N339,2)</f>
        <v>0</v>
      </c>
      <c r="P339" s="179">
        <v>0</v>
      </c>
      <c r="Q339" s="179">
        <f t="shared" ref="Q339:Q358" si="110">ROUND(E339*P339,2)</f>
        <v>0</v>
      </c>
      <c r="R339" s="181"/>
      <c r="S339" s="181" t="s">
        <v>672</v>
      </c>
      <c r="T339" s="182" t="s">
        <v>249</v>
      </c>
      <c r="U339" s="158">
        <v>0</v>
      </c>
      <c r="V339" s="158">
        <f t="shared" ref="V339:V358" si="111">ROUND(E339*U339,2)</f>
        <v>0</v>
      </c>
      <c r="W339" s="158"/>
      <c r="X339" s="158" t="s">
        <v>290</v>
      </c>
      <c r="Y339" s="158" t="s">
        <v>250</v>
      </c>
      <c r="Z339" s="147"/>
      <c r="AA339" s="147"/>
      <c r="AB339" s="147"/>
      <c r="AC339" s="147"/>
      <c r="AD339" s="147"/>
      <c r="AE339" s="147"/>
      <c r="AF339" s="147"/>
      <c r="AG339" s="147" t="s">
        <v>2393</v>
      </c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1" x14ac:dyDescent="0.2">
      <c r="A340" s="176">
        <v>161</v>
      </c>
      <c r="B340" s="177" t="s">
        <v>2394</v>
      </c>
      <c r="C340" s="185" t="s">
        <v>2395</v>
      </c>
      <c r="D340" s="178" t="s">
        <v>1721</v>
      </c>
      <c r="E340" s="179">
        <v>2</v>
      </c>
      <c r="F340" s="180"/>
      <c r="G340" s="181">
        <f t="shared" si="105"/>
        <v>0</v>
      </c>
      <c r="H340" s="180"/>
      <c r="I340" s="181">
        <f t="shared" si="106"/>
        <v>0</v>
      </c>
      <c r="J340" s="180"/>
      <c r="K340" s="181">
        <f t="shared" si="107"/>
        <v>0</v>
      </c>
      <c r="L340" s="181">
        <v>21</v>
      </c>
      <c r="M340" s="181">
        <f t="shared" si="108"/>
        <v>0</v>
      </c>
      <c r="N340" s="179">
        <v>0</v>
      </c>
      <c r="O340" s="179">
        <f t="shared" si="109"/>
        <v>0</v>
      </c>
      <c r="P340" s="179">
        <v>0</v>
      </c>
      <c r="Q340" s="179">
        <f t="shared" si="110"/>
        <v>0</v>
      </c>
      <c r="R340" s="181"/>
      <c r="S340" s="181" t="s">
        <v>672</v>
      </c>
      <c r="T340" s="182" t="s">
        <v>249</v>
      </c>
      <c r="U340" s="158">
        <v>0</v>
      </c>
      <c r="V340" s="158">
        <f t="shared" si="111"/>
        <v>0</v>
      </c>
      <c r="W340" s="158"/>
      <c r="X340" s="158" t="s">
        <v>290</v>
      </c>
      <c r="Y340" s="158" t="s">
        <v>250</v>
      </c>
      <c r="Z340" s="147"/>
      <c r="AA340" s="147"/>
      <c r="AB340" s="147"/>
      <c r="AC340" s="147"/>
      <c r="AD340" s="147"/>
      <c r="AE340" s="147"/>
      <c r="AF340" s="147"/>
      <c r="AG340" s="147" t="s">
        <v>2393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">
      <c r="A341" s="176">
        <v>162</v>
      </c>
      <c r="B341" s="177" t="s">
        <v>2396</v>
      </c>
      <c r="C341" s="185" t="s">
        <v>2397</v>
      </c>
      <c r="D341" s="178" t="s">
        <v>1721</v>
      </c>
      <c r="E341" s="179">
        <v>2</v>
      </c>
      <c r="F341" s="180"/>
      <c r="G341" s="181">
        <f t="shared" si="105"/>
        <v>0</v>
      </c>
      <c r="H341" s="180"/>
      <c r="I341" s="181">
        <f t="shared" si="106"/>
        <v>0</v>
      </c>
      <c r="J341" s="180"/>
      <c r="K341" s="181">
        <f t="shared" si="107"/>
        <v>0</v>
      </c>
      <c r="L341" s="181">
        <v>21</v>
      </c>
      <c r="M341" s="181">
        <f t="shared" si="108"/>
        <v>0</v>
      </c>
      <c r="N341" s="179">
        <v>0</v>
      </c>
      <c r="O341" s="179">
        <f t="shared" si="109"/>
        <v>0</v>
      </c>
      <c r="P341" s="179">
        <v>0</v>
      </c>
      <c r="Q341" s="179">
        <f t="shared" si="110"/>
        <v>0</v>
      </c>
      <c r="R341" s="181"/>
      <c r="S341" s="181" t="s">
        <v>672</v>
      </c>
      <c r="T341" s="182" t="s">
        <v>249</v>
      </c>
      <c r="U341" s="158">
        <v>0</v>
      </c>
      <c r="V341" s="158">
        <f t="shared" si="111"/>
        <v>0</v>
      </c>
      <c r="W341" s="158"/>
      <c r="X341" s="158" t="s">
        <v>290</v>
      </c>
      <c r="Y341" s="158" t="s">
        <v>250</v>
      </c>
      <c r="Z341" s="147"/>
      <c r="AA341" s="147"/>
      <c r="AB341" s="147"/>
      <c r="AC341" s="147"/>
      <c r="AD341" s="147"/>
      <c r="AE341" s="147"/>
      <c r="AF341" s="147"/>
      <c r="AG341" s="147" t="s">
        <v>2393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76">
        <v>163</v>
      </c>
      <c r="B342" s="177" t="s">
        <v>2398</v>
      </c>
      <c r="C342" s="185" t="s">
        <v>2399</v>
      </c>
      <c r="D342" s="178" t="s">
        <v>2103</v>
      </c>
      <c r="E342" s="179">
        <v>18</v>
      </c>
      <c r="F342" s="180"/>
      <c r="G342" s="181">
        <f t="shared" si="105"/>
        <v>0</v>
      </c>
      <c r="H342" s="180"/>
      <c r="I342" s="181">
        <f t="shared" si="106"/>
        <v>0</v>
      </c>
      <c r="J342" s="180"/>
      <c r="K342" s="181">
        <f t="shared" si="107"/>
        <v>0</v>
      </c>
      <c r="L342" s="181">
        <v>21</v>
      </c>
      <c r="M342" s="181">
        <f t="shared" si="108"/>
        <v>0</v>
      </c>
      <c r="N342" s="179">
        <v>0</v>
      </c>
      <c r="O342" s="179">
        <f t="shared" si="109"/>
        <v>0</v>
      </c>
      <c r="P342" s="179">
        <v>0</v>
      </c>
      <c r="Q342" s="179">
        <f t="shared" si="110"/>
        <v>0</v>
      </c>
      <c r="R342" s="181"/>
      <c r="S342" s="181" t="s">
        <v>672</v>
      </c>
      <c r="T342" s="182" t="s">
        <v>249</v>
      </c>
      <c r="U342" s="158">
        <v>0</v>
      </c>
      <c r="V342" s="158">
        <f t="shared" si="111"/>
        <v>0</v>
      </c>
      <c r="W342" s="158"/>
      <c r="X342" s="158" t="s">
        <v>290</v>
      </c>
      <c r="Y342" s="158" t="s">
        <v>250</v>
      </c>
      <c r="Z342" s="147"/>
      <c r="AA342" s="147"/>
      <c r="AB342" s="147"/>
      <c r="AC342" s="147"/>
      <c r="AD342" s="147"/>
      <c r="AE342" s="147"/>
      <c r="AF342" s="147"/>
      <c r="AG342" s="147" t="s">
        <v>2393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1" x14ac:dyDescent="0.2">
      <c r="A343" s="176">
        <v>164</v>
      </c>
      <c r="B343" s="177" t="s">
        <v>2400</v>
      </c>
      <c r="C343" s="185" t="s">
        <v>2401</v>
      </c>
      <c r="D343" s="178" t="s">
        <v>750</v>
      </c>
      <c r="E343" s="179">
        <v>1</v>
      </c>
      <c r="F343" s="180"/>
      <c r="G343" s="181">
        <f t="shared" si="105"/>
        <v>0</v>
      </c>
      <c r="H343" s="180"/>
      <c r="I343" s="181">
        <f t="shared" si="106"/>
        <v>0</v>
      </c>
      <c r="J343" s="180"/>
      <c r="K343" s="181">
        <f t="shared" si="107"/>
        <v>0</v>
      </c>
      <c r="L343" s="181">
        <v>21</v>
      </c>
      <c r="M343" s="181">
        <f t="shared" si="108"/>
        <v>0</v>
      </c>
      <c r="N343" s="179">
        <v>0</v>
      </c>
      <c r="O343" s="179">
        <f t="shared" si="109"/>
        <v>0</v>
      </c>
      <c r="P343" s="179">
        <v>0</v>
      </c>
      <c r="Q343" s="179">
        <f t="shared" si="110"/>
        <v>0</v>
      </c>
      <c r="R343" s="181"/>
      <c r="S343" s="181" t="s">
        <v>672</v>
      </c>
      <c r="T343" s="182" t="s">
        <v>249</v>
      </c>
      <c r="U343" s="158">
        <v>0</v>
      </c>
      <c r="V343" s="158">
        <f t="shared" si="111"/>
        <v>0</v>
      </c>
      <c r="W343" s="158"/>
      <c r="X343" s="158" t="s">
        <v>290</v>
      </c>
      <c r="Y343" s="158" t="s">
        <v>250</v>
      </c>
      <c r="Z343" s="147"/>
      <c r="AA343" s="147"/>
      <c r="AB343" s="147"/>
      <c r="AC343" s="147"/>
      <c r="AD343" s="147"/>
      <c r="AE343" s="147"/>
      <c r="AF343" s="147"/>
      <c r="AG343" s="147" t="s">
        <v>2393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1" x14ac:dyDescent="0.2">
      <c r="A344" s="176">
        <v>165</v>
      </c>
      <c r="B344" s="177" t="s">
        <v>2402</v>
      </c>
      <c r="C344" s="185" t="s">
        <v>2227</v>
      </c>
      <c r="D344" s="178" t="s">
        <v>1721</v>
      </c>
      <c r="E344" s="179">
        <v>1</v>
      </c>
      <c r="F344" s="180"/>
      <c r="G344" s="181">
        <f t="shared" si="105"/>
        <v>0</v>
      </c>
      <c r="H344" s="180"/>
      <c r="I344" s="181">
        <f t="shared" si="106"/>
        <v>0</v>
      </c>
      <c r="J344" s="180"/>
      <c r="K344" s="181">
        <f t="shared" si="107"/>
        <v>0</v>
      </c>
      <c r="L344" s="181">
        <v>21</v>
      </c>
      <c r="M344" s="181">
        <f t="shared" si="108"/>
        <v>0</v>
      </c>
      <c r="N344" s="179">
        <v>0</v>
      </c>
      <c r="O344" s="179">
        <f t="shared" si="109"/>
        <v>0</v>
      </c>
      <c r="P344" s="179">
        <v>0</v>
      </c>
      <c r="Q344" s="179">
        <f t="shared" si="110"/>
        <v>0</v>
      </c>
      <c r="R344" s="181"/>
      <c r="S344" s="181" t="s">
        <v>672</v>
      </c>
      <c r="T344" s="182" t="s">
        <v>249</v>
      </c>
      <c r="U344" s="158">
        <v>0</v>
      </c>
      <c r="V344" s="158">
        <f t="shared" si="111"/>
        <v>0</v>
      </c>
      <c r="W344" s="158"/>
      <c r="X344" s="158" t="s">
        <v>290</v>
      </c>
      <c r="Y344" s="158" t="s">
        <v>250</v>
      </c>
      <c r="Z344" s="147"/>
      <c r="AA344" s="147"/>
      <c r="AB344" s="147"/>
      <c r="AC344" s="147"/>
      <c r="AD344" s="147"/>
      <c r="AE344" s="147"/>
      <c r="AF344" s="147"/>
      <c r="AG344" s="147" t="s">
        <v>291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76">
        <v>166</v>
      </c>
      <c r="B345" s="177" t="s">
        <v>2403</v>
      </c>
      <c r="C345" s="185" t="s">
        <v>2404</v>
      </c>
      <c r="D345" s="178" t="s">
        <v>1721</v>
      </c>
      <c r="E345" s="179">
        <v>1</v>
      </c>
      <c r="F345" s="180"/>
      <c r="G345" s="181">
        <f t="shared" si="105"/>
        <v>0</v>
      </c>
      <c r="H345" s="180"/>
      <c r="I345" s="181">
        <f t="shared" si="106"/>
        <v>0</v>
      </c>
      <c r="J345" s="180"/>
      <c r="K345" s="181">
        <f t="shared" si="107"/>
        <v>0</v>
      </c>
      <c r="L345" s="181">
        <v>21</v>
      </c>
      <c r="M345" s="181">
        <f t="shared" si="108"/>
        <v>0</v>
      </c>
      <c r="N345" s="179">
        <v>0</v>
      </c>
      <c r="O345" s="179">
        <f t="shared" si="109"/>
        <v>0</v>
      </c>
      <c r="P345" s="179">
        <v>0</v>
      </c>
      <c r="Q345" s="179">
        <f t="shared" si="110"/>
        <v>0</v>
      </c>
      <c r="R345" s="181"/>
      <c r="S345" s="181" t="s">
        <v>672</v>
      </c>
      <c r="T345" s="182" t="s">
        <v>249</v>
      </c>
      <c r="U345" s="158">
        <v>0</v>
      </c>
      <c r="V345" s="158">
        <f t="shared" si="111"/>
        <v>0</v>
      </c>
      <c r="W345" s="158"/>
      <c r="X345" s="158" t="s">
        <v>290</v>
      </c>
      <c r="Y345" s="158" t="s">
        <v>250</v>
      </c>
      <c r="Z345" s="147"/>
      <c r="AA345" s="147"/>
      <c r="AB345" s="147"/>
      <c r="AC345" s="147"/>
      <c r="AD345" s="147"/>
      <c r="AE345" s="147"/>
      <c r="AF345" s="147"/>
      <c r="AG345" s="147" t="s">
        <v>291</v>
      </c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1" x14ac:dyDescent="0.2">
      <c r="A346" s="176">
        <v>167</v>
      </c>
      <c r="B346" s="177" t="s">
        <v>2405</v>
      </c>
      <c r="C346" s="185" t="s">
        <v>2339</v>
      </c>
      <c r="D346" s="178" t="s">
        <v>1721</v>
      </c>
      <c r="E346" s="179">
        <v>24</v>
      </c>
      <c r="F346" s="180"/>
      <c r="G346" s="181">
        <f t="shared" si="105"/>
        <v>0</v>
      </c>
      <c r="H346" s="180"/>
      <c r="I346" s="181">
        <f t="shared" si="106"/>
        <v>0</v>
      </c>
      <c r="J346" s="180"/>
      <c r="K346" s="181">
        <f t="shared" si="107"/>
        <v>0</v>
      </c>
      <c r="L346" s="181">
        <v>21</v>
      </c>
      <c r="M346" s="181">
        <f t="shared" si="108"/>
        <v>0</v>
      </c>
      <c r="N346" s="179">
        <v>0</v>
      </c>
      <c r="O346" s="179">
        <f t="shared" si="109"/>
        <v>0</v>
      </c>
      <c r="P346" s="179">
        <v>0</v>
      </c>
      <c r="Q346" s="179">
        <f t="shared" si="110"/>
        <v>0</v>
      </c>
      <c r="R346" s="181"/>
      <c r="S346" s="181" t="s">
        <v>672</v>
      </c>
      <c r="T346" s="182" t="s">
        <v>249</v>
      </c>
      <c r="U346" s="158">
        <v>0</v>
      </c>
      <c r="V346" s="158">
        <f t="shared" si="111"/>
        <v>0</v>
      </c>
      <c r="W346" s="158"/>
      <c r="X346" s="158" t="s">
        <v>290</v>
      </c>
      <c r="Y346" s="158" t="s">
        <v>250</v>
      </c>
      <c r="Z346" s="147"/>
      <c r="AA346" s="147"/>
      <c r="AB346" s="147"/>
      <c r="AC346" s="147"/>
      <c r="AD346" s="147"/>
      <c r="AE346" s="147"/>
      <c r="AF346" s="147"/>
      <c r="AG346" s="147" t="s">
        <v>291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1" x14ac:dyDescent="0.2">
      <c r="A347" s="176">
        <v>168</v>
      </c>
      <c r="B347" s="177" t="s">
        <v>2406</v>
      </c>
      <c r="C347" s="185" t="s">
        <v>2312</v>
      </c>
      <c r="D347" s="178" t="s">
        <v>1721</v>
      </c>
      <c r="E347" s="179">
        <v>24</v>
      </c>
      <c r="F347" s="180"/>
      <c r="G347" s="181">
        <f t="shared" si="105"/>
        <v>0</v>
      </c>
      <c r="H347" s="180"/>
      <c r="I347" s="181">
        <f t="shared" si="106"/>
        <v>0</v>
      </c>
      <c r="J347" s="180"/>
      <c r="K347" s="181">
        <f t="shared" si="107"/>
        <v>0</v>
      </c>
      <c r="L347" s="181">
        <v>21</v>
      </c>
      <c r="M347" s="181">
        <f t="shared" si="108"/>
        <v>0</v>
      </c>
      <c r="N347" s="179">
        <v>0</v>
      </c>
      <c r="O347" s="179">
        <f t="shared" si="109"/>
        <v>0</v>
      </c>
      <c r="P347" s="179">
        <v>0</v>
      </c>
      <c r="Q347" s="179">
        <f t="shared" si="110"/>
        <v>0</v>
      </c>
      <c r="R347" s="181"/>
      <c r="S347" s="181" t="s">
        <v>672</v>
      </c>
      <c r="T347" s="182" t="s">
        <v>249</v>
      </c>
      <c r="U347" s="158">
        <v>0</v>
      </c>
      <c r="V347" s="158">
        <f t="shared" si="111"/>
        <v>0</v>
      </c>
      <c r="W347" s="158"/>
      <c r="X347" s="158" t="s">
        <v>290</v>
      </c>
      <c r="Y347" s="158" t="s">
        <v>250</v>
      </c>
      <c r="Z347" s="147"/>
      <c r="AA347" s="147"/>
      <c r="AB347" s="147"/>
      <c r="AC347" s="147"/>
      <c r="AD347" s="147"/>
      <c r="AE347" s="147"/>
      <c r="AF347" s="147"/>
      <c r="AG347" s="147" t="s">
        <v>291</v>
      </c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1" x14ac:dyDescent="0.2">
      <c r="A348" s="176">
        <v>169</v>
      </c>
      <c r="B348" s="177" t="s">
        <v>2407</v>
      </c>
      <c r="C348" s="185" t="s">
        <v>2408</v>
      </c>
      <c r="D348" s="178" t="s">
        <v>1721</v>
      </c>
      <c r="E348" s="179">
        <v>1</v>
      </c>
      <c r="F348" s="180"/>
      <c r="G348" s="181">
        <f t="shared" si="105"/>
        <v>0</v>
      </c>
      <c r="H348" s="180"/>
      <c r="I348" s="181">
        <f t="shared" si="106"/>
        <v>0</v>
      </c>
      <c r="J348" s="180"/>
      <c r="K348" s="181">
        <f t="shared" si="107"/>
        <v>0</v>
      </c>
      <c r="L348" s="181">
        <v>21</v>
      </c>
      <c r="M348" s="181">
        <f t="shared" si="108"/>
        <v>0</v>
      </c>
      <c r="N348" s="179">
        <v>0</v>
      </c>
      <c r="O348" s="179">
        <f t="shared" si="109"/>
        <v>0</v>
      </c>
      <c r="P348" s="179">
        <v>0</v>
      </c>
      <c r="Q348" s="179">
        <f t="shared" si="110"/>
        <v>0</v>
      </c>
      <c r="R348" s="181"/>
      <c r="S348" s="181" t="s">
        <v>672</v>
      </c>
      <c r="T348" s="182" t="s">
        <v>249</v>
      </c>
      <c r="U348" s="158">
        <v>0</v>
      </c>
      <c r="V348" s="158">
        <f t="shared" si="111"/>
        <v>0</v>
      </c>
      <c r="W348" s="158"/>
      <c r="X348" s="158" t="s">
        <v>290</v>
      </c>
      <c r="Y348" s="158" t="s">
        <v>250</v>
      </c>
      <c r="Z348" s="147"/>
      <c r="AA348" s="147"/>
      <c r="AB348" s="147"/>
      <c r="AC348" s="147"/>
      <c r="AD348" s="147"/>
      <c r="AE348" s="147"/>
      <c r="AF348" s="147"/>
      <c r="AG348" s="147" t="s">
        <v>291</v>
      </c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1" x14ac:dyDescent="0.2">
      <c r="A349" s="176">
        <v>170</v>
      </c>
      <c r="B349" s="177" t="s">
        <v>2409</v>
      </c>
      <c r="C349" s="185" t="s">
        <v>2410</v>
      </c>
      <c r="D349" s="178" t="s">
        <v>1721</v>
      </c>
      <c r="E349" s="179">
        <v>1</v>
      </c>
      <c r="F349" s="180"/>
      <c r="G349" s="181">
        <f t="shared" si="105"/>
        <v>0</v>
      </c>
      <c r="H349" s="180"/>
      <c r="I349" s="181">
        <f t="shared" si="106"/>
        <v>0</v>
      </c>
      <c r="J349" s="180"/>
      <c r="K349" s="181">
        <f t="shared" si="107"/>
        <v>0</v>
      </c>
      <c r="L349" s="181">
        <v>21</v>
      </c>
      <c r="M349" s="181">
        <f t="shared" si="108"/>
        <v>0</v>
      </c>
      <c r="N349" s="179">
        <v>0</v>
      </c>
      <c r="O349" s="179">
        <f t="shared" si="109"/>
        <v>0</v>
      </c>
      <c r="P349" s="179">
        <v>0</v>
      </c>
      <c r="Q349" s="179">
        <f t="shared" si="110"/>
        <v>0</v>
      </c>
      <c r="R349" s="181"/>
      <c r="S349" s="181" t="s">
        <v>672</v>
      </c>
      <c r="T349" s="182" t="s">
        <v>249</v>
      </c>
      <c r="U349" s="158">
        <v>0</v>
      </c>
      <c r="V349" s="158">
        <f t="shared" si="111"/>
        <v>0</v>
      </c>
      <c r="W349" s="158"/>
      <c r="X349" s="158" t="s">
        <v>290</v>
      </c>
      <c r="Y349" s="158" t="s">
        <v>250</v>
      </c>
      <c r="Z349" s="147"/>
      <c r="AA349" s="147"/>
      <c r="AB349" s="147"/>
      <c r="AC349" s="147"/>
      <c r="AD349" s="147"/>
      <c r="AE349" s="147"/>
      <c r="AF349" s="147"/>
      <c r="AG349" s="147" t="s">
        <v>291</v>
      </c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1" x14ac:dyDescent="0.2">
      <c r="A350" s="176">
        <v>171</v>
      </c>
      <c r="B350" s="177" t="s">
        <v>2411</v>
      </c>
      <c r="C350" s="185" t="s">
        <v>2412</v>
      </c>
      <c r="D350" s="178" t="s">
        <v>1721</v>
      </c>
      <c r="E350" s="179">
        <v>1</v>
      </c>
      <c r="F350" s="180"/>
      <c r="G350" s="181">
        <f t="shared" si="105"/>
        <v>0</v>
      </c>
      <c r="H350" s="180"/>
      <c r="I350" s="181">
        <f t="shared" si="106"/>
        <v>0</v>
      </c>
      <c r="J350" s="180"/>
      <c r="K350" s="181">
        <f t="shared" si="107"/>
        <v>0</v>
      </c>
      <c r="L350" s="181">
        <v>21</v>
      </c>
      <c r="M350" s="181">
        <f t="shared" si="108"/>
        <v>0</v>
      </c>
      <c r="N350" s="179">
        <v>0</v>
      </c>
      <c r="O350" s="179">
        <f t="shared" si="109"/>
        <v>0</v>
      </c>
      <c r="P350" s="179">
        <v>0</v>
      </c>
      <c r="Q350" s="179">
        <f t="shared" si="110"/>
        <v>0</v>
      </c>
      <c r="R350" s="181"/>
      <c r="S350" s="181" t="s">
        <v>672</v>
      </c>
      <c r="T350" s="182" t="s">
        <v>249</v>
      </c>
      <c r="U350" s="158">
        <v>0</v>
      </c>
      <c r="V350" s="158">
        <f t="shared" si="111"/>
        <v>0</v>
      </c>
      <c r="W350" s="158"/>
      <c r="X350" s="158" t="s">
        <v>290</v>
      </c>
      <c r="Y350" s="158" t="s">
        <v>250</v>
      </c>
      <c r="Z350" s="147"/>
      <c r="AA350" s="147"/>
      <c r="AB350" s="147"/>
      <c r="AC350" s="147"/>
      <c r="AD350" s="147"/>
      <c r="AE350" s="147"/>
      <c r="AF350" s="147"/>
      <c r="AG350" s="147" t="s">
        <v>291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1" x14ac:dyDescent="0.2">
      <c r="A351" s="176">
        <v>172</v>
      </c>
      <c r="B351" s="177" t="s">
        <v>2413</v>
      </c>
      <c r="C351" s="185" t="s">
        <v>2414</v>
      </c>
      <c r="D351" s="178" t="s">
        <v>1721</v>
      </c>
      <c r="E351" s="179">
        <v>1</v>
      </c>
      <c r="F351" s="180"/>
      <c r="G351" s="181">
        <f t="shared" si="105"/>
        <v>0</v>
      </c>
      <c r="H351" s="180"/>
      <c r="I351" s="181">
        <f t="shared" si="106"/>
        <v>0</v>
      </c>
      <c r="J351" s="180"/>
      <c r="K351" s="181">
        <f t="shared" si="107"/>
        <v>0</v>
      </c>
      <c r="L351" s="181">
        <v>21</v>
      </c>
      <c r="M351" s="181">
        <f t="shared" si="108"/>
        <v>0</v>
      </c>
      <c r="N351" s="179">
        <v>0</v>
      </c>
      <c r="O351" s="179">
        <f t="shared" si="109"/>
        <v>0</v>
      </c>
      <c r="P351" s="179">
        <v>0</v>
      </c>
      <c r="Q351" s="179">
        <f t="shared" si="110"/>
        <v>0</v>
      </c>
      <c r="R351" s="181"/>
      <c r="S351" s="181" t="s">
        <v>672</v>
      </c>
      <c r="T351" s="182" t="s">
        <v>249</v>
      </c>
      <c r="U351" s="158">
        <v>0</v>
      </c>
      <c r="V351" s="158">
        <f t="shared" si="111"/>
        <v>0</v>
      </c>
      <c r="W351" s="158"/>
      <c r="X351" s="158" t="s">
        <v>290</v>
      </c>
      <c r="Y351" s="158" t="s">
        <v>250</v>
      </c>
      <c r="Z351" s="147"/>
      <c r="AA351" s="147"/>
      <c r="AB351" s="147"/>
      <c r="AC351" s="147"/>
      <c r="AD351" s="147"/>
      <c r="AE351" s="147"/>
      <c r="AF351" s="147"/>
      <c r="AG351" s="147" t="s">
        <v>291</v>
      </c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ht="22.5" outlineLevel="1" x14ac:dyDescent="0.2">
      <c r="A352" s="176">
        <v>173</v>
      </c>
      <c r="B352" s="177" t="s">
        <v>2415</v>
      </c>
      <c r="C352" s="185" t="s">
        <v>2416</v>
      </c>
      <c r="D352" s="178" t="s">
        <v>1721</v>
      </c>
      <c r="E352" s="179">
        <v>2</v>
      </c>
      <c r="F352" s="180"/>
      <c r="G352" s="181">
        <f t="shared" si="105"/>
        <v>0</v>
      </c>
      <c r="H352" s="180"/>
      <c r="I352" s="181">
        <f t="shared" si="106"/>
        <v>0</v>
      </c>
      <c r="J352" s="180"/>
      <c r="K352" s="181">
        <f t="shared" si="107"/>
        <v>0</v>
      </c>
      <c r="L352" s="181">
        <v>21</v>
      </c>
      <c r="M352" s="181">
        <f t="shared" si="108"/>
        <v>0</v>
      </c>
      <c r="N352" s="179">
        <v>0</v>
      </c>
      <c r="O352" s="179">
        <f t="shared" si="109"/>
        <v>0</v>
      </c>
      <c r="P352" s="179">
        <v>0</v>
      </c>
      <c r="Q352" s="179">
        <f t="shared" si="110"/>
        <v>0</v>
      </c>
      <c r="R352" s="181"/>
      <c r="S352" s="181" t="s">
        <v>672</v>
      </c>
      <c r="T352" s="182" t="s">
        <v>249</v>
      </c>
      <c r="U352" s="158">
        <v>0</v>
      </c>
      <c r="V352" s="158">
        <f t="shared" si="111"/>
        <v>0</v>
      </c>
      <c r="W352" s="158"/>
      <c r="X352" s="158" t="s">
        <v>290</v>
      </c>
      <c r="Y352" s="158" t="s">
        <v>250</v>
      </c>
      <c r="Z352" s="147"/>
      <c r="AA352" s="147"/>
      <c r="AB352" s="147"/>
      <c r="AC352" s="147"/>
      <c r="AD352" s="147"/>
      <c r="AE352" s="147"/>
      <c r="AF352" s="147"/>
      <c r="AG352" s="147" t="s">
        <v>291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ht="22.5" outlineLevel="1" x14ac:dyDescent="0.2">
      <c r="A353" s="176">
        <v>174</v>
      </c>
      <c r="B353" s="177" t="s">
        <v>2417</v>
      </c>
      <c r="C353" s="185" t="s">
        <v>2245</v>
      </c>
      <c r="D353" s="178" t="s">
        <v>1721</v>
      </c>
      <c r="E353" s="179">
        <v>2</v>
      </c>
      <c r="F353" s="180"/>
      <c r="G353" s="181">
        <f t="shared" si="105"/>
        <v>0</v>
      </c>
      <c r="H353" s="180"/>
      <c r="I353" s="181">
        <f t="shared" si="106"/>
        <v>0</v>
      </c>
      <c r="J353" s="180"/>
      <c r="K353" s="181">
        <f t="shared" si="107"/>
        <v>0</v>
      </c>
      <c r="L353" s="181">
        <v>21</v>
      </c>
      <c r="M353" s="181">
        <f t="shared" si="108"/>
        <v>0</v>
      </c>
      <c r="N353" s="179">
        <v>0</v>
      </c>
      <c r="O353" s="179">
        <f t="shared" si="109"/>
        <v>0</v>
      </c>
      <c r="P353" s="179">
        <v>0</v>
      </c>
      <c r="Q353" s="179">
        <f t="shared" si="110"/>
        <v>0</v>
      </c>
      <c r="R353" s="181"/>
      <c r="S353" s="181" t="s">
        <v>672</v>
      </c>
      <c r="T353" s="182" t="s">
        <v>249</v>
      </c>
      <c r="U353" s="158">
        <v>0</v>
      </c>
      <c r="V353" s="158">
        <f t="shared" si="111"/>
        <v>0</v>
      </c>
      <c r="W353" s="158"/>
      <c r="X353" s="158" t="s">
        <v>290</v>
      </c>
      <c r="Y353" s="158" t="s">
        <v>250</v>
      </c>
      <c r="Z353" s="147"/>
      <c r="AA353" s="147"/>
      <c r="AB353" s="147"/>
      <c r="AC353" s="147"/>
      <c r="AD353" s="147"/>
      <c r="AE353" s="147"/>
      <c r="AF353" s="147"/>
      <c r="AG353" s="147" t="s">
        <v>291</v>
      </c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ht="22.5" outlineLevel="1" x14ac:dyDescent="0.2">
      <c r="A354" s="176">
        <v>175</v>
      </c>
      <c r="B354" s="177" t="s">
        <v>2418</v>
      </c>
      <c r="C354" s="185" t="s">
        <v>2247</v>
      </c>
      <c r="D354" s="178" t="s">
        <v>1721</v>
      </c>
      <c r="E354" s="179">
        <v>4</v>
      </c>
      <c r="F354" s="180"/>
      <c r="G354" s="181">
        <f t="shared" si="105"/>
        <v>0</v>
      </c>
      <c r="H354" s="180"/>
      <c r="I354" s="181">
        <f t="shared" si="106"/>
        <v>0</v>
      </c>
      <c r="J354" s="180"/>
      <c r="K354" s="181">
        <f t="shared" si="107"/>
        <v>0</v>
      </c>
      <c r="L354" s="181">
        <v>21</v>
      </c>
      <c r="M354" s="181">
        <f t="shared" si="108"/>
        <v>0</v>
      </c>
      <c r="N354" s="179">
        <v>0</v>
      </c>
      <c r="O354" s="179">
        <f t="shared" si="109"/>
        <v>0</v>
      </c>
      <c r="P354" s="179">
        <v>0</v>
      </c>
      <c r="Q354" s="179">
        <f t="shared" si="110"/>
        <v>0</v>
      </c>
      <c r="R354" s="181"/>
      <c r="S354" s="181" t="s">
        <v>672</v>
      </c>
      <c r="T354" s="182" t="s">
        <v>249</v>
      </c>
      <c r="U354" s="158">
        <v>0</v>
      </c>
      <c r="V354" s="158">
        <f t="shared" si="111"/>
        <v>0</v>
      </c>
      <c r="W354" s="158"/>
      <c r="X354" s="158" t="s">
        <v>290</v>
      </c>
      <c r="Y354" s="158" t="s">
        <v>250</v>
      </c>
      <c r="Z354" s="147"/>
      <c r="AA354" s="147"/>
      <c r="AB354" s="147"/>
      <c r="AC354" s="147"/>
      <c r="AD354" s="147"/>
      <c r="AE354" s="147"/>
      <c r="AF354" s="147"/>
      <c r="AG354" s="147" t="s">
        <v>291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76">
        <v>176</v>
      </c>
      <c r="B355" s="177" t="s">
        <v>2419</v>
      </c>
      <c r="C355" s="185" t="s">
        <v>2420</v>
      </c>
      <c r="D355" s="178" t="s">
        <v>1721</v>
      </c>
      <c r="E355" s="179">
        <v>11</v>
      </c>
      <c r="F355" s="180"/>
      <c r="G355" s="181">
        <f t="shared" si="105"/>
        <v>0</v>
      </c>
      <c r="H355" s="180"/>
      <c r="I355" s="181">
        <f t="shared" si="106"/>
        <v>0</v>
      </c>
      <c r="J355" s="180"/>
      <c r="K355" s="181">
        <f t="shared" si="107"/>
        <v>0</v>
      </c>
      <c r="L355" s="181">
        <v>21</v>
      </c>
      <c r="M355" s="181">
        <f t="shared" si="108"/>
        <v>0</v>
      </c>
      <c r="N355" s="179">
        <v>0</v>
      </c>
      <c r="O355" s="179">
        <f t="shared" si="109"/>
        <v>0</v>
      </c>
      <c r="P355" s="179">
        <v>0</v>
      </c>
      <c r="Q355" s="179">
        <f t="shared" si="110"/>
        <v>0</v>
      </c>
      <c r="R355" s="181"/>
      <c r="S355" s="181" t="s">
        <v>672</v>
      </c>
      <c r="T355" s="182" t="s">
        <v>249</v>
      </c>
      <c r="U355" s="158">
        <v>0</v>
      </c>
      <c r="V355" s="158">
        <f t="shared" si="111"/>
        <v>0</v>
      </c>
      <c r="W355" s="158"/>
      <c r="X355" s="158" t="s">
        <v>290</v>
      </c>
      <c r="Y355" s="158" t="s">
        <v>250</v>
      </c>
      <c r="Z355" s="147"/>
      <c r="AA355" s="147"/>
      <c r="AB355" s="147"/>
      <c r="AC355" s="147"/>
      <c r="AD355" s="147"/>
      <c r="AE355" s="147"/>
      <c r="AF355" s="147"/>
      <c r="AG355" s="147" t="s">
        <v>291</v>
      </c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1" x14ac:dyDescent="0.2">
      <c r="A356" s="176">
        <v>177</v>
      </c>
      <c r="B356" s="177" t="s">
        <v>2421</v>
      </c>
      <c r="C356" s="185" t="s">
        <v>2422</v>
      </c>
      <c r="D356" s="178" t="s">
        <v>1721</v>
      </c>
      <c r="E356" s="179">
        <v>10</v>
      </c>
      <c r="F356" s="180"/>
      <c r="G356" s="181">
        <f t="shared" si="105"/>
        <v>0</v>
      </c>
      <c r="H356" s="180"/>
      <c r="I356" s="181">
        <f t="shared" si="106"/>
        <v>0</v>
      </c>
      <c r="J356" s="180"/>
      <c r="K356" s="181">
        <f t="shared" si="107"/>
        <v>0</v>
      </c>
      <c r="L356" s="181">
        <v>21</v>
      </c>
      <c r="M356" s="181">
        <f t="shared" si="108"/>
        <v>0</v>
      </c>
      <c r="N356" s="179">
        <v>0</v>
      </c>
      <c r="O356" s="179">
        <f t="shared" si="109"/>
        <v>0</v>
      </c>
      <c r="P356" s="179">
        <v>0</v>
      </c>
      <c r="Q356" s="179">
        <f t="shared" si="110"/>
        <v>0</v>
      </c>
      <c r="R356" s="181"/>
      <c r="S356" s="181" t="s">
        <v>672</v>
      </c>
      <c r="T356" s="182" t="s">
        <v>249</v>
      </c>
      <c r="U356" s="158">
        <v>0</v>
      </c>
      <c r="V356" s="158">
        <f t="shared" si="111"/>
        <v>0</v>
      </c>
      <c r="W356" s="158"/>
      <c r="X356" s="158" t="s">
        <v>290</v>
      </c>
      <c r="Y356" s="158" t="s">
        <v>250</v>
      </c>
      <c r="Z356" s="147"/>
      <c r="AA356" s="147"/>
      <c r="AB356" s="147"/>
      <c r="AC356" s="147"/>
      <c r="AD356" s="147"/>
      <c r="AE356" s="147"/>
      <c r="AF356" s="147"/>
      <c r="AG356" s="147" t="s">
        <v>291</v>
      </c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1" x14ac:dyDescent="0.2">
      <c r="A357" s="176">
        <v>178</v>
      </c>
      <c r="B357" s="177" t="s">
        <v>2423</v>
      </c>
      <c r="C357" s="185" t="s">
        <v>2124</v>
      </c>
      <c r="D357" s="178" t="s">
        <v>287</v>
      </c>
      <c r="E357" s="179">
        <v>301</v>
      </c>
      <c r="F357" s="180"/>
      <c r="G357" s="181">
        <f t="shared" si="105"/>
        <v>0</v>
      </c>
      <c r="H357" s="180"/>
      <c r="I357" s="181">
        <f t="shared" si="106"/>
        <v>0</v>
      </c>
      <c r="J357" s="180"/>
      <c r="K357" s="181">
        <f t="shared" si="107"/>
        <v>0</v>
      </c>
      <c r="L357" s="181">
        <v>21</v>
      </c>
      <c r="M357" s="181">
        <f t="shared" si="108"/>
        <v>0</v>
      </c>
      <c r="N357" s="179">
        <v>0</v>
      </c>
      <c r="O357" s="179">
        <f t="shared" si="109"/>
        <v>0</v>
      </c>
      <c r="P357" s="179">
        <v>0</v>
      </c>
      <c r="Q357" s="179">
        <f t="shared" si="110"/>
        <v>0</v>
      </c>
      <c r="R357" s="181"/>
      <c r="S357" s="181" t="s">
        <v>672</v>
      </c>
      <c r="T357" s="182" t="s">
        <v>249</v>
      </c>
      <c r="U357" s="158">
        <v>0</v>
      </c>
      <c r="V357" s="158">
        <f t="shared" si="111"/>
        <v>0</v>
      </c>
      <c r="W357" s="158"/>
      <c r="X357" s="158" t="s">
        <v>290</v>
      </c>
      <c r="Y357" s="158" t="s">
        <v>250</v>
      </c>
      <c r="Z357" s="147"/>
      <c r="AA357" s="147"/>
      <c r="AB357" s="147"/>
      <c r="AC357" s="147"/>
      <c r="AD357" s="147"/>
      <c r="AE357" s="147"/>
      <c r="AF357" s="147"/>
      <c r="AG357" s="147" t="s">
        <v>291</v>
      </c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ht="22.5" outlineLevel="1" x14ac:dyDescent="0.2">
      <c r="A358" s="176">
        <v>179</v>
      </c>
      <c r="B358" s="177" t="s">
        <v>2424</v>
      </c>
      <c r="C358" s="185" t="s">
        <v>2254</v>
      </c>
      <c r="D358" s="178" t="s">
        <v>287</v>
      </c>
      <c r="E358" s="179">
        <v>272</v>
      </c>
      <c r="F358" s="180"/>
      <c r="G358" s="181">
        <f t="shared" si="105"/>
        <v>0</v>
      </c>
      <c r="H358" s="180"/>
      <c r="I358" s="181">
        <f t="shared" si="106"/>
        <v>0</v>
      </c>
      <c r="J358" s="180"/>
      <c r="K358" s="181">
        <f t="shared" si="107"/>
        <v>0</v>
      </c>
      <c r="L358" s="181">
        <v>21</v>
      </c>
      <c r="M358" s="181">
        <f t="shared" si="108"/>
        <v>0</v>
      </c>
      <c r="N358" s="179">
        <v>0</v>
      </c>
      <c r="O358" s="179">
        <f t="shared" si="109"/>
        <v>0</v>
      </c>
      <c r="P358" s="179">
        <v>0</v>
      </c>
      <c r="Q358" s="179">
        <f t="shared" si="110"/>
        <v>0</v>
      </c>
      <c r="R358" s="181"/>
      <c r="S358" s="181" t="s">
        <v>672</v>
      </c>
      <c r="T358" s="182" t="s">
        <v>249</v>
      </c>
      <c r="U358" s="158">
        <v>0</v>
      </c>
      <c r="V358" s="158">
        <f t="shared" si="111"/>
        <v>0</v>
      </c>
      <c r="W358" s="158"/>
      <c r="X358" s="158" t="s">
        <v>290</v>
      </c>
      <c r="Y358" s="158" t="s">
        <v>250</v>
      </c>
      <c r="Z358" s="147"/>
      <c r="AA358" s="147"/>
      <c r="AB358" s="147"/>
      <c r="AC358" s="147"/>
      <c r="AD358" s="147"/>
      <c r="AE358" s="147"/>
      <c r="AF358" s="147"/>
      <c r="AG358" s="147" t="s">
        <v>291</v>
      </c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x14ac:dyDescent="0.2">
      <c r="A359" s="161" t="s">
        <v>243</v>
      </c>
      <c r="B359" s="162" t="s">
        <v>194</v>
      </c>
      <c r="C359" s="183" t="s">
        <v>195</v>
      </c>
      <c r="D359" s="163"/>
      <c r="E359" s="164"/>
      <c r="F359" s="165"/>
      <c r="G359" s="165">
        <f>SUMIF(AG360:AG363,"&lt;&gt;NOR",G360:G363)</f>
        <v>0</v>
      </c>
      <c r="H359" s="165"/>
      <c r="I359" s="165">
        <f>SUM(I360:I363)</f>
        <v>0</v>
      </c>
      <c r="J359" s="165"/>
      <c r="K359" s="165">
        <f>SUM(K360:K363)</f>
        <v>0</v>
      </c>
      <c r="L359" s="165"/>
      <c r="M359" s="165">
        <f>SUM(M360:M363)</f>
        <v>0</v>
      </c>
      <c r="N359" s="164"/>
      <c r="O359" s="164">
        <f>SUM(O360:O363)</f>
        <v>0</v>
      </c>
      <c r="P359" s="164"/>
      <c r="Q359" s="164">
        <f>SUM(Q360:Q363)</f>
        <v>0</v>
      </c>
      <c r="R359" s="165"/>
      <c r="S359" s="165"/>
      <c r="T359" s="166"/>
      <c r="U359" s="160"/>
      <c r="V359" s="160">
        <f>SUM(V360:V363)</f>
        <v>0</v>
      </c>
      <c r="W359" s="160"/>
      <c r="X359" s="160"/>
      <c r="Y359" s="160"/>
      <c r="AG359" t="s">
        <v>244</v>
      </c>
    </row>
    <row r="360" spans="1:60" outlineLevel="1" x14ac:dyDescent="0.2">
      <c r="A360" s="168">
        <v>180</v>
      </c>
      <c r="B360" s="169" t="s">
        <v>2425</v>
      </c>
      <c r="C360" s="184" t="s">
        <v>2256</v>
      </c>
      <c r="D360" s="170" t="s">
        <v>1721</v>
      </c>
      <c r="E360" s="171">
        <v>1</v>
      </c>
      <c r="F360" s="172"/>
      <c r="G360" s="173">
        <f>ROUND(E360*F360,2)</f>
        <v>0</v>
      </c>
      <c r="H360" s="172"/>
      <c r="I360" s="173">
        <f>ROUND(E360*H360,2)</f>
        <v>0</v>
      </c>
      <c r="J360" s="172"/>
      <c r="K360" s="173">
        <f>ROUND(E360*J360,2)</f>
        <v>0</v>
      </c>
      <c r="L360" s="173">
        <v>21</v>
      </c>
      <c r="M360" s="173">
        <f>G360*(1+L360/100)</f>
        <v>0</v>
      </c>
      <c r="N360" s="171">
        <v>0</v>
      </c>
      <c r="O360" s="171">
        <f>ROUND(E360*N360,2)</f>
        <v>0</v>
      </c>
      <c r="P360" s="171">
        <v>0</v>
      </c>
      <c r="Q360" s="171">
        <f>ROUND(E360*P360,2)</f>
        <v>0</v>
      </c>
      <c r="R360" s="173"/>
      <c r="S360" s="173" t="s">
        <v>672</v>
      </c>
      <c r="T360" s="174" t="s">
        <v>249</v>
      </c>
      <c r="U360" s="158">
        <v>0</v>
      </c>
      <c r="V360" s="158">
        <f>ROUND(E360*U360,2)</f>
        <v>0</v>
      </c>
      <c r="W360" s="158"/>
      <c r="X360" s="158" t="s">
        <v>290</v>
      </c>
      <c r="Y360" s="158" t="s">
        <v>250</v>
      </c>
      <c r="Z360" s="147"/>
      <c r="AA360" s="147"/>
      <c r="AB360" s="147"/>
      <c r="AC360" s="147"/>
      <c r="AD360" s="147"/>
      <c r="AE360" s="147"/>
      <c r="AF360" s="147"/>
      <c r="AG360" s="147" t="s">
        <v>2393</v>
      </c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2" x14ac:dyDescent="0.2">
      <c r="A361" s="154"/>
      <c r="B361" s="155"/>
      <c r="C361" s="253" t="s">
        <v>2426</v>
      </c>
      <c r="D361" s="254"/>
      <c r="E361" s="254"/>
      <c r="F361" s="254"/>
      <c r="G361" s="254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253</v>
      </c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1" x14ac:dyDescent="0.2">
      <c r="A362" s="176">
        <v>181</v>
      </c>
      <c r="B362" s="177" t="s">
        <v>2427</v>
      </c>
      <c r="C362" s="185" t="s">
        <v>2428</v>
      </c>
      <c r="D362" s="178" t="s">
        <v>2103</v>
      </c>
      <c r="E362" s="179">
        <v>2</v>
      </c>
      <c r="F362" s="180"/>
      <c r="G362" s="181">
        <f>ROUND(E362*F362,2)</f>
        <v>0</v>
      </c>
      <c r="H362" s="180"/>
      <c r="I362" s="181">
        <f>ROUND(E362*H362,2)</f>
        <v>0</v>
      </c>
      <c r="J362" s="180"/>
      <c r="K362" s="181">
        <f>ROUND(E362*J362,2)</f>
        <v>0</v>
      </c>
      <c r="L362" s="181">
        <v>21</v>
      </c>
      <c r="M362" s="181">
        <f>G362*(1+L362/100)</f>
        <v>0</v>
      </c>
      <c r="N362" s="179">
        <v>0</v>
      </c>
      <c r="O362" s="179">
        <f>ROUND(E362*N362,2)</f>
        <v>0</v>
      </c>
      <c r="P362" s="179">
        <v>0</v>
      </c>
      <c r="Q362" s="179">
        <f>ROUND(E362*P362,2)</f>
        <v>0</v>
      </c>
      <c r="R362" s="181"/>
      <c r="S362" s="181" t="s">
        <v>672</v>
      </c>
      <c r="T362" s="182" t="s">
        <v>249</v>
      </c>
      <c r="U362" s="158">
        <v>0</v>
      </c>
      <c r="V362" s="158">
        <f>ROUND(E362*U362,2)</f>
        <v>0</v>
      </c>
      <c r="W362" s="158"/>
      <c r="X362" s="158" t="s">
        <v>290</v>
      </c>
      <c r="Y362" s="158" t="s">
        <v>250</v>
      </c>
      <c r="Z362" s="147"/>
      <c r="AA362" s="147"/>
      <c r="AB362" s="147"/>
      <c r="AC362" s="147"/>
      <c r="AD362" s="147"/>
      <c r="AE362" s="147"/>
      <c r="AF362" s="147"/>
      <c r="AG362" s="147" t="s">
        <v>2393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1" x14ac:dyDescent="0.2">
      <c r="A363" s="176">
        <v>182</v>
      </c>
      <c r="B363" s="177" t="s">
        <v>2429</v>
      </c>
      <c r="C363" s="185" t="s">
        <v>2430</v>
      </c>
      <c r="D363" s="178" t="s">
        <v>1721</v>
      </c>
      <c r="E363" s="179">
        <v>1</v>
      </c>
      <c r="F363" s="180"/>
      <c r="G363" s="181">
        <f>ROUND(E363*F363,2)</f>
        <v>0</v>
      </c>
      <c r="H363" s="180"/>
      <c r="I363" s="181">
        <f>ROUND(E363*H363,2)</f>
        <v>0</v>
      </c>
      <c r="J363" s="180"/>
      <c r="K363" s="181">
        <f>ROUND(E363*J363,2)</f>
        <v>0</v>
      </c>
      <c r="L363" s="181">
        <v>21</v>
      </c>
      <c r="M363" s="181">
        <f>G363*(1+L363/100)</f>
        <v>0</v>
      </c>
      <c r="N363" s="179">
        <v>0</v>
      </c>
      <c r="O363" s="179">
        <f>ROUND(E363*N363,2)</f>
        <v>0</v>
      </c>
      <c r="P363" s="179">
        <v>0</v>
      </c>
      <c r="Q363" s="179">
        <f>ROUND(E363*P363,2)</f>
        <v>0</v>
      </c>
      <c r="R363" s="181"/>
      <c r="S363" s="181" t="s">
        <v>672</v>
      </c>
      <c r="T363" s="182" t="s">
        <v>249</v>
      </c>
      <c r="U363" s="158">
        <v>0</v>
      </c>
      <c r="V363" s="158">
        <f>ROUND(E363*U363,2)</f>
        <v>0</v>
      </c>
      <c r="W363" s="158"/>
      <c r="X363" s="158" t="s">
        <v>290</v>
      </c>
      <c r="Y363" s="158" t="s">
        <v>250</v>
      </c>
      <c r="Z363" s="147"/>
      <c r="AA363" s="147"/>
      <c r="AB363" s="147"/>
      <c r="AC363" s="147"/>
      <c r="AD363" s="147"/>
      <c r="AE363" s="147"/>
      <c r="AF363" s="147"/>
      <c r="AG363" s="147" t="s">
        <v>2393</v>
      </c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ht="25.5" x14ac:dyDescent="0.2">
      <c r="A364" s="161" t="s">
        <v>243</v>
      </c>
      <c r="B364" s="162" t="s">
        <v>196</v>
      </c>
      <c r="C364" s="183" t="s">
        <v>197</v>
      </c>
      <c r="D364" s="163"/>
      <c r="E364" s="164"/>
      <c r="F364" s="165"/>
      <c r="G364" s="165">
        <f>SUMIF(AG365:AG368,"&lt;&gt;NOR",G365:G368)</f>
        <v>0</v>
      </c>
      <c r="H364" s="165"/>
      <c r="I364" s="165">
        <f>SUM(I365:I368)</f>
        <v>0</v>
      </c>
      <c r="J364" s="165"/>
      <c r="K364" s="165">
        <f>SUM(K365:K368)</f>
        <v>0</v>
      </c>
      <c r="L364" s="165"/>
      <c r="M364" s="165">
        <f>SUM(M365:M368)</f>
        <v>0</v>
      </c>
      <c r="N364" s="164"/>
      <c r="O364" s="164">
        <f>SUM(O365:O368)</f>
        <v>0</v>
      </c>
      <c r="P364" s="164"/>
      <c r="Q364" s="164">
        <f>SUM(Q365:Q368)</f>
        <v>0</v>
      </c>
      <c r="R364" s="165"/>
      <c r="S364" s="165"/>
      <c r="T364" s="166"/>
      <c r="U364" s="160"/>
      <c r="V364" s="160">
        <f>SUM(V365:V368)</f>
        <v>0</v>
      </c>
      <c r="W364" s="160"/>
      <c r="X364" s="160"/>
      <c r="Y364" s="160"/>
      <c r="AG364" t="s">
        <v>244</v>
      </c>
    </row>
    <row r="365" spans="1:60" ht="22.5" outlineLevel="1" x14ac:dyDescent="0.2">
      <c r="A365" s="168">
        <v>183</v>
      </c>
      <c r="B365" s="169" t="s">
        <v>2431</v>
      </c>
      <c r="C365" s="184" t="s">
        <v>2262</v>
      </c>
      <c r="D365" s="170" t="s">
        <v>1721</v>
      </c>
      <c r="E365" s="171">
        <v>1</v>
      </c>
      <c r="F365" s="172"/>
      <c r="G365" s="173">
        <f>ROUND(E365*F365,2)</f>
        <v>0</v>
      </c>
      <c r="H365" s="172"/>
      <c r="I365" s="173">
        <f>ROUND(E365*H365,2)</f>
        <v>0</v>
      </c>
      <c r="J365" s="172"/>
      <c r="K365" s="173">
        <f>ROUND(E365*J365,2)</f>
        <v>0</v>
      </c>
      <c r="L365" s="173">
        <v>21</v>
      </c>
      <c r="M365" s="173">
        <f>G365*(1+L365/100)</f>
        <v>0</v>
      </c>
      <c r="N365" s="171">
        <v>0</v>
      </c>
      <c r="O365" s="171">
        <f>ROUND(E365*N365,2)</f>
        <v>0</v>
      </c>
      <c r="P365" s="171">
        <v>0</v>
      </c>
      <c r="Q365" s="171">
        <f>ROUND(E365*P365,2)</f>
        <v>0</v>
      </c>
      <c r="R365" s="173"/>
      <c r="S365" s="173" t="s">
        <v>672</v>
      </c>
      <c r="T365" s="174" t="s">
        <v>249</v>
      </c>
      <c r="U365" s="158">
        <v>0</v>
      </c>
      <c r="V365" s="158">
        <f>ROUND(E365*U365,2)</f>
        <v>0</v>
      </c>
      <c r="W365" s="158"/>
      <c r="X365" s="158" t="s">
        <v>290</v>
      </c>
      <c r="Y365" s="158" t="s">
        <v>250</v>
      </c>
      <c r="Z365" s="147"/>
      <c r="AA365" s="147"/>
      <c r="AB365" s="147"/>
      <c r="AC365" s="147"/>
      <c r="AD365" s="147"/>
      <c r="AE365" s="147"/>
      <c r="AF365" s="147"/>
      <c r="AG365" s="147" t="s">
        <v>2393</v>
      </c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2" x14ac:dyDescent="0.2">
      <c r="A366" s="154"/>
      <c r="B366" s="155"/>
      <c r="C366" s="253" t="s">
        <v>2426</v>
      </c>
      <c r="D366" s="254"/>
      <c r="E366" s="254"/>
      <c r="F366" s="254"/>
      <c r="G366" s="254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253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76">
        <v>184</v>
      </c>
      <c r="B367" s="177" t="s">
        <v>2432</v>
      </c>
      <c r="C367" s="185" t="s">
        <v>2433</v>
      </c>
      <c r="D367" s="178" t="s">
        <v>2103</v>
      </c>
      <c r="E367" s="179">
        <v>2</v>
      </c>
      <c r="F367" s="180"/>
      <c r="G367" s="181">
        <f>ROUND(E367*F367,2)</f>
        <v>0</v>
      </c>
      <c r="H367" s="180"/>
      <c r="I367" s="181">
        <f>ROUND(E367*H367,2)</f>
        <v>0</v>
      </c>
      <c r="J367" s="180"/>
      <c r="K367" s="181">
        <f>ROUND(E367*J367,2)</f>
        <v>0</v>
      </c>
      <c r="L367" s="181">
        <v>21</v>
      </c>
      <c r="M367" s="181">
        <f>G367*(1+L367/100)</f>
        <v>0</v>
      </c>
      <c r="N367" s="179">
        <v>0</v>
      </c>
      <c r="O367" s="179">
        <f>ROUND(E367*N367,2)</f>
        <v>0</v>
      </c>
      <c r="P367" s="179">
        <v>0</v>
      </c>
      <c r="Q367" s="179">
        <f>ROUND(E367*P367,2)</f>
        <v>0</v>
      </c>
      <c r="R367" s="181"/>
      <c r="S367" s="181" t="s">
        <v>672</v>
      </c>
      <c r="T367" s="182" t="s">
        <v>249</v>
      </c>
      <c r="U367" s="158">
        <v>0</v>
      </c>
      <c r="V367" s="158">
        <f>ROUND(E367*U367,2)</f>
        <v>0</v>
      </c>
      <c r="W367" s="158"/>
      <c r="X367" s="158" t="s">
        <v>290</v>
      </c>
      <c r="Y367" s="158" t="s">
        <v>250</v>
      </c>
      <c r="Z367" s="147"/>
      <c r="AA367" s="147"/>
      <c r="AB367" s="147"/>
      <c r="AC367" s="147"/>
      <c r="AD367" s="147"/>
      <c r="AE367" s="147"/>
      <c r="AF367" s="147"/>
      <c r="AG367" s="147" t="s">
        <v>2393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76">
        <v>185</v>
      </c>
      <c r="B368" s="177" t="s">
        <v>2434</v>
      </c>
      <c r="C368" s="185" t="s">
        <v>2435</v>
      </c>
      <c r="D368" s="178" t="s">
        <v>1721</v>
      </c>
      <c r="E368" s="179">
        <v>1</v>
      </c>
      <c r="F368" s="180"/>
      <c r="G368" s="181">
        <f>ROUND(E368*F368,2)</f>
        <v>0</v>
      </c>
      <c r="H368" s="180"/>
      <c r="I368" s="181">
        <f>ROUND(E368*H368,2)</f>
        <v>0</v>
      </c>
      <c r="J368" s="180"/>
      <c r="K368" s="181">
        <f>ROUND(E368*J368,2)</f>
        <v>0</v>
      </c>
      <c r="L368" s="181">
        <v>21</v>
      </c>
      <c r="M368" s="181">
        <f>G368*(1+L368/100)</f>
        <v>0</v>
      </c>
      <c r="N368" s="179">
        <v>0</v>
      </c>
      <c r="O368" s="179">
        <f>ROUND(E368*N368,2)</f>
        <v>0</v>
      </c>
      <c r="P368" s="179">
        <v>0</v>
      </c>
      <c r="Q368" s="179">
        <f>ROUND(E368*P368,2)</f>
        <v>0</v>
      </c>
      <c r="R368" s="181"/>
      <c r="S368" s="181" t="s">
        <v>672</v>
      </c>
      <c r="T368" s="182" t="s">
        <v>249</v>
      </c>
      <c r="U368" s="158">
        <v>0</v>
      </c>
      <c r="V368" s="158">
        <f>ROUND(E368*U368,2)</f>
        <v>0</v>
      </c>
      <c r="W368" s="158"/>
      <c r="X368" s="158" t="s">
        <v>290</v>
      </c>
      <c r="Y368" s="158" t="s">
        <v>250</v>
      </c>
      <c r="Z368" s="147"/>
      <c r="AA368" s="147"/>
      <c r="AB368" s="147"/>
      <c r="AC368" s="147"/>
      <c r="AD368" s="147"/>
      <c r="AE368" s="147"/>
      <c r="AF368" s="147"/>
      <c r="AG368" s="147" t="s">
        <v>2393</v>
      </c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x14ac:dyDescent="0.2">
      <c r="A369" s="161" t="s">
        <v>243</v>
      </c>
      <c r="B369" s="162" t="s">
        <v>198</v>
      </c>
      <c r="C369" s="183" t="s">
        <v>199</v>
      </c>
      <c r="D369" s="163"/>
      <c r="E369" s="164"/>
      <c r="F369" s="165"/>
      <c r="G369" s="165">
        <f>SUMIF(AG370:AG373,"&lt;&gt;NOR",G370:G373)</f>
        <v>0</v>
      </c>
      <c r="H369" s="165"/>
      <c r="I369" s="165">
        <f>SUM(I370:I373)</f>
        <v>0</v>
      </c>
      <c r="J369" s="165"/>
      <c r="K369" s="165">
        <f>SUM(K370:K373)</f>
        <v>0</v>
      </c>
      <c r="L369" s="165"/>
      <c r="M369" s="165">
        <f>SUM(M370:M373)</f>
        <v>0</v>
      </c>
      <c r="N369" s="164"/>
      <c r="O369" s="164">
        <f>SUM(O370:O373)</f>
        <v>0</v>
      </c>
      <c r="P369" s="164"/>
      <c r="Q369" s="164">
        <f>SUM(Q370:Q373)</f>
        <v>0</v>
      </c>
      <c r="R369" s="165"/>
      <c r="S369" s="165"/>
      <c r="T369" s="166"/>
      <c r="U369" s="160"/>
      <c r="V369" s="160">
        <f>SUM(V370:V373)</f>
        <v>0</v>
      </c>
      <c r="W369" s="160"/>
      <c r="X369" s="160"/>
      <c r="Y369" s="160"/>
      <c r="AG369" t="s">
        <v>244</v>
      </c>
    </row>
    <row r="370" spans="1:60" ht="22.5" outlineLevel="1" x14ac:dyDescent="0.2">
      <c r="A370" s="168">
        <v>186</v>
      </c>
      <c r="B370" s="169" t="s">
        <v>2436</v>
      </c>
      <c r="C370" s="184" t="s">
        <v>2268</v>
      </c>
      <c r="D370" s="170" t="s">
        <v>1721</v>
      </c>
      <c r="E370" s="171">
        <v>1</v>
      </c>
      <c r="F370" s="172"/>
      <c r="G370" s="173">
        <f>ROUND(E370*F370,2)</f>
        <v>0</v>
      </c>
      <c r="H370" s="172"/>
      <c r="I370" s="173">
        <f>ROUND(E370*H370,2)</f>
        <v>0</v>
      </c>
      <c r="J370" s="172"/>
      <c r="K370" s="173">
        <f>ROUND(E370*J370,2)</f>
        <v>0</v>
      </c>
      <c r="L370" s="173">
        <v>21</v>
      </c>
      <c r="M370" s="173">
        <f>G370*(1+L370/100)</f>
        <v>0</v>
      </c>
      <c r="N370" s="171">
        <v>0</v>
      </c>
      <c r="O370" s="171">
        <f>ROUND(E370*N370,2)</f>
        <v>0</v>
      </c>
      <c r="P370" s="171">
        <v>0</v>
      </c>
      <c r="Q370" s="171">
        <f>ROUND(E370*P370,2)</f>
        <v>0</v>
      </c>
      <c r="R370" s="173"/>
      <c r="S370" s="173" t="s">
        <v>672</v>
      </c>
      <c r="T370" s="174" t="s">
        <v>249</v>
      </c>
      <c r="U370" s="158">
        <v>0</v>
      </c>
      <c r="V370" s="158">
        <f>ROUND(E370*U370,2)</f>
        <v>0</v>
      </c>
      <c r="W370" s="158"/>
      <c r="X370" s="158" t="s">
        <v>290</v>
      </c>
      <c r="Y370" s="158" t="s">
        <v>250</v>
      </c>
      <c r="Z370" s="147"/>
      <c r="AA370" s="147"/>
      <c r="AB370" s="147"/>
      <c r="AC370" s="147"/>
      <c r="AD370" s="147"/>
      <c r="AE370" s="147"/>
      <c r="AF370" s="147"/>
      <c r="AG370" s="147" t="s">
        <v>2393</v>
      </c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2" x14ac:dyDescent="0.2">
      <c r="A371" s="154"/>
      <c r="B371" s="155"/>
      <c r="C371" s="253" t="s">
        <v>2426</v>
      </c>
      <c r="D371" s="254"/>
      <c r="E371" s="254"/>
      <c r="F371" s="254"/>
      <c r="G371" s="254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253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1" x14ac:dyDescent="0.2">
      <c r="A372" s="176">
        <v>187</v>
      </c>
      <c r="B372" s="177" t="s">
        <v>2437</v>
      </c>
      <c r="C372" s="185" t="s">
        <v>2438</v>
      </c>
      <c r="D372" s="178" t="s">
        <v>2103</v>
      </c>
      <c r="E372" s="179">
        <v>2</v>
      </c>
      <c r="F372" s="180"/>
      <c r="G372" s="181">
        <f>ROUND(E372*F372,2)</f>
        <v>0</v>
      </c>
      <c r="H372" s="180"/>
      <c r="I372" s="181">
        <f>ROUND(E372*H372,2)</f>
        <v>0</v>
      </c>
      <c r="J372" s="180"/>
      <c r="K372" s="181">
        <f>ROUND(E372*J372,2)</f>
        <v>0</v>
      </c>
      <c r="L372" s="181">
        <v>21</v>
      </c>
      <c r="M372" s="181">
        <f>G372*(1+L372/100)</f>
        <v>0</v>
      </c>
      <c r="N372" s="179">
        <v>0</v>
      </c>
      <c r="O372" s="179">
        <f>ROUND(E372*N372,2)</f>
        <v>0</v>
      </c>
      <c r="P372" s="179">
        <v>0</v>
      </c>
      <c r="Q372" s="179">
        <f>ROUND(E372*P372,2)</f>
        <v>0</v>
      </c>
      <c r="R372" s="181"/>
      <c r="S372" s="181" t="s">
        <v>672</v>
      </c>
      <c r="T372" s="182" t="s">
        <v>249</v>
      </c>
      <c r="U372" s="158">
        <v>0</v>
      </c>
      <c r="V372" s="158">
        <f>ROUND(E372*U372,2)</f>
        <v>0</v>
      </c>
      <c r="W372" s="158"/>
      <c r="X372" s="158" t="s">
        <v>290</v>
      </c>
      <c r="Y372" s="158" t="s">
        <v>250</v>
      </c>
      <c r="Z372" s="147"/>
      <c r="AA372" s="147"/>
      <c r="AB372" s="147"/>
      <c r="AC372" s="147"/>
      <c r="AD372" s="147"/>
      <c r="AE372" s="147"/>
      <c r="AF372" s="147"/>
      <c r="AG372" s="147" t="s">
        <v>2393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1" x14ac:dyDescent="0.2">
      <c r="A373" s="176">
        <v>188</v>
      </c>
      <c r="B373" s="177" t="s">
        <v>2439</v>
      </c>
      <c r="C373" s="185" t="s">
        <v>2440</v>
      </c>
      <c r="D373" s="178" t="s">
        <v>1721</v>
      </c>
      <c r="E373" s="179">
        <v>1</v>
      </c>
      <c r="F373" s="180"/>
      <c r="G373" s="181">
        <f>ROUND(E373*F373,2)</f>
        <v>0</v>
      </c>
      <c r="H373" s="180"/>
      <c r="I373" s="181">
        <f>ROUND(E373*H373,2)</f>
        <v>0</v>
      </c>
      <c r="J373" s="180"/>
      <c r="K373" s="181">
        <f>ROUND(E373*J373,2)</f>
        <v>0</v>
      </c>
      <c r="L373" s="181">
        <v>21</v>
      </c>
      <c r="M373" s="181">
        <f>G373*(1+L373/100)</f>
        <v>0</v>
      </c>
      <c r="N373" s="179">
        <v>0</v>
      </c>
      <c r="O373" s="179">
        <f>ROUND(E373*N373,2)</f>
        <v>0</v>
      </c>
      <c r="P373" s="179">
        <v>0</v>
      </c>
      <c r="Q373" s="179">
        <f>ROUND(E373*P373,2)</f>
        <v>0</v>
      </c>
      <c r="R373" s="181"/>
      <c r="S373" s="181" t="s">
        <v>672</v>
      </c>
      <c r="T373" s="182" t="s">
        <v>249</v>
      </c>
      <c r="U373" s="158">
        <v>0</v>
      </c>
      <c r="V373" s="158">
        <f>ROUND(E373*U373,2)</f>
        <v>0</v>
      </c>
      <c r="W373" s="158"/>
      <c r="X373" s="158" t="s">
        <v>290</v>
      </c>
      <c r="Y373" s="158" t="s">
        <v>250</v>
      </c>
      <c r="Z373" s="147"/>
      <c r="AA373" s="147"/>
      <c r="AB373" s="147"/>
      <c r="AC373" s="147"/>
      <c r="AD373" s="147"/>
      <c r="AE373" s="147"/>
      <c r="AF373" s="147"/>
      <c r="AG373" s="147" t="s">
        <v>2393</v>
      </c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x14ac:dyDescent="0.2">
      <c r="A374" s="161" t="s">
        <v>243</v>
      </c>
      <c r="B374" s="162" t="s">
        <v>200</v>
      </c>
      <c r="C374" s="183" t="s">
        <v>201</v>
      </c>
      <c r="D374" s="163"/>
      <c r="E374" s="164"/>
      <c r="F374" s="165"/>
      <c r="G374" s="165">
        <f>SUMIF(AG375:AG378,"&lt;&gt;NOR",G375:G378)</f>
        <v>0</v>
      </c>
      <c r="H374" s="165"/>
      <c r="I374" s="165">
        <f>SUM(I375:I378)</f>
        <v>0</v>
      </c>
      <c r="J374" s="165"/>
      <c r="K374" s="165">
        <f>SUM(K375:K378)</f>
        <v>0</v>
      </c>
      <c r="L374" s="165"/>
      <c r="M374" s="165">
        <f>SUM(M375:M378)</f>
        <v>0</v>
      </c>
      <c r="N374" s="164"/>
      <c r="O374" s="164">
        <f>SUM(O375:O378)</f>
        <v>0</v>
      </c>
      <c r="P374" s="164"/>
      <c r="Q374" s="164">
        <f>SUM(Q375:Q378)</f>
        <v>0</v>
      </c>
      <c r="R374" s="165"/>
      <c r="S374" s="165"/>
      <c r="T374" s="166"/>
      <c r="U374" s="160"/>
      <c r="V374" s="160">
        <f>SUM(V375:V378)</f>
        <v>0</v>
      </c>
      <c r="W374" s="160"/>
      <c r="X374" s="160"/>
      <c r="Y374" s="160"/>
      <c r="AG374" t="s">
        <v>244</v>
      </c>
    </row>
    <row r="375" spans="1:60" outlineLevel="1" x14ac:dyDescent="0.2">
      <c r="A375" s="168">
        <v>189</v>
      </c>
      <c r="B375" s="169" t="s">
        <v>2441</v>
      </c>
      <c r="C375" s="184" t="s">
        <v>2442</v>
      </c>
      <c r="D375" s="170" t="s">
        <v>1721</v>
      </c>
      <c r="E375" s="171">
        <v>1</v>
      </c>
      <c r="F375" s="172"/>
      <c r="G375" s="173">
        <f>ROUND(E375*F375,2)</f>
        <v>0</v>
      </c>
      <c r="H375" s="172"/>
      <c r="I375" s="173">
        <f>ROUND(E375*H375,2)</f>
        <v>0</v>
      </c>
      <c r="J375" s="172"/>
      <c r="K375" s="173">
        <f>ROUND(E375*J375,2)</f>
        <v>0</v>
      </c>
      <c r="L375" s="173">
        <v>21</v>
      </c>
      <c r="M375" s="173">
        <f>G375*(1+L375/100)</f>
        <v>0</v>
      </c>
      <c r="N375" s="171">
        <v>0</v>
      </c>
      <c r="O375" s="171">
        <f>ROUND(E375*N375,2)</f>
        <v>0</v>
      </c>
      <c r="P375" s="171">
        <v>0</v>
      </c>
      <c r="Q375" s="171">
        <f>ROUND(E375*P375,2)</f>
        <v>0</v>
      </c>
      <c r="R375" s="173"/>
      <c r="S375" s="173" t="s">
        <v>672</v>
      </c>
      <c r="T375" s="174" t="s">
        <v>249</v>
      </c>
      <c r="U375" s="158">
        <v>0</v>
      </c>
      <c r="V375" s="158">
        <f>ROUND(E375*U375,2)</f>
        <v>0</v>
      </c>
      <c r="W375" s="158"/>
      <c r="X375" s="158" t="s">
        <v>290</v>
      </c>
      <c r="Y375" s="158" t="s">
        <v>250</v>
      </c>
      <c r="Z375" s="147"/>
      <c r="AA375" s="147"/>
      <c r="AB375" s="147"/>
      <c r="AC375" s="147"/>
      <c r="AD375" s="147"/>
      <c r="AE375" s="147"/>
      <c r="AF375" s="147"/>
      <c r="AG375" s="147" t="s">
        <v>2393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2" x14ac:dyDescent="0.2">
      <c r="A376" s="154"/>
      <c r="B376" s="155"/>
      <c r="C376" s="253" t="s">
        <v>2426</v>
      </c>
      <c r="D376" s="254"/>
      <c r="E376" s="254"/>
      <c r="F376" s="254"/>
      <c r="G376" s="254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253</v>
      </c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76">
        <v>190</v>
      </c>
      <c r="B377" s="177" t="s">
        <v>2443</v>
      </c>
      <c r="C377" s="185" t="s">
        <v>2444</v>
      </c>
      <c r="D377" s="178" t="s">
        <v>2103</v>
      </c>
      <c r="E377" s="179">
        <v>2</v>
      </c>
      <c r="F377" s="180"/>
      <c r="G377" s="181">
        <f>ROUND(E377*F377,2)</f>
        <v>0</v>
      </c>
      <c r="H377" s="180"/>
      <c r="I377" s="181">
        <f>ROUND(E377*H377,2)</f>
        <v>0</v>
      </c>
      <c r="J377" s="180"/>
      <c r="K377" s="181">
        <f>ROUND(E377*J377,2)</f>
        <v>0</v>
      </c>
      <c r="L377" s="181">
        <v>21</v>
      </c>
      <c r="M377" s="181">
        <f>G377*(1+L377/100)</f>
        <v>0</v>
      </c>
      <c r="N377" s="179">
        <v>0</v>
      </c>
      <c r="O377" s="179">
        <f>ROUND(E377*N377,2)</f>
        <v>0</v>
      </c>
      <c r="P377" s="179">
        <v>0</v>
      </c>
      <c r="Q377" s="179">
        <f>ROUND(E377*P377,2)</f>
        <v>0</v>
      </c>
      <c r="R377" s="181"/>
      <c r="S377" s="181" t="s">
        <v>672</v>
      </c>
      <c r="T377" s="182" t="s">
        <v>249</v>
      </c>
      <c r="U377" s="158">
        <v>0</v>
      </c>
      <c r="V377" s="158">
        <f>ROUND(E377*U377,2)</f>
        <v>0</v>
      </c>
      <c r="W377" s="158"/>
      <c r="X377" s="158" t="s">
        <v>290</v>
      </c>
      <c r="Y377" s="158" t="s">
        <v>250</v>
      </c>
      <c r="Z377" s="147"/>
      <c r="AA377" s="147"/>
      <c r="AB377" s="147"/>
      <c r="AC377" s="147"/>
      <c r="AD377" s="147"/>
      <c r="AE377" s="147"/>
      <c r="AF377" s="147"/>
      <c r="AG377" s="147" t="s">
        <v>2393</v>
      </c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1" x14ac:dyDescent="0.2">
      <c r="A378" s="176">
        <v>191</v>
      </c>
      <c r="B378" s="177" t="s">
        <v>2445</v>
      </c>
      <c r="C378" s="185" t="s">
        <v>2440</v>
      </c>
      <c r="D378" s="178" t="s">
        <v>1721</v>
      </c>
      <c r="E378" s="179">
        <v>1</v>
      </c>
      <c r="F378" s="180"/>
      <c r="G378" s="181">
        <f>ROUND(E378*F378,2)</f>
        <v>0</v>
      </c>
      <c r="H378" s="180"/>
      <c r="I378" s="181">
        <f>ROUND(E378*H378,2)</f>
        <v>0</v>
      </c>
      <c r="J378" s="180"/>
      <c r="K378" s="181">
        <f>ROUND(E378*J378,2)</f>
        <v>0</v>
      </c>
      <c r="L378" s="181">
        <v>21</v>
      </c>
      <c r="M378" s="181">
        <f>G378*(1+L378/100)</f>
        <v>0</v>
      </c>
      <c r="N378" s="179">
        <v>0</v>
      </c>
      <c r="O378" s="179">
        <f>ROUND(E378*N378,2)</f>
        <v>0</v>
      </c>
      <c r="P378" s="179">
        <v>0</v>
      </c>
      <c r="Q378" s="179">
        <f>ROUND(E378*P378,2)</f>
        <v>0</v>
      </c>
      <c r="R378" s="181"/>
      <c r="S378" s="181" t="s">
        <v>672</v>
      </c>
      <c r="T378" s="182" t="s">
        <v>249</v>
      </c>
      <c r="U378" s="158">
        <v>0</v>
      </c>
      <c r="V378" s="158">
        <f>ROUND(E378*U378,2)</f>
        <v>0</v>
      </c>
      <c r="W378" s="158"/>
      <c r="X378" s="158" t="s">
        <v>290</v>
      </c>
      <c r="Y378" s="158" t="s">
        <v>250</v>
      </c>
      <c r="Z378" s="147"/>
      <c r="AA378" s="147"/>
      <c r="AB378" s="147"/>
      <c r="AC378" s="147"/>
      <c r="AD378" s="147"/>
      <c r="AE378" s="147"/>
      <c r="AF378" s="147"/>
      <c r="AG378" s="147" t="s">
        <v>2393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x14ac:dyDescent="0.2">
      <c r="A379" s="161" t="s">
        <v>243</v>
      </c>
      <c r="B379" s="162" t="s">
        <v>202</v>
      </c>
      <c r="C379" s="183" t="s">
        <v>203</v>
      </c>
      <c r="D379" s="163"/>
      <c r="E379" s="164"/>
      <c r="F379" s="165"/>
      <c r="G379" s="165">
        <f>SUMIF(AG380:AG383,"&lt;&gt;NOR",G380:G383)</f>
        <v>0</v>
      </c>
      <c r="H379" s="165"/>
      <c r="I379" s="165">
        <f>SUM(I380:I383)</f>
        <v>0</v>
      </c>
      <c r="J379" s="165"/>
      <c r="K379" s="165">
        <f>SUM(K380:K383)</f>
        <v>0</v>
      </c>
      <c r="L379" s="165"/>
      <c r="M379" s="165">
        <f>SUM(M380:M383)</f>
        <v>0</v>
      </c>
      <c r="N379" s="164"/>
      <c r="O379" s="164">
        <f>SUM(O380:O383)</f>
        <v>0</v>
      </c>
      <c r="P379" s="164"/>
      <c r="Q379" s="164">
        <f>SUM(Q380:Q383)</f>
        <v>0</v>
      </c>
      <c r="R379" s="165"/>
      <c r="S379" s="165"/>
      <c r="T379" s="166"/>
      <c r="U379" s="160"/>
      <c r="V379" s="160">
        <f>SUM(V380:V383)</f>
        <v>0</v>
      </c>
      <c r="W379" s="160"/>
      <c r="X379" s="160"/>
      <c r="Y379" s="160"/>
      <c r="AG379" t="s">
        <v>244</v>
      </c>
    </row>
    <row r="380" spans="1:60" outlineLevel="1" x14ac:dyDescent="0.2">
      <c r="A380" s="168">
        <v>192</v>
      </c>
      <c r="B380" s="169" t="s">
        <v>2446</v>
      </c>
      <c r="C380" s="184" t="s">
        <v>2442</v>
      </c>
      <c r="D380" s="170" t="s">
        <v>1721</v>
      </c>
      <c r="E380" s="171">
        <v>1</v>
      </c>
      <c r="F380" s="172"/>
      <c r="G380" s="173">
        <f>ROUND(E380*F380,2)</f>
        <v>0</v>
      </c>
      <c r="H380" s="172"/>
      <c r="I380" s="173">
        <f>ROUND(E380*H380,2)</f>
        <v>0</v>
      </c>
      <c r="J380" s="172"/>
      <c r="K380" s="173">
        <f>ROUND(E380*J380,2)</f>
        <v>0</v>
      </c>
      <c r="L380" s="173">
        <v>21</v>
      </c>
      <c r="M380" s="173">
        <f>G380*(1+L380/100)</f>
        <v>0</v>
      </c>
      <c r="N380" s="171">
        <v>0</v>
      </c>
      <c r="O380" s="171">
        <f>ROUND(E380*N380,2)</f>
        <v>0</v>
      </c>
      <c r="P380" s="171">
        <v>0</v>
      </c>
      <c r="Q380" s="171">
        <f>ROUND(E380*P380,2)</f>
        <v>0</v>
      </c>
      <c r="R380" s="173"/>
      <c r="S380" s="173" t="s">
        <v>672</v>
      </c>
      <c r="T380" s="174" t="s">
        <v>249</v>
      </c>
      <c r="U380" s="158">
        <v>0</v>
      </c>
      <c r="V380" s="158">
        <f>ROUND(E380*U380,2)</f>
        <v>0</v>
      </c>
      <c r="W380" s="158"/>
      <c r="X380" s="158" t="s">
        <v>290</v>
      </c>
      <c r="Y380" s="158" t="s">
        <v>250</v>
      </c>
      <c r="Z380" s="147"/>
      <c r="AA380" s="147"/>
      <c r="AB380" s="147"/>
      <c r="AC380" s="147"/>
      <c r="AD380" s="147"/>
      <c r="AE380" s="147"/>
      <c r="AF380" s="147"/>
      <c r="AG380" s="147" t="s">
        <v>2393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2" x14ac:dyDescent="0.2">
      <c r="A381" s="154"/>
      <c r="B381" s="155"/>
      <c r="C381" s="253" t="s">
        <v>2426</v>
      </c>
      <c r="D381" s="254"/>
      <c r="E381" s="254"/>
      <c r="F381" s="254"/>
      <c r="G381" s="254"/>
      <c r="H381" s="158"/>
      <c r="I381" s="158"/>
      <c r="J381" s="158"/>
      <c r="K381" s="158"/>
      <c r="L381" s="158"/>
      <c r="M381" s="158"/>
      <c r="N381" s="157"/>
      <c r="O381" s="157"/>
      <c r="P381" s="157"/>
      <c r="Q381" s="157"/>
      <c r="R381" s="158"/>
      <c r="S381" s="158"/>
      <c r="T381" s="158"/>
      <c r="U381" s="158"/>
      <c r="V381" s="158"/>
      <c r="W381" s="158"/>
      <c r="X381" s="158"/>
      <c r="Y381" s="158"/>
      <c r="Z381" s="147"/>
      <c r="AA381" s="147"/>
      <c r="AB381" s="147"/>
      <c r="AC381" s="147"/>
      <c r="AD381" s="147"/>
      <c r="AE381" s="147"/>
      <c r="AF381" s="147"/>
      <c r="AG381" s="147" t="s">
        <v>253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1" x14ac:dyDescent="0.2">
      <c r="A382" s="176">
        <v>193</v>
      </c>
      <c r="B382" s="177" t="s">
        <v>2447</v>
      </c>
      <c r="C382" s="185" t="s">
        <v>2444</v>
      </c>
      <c r="D382" s="178" t="s">
        <v>2103</v>
      </c>
      <c r="E382" s="179">
        <v>2</v>
      </c>
      <c r="F382" s="180"/>
      <c r="G382" s="181">
        <f>ROUND(E382*F382,2)</f>
        <v>0</v>
      </c>
      <c r="H382" s="180"/>
      <c r="I382" s="181">
        <f>ROUND(E382*H382,2)</f>
        <v>0</v>
      </c>
      <c r="J382" s="180"/>
      <c r="K382" s="181">
        <f>ROUND(E382*J382,2)</f>
        <v>0</v>
      </c>
      <c r="L382" s="181">
        <v>21</v>
      </c>
      <c r="M382" s="181">
        <f>G382*(1+L382/100)</f>
        <v>0</v>
      </c>
      <c r="N382" s="179">
        <v>0</v>
      </c>
      <c r="O382" s="179">
        <f>ROUND(E382*N382,2)</f>
        <v>0</v>
      </c>
      <c r="P382" s="179">
        <v>0</v>
      </c>
      <c r="Q382" s="179">
        <f>ROUND(E382*P382,2)</f>
        <v>0</v>
      </c>
      <c r="R382" s="181"/>
      <c r="S382" s="181" t="s">
        <v>672</v>
      </c>
      <c r="T382" s="182" t="s">
        <v>249</v>
      </c>
      <c r="U382" s="158">
        <v>0</v>
      </c>
      <c r="V382" s="158">
        <f>ROUND(E382*U382,2)</f>
        <v>0</v>
      </c>
      <c r="W382" s="158"/>
      <c r="X382" s="158" t="s">
        <v>290</v>
      </c>
      <c r="Y382" s="158" t="s">
        <v>250</v>
      </c>
      <c r="Z382" s="147"/>
      <c r="AA382" s="147"/>
      <c r="AB382" s="147"/>
      <c r="AC382" s="147"/>
      <c r="AD382" s="147"/>
      <c r="AE382" s="147"/>
      <c r="AF382" s="147"/>
      <c r="AG382" s="147" t="s">
        <v>2393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">
      <c r="A383" s="176">
        <v>194</v>
      </c>
      <c r="B383" s="177" t="s">
        <v>2448</v>
      </c>
      <c r="C383" s="185" t="s">
        <v>2440</v>
      </c>
      <c r="D383" s="178" t="s">
        <v>1721</v>
      </c>
      <c r="E383" s="179">
        <v>1</v>
      </c>
      <c r="F383" s="180"/>
      <c r="G383" s="181">
        <f>ROUND(E383*F383,2)</f>
        <v>0</v>
      </c>
      <c r="H383" s="180"/>
      <c r="I383" s="181">
        <f>ROUND(E383*H383,2)</f>
        <v>0</v>
      </c>
      <c r="J383" s="180"/>
      <c r="K383" s="181">
        <f>ROUND(E383*J383,2)</f>
        <v>0</v>
      </c>
      <c r="L383" s="181">
        <v>21</v>
      </c>
      <c r="M383" s="181">
        <f>G383*(1+L383/100)</f>
        <v>0</v>
      </c>
      <c r="N383" s="179">
        <v>0</v>
      </c>
      <c r="O383" s="179">
        <f>ROUND(E383*N383,2)</f>
        <v>0</v>
      </c>
      <c r="P383" s="179">
        <v>0</v>
      </c>
      <c r="Q383" s="179">
        <f>ROUND(E383*P383,2)</f>
        <v>0</v>
      </c>
      <c r="R383" s="181"/>
      <c r="S383" s="181" t="s">
        <v>672</v>
      </c>
      <c r="T383" s="182" t="s">
        <v>249</v>
      </c>
      <c r="U383" s="158">
        <v>0</v>
      </c>
      <c r="V383" s="158">
        <f>ROUND(E383*U383,2)</f>
        <v>0</v>
      </c>
      <c r="W383" s="158"/>
      <c r="X383" s="158" t="s">
        <v>290</v>
      </c>
      <c r="Y383" s="158" t="s">
        <v>250</v>
      </c>
      <c r="Z383" s="147"/>
      <c r="AA383" s="147"/>
      <c r="AB383" s="147"/>
      <c r="AC383" s="147"/>
      <c r="AD383" s="147"/>
      <c r="AE383" s="147"/>
      <c r="AF383" s="147"/>
      <c r="AG383" s="147" t="s">
        <v>2393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x14ac:dyDescent="0.2">
      <c r="A384" s="161" t="s">
        <v>243</v>
      </c>
      <c r="B384" s="162" t="s">
        <v>212</v>
      </c>
      <c r="C384" s="183" t="s">
        <v>213</v>
      </c>
      <c r="D384" s="163"/>
      <c r="E384" s="164"/>
      <c r="F384" s="165"/>
      <c r="G384" s="165">
        <f>SUMIF(AG385:AG394,"&lt;&gt;NOR",G385:G394)</f>
        <v>0</v>
      </c>
      <c r="H384" s="165"/>
      <c r="I384" s="165">
        <f>SUM(I385:I394)</f>
        <v>0</v>
      </c>
      <c r="J384" s="165"/>
      <c r="K384" s="165">
        <f>SUM(K385:K394)</f>
        <v>0</v>
      </c>
      <c r="L384" s="165"/>
      <c r="M384" s="165">
        <f>SUM(M385:M394)</f>
        <v>0</v>
      </c>
      <c r="N384" s="164"/>
      <c r="O384" s="164">
        <f>SUM(O385:O394)</f>
        <v>0</v>
      </c>
      <c r="P384" s="164"/>
      <c r="Q384" s="164">
        <f>SUM(Q385:Q394)</f>
        <v>0</v>
      </c>
      <c r="R384" s="165"/>
      <c r="S384" s="165"/>
      <c r="T384" s="166"/>
      <c r="U384" s="160"/>
      <c r="V384" s="160">
        <f>SUM(V385:V394)</f>
        <v>0</v>
      </c>
      <c r="W384" s="160"/>
      <c r="X384" s="160"/>
      <c r="Y384" s="160"/>
      <c r="AG384" t="s">
        <v>244</v>
      </c>
    </row>
    <row r="385" spans="1:60" outlineLevel="1" x14ac:dyDescent="0.2">
      <c r="A385" s="176">
        <v>195</v>
      </c>
      <c r="B385" s="177" t="s">
        <v>2449</v>
      </c>
      <c r="C385" s="185" t="s">
        <v>2450</v>
      </c>
      <c r="D385" s="178" t="s">
        <v>671</v>
      </c>
      <c r="E385" s="179">
        <v>1</v>
      </c>
      <c r="F385" s="180"/>
      <c r="G385" s="181">
        <f t="shared" ref="G385:G393" si="112">ROUND(E385*F385,2)</f>
        <v>0</v>
      </c>
      <c r="H385" s="180"/>
      <c r="I385" s="181">
        <f t="shared" ref="I385:I393" si="113">ROUND(E385*H385,2)</f>
        <v>0</v>
      </c>
      <c r="J385" s="180"/>
      <c r="K385" s="181">
        <f t="shared" ref="K385:K393" si="114">ROUND(E385*J385,2)</f>
        <v>0</v>
      </c>
      <c r="L385" s="181">
        <v>21</v>
      </c>
      <c r="M385" s="181">
        <f t="shared" ref="M385:M393" si="115">G385*(1+L385/100)</f>
        <v>0</v>
      </c>
      <c r="N385" s="179">
        <v>0</v>
      </c>
      <c r="O385" s="179">
        <f t="shared" ref="O385:O393" si="116">ROUND(E385*N385,2)</f>
        <v>0</v>
      </c>
      <c r="P385" s="179">
        <v>0</v>
      </c>
      <c r="Q385" s="179">
        <f t="shared" ref="Q385:Q393" si="117">ROUND(E385*P385,2)</f>
        <v>0</v>
      </c>
      <c r="R385" s="181"/>
      <c r="S385" s="181" t="s">
        <v>672</v>
      </c>
      <c r="T385" s="182" t="s">
        <v>249</v>
      </c>
      <c r="U385" s="158">
        <v>0</v>
      </c>
      <c r="V385" s="158">
        <f t="shared" ref="V385:V393" si="118">ROUND(E385*U385,2)</f>
        <v>0</v>
      </c>
      <c r="W385" s="158"/>
      <c r="X385" s="158" t="s">
        <v>290</v>
      </c>
      <c r="Y385" s="158" t="s">
        <v>250</v>
      </c>
      <c r="Z385" s="147"/>
      <c r="AA385" s="147"/>
      <c r="AB385" s="147"/>
      <c r="AC385" s="147"/>
      <c r="AD385" s="147"/>
      <c r="AE385" s="147"/>
      <c r="AF385" s="147"/>
      <c r="AG385" s="147" t="s">
        <v>291</v>
      </c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1" x14ac:dyDescent="0.2">
      <c r="A386" s="176">
        <v>196</v>
      </c>
      <c r="B386" s="177" t="s">
        <v>2451</v>
      </c>
      <c r="C386" s="185" t="s">
        <v>2452</v>
      </c>
      <c r="D386" s="178" t="s">
        <v>671</v>
      </c>
      <c r="E386" s="179">
        <v>1</v>
      </c>
      <c r="F386" s="180"/>
      <c r="G386" s="181">
        <f t="shared" si="112"/>
        <v>0</v>
      </c>
      <c r="H386" s="180"/>
      <c r="I386" s="181">
        <f t="shared" si="113"/>
        <v>0</v>
      </c>
      <c r="J386" s="180"/>
      <c r="K386" s="181">
        <f t="shared" si="114"/>
        <v>0</v>
      </c>
      <c r="L386" s="181">
        <v>21</v>
      </c>
      <c r="M386" s="181">
        <f t="shared" si="115"/>
        <v>0</v>
      </c>
      <c r="N386" s="179">
        <v>0</v>
      </c>
      <c r="O386" s="179">
        <f t="shared" si="116"/>
        <v>0</v>
      </c>
      <c r="P386" s="179">
        <v>0</v>
      </c>
      <c r="Q386" s="179">
        <f t="shared" si="117"/>
        <v>0</v>
      </c>
      <c r="R386" s="181"/>
      <c r="S386" s="181" t="s">
        <v>672</v>
      </c>
      <c r="T386" s="182" t="s">
        <v>249</v>
      </c>
      <c r="U386" s="158">
        <v>0</v>
      </c>
      <c r="V386" s="158">
        <f t="shared" si="118"/>
        <v>0</v>
      </c>
      <c r="W386" s="158"/>
      <c r="X386" s="158" t="s">
        <v>290</v>
      </c>
      <c r="Y386" s="158" t="s">
        <v>250</v>
      </c>
      <c r="Z386" s="147"/>
      <c r="AA386" s="147"/>
      <c r="AB386" s="147"/>
      <c r="AC386" s="147"/>
      <c r="AD386" s="147"/>
      <c r="AE386" s="147"/>
      <c r="AF386" s="147"/>
      <c r="AG386" s="147" t="s">
        <v>1729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1" x14ac:dyDescent="0.2">
      <c r="A387" s="176">
        <v>197</v>
      </c>
      <c r="B387" s="177" t="s">
        <v>2453</v>
      </c>
      <c r="C387" s="185" t="s">
        <v>2454</v>
      </c>
      <c r="D387" s="178" t="s">
        <v>671</v>
      </c>
      <c r="E387" s="179">
        <v>1</v>
      </c>
      <c r="F387" s="180"/>
      <c r="G387" s="181">
        <f t="shared" si="112"/>
        <v>0</v>
      </c>
      <c r="H387" s="180"/>
      <c r="I387" s="181">
        <f t="shared" si="113"/>
        <v>0</v>
      </c>
      <c r="J387" s="180"/>
      <c r="K387" s="181">
        <f t="shared" si="114"/>
        <v>0</v>
      </c>
      <c r="L387" s="181">
        <v>21</v>
      </c>
      <c r="M387" s="181">
        <f t="shared" si="115"/>
        <v>0</v>
      </c>
      <c r="N387" s="179">
        <v>0</v>
      </c>
      <c r="O387" s="179">
        <f t="shared" si="116"/>
        <v>0</v>
      </c>
      <c r="P387" s="179">
        <v>0</v>
      </c>
      <c r="Q387" s="179">
        <f t="shared" si="117"/>
        <v>0</v>
      </c>
      <c r="R387" s="181"/>
      <c r="S387" s="181" t="s">
        <v>672</v>
      </c>
      <c r="T387" s="182" t="s">
        <v>249</v>
      </c>
      <c r="U387" s="158">
        <v>0</v>
      </c>
      <c r="V387" s="158">
        <f t="shared" si="118"/>
        <v>0</v>
      </c>
      <c r="W387" s="158"/>
      <c r="X387" s="158" t="s">
        <v>290</v>
      </c>
      <c r="Y387" s="158" t="s">
        <v>250</v>
      </c>
      <c r="Z387" s="147"/>
      <c r="AA387" s="147"/>
      <c r="AB387" s="147"/>
      <c r="AC387" s="147"/>
      <c r="AD387" s="147"/>
      <c r="AE387" s="147"/>
      <c r="AF387" s="147"/>
      <c r="AG387" s="147" t="s">
        <v>291</v>
      </c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1" x14ac:dyDescent="0.2">
      <c r="A388" s="176">
        <v>198</v>
      </c>
      <c r="B388" s="177" t="s">
        <v>2455</v>
      </c>
      <c r="C388" s="185" t="s">
        <v>2456</v>
      </c>
      <c r="D388" s="178" t="s">
        <v>671</v>
      </c>
      <c r="E388" s="179">
        <v>1</v>
      </c>
      <c r="F388" s="180"/>
      <c r="G388" s="181">
        <f t="shared" si="112"/>
        <v>0</v>
      </c>
      <c r="H388" s="180"/>
      <c r="I388" s="181">
        <f t="shared" si="113"/>
        <v>0</v>
      </c>
      <c r="J388" s="180"/>
      <c r="K388" s="181">
        <f t="shared" si="114"/>
        <v>0</v>
      </c>
      <c r="L388" s="181">
        <v>21</v>
      </c>
      <c r="M388" s="181">
        <f t="shared" si="115"/>
        <v>0</v>
      </c>
      <c r="N388" s="179">
        <v>0</v>
      </c>
      <c r="O388" s="179">
        <f t="shared" si="116"/>
        <v>0</v>
      </c>
      <c r="P388" s="179">
        <v>0</v>
      </c>
      <c r="Q388" s="179">
        <f t="shared" si="117"/>
        <v>0</v>
      </c>
      <c r="R388" s="181"/>
      <c r="S388" s="181" t="s">
        <v>672</v>
      </c>
      <c r="T388" s="182" t="s">
        <v>249</v>
      </c>
      <c r="U388" s="158">
        <v>0</v>
      </c>
      <c r="V388" s="158">
        <f t="shared" si="118"/>
        <v>0</v>
      </c>
      <c r="W388" s="158"/>
      <c r="X388" s="158" t="s">
        <v>290</v>
      </c>
      <c r="Y388" s="158" t="s">
        <v>250</v>
      </c>
      <c r="Z388" s="147"/>
      <c r="AA388" s="147"/>
      <c r="AB388" s="147"/>
      <c r="AC388" s="147"/>
      <c r="AD388" s="147"/>
      <c r="AE388" s="147"/>
      <c r="AF388" s="147"/>
      <c r="AG388" s="147" t="s">
        <v>291</v>
      </c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1" x14ac:dyDescent="0.2">
      <c r="A389" s="176">
        <v>199</v>
      </c>
      <c r="B389" s="177" t="s">
        <v>2457</v>
      </c>
      <c r="C389" s="185" t="s">
        <v>2458</v>
      </c>
      <c r="D389" s="178" t="s">
        <v>671</v>
      </c>
      <c r="E389" s="179">
        <v>1</v>
      </c>
      <c r="F389" s="180"/>
      <c r="G389" s="181">
        <f t="shared" si="112"/>
        <v>0</v>
      </c>
      <c r="H389" s="180"/>
      <c r="I389" s="181">
        <f t="shared" si="113"/>
        <v>0</v>
      </c>
      <c r="J389" s="180"/>
      <c r="K389" s="181">
        <f t="shared" si="114"/>
        <v>0</v>
      </c>
      <c r="L389" s="181">
        <v>21</v>
      </c>
      <c r="M389" s="181">
        <f t="shared" si="115"/>
        <v>0</v>
      </c>
      <c r="N389" s="179">
        <v>0</v>
      </c>
      <c r="O389" s="179">
        <f t="shared" si="116"/>
        <v>0</v>
      </c>
      <c r="P389" s="179">
        <v>0</v>
      </c>
      <c r="Q389" s="179">
        <f t="shared" si="117"/>
        <v>0</v>
      </c>
      <c r="R389" s="181"/>
      <c r="S389" s="181" t="s">
        <v>672</v>
      </c>
      <c r="T389" s="182" t="s">
        <v>249</v>
      </c>
      <c r="U389" s="158">
        <v>0</v>
      </c>
      <c r="V389" s="158">
        <f t="shared" si="118"/>
        <v>0</v>
      </c>
      <c r="W389" s="158"/>
      <c r="X389" s="158" t="s">
        <v>290</v>
      </c>
      <c r="Y389" s="158" t="s">
        <v>250</v>
      </c>
      <c r="Z389" s="147"/>
      <c r="AA389" s="147"/>
      <c r="AB389" s="147"/>
      <c r="AC389" s="147"/>
      <c r="AD389" s="147"/>
      <c r="AE389" s="147"/>
      <c r="AF389" s="147"/>
      <c r="AG389" s="147" t="s">
        <v>1729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76">
        <v>200</v>
      </c>
      <c r="B390" s="177" t="s">
        <v>2459</v>
      </c>
      <c r="C390" s="185" t="s">
        <v>263</v>
      </c>
      <c r="D390" s="178" t="s">
        <v>671</v>
      </c>
      <c r="E390" s="179">
        <v>1</v>
      </c>
      <c r="F390" s="180"/>
      <c r="G390" s="181">
        <f t="shared" si="112"/>
        <v>0</v>
      </c>
      <c r="H390" s="180"/>
      <c r="I390" s="181">
        <f t="shared" si="113"/>
        <v>0</v>
      </c>
      <c r="J390" s="180"/>
      <c r="K390" s="181">
        <f t="shared" si="114"/>
        <v>0</v>
      </c>
      <c r="L390" s="181">
        <v>21</v>
      </c>
      <c r="M390" s="181">
        <f t="shared" si="115"/>
        <v>0</v>
      </c>
      <c r="N390" s="179">
        <v>0</v>
      </c>
      <c r="O390" s="179">
        <f t="shared" si="116"/>
        <v>0</v>
      </c>
      <c r="P390" s="179">
        <v>0</v>
      </c>
      <c r="Q390" s="179">
        <f t="shared" si="117"/>
        <v>0</v>
      </c>
      <c r="R390" s="181"/>
      <c r="S390" s="181" t="s">
        <v>672</v>
      </c>
      <c r="T390" s="182" t="s">
        <v>249</v>
      </c>
      <c r="U390" s="158">
        <v>0</v>
      </c>
      <c r="V390" s="158">
        <f t="shared" si="118"/>
        <v>0</v>
      </c>
      <c r="W390" s="158"/>
      <c r="X390" s="158" t="s">
        <v>290</v>
      </c>
      <c r="Y390" s="158" t="s">
        <v>250</v>
      </c>
      <c r="Z390" s="147"/>
      <c r="AA390" s="147"/>
      <c r="AB390" s="147"/>
      <c r="AC390" s="147"/>
      <c r="AD390" s="147"/>
      <c r="AE390" s="147"/>
      <c r="AF390" s="147"/>
      <c r="AG390" s="147" t="s">
        <v>1729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ht="22.5" outlineLevel="1" x14ac:dyDescent="0.2">
      <c r="A391" s="176">
        <v>201</v>
      </c>
      <c r="B391" s="177" t="s">
        <v>2460</v>
      </c>
      <c r="C391" s="185" t="s">
        <v>2461</v>
      </c>
      <c r="D391" s="178" t="s">
        <v>671</v>
      </c>
      <c r="E391" s="179">
        <v>1</v>
      </c>
      <c r="F391" s="180"/>
      <c r="G391" s="181">
        <f t="shared" si="112"/>
        <v>0</v>
      </c>
      <c r="H391" s="180"/>
      <c r="I391" s="181">
        <f t="shared" si="113"/>
        <v>0</v>
      </c>
      <c r="J391" s="180"/>
      <c r="K391" s="181">
        <f t="shared" si="114"/>
        <v>0</v>
      </c>
      <c r="L391" s="181">
        <v>21</v>
      </c>
      <c r="M391" s="181">
        <f t="shared" si="115"/>
        <v>0</v>
      </c>
      <c r="N391" s="179">
        <v>0</v>
      </c>
      <c r="O391" s="179">
        <f t="shared" si="116"/>
        <v>0</v>
      </c>
      <c r="P391" s="179">
        <v>0</v>
      </c>
      <c r="Q391" s="179">
        <f t="shared" si="117"/>
        <v>0</v>
      </c>
      <c r="R391" s="181"/>
      <c r="S391" s="181" t="s">
        <v>672</v>
      </c>
      <c r="T391" s="182" t="s">
        <v>249</v>
      </c>
      <c r="U391" s="158">
        <v>0</v>
      </c>
      <c r="V391" s="158">
        <f t="shared" si="118"/>
        <v>0</v>
      </c>
      <c r="W391" s="158"/>
      <c r="X391" s="158" t="s">
        <v>290</v>
      </c>
      <c r="Y391" s="158" t="s">
        <v>250</v>
      </c>
      <c r="Z391" s="147"/>
      <c r="AA391" s="147"/>
      <c r="AB391" s="147"/>
      <c r="AC391" s="147"/>
      <c r="AD391" s="147"/>
      <c r="AE391" s="147"/>
      <c r="AF391" s="147"/>
      <c r="AG391" s="147" t="s">
        <v>1729</v>
      </c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1" x14ac:dyDescent="0.2">
      <c r="A392" s="176">
        <v>202</v>
      </c>
      <c r="B392" s="177" t="s">
        <v>2462</v>
      </c>
      <c r="C392" s="185" t="s">
        <v>2463</v>
      </c>
      <c r="D392" s="178" t="s">
        <v>671</v>
      </c>
      <c r="E392" s="179">
        <v>1</v>
      </c>
      <c r="F392" s="180"/>
      <c r="G392" s="181">
        <f t="shared" si="112"/>
        <v>0</v>
      </c>
      <c r="H392" s="180"/>
      <c r="I392" s="181">
        <f t="shared" si="113"/>
        <v>0</v>
      </c>
      <c r="J392" s="180"/>
      <c r="K392" s="181">
        <f t="shared" si="114"/>
        <v>0</v>
      </c>
      <c r="L392" s="181">
        <v>21</v>
      </c>
      <c r="M392" s="181">
        <f t="shared" si="115"/>
        <v>0</v>
      </c>
      <c r="N392" s="179">
        <v>0</v>
      </c>
      <c r="O392" s="179">
        <f t="shared" si="116"/>
        <v>0</v>
      </c>
      <c r="P392" s="179">
        <v>0</v>
      </c>
      <c r="Q392" s="179">
        <f t="shared" si="117"/>
        <v>0</v>
      </c>
      <c r="R392" s="181"/>
      <c r="S392" s="181" t="s">
        <v>672</v>
      </c>
      <c r="T392" s="182" t="s">
        <v>249</v>
      </c>
      <c r="U392" s="158">
        <v>0</v>
      </c>
      <c r="V392" s="158">
        <f t="shared" si="118"/>
        <v>0</v>
      </c>
      <c r="W392" s="158"/>
      <c r="X392" s="158" t="s">
        <v>290</v>
      </c>
      <c r="Y392" s="158" t="s">
        <v>250</v>
      </c>
      <c r="Z392" s="147"/>
      <c r="AA392" s="147"/>
      <c r="AB392" s="147"/>
      <c r="AC392" s="147"/>
      <c r="AD392" s="147"/>
      <c r="AE392" s="147"/>
      <c r="AF392" s="147"/>
      <c r="AG392" s="147" t="s">
        <v>291</v>
      </c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ht="33.75" outlineLevel="1" x14ac:dyDescent="0.2">
      <c r="A393" s="168">
        <v>203</v>
      </c>
      <c r="B393" s="169" t="s">
        <v>2464</v>
      </c>
      <c r="C393" s="184" t="s">
        <v>2465</v>
      </c>
      <c r="D393" s="170" t="s">
        <v>671</v>
      </c>
      <c r="E393" s="171">
        <v>1</v>
      </c>
      <c r="F393" s="172"/>
      <c r="G393" s="173">
        <f t="shared" si="112"/>
        <v>0</v>
      </c>
      <c r="H393" s="172"/>
      <c r="I393" s="173">
        <f t="shared" si="113"/>
        <v>0</v>
      </c>
      <c r="J393" s="172"/>
      <c r="K393" s="173">
        <f t="shared" si="114"/>
        <v>0</v>
      </c>
      <c r="L393" s="173">
        <v>21</v>
      </c>
      <c r="M393" s="173">
        <f t="shared" si="115"/>
        <v>0</v>
      </c>
      <c r="N393" s="171">
        <v>0</v>
      </c>
      <c r="O393" s="171">
        <f t="shared" si="116"/>
        <v>0</v>
      </c>
      <c r="P393" s="171">
        <v>0</v>
      </c>
      <c r="Q393" s="171">
        <f t="shared" si="117"/>
        <v>0</v>
      </c>
      <c r="R393" s="173"/>
      <c r="S393" s="173" t="s">
        <v>672</v>
      </c>
      <c r="T393" s="174" t="s">
        <v>249</v>
      </c>
      <c r="U393" s="158">
        <v>0</v>
      </c>
      <c r="V393" s="158">
        <f t="shared" si="118"/>
        <v>0</v>
      </c>
      <c r="W393" s="158"/>
      <c r="X393" s="158" t="s">
        <v>290</v>
      </c>
      <c r="Y393" s="158" t="s">
        <v>250</v>
      </c>
      <c r="Z393" s="147"/>
      <c r="AA393" s="147"/>
      <c r="AB393" s="147"/>
      <c r="AC393" s="147"/>
      <c r="AD393" s="147"/>
      <c r="AE393" s="147"/>
      <c r="AF393" s="147"/>
      <c r="AG393" s="147" t="s">
        <v>291</v>
      </c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2" x14ac:dyDescent="0.2">
      <c r="A394" s="154"/>
      <c r="B394" s="155"/>
      <c r="C394" s="253" t="s">
        <v>2466</v>
      </c>
      <c r="D394" s="254"/>
      <c r="E394" s="254"/>
      <c r="F394" s="254"/>
      <c r="G394" s="254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253</v>
      </c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x14ac:dyDescent="0.2">
      <c r="A395" s="3"/>
      <c r="B395" s="4"/>
      <c r="C395" s="186"/>
      <c r="D395" s="6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AE395">
        <v>12</v>
      </c>
      <c r="AF395">
        <v>21</v>
      </c>
      <c r="AG395" t="s">
        <v>229</v>
      </c>
    </row>
    <row r="396" spans="1:60" x14ac:dyDescent="0.2">
      <c r="A396" s="150"/>
      <c r="B396" s="151" t="s">
        <v>29</v>
      </c>
      <c r="C396" s="187"/>
      <c r="D396" s="152"/>
      <c r="E396" s="153"/>
      <c r="F396" s="153"/>
      <c r="G396" s="167">
        <f>G8+G27+G46+G65+G83+G105+G124+G142+G173+G178+G183+G188+G193+G198+G216+G234+G252+G269+G290+G309+G327+G359+G364+G369+G374+G379+G384</f>
        <v>0</v>
      </c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AE396">
        <f>SUMIF(L7:L394,AE395,G7:G394)</f>
        <v>0</v>
      </c>
      <c r="AF396">
        <f>SUMIF(L7:L394,AF395,G7:G394)</f>
        <v>0</v>
      </c>
      <c r="AG396" t="s">
        <v>282</v>
      </c>
    </row>
    <row r="397" spans="1:60" x14ac:dyDescent="0.2">
      <c r="C397" s="188"/>
      <c r="D397" s="10"/>
      <c r="AG397" t="s">
        <v>283</v>
      </c>
    </row>
    <row r="398" spans="1:60" x14ac:dyDescent="0.2">
      <c r="D398" s="10"/>
    </row>
    <row r="399" spans="1:60" x14ac:dyDescent="0.2">
      <c r="D399" s="10"/>
    </row>
    <row r="400" spans="1:60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48UPt58L7ir8GrHdPJwXwnmNn0UACA4xwsdjpGf6c4EOejaRnVRcP0CtJSwVqLs06iJbiJMAycjKzhD8Awt3g==" saltValue="Bk+AUGRqNYX502UIlBuMdw==" spinCount="100000" sheet="1" formatRows="0"/>
  <mergeCells count="161">
    <mergeCell ref="A1:G1"/>
    <mergeCell ref="C2:G2"/>
    <mergeCell ref="C3:G3"/>
    <mergeCell ref="C4:G4"/>
    <mergeCell ref="C10:G10"/>
    <mergeCell ref="C11:G11"/>
    <mergeCell ref="C18:G18"/>
    <mergeCell ref="C29:G29"/>
    <mergeCell ref="C30:G30"/>
    <mergeCell ref="C31:G31"/>
    <mergeCell ref="C32:G32"/>
    <mergeCell ref="C33:G33"/>
    <mergeCell ref="C12:G12"/>
    <mergeCell ref="C13:G13"/>
    <mergeCell ref="C14:G14"/>
    <mergeCell ref="C15:G15"/>
    <mergeCell ref="C16:G16"/>
    <mergeCell ref="C17:G17"/>
    <mergeCell ref="C50:G50"/>
    <mergeCell ref="C51:G51"/>
    <mergeCell ref="C52:G52"/>
    <mergeCell ref="C53:G53"/>
    <mergeCell ref="C54:G54"/>
    <mergeCell ref="C55:G55"/>
    <mergeCell ref="C34:G34"/>
    <mergeCell ref="C35:G35"/>
    <mergeCell ref="C36:G36"/>
    <mergeCell ref="C37:G37"/>
    <mergeCell ref="C48:G48"/>
    <mergeCell ref="C49:G49"/>
    <mergeCell ref="C72:G72"/>
    <mergeCell ref="C73:G73"/>
    <mergeCell ref="C74:G74"/>
    <mergeCell ref="C75:G75"/>
    <mergeCell ref="C85:G85"/>
    <mergeCell ref="C86:G86"/>
    <mergeCell ref="C56:G56"/>
    <mergeCell ref="C67:G67"/>
    <mergeCell ref="C68:G68"/>
    <mergeCell ref="C69:G69"/>
    <mergeCell ref="C70:G70"/>
    <mergeCell ref="C71:G71"/>
    <mergeCell ref="C93:G93"/>
    <mergeCell ref="C94:G94"/>
    <mergeCell ref="C95:G95"/>
    <mergeCell ref="C107:G107"/>
    <mergeCell ref="C108:G108"/>
    <mergeCell ref="C109:G109"/>
    <mergeCell ref="C87:G87"/>
    <mergeCell ref="C88:G88"/>
    <mergeCell ref="C89:G89"/>
    <mergeCell ref="C90:G90"/>
    <mergeCell ref="C91:G91"/>
    <mergeCell ref="C92:G92"/>
    <mergeCell ref="C116:G116"/>
    <mergeCell ref="C126:G126"/>
    <mergeCell ref="C127:G127"/>
    <mergeCell ref="C128:G128"/>
    <mergeCell ref="C129:G129"/>
    <mergeCell ref="C130:G130"/>
    <mergeCell ref="C110:G110"/>
    <mergeCell ref="C111:G111"/>
    <mergeCell ref="C112:G112"/>
    <mergeCell ref="C113:G113"/>
    <mergeCell ref="C114:G114"/>
    <mergeCell ref="C115:G115"/>
    <mergeCell ref="C145:G145"/>
    <mergeCell ref="C146:G146"/>
    <mergeCell ref="C147:G147"/>
    <mergeCell ref="C148:G148"/>
    <mergeCell ref="C149:G149"/>
    <mergeCell ref="C150:G150"/>
    <mergeCell ref="C131:G131"/>
    <mergeCell ref="C132:G132"/>
    <mergeCell ref="C133:G133"/>
    <mergeCell ref="C134:G134"/>
    <mergeCell ref="C135:G135"/>
    <mergeCell ref="C144:G144"/>
    <mergeCell ref="C200:G200"/>
    <mergeCell ref="C201:G201"/>
    <mergeCell ref="C202:G202"/>
    <mergeCell ref="C203:G203"/>
    <mergeCell ref="C204:G204"/>
    <mergeCell ref="C205:G205"/>
    <mergeCell ref="C152:G152"/>
    <mergeCell ref="C175:G175"/>
    <mergeCell ref="C180:G180"/>
    <mergeCell ref="C185:G185"/>
    <mergeCell ref="C190:G190"/>
    <mergeCell ref="C195:G195"/>
    <mergeCell ref="C222:G222"/>
    <mergeCell ref="C223:G223"/>
    <mergeCell ref="C224:G224"/>
    <mergeCell ref="C225:G225"/>
    <mergeCell ref="C236:G236"/>
    <mergeCell ref="C237:G237"/>
    <mergeCell ref="C206:G206"/>
    <mergeCell ref="C207:G207"/>
    <mergeCell ref="C218:G218"/>
    <mergeCell ref="C219:G219"/>
    <mergeCell ref="C220:G220"/>
    <mergeCell ref="C221:G221"/>
    <mergeCell ref="C254:G254"/>
    <mergeCell ref="C255:G255"/>
    <mergeCell ref="C256:G256"/>
    <mergeCell ref="C257:G257"/>
    <mergeCell ref="C258:G258"/>
    <mergeCell ref="C259:G259"/>
    <mergeCell ref="C238:G238"/>
    <mergeCell ref="C239:G239"/>
    <mergeCell ref="C240:G240"/>
    <mergeCell ref="C241:G241"/>
    <mergeCell ref="C242:G242"/>
    <mergeCell ref="C243:G243"/>
    <mergeCell ref="C275:G275"/>
    <mergeCell ref="C276:G276"/>
    <mergeCell ref="C277:G277"/>
    <mergeCell ref="C278:G278"/>
    <mergeCell ref="C279:G279"/>
    <mergeCell ref="C280:G280"/>
    <mergeCell ref="C260:G260"/>
    <mergeCell ref="C261:G261"/>
    <mergeCell ref="C271:G271"/>
    <mergeCell ref="C272:G272"/>
    <mergeCell ref="C273:G273"/>
    <mergeCell ref="C274:G274"/>
    <mergeCell ref="C298:G298"/>
    <mergeCell ref="C299:G299"/>
    <mergeCell ref="C300:G300"/>
    <mergeCell ref="C301:G301"/>
    <mergeCell ref="C311:G311"/>
    <mergeCell ref="C312:G312"/>
    <mergeCell ref="C292:G292"/>
    <mergeCell ref="C293:G293"/>
    <mergeCell ref="C294:G294"/>
    <mergeCell ref="C295:G295"/>
    <mergeCell ref="C296:G296"/>
    <mergeCell ref="C297:G297"/>
    <mergeCell ref="C319:G319"/>
    <mergeCell ref="C320:G320"/>
    <mergeCell ref="C329:G329"/>
    <mergeCell ref="C330:G330"/>
    <mergeCell ref="C331:G331"/>
    <mergeCell ref="C332:G332"/>
    <mergeCell ref="C313:G313"/>
    <mergeCell ref="C314:G314"/>
    <mergeCell ref="C315:G315"/>
    <mergeCell ref="C316:G316"/>
    <mergeCell ref="C317:G317"/>
    <mergeCell ref="C318:G318"/>
    <mergeCell ref="C366:G366"/>
    <mergeCell ref="C371:G371"/>
    <mergeCell ref="C376:G376"/>
    <mergeCell ref="C381:G381"/>
    <mergeCell ref="C394:G394"/>
    <mergeCell ref="C333:G333"/>
    <mergeCell ref="C334:G334"/>
    <mergeCell ref="C336:G336"/>
    <mergeCell ref="C337:G337"/>
    <mergeCell ref="C338:G338"/>
    <mergeCell ref="C361:G361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41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2" t="s">
        <v>41</v>
      </c>
      <c r="C1" s="233"/>
      <c r="D1" s="233"/>
      <c r="E1" s="233"/>
      <c r="F1" s="233"/>
      <c r="G1" s="233"/>
      <c r="H1" s="233"/>
      <c r="I1" s="233"/>
      <c r="J1" s="234"/>
    </row>
    <row r="2" spans="1:15" ht="36" customHeight="1" x14ac:dyDescent="0.2">
      <c r="A2" s="2"/>
      <c r="B2" s="76" t="s">
        <v>22</v>
      </c>
      <c r="C2" s="77"/>
      <c r="D2" s="78" t="s">
        <v>43</v>
      </c>
      <c r="E2" s="238" t="s">
        <v>44</v>
      </c>
      <c r="F2" s="239"/>
      <c r="G2" s="239"/>
      <c r="H2" s="239"/>
      <c r="I2" s="239"/>
      <c r="J2" s="240"/>
      <c r="O2" s="1"/>
    </row>
    <row r="3" spans="1:15" ht="27" hidden="1" customHeight="1" x14ac:dyDescent="0.2">
      <c r="A3" s="2"/>
      <c r="B3" s="79"/>
      <c r="C3" s="77"/>
      <c r="D3" s="80"/>
      <c r="E3" s="241"/>
      <c r="F3" s="242"/>
      <c r="G3" s="242"/>
      <c r="H3" s="242"/>
      <c r="I3" s="242"/>
      <c r="J3" s="243"/>
    </row>
    <row r="4" spans="1:15" ht="23.25" customHeight="1" x14ac:dyDescent="0.2">
      <c r="A4" s="2"/>
      <c r="B4" s="81"/>
      <c r="C4" s="82"/>
      <c r="D4" s="83"/>
      <c r="E4" s="222"/>
      <c r="F4" s="222"/>
      <c r="G4" s="222"/>
      <c r="H4" s="222"/>
      <c r="I4" s="222"/>
      <c r="J4" s="223"/>
    </row>
    <row r="5" spans="1:15" ht="24" customHeight="1" x14ac:dyDescent="0.2">
      <c r="A5" s="2"/>
      <c r="B5" s="31" t="s">
        <v>42</v>
      </c>
      <c r="D5" s="226"/>
      <c r="E5" s="227"/>
      <c r="F5" s="227"/>
      <c r="G5" s="227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8"/>
      <c r="E6" s="229"/>
      <c r="F6" s="229"/>
      <c r="G6" s="229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0"/>
      <c r="F7" s="231"/>
      <c r="G7" s="231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5"/>
      <c r="E11" s="245"/>
      <c r="F11" s="245"/>
      <c r="G11" s="245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21"/>
      <c r="E12" s="221"/>
      <c r="F12" s="221"/>
      <c r="G12" s="221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4"/>
      <c r="F13" s="225"/>
      <c r="G13" s="225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4"/>
      <c r="F15" s="244"/>
      <c r="G15" s="246"/>
      <c r="H15" s="246"/>
      <c r="I15" s="246" t="s">
        <v>29</v>
      </c>
      <c r="J15" s="247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10"/>
      <c r="F16" s="211"/>
      <c r="G16" s="210"/>
      <c r="H16" s="211"/>
      <c r="I16" s="210">
        <f>SUMIF(F67:F137,A16,I67:I137)+SUMIF(F67:F137,"PSU",I67:I137)</f>
        <v>0</v>
      </c>
      <c r="J16" s="212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10"/>
      <c r="F17" s="211"/>
      <c r="G17" s="210"/>
      <c r="H17" s="211"/>
      <c r="I17" s="210">
        <f>SUMIF(F67:F137,A17,I67:I137)</f>
        <v>0</v>
      </c>
      <c r="J17" s="212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10"/>
      <c r="F18" s="211"/>
      <c r="G18" s="210"/>
      <c r="H18" s="211"/>
      <c r="I18" s="210">
        <f>SUMIF(F67:F137,A18,I67:I137)</f>
        <v>0</v>
      </c>
      <c r="J18" s="212"/>
    </row>
    <row r="19" spans="1:10" ht="23.25" customHeight="1" x14ac:dyDescent="0.2">
      <c r="A19" s="138" t="s">
        <v>211</v>
      </c>
      <c r="B19" s="38" t="s">
        <v>27</v>
      </c>
      <c r="C19" s="62"/>
      <c r="D19" s="63"/>
      <c r="E19" s="210"/>
      <c r="F19" s="211"/>
      <c r="G19" s="210"/>
      <c r="H19" s="211"/>
      <c r="I19" s="210">
        <f>SUMIF(F67:F137,A19,I67:I137)</f>
        <v>0</v>
      </c>
      <c r="J19" s="212"/>
    </row>
    <row r="20" spans="1:10" ht="23.25" customHeight="1" x14ac:dyDescent="0.2">
      <c r="A20" s="138" t="s">
        <v>214</v>
      </c>
      <c r="B20" s="38" t="s">
        <v>28</v>
      </c>
      <c r="C20" s="62"/>
      <c r="D20" s="63"/>
      <c r="E20" s="210"/>
      <c r="F20" s="211"/>
      <c r="G20" s="210"/>
      <c r="H20" s="211"/>
      <c r="I20" s="210">
        <f>SUMIF(F67:F137,A20,I67:I137)</f>
        <v>0</v>
      </c>
      <c r="J20" s="212"/>
    </row>
    <row r="21" spans="1:10" ht="23.25" customHeight="1" x14ac:dyDescent="0.2">
      <c r="A21" s="2"/>
      <c r="B21" s="48" t="s">
        <v>29</v>
      </c>
      <c r="C21" s="64"/>
      <c r="D21" s="65"/>
      <c r="E21" s="213"/>
      <c r="F21" s="248"/>
      <c r="G21" s="213"/>
      <c r="H21" s="248"/>
      <c r="I21" s="213">
        <f>SUM(I16:J20)</f>
        <v>0</v>
      </c>
      <c r="J21" s="214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8">
        <f>ZakladDPHSniVypocet</f>
        <v>0</v>
      </c>
      <c r="H23" s="209"/>
      <c r="I23" s="209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6">
        <f>A23</f>
        <v>0</v>
      </c>
      <c r="H24" s="207"/>
      <c r="I24" s="207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8">
        <f>ZakladDPHZaklVypocet</f>
        <v>0</v>
      </c>
      <c r="H25" s="209"/>
      <c r="I25" s="209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5">
        <f>A25</f>
        <v>0</v>
      </c>
      <c r="H26" s="236"/>
      <c r="I26" s="236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7">
        <f>CenaCelkem-(ZakladDPHSni+DPHSni+ZakladDPHZakl+DPHZakl)</f>
        <v>0</v>
      </c>
      <c r="H27" s="237"/>
      <c r="I27" s="237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6">
        <f>ZakladDPHSniVypocet+ZakladDPHZaklVypocet</f>
        <v>0</v>
      </c>
      <c r="H28" s="216"/>
      <c r="I28" s="216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5">
        <f>A27</f>
        <v>0</v>
      </c>
      <c r="H29" s="215"/>
      <c r="I29" s="215"/>
      <c r="J29" s="118" t="s">
        <v>64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7"/>
      <c r="E34" s="218"/>
      <c r="G34" s="219"/>
      <c r="H34" s="220"/>
      <c r="I34" s="220"/>
      <c r="J34" s="25"/>
    </row>
    <row r="35" spans="1:10" ht="12.75" customHeight="1" x14ac:dyDescent="0.2">
      <c r="A35" s="2"/>
      <c r="B35" s="2"/>
      <c r="D35" s="205" t="s">
        <v>2</v>
      </c>
      <c r="E35" s="205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00"/>
      <c r="D39" s="200"/>
      <c r="E39" s="200"/>
      <c r="F39" s="98">
        <f>'VRN VRN Naklady'!AE30+'01 01 Pol'!AE550+'01 02 Pol'!AE1215+'01 03 Pol'!AE76+'01 041 Pol'!AE167+'01 042 Pol'!AE98+'01 05 Pol'!AE396</f>
        <v>0</v>
      </c>
      <c r="G39" s="99">
        <f>'VRN VRN Naklady'!AF30+'01 01 Pol'!AF550+'01 02 Pol'!AF1215+'01 03 Pol'!AF76+'01 041 Pol'!AF167+'01 042 Pol'!AF98+'01 05 Pol'!AF396</f>
        <v>0</v>
      </c>
      <c r="H39" s="100">
        <f t="shared" ref="H39:H49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4" t="s">
        <v>46</v>
      </c>
      <c r="D40" s="204"/>
      <c r="E40" s="204"/>
      <c r="F40" s="103">
        <f>'VRN VRN Naklady'!AE30</f>
        <v>0</v>
      </c>
      <c r="G40" s="104">
        <f>'VRN VRN Naklady'!AF30</f>
        <v>0</v>
      </c>
      <c r="H40" s="104">
        <f t="shared" si="1"/>
        <v>0</v>
      </c>
      <c r="I40" s="104">
        <f>F40+G40+H40</f>
        <v>0</v>
      </c>
      <c r="J40" s="105" t="str">
        <f>IF(CenaCelkemVypocet=0,"",I40/CenaCelkemVypocet*100)</f>
        <v/>
      </c>
    </row>
    <row r="41" spans="1:10" ht="25.5" customHeight="1" x14ac:dyDescent="0.2">
      <c r="A41" s="87">
        <v>3</v>
      </c>
      <c r="B41" s="106" t="s">
        <v>47</v>
      </c>
      <c r="C41" s="200" t="s">
        <v>48</v>
      </c>
      <c r="D41" s="200"/>
      <c r="E41" s="200"/>
      <c r="F41" s="107">
        <f>'VRN VRN Naklady'!AE30</f>
        <v>0</v>
      </c>
      <c r="G41" s="100">
        <f>'VRN VRN Naklady'!AF30</f>
        <v>0</v>
      </c>
      <c r="H41" s="100">
        <f t="shared" si="1"/>
        <v>0</v>
      </c>
      <c r="I41" s="100">
        <f>F41+G41+H41</f>
        <v>0</v>
      </c>
      <c r="J41" s="101" t="str">
        <f>IF(CenaCelkemVypocet=0,"",I41/CenaCelkemVypocet*100)</f>
        <v/>
      </c>
    </row>
    <row r="42" spans="1:10" ht="25.5" customHeight="1" x14ac:dyDescent="0.2">
      <c r="A42" s="87">
        <v>2</v>
      </c>
      <c r="B42" s="102"/>
      <c r="C42" s="204" t="s">
        <v>49</v>
      </c>
      <c r="D42" s="204"/>
      <c r="E42" s="204"/>
      <c r="F42" s="103"/>
      <c r="G42" s="104"/>
      <c r="H42" s="104">
        <f t="shared" si="1"/>
        <v>0</v>
      </c>
      <c r="I42" s="104"/>
      <c r="J42" s="105"/>
    </row>
    <row r="43" spans="1:10" ht="25.5" customHeight="1" x14ac:dyDescent="0.2">
      <c r="A43" s="87">
        <v>2</v>
      </c>
      <c r="B43" s="102" t="s">
        <v>50</v>
      </c>
      <c r="C43" s="204" t="s">
        <v>51</v>
      </c>
      <c r="D43" s="204"/>
      <c r="E43" s="204"/>
      <c r="F43" s="103">
        <f>'01 01 Pol'!AE550+'01 02 Pol'!AE1215+'01 03 Pol'!AE76+'01 041 Pol'!AE167+'01 042 Pol'!AE98+'01 05 Pol'!AE396</f>
        <v>0</v>
      </c>
      <c r="G43" s="104">
        <f>'01 01 Pol'!AF550+'01 02 Pol'!AF1215+'01 03 Pol'!AF76+'01 041 Pol'!AF167+'01 042 Pol'!AF98+'01 05 Pol'!AF396</f>
        <v>0</v>
      </c>
      <c r="H43" s="104">
        <f t="shared" si="1"/>
        <v>0</v>
      </c>
      <c r="I43" s="104">
        <f t="shared" ref="I43:I49" si="2">F43+G43+H43</f>
        <v>0</v>
      </c>
      <c r="J43" s="105" t="str">
        <f t="shared" ref="J43:J49" si="3">IF(CenaCelkemVypocet=0,"",I43/CenaCelkemVypocet*100)</f>
        <v/>
      </c>
    </row>
    <row r="44" spans="1:10" ht="25.5" customHeight="1" x14ac:dyDescent="0.2">
      <c r="A44" s="87">
        <v>3</v>
      </c>
      <c r="B44" s="106" t="s">
        <v>50</v>
      </c>
      <c r="C44" s="200" t="s">
        <v>52</v>
      </c>
      <c r="D44" s="200"/>
      <c r="E44" s="200"/>
      <c r="F44" s="107">
        <f>'01 01 Pol'!AE550</f>
        <v>0</v>
      </c>
      <c r="G44" s="100">
        <f>'01 01 Pol'!AF550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53</v>
      </c>
      <c r="C45" s="200" t="s">
        <v>54</v>
      </c>
      <c r="D45" s="200"/>
      <c r="E45" s="200"/>
      <c r="F45" s="107">
        <f>'01 02 Pol'!AE1215</f>
        <v>0</v>
      </c>
      <c r="G45" s="100">
        <f>'01 02 Pol'!AF1215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55</v>
      </c>
      <c r="C46" s="200" t="s">
        <v>56</v>
      </c>
      <c r="D46" s="200"/>
      <c r="E46" s="200"/>
      <c r="F46" s="107">
        <f>'01 03 Pol'!AE76</f>
        <v>0</v>
      </c>
      <c r="G46" s="100">
        <f>'01 03 Pol'!AF76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200" t="s">
        <v>58</v>
      </c>
      <c r="D47" s="200"/>
      <c r="E47" s="200"/>
      <c r="F47" s="107">
        <f>'01 041 Pol'!AE167</f>
        <v>0</v>
      </c>
      <c r="G47" s="100">
        <f>'01 041 Pol'!AF167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59</v>
      </c>
      <c r="C48" s="200" t="s">
        <v>60</v>
      </c>
      <c r="D48" s="200"/>
      <c r="E48" s="200"/>
      <c r="F48" s="107">
        <f>'01 042 Pol'!AE98</f>
        <v>0</v>
      </c>
      <c r="G48" s="100">
        <f>'01 042 Pol'!AF98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3</v>
      </c>
      <c r="B49" s="106" t="s">
        <v>61</v>
      </c>
      <c r="C49" s="200" t="s">
        <v>62</v>
      </c>
      <c r="D49" s="200"/>
      <c r="E49" s="200"/>
      <c r="F49" s="107">
        <f>'01 05 Pol'!AE396</f>
        <v>0</v>
      </c>
      <c r="G49" s="100">
        <f>'01 05 Pol'!AF396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/>
      <c r="B50" s="201" t="s">
        <v>63</v>
      </c>
      <c r="C50" s="202"/>
      <c r="D50" s="202"/>
      <c r="E50" s="203"/>
      <c r="F50" s="108">
        <f>SUMIF(A39:A49,"=1",F39:F49)</f>
        <v>0</v>
      </c>
      <c r="G50" s="109">
        <f>SUMIF(A39:A49,"=1",G39:G49)</f>
        <v>0</v>
      </c>
      <c r="H50" s="109">
        <f>SUMIF(A39:A49,"=1",H39:H49)</f>
        <v>0</v>
      </c>
      <c r="I50" s="109">
        <f>SUMIF(A39:A49,"=1",I39:I49)</f>
        <v>0</v>
      </c>
      <c r="J50" s="110">
        <f>SUMIF(A39:A49,"=1",J39:J49)</f>
        <v>0</v>
      </c>
    </row>
    <row r="52" spans="1:10" x14ac:dyDescent="0.2">
      <c r="A52" t="s">
        <v>65</v>
      </c>
      <c r="B52" t="s">
        <v>66</v>
      </c>
    </row>
    <row r="53" spans="1:10" x14ac:dyDescent="0.2">
      <c r="A53" t="s">
        <v>67</v>
      </c>
      <c r="B53" t="s">
        <v>68</v>
      </c>
    </row>
    <row r="54" spans="1:10" x14ac:dyDescent="0.2">
      <c r="A54" t="s">
        <v>69</v>
      </c>
      <c r="B54" t="s">
        <v>70</v>
      </c>
    </row>
    <row r="55" spans="1:10" x14ac:dyDescent="0.2">
      <c r="A55" t="s">
        <v>69</v>
      </c>
      <c r="B55" t="s">
        <v>71</v>
      </c>
    </row>
    <row r="56" spans="1:10" x14ac:dyDescent="0.2">
      <c r="A56" t="s">
        <v>69</v>
      </c>
      <c r="B56" t="s">
        <v>72</v>
      </c>
    </row>
    <row r="57" spans="1:10" x14ac:dyDescent="0.2">
      <c r="A57" t="s">
        <v>69</v>
      </c>
      <c r="B57" t="s">
        <v>73</v>
      </c>
    </row>
    <row r="58" spans="1:10" x14ac:dyDescent="0.2">
      <c r="A58" t="s">
        <v>69</v>
      </c>
      <c r="B58" t="s">
        <v>74</v>
      </c>
    </row>
    <row r="59" spans="1:10" x14ac:dyDescent="0.2">
      <c r="A59" t="s">
        <v>69</v>
      </c>
      <c r="B59" t="s">
        <v>75</v>
      </c>
    </row>
    <row r="60" spans="1:10" x14ac:dyDescent="0.2">
      <c r="A60" t="s">
        <v>67</v>
      </c>
      <c r="B60" t="s">
        <v>76</v>
      </c>
    </row>
    <row r="61" spans="1:10" x14ac:dyDescent="0.2">
      <c r="A61" t="s">
        <v>69</v>
      </c>
      <c r="B61" t="s">
        <v>77</v>
      </c>
    </row>
    <row r="64" spans="1:10" ht="15.75" x14ac:dyDescent="0.25">
      <c r="B64" s="119" t="s">
        <v>78</v>
      </c>
    </row>
    <row r="66" spans="1:10" ht="25.5" customHeight="1" x14ac:dyDescent="0.2">
      <c r="A66" s="121"/>
      <c r="B66" s="124" t="s">
        <v>17</v>
      </c>
      <c r="C66" s="124" t="s">
        <v>5</v>
      </c>
      <c r="D66" s="125"/>
      <c r="E66" s="125"/>
      <c r="F66" s="126" t="s">
        <v>79</v>
      </c>
      <c r="G66" s="126"/>
      <c r="H66" s="126"/>
      <c r="I66" s="126" t="s">
        <v>29</v>
      </c>
      <c r="J66" s="126" t="s">
        <v>0</v>
      </c>
    </row>
    <row r="67" spans="1:10" ht="36.75" customHeight="1" x14ac:dyDescent="0.2">
      <c r="A67" s="122"/>
      <c r="B67" s="127" t="s">
        <v>50</v>
      </c>
      <c r="C67" s="198" t="s">
        <v>58</v>
      </c>
      <c r="D67" s="199"/>
      <c r="E67" s="199"/>
      <c r="F67" s="134" t="s">
        <v>24</v>
      </c>
      <c r="G67" s="135"/>
      <c r="H67" s="135"/>
      <c r="I67" s="135">
        <f>'01 041 Pol'!G8</f>
        <v>0</v>
      </c>
      <c r="J67" s="131" t="str">
        <f>IF(I138=0,"",I67/I138*100)</f>
        <v/>
      </c>
    </row>
    <row r="68" spans="1:10" ht="36.75" customHeight="1" x14ac:dyDescent="0.2">
      <c r="A68" s="122"/>
      <c r="B68" s="127" t="s">
        <v>53</v>
      </c>
      <c r="C68" s="198" t="s">
        <v>80</v>
      </c>
      <c r="D68" s="199"/>
      <c r="E68" s="199"/>
      <c r="F68" s="134" t="s">
        <v>24</v>
      </c>
      <c r="G68" s="135"/>
      <c r="H68" s="135"/>
      <c r="I68" s="135">
        <f>'01 041 Pol'!G36</f>
        <v>0</v>
      </c>
      <c r="J68" s="131" t="str">
        <f>IF(I138=0,"",I68/I138*100)</f>
        <v/>
      </c>
    </row>
    <row r="69" spans="1:10" ht="36.75" customHeight="1" x14ac:dyDescent="0.2">
      <c r="A69" s="122"/>
      <c r="B69" s="127" t="s">
        <v>55</v>
      </c>
      <c r="C69" s="198" t="s">
        <v>81</v>
      </c>
      <c r="D69" s="199"/>
      <c r="E69" s="199"/>
      <c r="F69" s="134" t="s">
        <v>24</v>
      </c>
      <c r="G69" s="135"/>
      <c r="H69" s="135"/>
      <c r="I69" s="135">
        <f>'01 041 Pol'!G49</f>
        <v>0</v>
      </c>
      <c r="J69" s="131" t="str">
        <f>IF(I138=0,"",I69/I138*100)</f>
        <v/>
      </c>
    </row>
    <row r="70" spans="1:10" ht="36.75" customHeight="1" x14ac:dyDescent="0.2">
      <c r="A70" s="122"/>
      <c r="B70" s="127" t="s">
        <v>82</v>
      </c>
      <c r="C70" s="198" t="s">
        <v>83</v>
      </c>
      <c r="D70" s="199"/>
      <c r="E70" s="199"/>
      <c r="F70" s="134" t="s">
        <v>24</v>
      </c>
      <c r="G70" s="135"/>
      <c r="H70" s="135"/>
      <c r="I70" s="135">
        <f>'01 041 Pol'!G63</f>
        <v>0</v>
      </c>
      <c r="J70" s="131" t="str">
        <f>IF(I138=0,"",I70/I138*100)</f>
        <v/>
      </c>
    </row>
    <row r="71" spans="1:10" ht="36.75" customHeight="1" x14ac:dyDescent="0.2">
      <c r="A71" s="122"/>
      <c r="B71" s="127" t="s">
        <v>61</v>
      </c>
      <c r="C71" s="198" t="s">
        <v>84</v>
      </c>
      <c r="D71" s="199"/>
      <c r="E71" s="199"/>
      <c r="F71" s="134" t="s">
        <v>24</v>
      </c>
      <c r="G71" s="135"/>
      <c r="H71" s="135"/>
      <c r="I71" s="135">
        <f>'01 041 Pol'!G88</f>
        <v>0</v>
      </c>
      <c r="J71" s="131" t="str">
        <f>IF(I138=0,"",I71/I138*100)</f>
        <v/>
      </c>
    </row>
    <row r="72" spans="1:10" ht="36.75" customHeight="1" x14ac:dyDescent="0.2">
      <c r="A72" s="122"/>
      <c r="B72" s="127" t="s">
        <v>85</v>
      </c>
      <c r="C72" s="198" t="s">
        <v>86</v>
      </c>
      <c r="D72" s="199"/>
      <c r="E72" s="199"/>
      <c r="F72" s="134" t="s">
        <v>24</v>
      </c>
      <c r="G72" s="135"/>
      <c r="H72" s="135"/>
      <c r="I72" s="135">
        <f>'01 041 Pol'!G112</f>
        <v>0</v>
      </c>
      <c r="J72" s="131" t="str">
        <f>IF(I138=0,"",I72/I138*100)</f>
        <v/>
      </c>
    </row>
    <row r="73" spans="1:10" ht="36.75" customHeight="1" x14ac:dyDescent="0.2">
      <c r="A73" s="122"/>
      <c r="B73" s="127" t="s">
        <v>87</v>
      </c>
      <c r="C73" s="198" t="s">
        <v>88</v>
      </c>
      <c r="D73" s="199"/>
      <c r="E73" s="199"/>
      <c r="F73" s="134" t="s">
        <v>24</v>
      </c>
      <c r="G73" s="135"/>
      <c r="H73" s="135"/>
      <c r="I73" s="135">
        <f>'01 041 Pol'!G134</f>
        <v>0</v>
      </c>
      <c r="J73" s="131" t="str">
        <f>IF(I138=0,"",I73/I138*100)</f>
        <v/>
      </c>
    </row>
    <row r="74" spans="1:10" ht="36.75" customHeight="1" x14ac:dyDescent="0.2">
      <c r="A74" s="122"/>
      <c r="B74" s="127" t="s">
        <v>89</v>
      </c>
      <c r="C74" s="198" t="s">
        <v>90</v>
      </c>
      <c r="D74" s="199"/>
      <c r="E74" s="199"/>
      <c r="F74" s="134" t="s">
        <v>24</v>
      </c>
      <c r="G74" s="135"/>
      <c r="H74" s="135"/>
      <c r="I74" s="135">
        <f>'01 041 Pol'!G142</f>
        <v>0</v>
      </c>
      <c r="J74" s="131" t="str">
        <f>IF(I138=0,"",I74/I138*100)</f>
        <v/>
      </c>
    </row>
    <row r="75" spans="1:10" ht="36.75" customHeight="1" x14ac:dyDescent="0.2">
      <c r="A75" s="122"/>
      <c r="B75" s="127" t="s">
        <v>91</v>
      </c>
      <c r="C75" s="198" t="s">
        <v>92</v>
      </c>
      <c r="D75" s="199"/>
      <c r="E75" s="199"/>
      <c r="F75" s="134" t="s">
        <v>24</v>
      </c>
      <c r="G75" s="135"/>
      <c r="H75" s="135"/>
      <c r="I75" s="135">
        <f>'01 041 Pol'!G157</f>
        <v>0</v>
      </c>
      <c r="J75" s="131" t="str">
        <f>IF(I138=0,"",I75/I138*100)</f>
        <v/>
      </c>
    </row>
    <row r="76" spans="1:10" ht="36.75" customHeight="1" x14ac:dyDescent="0.2">
      <c r="A76" s="122"/>
      <c r="B76" s="127" t="s">
        <v>93</v>
      </c>
      <c r="C76" s="198" t="s">
        <v>94</v>
      </c>
      <c r="D76" s="199"/>
      <c r="E76" s="199"/>
      <c r="F76" s="134" t="s">
        <v>24</v>
      </c>
      <c r="G76" s="135"/>
      <c r="H76" s="135"/>
      <c r="I76" s="135">
        <f>'01 02 Pol'!G8+'01 03 Pol'!G8</f>
        <v>0</v>
      </c>
      <c r="J76" s="131" t="str">
        <f>IF(I138=0,"",I76/I138*100)</f>
        <v/>
      </c>
    </row>
    <row r="77" spans="1:10" ht="36.75" customHeight="1" x14ac:dyDescent="0.2">
      <c r="A77" s="122"/>
      <c r="B77" s="127" t="s">
        <v>95</v>
      </c>
      <c r="C77" s="198" t="s">
        <v>96</v>
      </c>
      <c r="D77" s="199"/>
      <c r="E77" s="199"/>
      <c r="F77" s="134" t="s">
        <v>24</v>
      </c>
      <c r="G77" s="135"/>
      <c r="H77" s="135"/>
      <c r="I77" s="135">
        <f>'01 041 Pol'!G159</f>
        <v>0</v>
      </c>
      <c r="J77" s="131" t="str">
        <f>IF(I138=0,"",I77/I138*100)</f>
        <v/>
      </c>
    </row>
    <row r="78" spans="1:10" ht="36.75" customHeight="1" x14ac:dyDescent="0.2">
      <c r="A78" s="122"/>
      <c r="B78" s="127" t="s">
        <v>97</v>
      </c>
      <c r="C78" s="198" t="s">
        <v>98</v>
      </c>
      <c r="D78" s="199"/>
      <c r="E78" s="199"/>
      <c r="F78" s="134" t="s">
        <v>24</v>
      </c>
      <c r="G78" s="135"/>
      <c r="H78" s="135"/>
      <c r="I78" s="135">
        <f>'01 02 Pol'!G48</f>
        <v>0</v>
      </c>
      <c r="J78" s="131" t="str">
        <f>IF(I138=0,"",I78/I138*100)</f>
        <v/>
      </c>
    </row>
    <row r="79" spans="1:10" ht="36.75" customHeight="1" x14ac:dyDescent="0.2">
      <c r="A79" s="122"/>
      <c r="B79" s="127" t="s">
        <v>99</v>
      </c>
      <c r="C79" s="198" t="s">
        <v>100</v>
      </c>
      <c r="D79" s="199"/>
      <c r="E79" s="199"/>
      <c r="F79" s="134" t="s">
        <v>24</v>
      </c>
      <c r="G79" s="135"/>
      <c r="H79" s="135"/>
      <c r="I79" s="135">
        <f>'01 02 Pol'!G54+'01 03 Pol'!G23+'01 042 Pol'!G8</f>
        <v>0</v>
      </c>
      <c r="J79" s="131" t="str">
        <f>IF(I138=0,"",I79/I138*100)</f>
        <v/>
      </c>
    </row>
    <row r="80" spans="1:10" ht="36.75" customHeight="1" x14ac:dyDescent="0.2">
      <c r="A80" s="122"/>
      <c r="B80" s="127" t="s">
        <v>101</v>
      </c>
      <c r="C80" s="198" t="s">
        <v>102</v>
      </c>
      <c r="D80" s="199"/>
      <c r="E80" s="199"/>
      <c r="F80" s="134" t="s">
        <v>24</v>
      </c>
      <c r="G80" s="135"/>
      <c r="H80" s="135"/>
      <c r="I80" s="135">
        <f>'01 02 Pol'!G64</f>
        <v>0</v>
      </c>
      <c r="J80" s="131" t="str">
        <f>IF(I138=0,"",I80/I138*100)</f>
        <v/>
      </c>
    </row>
    <row r="81" spans="1:10" ht="36.75" customHeight="1" x14ac:dyDescent="0.2">
      <c r="A81" s="122"/>
      <c r="B81" s="127" t="s">
        <v>103</v>
      </c>
      <c r="C81" s="198" t="s">
        <v>104</v>
      </c>
      <c r="D81" s="199"/>
      <c r="E81" s="199"/>
      <c r="F81" s="134" t="s">
        <v>24</v>
      </c>
      <c r="G81" s="135"/>
      <c r="H81" s="135"/>
      <c r="I81" s="135">
        <f>'01 03 Pol'!G26</f>
        <v>0</v>
      </c>
      <c r="J81" s="131" t="str">
        <f>IF(I138=0,"",I81/I138*100)</f>
        <v/>
      </c>
    </row>
    <row r="82" spans="1:10" ht="36.75" customHeight="1" x14ac:dyDescent="0.2">
      <c r="A82" s="122"/>
      <c r="B82" s="127" t="s">
        <v>105</v>
      </c>
      <c r="C82" s="198" t="s">
        <v>106</v>
      </c>
      <c r="D82" s="199"/>
      <c r="E82" s="199"/>
      <c r="F82" s="134" t="s">
        <v>24</v>
      </c>
      <c r="G82" s="135"/>
      <c r="H82" s="135"/>
      <c r="I82" s="135">
        <f>'01 02 Pol'!G72+'01 03 Pol'!G29+'01 042 Pol'!G15</f>
        <v>0</v>
      </c>
      <c r="J82" s="131" t="str">
        <f>IF(I138=0,"",I82/I138*100)</f>
        <v/>
      </c>
    </row>
    <row r="83" spans="1:10" ht="36.75" customHeight="1" x14ac:dyDescent="0.2">
      <c r="A83" s="122"/>
      <c r="B83" s="127" t="s">
        <v>107</v>
      </c>
      <c r="C83" s="198" t="s">
        <v>108</v>
      </c>
      <c r="D83" s="199"/>
      <c r="E83" s="199"/>
      <c r="F83" s="134" t="s">
        <v>24</v>
      </c>
      <c r="G83" s="135"/>
      <c r="H83" s="135"/>
      <c r="I83" s="135">
        <f>'01 01 Pol'!G8+'01 02 Pol'!G136</f>
        <v>0</v>
      </c>
      <c r="J83" s="131" t="str">
        <f>IF(I138=0,"",I83/I138*100)</f>
        <v/>
      </c>
    </row>
    <row r="84" spans="1:10" ht="36.75" customHeight="1" x14ac:dyDescent="0.2">
      <c r="A84" s="122"/>
      <c r="B84" s="127" t="s">
        <v>109</v>
      </c>
      <c r="C84" s="198" t="s">
        <v>110</v>
      </c>
      <c r="D84" s="199"/>
      <c r="E84" s="199"/>
      <c r="F84" s="134" t="s">
        <v>24</v>
      </c>
      <c r="G84" s="135"/>
      <c r="H84" s="135"/>
      <c r="I84" s="135">
        <f>'01 02 Pol'!G415</f>
        <v>0</v>
      </c>
      <c r="J84" s="131" t="str">
        <f>IF(I138=0,"",I84/I138*100)</f>
        <v/>
      </c>
    </row>
    <row r="85" spans="1:10" ht="36.75" customHeight="1" x14ac:dyDescent="0.2">
      <c r="A85" s="122"/>
      <c r="B85" s="127" t="s">
        <v>111</v>
      </c>
      <c r="C85" s="198" t="s">
        <v>112</v>
      </c>
      <c r="D85" s="199"/>
      <c r="E85" s="199"/>
      <c r="F85" s="134" t="s">
        <v>24</v>
      </c>
      <c r="G85" s="135"/>
      <c r="H85" s="135"/>
      <c r="I85" s="135">
        <f>'01 02 Pol'!G473</f>
        <v>0</v>
      </c>
      <c r="J85" s="131" t="str">
        <f>IF(I138=0,"",I85/I138*100)</f>
        <v/>
      </c>
    </row>
    <row r="86" spans="1:10" ht="36.75" customHeight="1" x14ac:dyDescent="0.2">
      <c r="A86" s="122"/>
      <c r="B86" s="127" t="s">
        <v>113</v>
      </c>
      <c r="C86" s="198" t="s">
        <v>114</v>
      </c>
      <c r="D86" s="199"/>
      <c r="E86" s="199"/>
      <c r="F86" s="134" t="s">
        <v>24</v>
      </c>
      <c r="G86" s="135"/>
      <c r="H86" s="135"/>
      <c r="I86" s="135">
        <f>'01 02 Pol'!G476</f>
        <v>0</v>
      </c>
      <c r="J86" s="131" t="str">
        <f>IF(I138=0,"",I86/I138*100)</f>
        <v/>
      </c>
    </row>
    <row r="87" spans="1:10" ht="36.75" customHeight="1" x14ac:dyDescent="0.2">
      <c r="A87" s="122"/>
      <c r="B87" s="127" t="s">
        <v>115</v>
      </c>
      <c r="C87" s="198" t="s">
        <v>116</v>
      </c>
      <c r="D87" s="199"/>
      <c r="E87" s="199"/>
      <c r="F87" s="134" t="s">
        <v>24</v>
      </c>
      <c r="G87" s="135"/>
      <c r="H87" s="135"/>
      <c r="I87" s="135">
        <f>'01 02 Pol'!G480</f>
        <v>0</v>
      </c>
      <c r="J87" s="131" t="str">
        <f>IF(I138=0,"",I87/I138*100)</f>
        <v/>
      </c>
    </row>
    <row r="88" spans="1:10" ht="36.75" customHeight="1" x14ac:dyDescent="0.2">
      <c r="A88" s="122"/>
      <c r="B88" s="127" t="s">
        <v>117</v>
      </c>
      <c r="C88" s="198" t="s">
        <v>118</v>
      </c>
      <c r="D88" s="199"/>
      <c r="E88" s="199"/>
      <c r="F88" s="134" t="s">
        <v>24</v>
      </c>
      <c r="G88" s="135"/>
      <c r="H88" s="135"/>
      <c r="I88" s="135">
        <f>'01 02 Pol'!G485</f>
        <v>0</v>
      </c>
      <c r="J88" s="131" t="str">
        <f>IF(I138=0,"",I88/I138*100)</f>
        <v/>
      </c>
    </row>
    <row r="89" spans="1:10" ht="36.75" customHeight="1" x14ac:dyDescent="0.2">
      <c r="A89" s="122"/>
      <c r="B89" s="127" t="s">
        <v>119</v>
      </c>
      <c r="C89" s="198" t="s">
        <v>120</v>
      </c>
      <c r="D89" s="199"/>
      <c r="E89" s="199"/>
      <c r="F89" s="134" t="s">
        <v>24</v>
      </c>
      <c r="G89" s="135"/>
      <c r="H89" s="135"/>
      <c r="I89" s="135">
        <f>'01 02 Pol'!G507</f>
        <v>0</v>
      </c>
      <c r="J89" s="131" t="str">
        <f>IF(I138=0,"",I89/I138*100)</f>
        <v/>
      </c>
    </row>
    <row r="90" spans="1:10" ht="36.75" customHeight="1" x14ac:dyDescent="0.2">
      <c r="A90" s="122"/>
      <c r="B90" s="127" t="s">
        <v>121</v>
      </c>
      <c r="C90" s="198" t="s">
        <v>122</v>
      </c>
      <c r="D90" s="199"/>
      <c r="E90" s="199"/>
      <c r="F90" s="134" t="s">
        <v>24</v>
      </c>
      <c r="G90" s="135"/>
      <c r="H90" s="135"/>
      <c r="I90" s="135">
        <f>'01 01 Pol'!G80+'01 03 Pol'!G32+'01 042 Pol'!G18</f>
        <v>0</v>
      </c>
      <c r="J90" s="131" t="str">
        <f>IF(I138=0,"",I90/I138*100)</f>
        <v/>
      </c>
    </row>
    <row r="91" spans="1:10" ht="36.75" customHeight="1" x14ac:dyDescent="0.2">
      <c r="A91" s="122"/>
      <c r="B91" s="127" t="s">
        <v>123</v>
      </c>
      <c r="C91" s="198" t="s">
        <v>124</v>
      </c>
      <c r="D91" s="199"/>
      <c r="E91" s="199"/>
      <c r="F91" s="134" t="s">
        <v>24</v>
      </c>
      <c r="G91" s="135"/>
      <c r="H91" s="135"/>
      <c r="I91" s="135">
        <f>'01 02 Pol'!G510+'01 03 Pol'!G36+'01 042 Pol'!G28</f>
        <v>0</v>
      </c>
      <c r="J91" s="131" t="str">
        <f>IF(I138=0,"",I91/I138*100)</f>
        <v/>
      </c>
    </row>
    <row r="92" spans="1:10" ht="36.75" customHeight="1" x14ac:dyDescent="0.2">
      <c r="A92" s="122"/>
      <c r="B92" s="127" t="s">
        <v>125</v>
      </c>
      <c r="C92" s="198" t="s">
        <v>126</v>
      </c>
      <c r="D92" s="199"/>
      <c r="E92" s="199"/>
      <c r="F92" s="134" t="s">
        <v>25</v>
      </c>
      <c r="G92" s="135"/>
      <c r="H92" s="135"/>
      <c r="I92" s="135">
        <f>'01 02 Pol'!G515+'01 042 Pol'!G31</f>
        <v>0</v>
      </c>
      <c r="J92" s="131" t="str">
        <f>IF(I138=0,"",I92/I138*100)</f>
        <v/>
      </c>
    </row>
    <row r="93" spans="1:10" ht="36.75" customHeight="1" x14ac:dyDescent="0.2">
      <c r="A93" s="122"/>
      <c r="B93" s="127" t="s">
        <v>127</v>
      </c>
      <c r="C93" s="198" t="s">
        <v>128</v>
      </c>
      <c r="D93" s="199"/>
      <c r="E93" s="199"/>
      <c r="F93" s="134" t="s">
        <v>25</v>
      </c>
      <c r="G93" s="135"/>
      <c r="H93" s="135"/>
      <c r="I93" s="135">
        <f>'01 02 Pol'!G563</f>
        <v>0</v>
      </c>
      <c r="J93" s="131" t="str">
        <f>IF(I138=0,"",I93/I138*100)</f>
        <v/>
      </c>
    </row>
    <row r="94" spans="1:10" ht="36.75" customHeight="1" x14ac:dyDescent="0.2">
      <c r="A94" s="122"/>
      <c r="B94" s="127" t="s">
        <v>129</v>
      </c>
      <c r="C94" s="198" t="s">
        <v>130</v>
      </c>
      <c r="D94" s="199"/>
      <c r="E94" s="199"/>
      <c r="F94" s="134" t="s">
        <v>25</v>
      </c>
      <c r="G94" s="135"/>
      <c r="H94" s="135"/>
      <c r="I94" s="135">
        <f>'01 02 Pol'!G611</f>
        <v>0</v>
      </c>
      <c r="J94" s="131" t="str">
        <f>IF(I138=0,"",I94/I138*100)</f>
        <v/>
      </c>
    </row>
    <row r="95" spans="1:10" ht="36.75" customHeight="1" x14ac:dyDescent="0.2">
      <c r="A95" s="122"/>
      <c r="B95" s="127" t="s">
        <v>131</v>
      </c>
      <c r="C95" s="198" t="s">
        <v>132</v>
      </c>
      <c r="D95" s="199"/>
      <c r="E95" s="199"/>
      <c r="F95" s="134" t="s">
        <v>25</v>
      </c>
      <c r="G95" s="135"/>
      <c r="H95" s="135"/>
      <c r="I95" s="135">
        <f>'01 01 Pol'!G448+'01 03 Pol'!G40</f>
        <v>0</v>
      </c>
      <c r="J95" s="131" t="str">
        <f>IF(I138=0,"",I95/I138*100)</f>
        <v/>
      </c>
    </row>
    <row r="96" spans="1:10" ht="36.75" customHeight="1" x14ac:dyDescent="0.2">
      <c r="A96" s="122"/>
      <c r="B96" s="127" t="s">
        <v>133</v>
      </c>
      <c r="C96" s="198" t="s">
        <v>134</v>
      </c>
      <c r="D96" s="199"/>
      <c r="E96" s="199"/>
      <c r="F96" s="134" t="s">
        <v>25</v>
      </c>
      <c r="G96" s="135"/>
      <c r="H96" s="135"/>
      <c r="I96" s="135">
        <f>'01 02 Pol'!G642+'01 03 Pol'!G57</f>
        <v>0</v>
      </c>
      <c r="J96" s="131" t="str">
        <f>IF(I138=0,"",I96/I138*100)</f>
        <v/>
      </c>
    </row>
    <row r="97" spans="1:10" ht="36.75" customHeight="1" x14ac:dyDescent="0.2">
      <c r="A97" s="122"/>
      <c r="B97" s="127" t="s">
        <v>135</v>
      </c>
      <c r="C97" s="198" t="s">
        <v>62</v>
      </c>
      <c r="D97" s="199"/>
      <c r="E97" s="199"/>
      <c r="F97" s="134" t="s">
        <v>25</v>
      </c>
      <c r="G97" s="135"/>
      <c r="H97" s="135"/>
      <c r="I97" s="135">
        <f>'01 01 Pol'!G452+'01 02 Pol'!G649</f>
        <v>0</v>
      </c>
      <c r="J97" s="131" t="str">
        <f>IF(I138=0,"",I97/I138*100)</f>
        <v/>
      </c>
    </row>
    <row r="98" spans="1:10" ht="36.75" customHeight="1" x14ac:dyDescent="0.2">
      <c r="A98" s="122"/>
      <c r="B98" s="127" t="s">
        <v>136</v>
      </c>
      <c r="C98" s="198" t="s">
        <v>137</v>
      </c>
      <c r="D98" s="199"/>
      <c r="E98" s="199"/>
      <c r="F98" s="134" t="s">
        <v>25</v>
      </c>
      <c r="G98" s="135"/>
      <c r="H98" s="135"/>
      <c r="I98" s="135">
        <f>'01 02 Pol'!G656</f>
        <v>0</v>
      </c>
      <c r="J98" s="131" t="str">
        <f>IF(I138=0,"",I98/I138*100)</f>
        <v/>
      </c>
    </row>
    <row r="99" spans="1:10" ht="36.75" customHeight="1" x14ac:dyDescent="0.2">
      <c r="A99" s="122"/>
      <c r="B99" s="127" t="s">
        <v>138</v>
      </c>
      <c r="C99" s="198" t="s">
        <v>139</v>
      </c>
      <c r="D99" s="199"/>
      <c r="E99" s="199"/>
      <c r="F99" s="134" t="s">
        <v>25</v>
      </c>
      <c r="G99" s="135"/>
      <c r="H99" s="135"/>
      <c r="I99" s="135">
        <f>'01 01 Pol'!G459+'01 02 Pol'!G666</f>
        <v>0</v>
      </c>
      <c r="J99" s="131" t="str">
        <f>IF(I138=0,"",I99/I138*100)</f>
        <v/>
      </c>
    </row>
    <row r="100" spans="1:10" ht="36.75" customHeight="1" x14ac:dyDescent="0.2">
      <c r="A100" s="122"/>
      <c r="B100" s="127" t="s">
        <v>140</v>
      </c>
      <c r="C100" s="198" t="s">
        <v>141</v>
      </c>
      <c r="D100" s="199"/>
      <c r="E100" s="199"/>
      <c r="F100" s="134" t="s">
        <v>25</v>
      </c>
      <c r="G100" s="135"/>
      <c r="H100" s="135"/>
      <c r="I100" s="135">
        <f>'01 02 Pol'!G683</f>
        <v>0</v>
      </c>
      <c r="J100" s="131" t="str">
        <f>IF(I138=0,"",I100/I138*100)</f>
        <v/>
      </c>
    </row>
    <row r="101" spans="1:10" ht="36.75" customHeight="1" x14ac:dyDescent="0.2">
      <c r="A101" s="122"/>
      <c r="B101" s="127" t="s">
        <v>142</v>
      </c>
      <c r="C101" s="198" t="s">
        <v>143</v>
      </c>
      <c r="D101" s="199"/>
      <c r="E101" s="199"/>
      <c r="F101" s="134" t="s">
        <v>25</v>
      </c>
      <c r="G101" s="135"/>
      <c r="H101" s="135"/>
      <c r="I101" s="135">
        <f>'01 01 Pol'!G517+'01 02 Pol'!G1086</f>
        <v>0</v>
      </c>
      <c r="J101" s="131" t="str">
        <f>IF(I138=0,"",I101/I138*100)</f>
        <v/>
      </c>
    </row>
    <row r="102" spans="1:10" ht="36.75" customHeight="1" x14ac:dyDescent="0.2">
      <c r="A102" s="122"/>
      <c r="B102" s="127" t="s">
        <v>144</v>
      </c>
      <c r="C102" s="198" t="s">
        <v>145</v>
      </c>
      <c r="D102" s="199"/>
      <c r="E102" s="199"/>
      <c r="F102" s="134" t="s">
        <v>25</v>
      </c>
      <c r="G102" s="135"/>
      <c r="H102" s="135"/>
      <c r="I102" s="135">
        <f>'01 02 Pol'!G1104</f>
        <v>0</v>
      </c>
      <c r="J102" s="131" t="str">
        <f>IF(I138=0,"",I102/I138*100)</f>
        <v/>
      </c>
    </row>
    <row r="103" spans="1:10" ht="36.75" customHeight="1" x14ac:dyDescent="0.2">
      <c r="A103" s="122"/>
      <c r="B103" s="127" t="s">
        <v>146</v>
      </c>
      <c r="C103" s="198" t="s">
        <v>147</v>
      </c>
      <c r="D103" s="199"/>
      <c r="E103" s="199"/>
      <c r="F103" s="134" t="s">
        <v>25</v>
      </c>
      <c r="G103" s="135"/>
      <c r="H103" s="135"/>
      <c r="I103" s="135">
        <f>'01 02 Pol'!G1143</f>
        <v>0</v>
      </c>
      <c r="J103" s="131" t="str">
        <f>IF(I138=0,"",I103/I138*100)</f>
        <v/>
      </c>
    </row>
    <row r="104" spans="1:10" ht="36.75" customHeight="1" x14ac:dyDescent="0.2">
      <c r="A104" s="122"/>
      <c r="B104" s="127" t="s">
        <v>148</v>
      </c>
      <c r="C104" s="198" t="s">
        <v>149</v>
      </c>
      <c r="D104" s="199"/>
      <c r="E104" s="199"/>
      <c r="F104" s="134" t="s">
        <v>25</v>
      </c>
      <c r="G104" s="135"/>
      <c r="H104" s="135"/>
      <c r="I104" s="135">
        <f>'01 02 Pol'!G1171</f>
        <v>0</v>
      </c>
      <c r="J104" s="131" t="str">
        <f>IF(I138=0,"",I104/I138*100)</f>
        <v/>
      </c>
    </row>
    <row r="105" spans="1:10" ht="36.75" customHeight="1" x14ac:dyDescent="0.2">
      <c r="A105" s="122"/>
      <c r="B105" s="127" t="s">
        <v>150</v>
      </c>
      <c r="C105" s="198" t="s">
        <v>151</v>
      </c>
      <c r="D105" s="199"/>
      <c r="E105" s="199"/>
      <c r="F105" s="134" t="s">
        <v>25</v>
      </c>
      <c r="G105" s="135"/>
      <c r="H105" s="135"/>
      <c r="I105" s="135">
        <f>'01 02 Pol'!G1174</f>
        <v>0</v>
      </c>
      <c r="J105" s="131" t="str">
        <f>IF(I138=0,"",I105/I138*100)</f>
        <v/>
      </c>
    </row>
    <row r="106" spans="1:10" ht="36.75" customHeight="1" x14ac:dyDescent="0.2">
      <c r="A106" s="122"/>
      <c r="B106" s="127" t="s">
        <v>152</v>
      </c>
      <c r="C106" s="198" t="s">
        <v>153</v>
      </c>
      <c r="D106" s="199"/>
      <c r="E106" s="199"/>
      <c r="F106" s="134" t="s">
        <v>26</v>
      </c>
      <c r="G106" s="135"/>
      <c r="H106" s="135"/>
      <c r="I106" s="135">
        <f>'01 05 Pol'!G8</f>
        <v>0</v>
      </c>
      <c r="J106" s="131" t="str">
        <f>IF(I138=0,"",I106/I138*100)</f>
        <v/>
      </c>
    </row>
    <row r="107" spans="1:10" ht="36.75" customHeight="1" x14ac:dyDescent="0.2">
      <c r="A107" s="122"/>
      <c r="B107" s="127" t="s">
        <v>154</v>
      </c>
      <c r="C107" s="198" t="s">
        <v>155</v>
      </c>
      <c r="D107" s="199"/>
      <c r="E107" s="199"/>
      <c r="F107" s="134" t="s">
        <v>26</v>
      </c>
      <c r="G107" s="135"/>
      <c r="H107" s="135"/>
      <c r="I107" s="135">
        <f>'01 05 Pol'!G27</f>
        <v>0</v>
      </c>
      <c r="J107" s="131" t="str">
        <f>IF(I138=0,"",I107/I138*100)</f>
        <v/>
      </c>
    </row>
    <row r="108" spans="1:10" ht="36.75" customHeight="1" x14ac:dyDescent="0.2">
      <c r="A108" s="122"/>
      <c r="B108" s="127" t="s">
        <v>156</v>
      </c>
      <c r="C108" s="198" t="s">
        <v>157</v>
      </c>
      <c r="D108" s="199"/>
      <c r="E108" s="199"/>
      <c r="F108" s="134" t="s">
        <v>26</v>
      </c>
      <c r="G108" s="135"/>
      <c r="H108" s="135"/>
      <c r="I108" s="135">
        <f>'01 05 Pol'!G46</f>
        <v>0</v>
      </c>
      <c r="J108" s="131" t="str">
        <f>IF(I138=0,"",I108/I138*100)</f>
        <v/>
      </c>
    </row>
    <row r="109" spans="1:10" ht="36.75" customHeight="1" x14ac:dyDescent="0.2">
      <c r="A109" s="122"/>
      <c r="B109" s="127" t="s">
        <v>158</v>
      </c>
      <c r="C109" s="198" t="s">
        <v>159</v>
      </c>
      <c r="D109" s="199"/>
      <c r="E109" s="199"/>
      <c r="F109" s="134" t="s">
        <v>26</v>
      </c>
      <c r="G109" s="135"/>
      <c r="H109" s="135"/>
      <c r="I109" s="135">
        <f>'01 05 Pol'!G65</f>
        <v>0</v>
      </c>
      <c r="J109" s="131" t="str">
        <f>IF(I138=0,"",I109/I138*100)</f>
        <v/>
      </c>
    </row>
    <row r="110" spans="1:10" ht="36.75" customHeight="1" x14ac:dyDescent="0.2">
      <c r="A110" s="122"/>
      <c r="B110" s="127" t="s">
        <v>160</v>
      </c>
      <c r="C110" s="198" t="s">
        <v>161</v>
      </c>
      <c r="D110" s="199"/>
      <c r="E110" s="199"/>
      <c r="F110" s="134" t="s">
        <v>26</v>
      </c>
      <c r="G110" s="135"/>
      <c r="H110" s="135"/>
      <c r="I110" s="135">
        <f>'01 05 Pol'!G83</f>
        <v>0</v>
      </c>
      <c r="J110" s="131" t="str">
        <f>IF(I138=0,"",I110/I138*100)</f>
        <v/>
      </c>
    </row>
    <row r="111" spans="1:10" ht="36.75" customHeight="1" x14ac:dyDescent="0.2">
      <c r="A111" s="122"/>
      <c r="B111" s="127" t="s">
        <v>162</v>
      </c>
      <c r="C111" s="198" t="s">
        <v>163</v>
      </c>
      <c r="D111" s="199"/>
      <c r="E111" s="199"/>
      <c r="F111" s="134" t="s">
        <v>26</v>
      </c>
      <c r="G111" s="135"/>
      <c r="H111" s="135"/>
      <c r="I111" s="135">
        <f>'01 05 Pol'!G105</f>
        <v>0</v>
      </c>
      <c r="J111" s="131" t="str">
        <f>IF(I138=0,"",I111/I138*100)</f>
        <v/>
      </c>
    </row>
    <row r="112" spans="1:10" ht="36.75" customHeight="1" x14ac:dyDescent="0.2">
      <c r="A112" s="122"/>
      <c r="B112" s="127" t="s">
        <v>164</v>
      </c>
      <c r="C112" s="198" t="s">
        <v>165</v>
      </c>
      <c r="D112" s="199"/>
      <c r="E112" s="199"/>
      <c r="F112" s="134" t="s">
        <v>26</v>
      </c>
      <c r="G112" s="135"/>
      <c r="H112" s="135"/>
      <c r="I112" s="135">
        <f>'01 05 Pol'!G124</f>
        <v>0</v>
      </c>
      <c r="J112" s="131" t="str">
        <f>IF(I138=0,"",I112/I138*100)</f>
        <v/>
      </c>
    </row>
    <row r="113" spans="1:10" ht="36.75" customHeight="1" x14ac:dyDescent="0.2">
      <c r="A113" s="122"/>
      <c r="B113" s="127" t="s">
        <v>166</v>
      </c>
      <c r="C113" s="198" t="s">
        <v>167</v>
      </c>
      <c r="D113" s="199"/>
      <c r="E113" s="199"/>
      <c r="F113" s="134" t="s">
        <v>26</v>
      </c>
      <c r="G113" s="135"/>
      <c r="H113" s="135"/>
      <c r="I113" s="135">
        <f>'01 05 Pol'!G142</f>
        <v>0</v>
      </c>
      <c r="J113" s="131" t="str">
        <f>IF(I138=0,"",I113/I138*100)</f>
        <v/>
      </c>
    </row>
    <row r="114" spans="1:10" ht="36.75" customHeight="1" x14ac:dyDescent="0.2">
      <c r="A114" s="122"/>
      <c r="B114" s="127" t="s">
        <v>168</v>
      </c>
      <c r="C114" s="198" t="s">
        <v>169</v>
      </c>
      <c r="D114" s="199"/>
      <c r="E114" s="199"/>
      <c r="F114" s="134" t="s">
        <v>26</v>
      </c>
      <c r="G114" s="135"/>
      <c r="H114" s="135"/>
      <c r="I114" s="135">
        <f>'01 05 Pol'!G173</f>
        <v>0</v>
      </c>
      <c r="J114" s="131" t="str">
        <f>IF(I138=0,"",I114/I138*100)</f>
        <v/>
      </c>
    </row>
    <row r="115" spans="1:10" ht="36.75" customHeight="1" x14ac:dyDescent="0.2">
      <c r="A115" s="122"/>
      <c r="B115" s="127" t="s">
        <v>170</v>
      </c>
      <c r="C115" s="198" t="s">
        <v>171</v>
      </c>
      <c r="D115" s="199"/>
      <c r="E115" s="199"/>
      <c r="F115" s="134" t="s">
        <v>26</v>
      </c>
      <c r="G115" s="135"/>
      <c r="H115" s="135"/>
      <c r="I115" s="135">
        <f>'01 05 Pol'!G178</f>
        <v>0</v>
      </c>
      <c r="J115" s="131" t="str">
        <f>IF(I138=0,"",I115/I138*100)</f>
        <v/>
      </c>
    </row>
    <row r="116" spans="1:10" ht="36.75" customHeight="1" x14ac:dyDescent="0.2">
      <c r="A116" s="122"/>
      <c r="B116" s="127" t="s">
        <v>172</v>
      </c>
      <c r="C116" s="198" t="s">
        <v>173</v>
      </c>
      <c r="D116" s="199"/>
      <c r="E116" s="199"/>
      <c r="F116" s="134" t="s">
        <v>26</v>
      </c>
      <c r="G116" s="135"/>
      <c r="H116" s="135"/>
      <c r="I116" s="135">
        <f>'01 05 Pol'!G183</f>
        <v>0</v>
      </c>
      <c r="J116" s="131" t="str">
        <f>IF(I138=0,"",I116/I138*100)</f>
        <v/>
      </c>
    </row>
    <row r="117" spans="1:10" ht="36.75" customHeight="1" x14ac:dyDescent="0.2">
      <c r="A117" s="122"/>
      <c r="B117" s="127" t="s">
        <v>174</v>
      </c>
      <c r="C117" s="198" t="s">
        <v>175</v>
      </c>
      <c r="D117" s="199"/>
      <c r="E117" s="199"/>
      <c r="F117" s="134" t="s">
        <v>26</v>
      </c>
      <c r="G117" s="135"/>
      <c r="H117" s="135"/>
      <c r="I117" s="135">
        <f>'01 05 Pol'!G188</f>
        <v>0</v>
      </c>
      <c r="J117" s="131" t="str">
        <f>IF(I138=0,"",I117/I138*100)</f>
        <v/>
      </c>
    </row>
    <row r="118" spans="1:10" ht="36.75" customHeight="1" x14ac:dyDescent="0.2">
      <c r="A118" s="122"/>
      <c r="B118" s="127" t="s">
        <v>176</v>
      </c>
      <c r="C118" s="198" t="s">
        <v>177</v>
      </c>
      <c r="D118" s="199"/>
      <c r="E118" s="199"/>
      <c r="F118" s="134" t="s">
        <v>26</v>
      </c>
      <c r="G118" s="135"/>
      <c r="H118" s="135"/>
      <c r="I118" s="135">
        <f>'01 05 Pol'!G193</f>
        <v>0</v>
      </c>
      <c r="J118" s="131" t="str">
        <f>IF(I138=0,"",I118/I138*100)</f>
        <v/>
      </c>
    </row>
    <row r="119" spans="1:10" ht="36.75" customHeight="1" x14ac:dyDescent="0.2">
      <c r="A119" s="122"/>
      <c r="B119" s="127" t="s">
        <v>178</v>
      </c>
      <c r="C119" s="198" t="s">
        <v>179</v>
      </c>
      <c r="D119" s="199"/>
      <c r="E119" s="199"/>
      <c r="F119" s="134" t="s">
        <v>26</v>
      </c>
      <c r="G119" s="135"/>
      <c r="H119" s="135"/>
      <c r="I119" s="135">
        <f>'01 05 Pol'!G198</f>
        <v>0</v>
      </c>
      <c r="J119" s="131" t="str">
        <f>IF(I138=0,"",I119/I138*100)</f>
        <v/>
      </c>
    </row>
    <row r="120" spans="1:10" ht="36.75" customHeight="1" x14ac:dyDescent="0.2">
      <c r="A120" s="122"/>
      <c r="B120" s="127" t="s">
        <v>180</v>
      </c>
      <c r="C120" s="198" t="s">
        <v>181</v>
      </c>
      <c r="D120" s="199"/>
      <c r="E120" s="199"/>
      <c r="F120" s="134" t="s">
        <v>26</v>
      </c>
      <c r="G120" s="135"/>
      <c r="H120" s="135"/>
      <c r="I120" s="135">
        <f>'01 05 Pol'!G216</f>
        <v>0</v>
      </c>
      <c r="J120" s="131" t="str">
        <f>IF(I138=0,"",I120/I138*100)</f>
        <v/>
      </c>
    </row>
    <row r="121" spans="1:10" ht="36.75" customHeight="1" x14ac:dyDescent="0.2">
      <c r="A121" s="122"/>
      <c r="B121" s="127" t="s">
        <v>182</v>
      </c>
      <c r="C121" s="198" t="s">
        <v>183</v>
      </c>
      <c r="D121" s="199"/>
      <c r="E121" s="199"/>
      <c r="F121" s="134" t="s">
        <v>26</v>
      </c>
      <c r="G121" s="135"/>
      <c r="H121" s="135"/>
      <c r="I121" s="135">
        <f>'01 05 Pol'!G234</f>
        <v>0</v>
      </c>
      <c r="J121" s="131" t="str">
        <f>IF(I138=0,"",I121/I138*100)</f>
        <v/>
      </c>
    </row>
    <row r="122" spans="1:10" ht="36.75" customHeight="1" x14ac:dyDescent="0.2">
      <c r="A122" s="122"/>
      <c r="B122" s="127" t="s">
        <v>184</v>
      </c>
      <c r="C122" s="198" t="s">
        <v>185</v>
      </c>
      <c r="D122" s="199"/>
      <c r="E122" s="199"/>
      <c r="F122" s="134" t="s">
        <v>26</v>
      </c>
      <c r="G122" s="135"/>
      <c r="H122" s="135"/>
      <c r="I122" s="135">
        <f>'01 05 Pol'!G252</f>
        <v>0</v>
      </c>
      <c r="J122" s="131" t="str">
        <f>IF(I138=0,"",I122/I138*100)</f>
        <v/>
      </c>
    </row>
    <row r="123" spans="1:10" ht="36.75" customHeight="1" x14ac:dyDescent="0.2">
      <c r="A123" s="122"/>
      <c r="B123" s="127" t="s">
        <v>186</v>
      </c>
      <c r="C123" s="198" t="s">
        <v>187</v>
      </c>
      <c r="D123" s="199"/>
      <c r="E123" s="199"/>
      <c r="F123" s="134" t="s">
        <v>26</v>
      </c>
      <c r="G123" s="135"/>
      <c r="H123" s="135"/>
      <c r="I123" s="135">
        <f>'01 05 Pol'!G269</f>
        <v>0</v>
      </c>
      <c r="J123" s="131" t="str">
        <f>IF(I138=0,"",I123/I138*100)</f>
        <v/>
      </c>
    </row>
    <row r="124" spans="1:10" ht="36.75" customHeight="1" x14ac:dyDescent="0.2">
      <c r="A124" s="122"/>
      <c r="B124" s="127" t="s">
        <v>188</v>
      </c>
      <c r="C124" s="198" t="s">
        <v>189</v>
      </c>
      <c r="D124" s="199"/>
      <c r="E124" s="199"/>
      <c r="F124" s="134" t="s">
        <v>26</v>
      </c>
      <c r="G124" s="135"/>
      <c r="H124" s="135"/>
      <c r="I124" s="135">
        <f>'01 05 Pol'!G290</f>
        <v>0</v>
      </c>
      <c r="J124" s="131" t="str">
        <f>IF(I138=0,"",I124/I138*100)</f>
        <v/>
      </c>
    </row>
    <row r="125" spans="1:10" ht="36.75" customHeight="1" x14ac:dyDescent="0.2">
      <c r="A125" s="122"/>
      <c r="B125" s="127" t="s">
        <v>190</v>
      </c>
      <c r="C125" s="198" t="s">
        <v>191</v>
      </c>
      <c r="D125" s="199"/>
      <c r="E125" s="199"/>
      <c r="F125" s="134" t="s">
        <v>26</v>
      </c>
      <c r="G125" s="135"/>
      <c r="H125" s="135"/>
      <c r="I125" s="135">
        <f>'01 05 Pol'!G309</f>
        <v>0</v>
      </c>
      <c r="J125" s="131" t="str">
        <f>IF(I138=0,"",I125/I138*100)</f>
        <v/>
      </c>
    </row>
    <row r="126" spans="1:10" ht="36.75" customHeight="1" x14ac:dyDescent="0.2">
      <c r="A126" s="122"/>
      <c r="B126" s="127" t="s">
        <v>192</v>
      </c>
      <c r="C126" s="198" t="s">
        <v>193</v>
      </c>
      <c r="D126" s="199"/>
      <c r="E126" s="199"/>
      <c r="F126" s="134" t="s">
        <v>26</v>
      </c>
      <c r="G126" s="135"/>
      <c r="H126" s="135"/>
      <c r="I126" s="135">
        <f>'01 05 Pol'!G327</f>
        <v>0</v>
      </c>
      <c r="J126" s="131" t="str">
        <f>IF(I138=0,"",I126/I138*100)</f>
        <v/>
      </c>
    </row>
    <row r="127" spans="1:10" ht="36.75" customHeight="1" x14ac:dyDescent="0.2">
      <c r="A127" s="122"/>
      <c r="B127" s="127" t="s">
        <v>194</v>
      </c>
      <c r="C127" s="198" t="s">
        <v>195</v>
      </c>
      <c r="D127" s="199"/>
      <c r="E127" s="199"/>
      <c r="F127" s="134" t="s">
        <v>26</v>
      </c>
      <c r="G127" s="135"/>
      <c r="H127" s="135"/>
      <c r="I127" s="135">
        <f>'01 05 Pol'!G359</f>
        <v>0</v>
      </c>
      <c r="J127" s="131" t="str">
        <f>IF(I138=0,"",I127/I138*100)</f>
        <v/>
      </c>
    </row>
    <row r="128" spans="1:10" ht="36.75" customHeight="1" x14ac:dyDescent="0.2">
      <c r="A128" s="122"/>
      <c r="B128" s="127" t="s">
        <v>196</v>
      </c>
      <c r="C128" s="198" t="s">
        <v>197</v>
      </c>
      <c r="D128" s="199"/>
      <c r="E128" s="199"/>
      <c r="F128" s="134" t="s">
        <v>26</v>
      </c>
      <c r="G128" s="135"/>
      <c r="H128" s="135"/>
      <c r="I128" s="135">
        <f>'01 05 Pol'!G364</f>
        <v>0</v>
      </c>
      <c r="J128" s="131" t="str">
        <f>IF(I138=0,"",I128/I138*100)</f>
        <v/>
      </c>
    </row>
    <row r="129" spans="1:10" ht="36.75" customHeight="1" x14ac:dyDescent="0.2">
      <c r="A129" s="122"/>
      <c r="B129" s="127" t="s">
        <v>198</v>
      </c>
      <c r="C129" s="198" t="s">
        <v>199</v>
      </c>
      <c r="D129" s="199"/>
      <c r="E129" s="199"/>
      <c r="F129" s="134" t="s">
        <v>26</v>
      </c>
      <c r="G129" s="135"/>
      <c r="H129" s="135"/>
      <c r="I129" s="135">
        <f>'01 05 Pol'!G369</f>
        <v>0</v>
      </c>
      <c r="J129" s="131" t="str">
        <f>IF(I138=0,"",I129/I138*100)</f>
        <v/>
      </c>
    </row>
    <row r="130" spans="1:10" ht="36.75" customHeight="1" x14ac:dyDescent="0.2">
      <c r="A130" s="122"/>
      <c r="B130" s="127" t="s">
        <v>200</v>
      </c>
      <c r="C130" s="198" t="s">
        <v>201</v>
      </c>
      <c r="D130" s="199"/>
      <c r="E130" s="199"/>
      <c r="F130" s="134" t="s">
        <v>26</v>
      </c>
      <c r="G130" s="135"/>
      <c r="H130" s="135"/>
      <c r="I130" s="135">
        <f>'01 05 Pol'!G374</f>
        <v>0</v>
      </c>
      <c r="J130" s="131" t="str">
        <f>IF(I138=0,"",I130/I138*100)</f>
        <v/>
      </c>
    </row>
    <row r="131" spans="1:10" ht="36.75" customHeight="1" x14ac:dyDescent="0.2">
      <c r="A131" s="122"/>
      <c r="B131" s="127" t="s">
        <v>202</v>
      </c>
      <c r="C131" s="198" t="s">
        <v>203</v>
      </c>
      <c r="D131" s="199"/>
      <c r="E131" s="199"/>
      <c r="F131" s="134" t="s">
        <v>26</v>
      </c>
      <c r="G131" s="135"/>
      <c r="H131" s="135"/>
      <c r="I131" s="135">
        <f>'01 05 Pol'!G379</f>
        <v>0</v>
      </c>
      <c r="J131" s="131" t="str">
        <f>IF(I138=0,"",I131/I138*100)</f>
        <v/>
      </c>
    </row>
    <row r="132" spans="1:10" ht="36.75" customHeight="1" x14ac:dyDescent="0.2">
      <c r="A132" s="122"/>
      <c r="B132" s="127" t="s">
        <v>204</v>
      </c>
      <c r="C132" s="198" t="s">
        <v>205</v>
      </c>
      <c r="D132" s="199"/>
      <c r="E132" s="199"/>
      <c r="F132" s="134" t="s">
        <v>26</v>
      </c>
      <c r="G132" s="135"/>
      <c r="H132" s="135"/>
      <c r="I132" s="135">
        <f>'01 01 Pol'!G529+'01 042 Pol'!G36</f>
        <v>0</v>
      </c>
      <c r="J132" s="131" t="str">
        <f>IF(I138=0,"",I132/I138*100)</f>
        <v/>
      </c>
    </row>
    <row r="133" spans="1:10" ht="36.75" customHeight="1" x14ac:dyDescent="0.2">
      <c r="A133" s="122"/>
      <c r="B133" s="127" t="s">
        <v>206</v>
      </c>
      <c r="C133" s="198" t="s">
        <v>207</v>
      </c>
      <c r="D133" s="199"/>
      <c r="E133" s="199"/>
      <c r="F133" s="134" t="s">
        <v>26</v>
      </c>
      <c r="G133" s="135"/>
      <c r="H133" s="135"/>
      <c r="I133" s="135">
        <f>'01 02 Pol'!G1211</f>
        <v>0</v>
      </c>
      <c r="J133" s="131" t="str">
        <f>IF(I138=0,"",I133/I138*100)</f>
        <v/>
      </c>
    </row>
    <row r="134" spans="1:10" ht="36.75" customHeight="1" x14ac:dyDescent="0.2">
      <c r="A134" s="122"/>
      <c r="B134" s="127" t="s">
        <v>208</v>
      </c>
      <c r="C134" s="198" t="s">
        <v>209</v>
      </c>
      <c r="D134" s="199"/>
      <c r="E134" s="199"/>
      <c r="F134" s="134" t="s">
        <v>210</v>
      </c>
      <c r="G134" s="135"/>
      <c r="H134" s="135"/>
      <c r="I134" s="135">
        <f>'01 01 Pol'!G535+'01 03 Pol'!G65+'01 042 Pol'!G81</f>
        <v>0</v>
      </c>
      <c r="J134" s="131" t="str">
        <f>IF(I138=0,"",I134/I138*100)</f>
        <v/>
      </c>
    </row>
    <row r="135" spans="1:10" ht="36.75" customHeight="1" x14ac:dyDescent="0.2">
      <c r="A135" s="122"/>
      <c r="B135" s="127" t="s">
        <v>211</v>
      </c>
      <c r="C135" s="198" t="s">
        <v>27</v>
      </c>
      <c r="D135" s="199"/>
      <c r="E135" s="199"/>
      <c r="F135" s="134" t="s">
        <v>211</v>
      </c>
      <c r="G135" s="135"/>
      <c r="H135" s="135"/>
      <c r="I135" s="135">
        <f>'VRN VRN Naklady'!G8</f>
        <v>0</v>
      </c>
      <c r="J135" s="131" t="str">
        <f>IF(I138=0,"",I135/I138*100)</f>
        <v/>
      </c>
    </row>
    <row r="136" spans="1:10" ht="36.75" customHeight="1" x14ac:dyDescent="0.2">
      <c r="A136" s="122"/>
      <c r="B136" s="127" t="s">
        <v>212</v>
      </c>
      <c r="C136" s="198" t="s">
        <v>213</v>
      </c>
      <c r="D136" s="199"/>
      <c r="E136" s="199"/>
      <c r="F136" s="134" t="s">
        <v>214</v>
      </c>
      <c r="G136" s="135"/>
      <c r="H136" s="135"/>
      <c r="I136" s="135">
        <f>'01 05 Pol'!G384</f>
        <v>0</v>
      </c>
      <c r="J136" s="131" t="str">
        <f>IF(I138=0,"",I136/I138*100)</f>
        <v/>
      </c>
    </row>
    <row r="137" spans="1:10" ht="36.75" customHeight="1" x14ac:dyDescent="0.2">
      <c r="A137" s="122"/>
      <c r="B137" s="127" t="s">
        <v>214</v>
      </c>
      <c r="C137" s="198" t="s">
        <v>28</v>
      </c>
      <c r="D137" s="199"/>
      <c r="E137" s="199"/>
      <c r="F137" s="134" t="s">
        <v>214</v>
      </c>
      <c r="G137" s="135"/>
      <c r="H137" s="135"/>
      <c r="I137" s="135">
        <f>'VRN VRN Naklady'!G13+'01 042 Pol'!G93</f>
        <v>0</v>
      </c>
      <c r="J137" s="131" t="str">
        <f>IF(I138=0,"",I137/I138*100)</f>
        <v/>
      </c>
    </row>
    <row r="138" spans="1:10" ht="25.5" customHeight="1" x14ac:dyDescent="0.2">
      <c r="A138" s="123"/>
      <c r="B138" s="128" t="s">
        <v>1</v>
      </c>
      <c r="C138" s="129"/>
      <c r="D138" s="130"/>
      <c r="E138" s="130"/>
      <c r="F138" s="136"/>
      <c r="G138" s="137"/>
      <c r="H138" s="137"/>
      <c r="I138" s="137">
        <f>SUM(I67:I137)</f>
        <v>0</v>
      </c>
      <c r="J138" s="132">
        <f>SUM(J67:J137)</f>
        <v>0</v>
      </c>
    </row>
    <row r="139" spans="1:10" x14ac:dyDescent="0.2">
      <c r="F139" s="86"/>
      <c r="G139" s="86"/>
      <c r="H139" s="86"/>
      <c r="I139" s="86"/>
      <c r="J139" s="133"/>
    </row>
    <row r="140" spans="1:10" x14ac:dyDescent="0.2">
      <c r="F140" s="86"/>
      <c r="G140" s="86"/>
      <c r="H140" s="86"/>
      <c r="I140" s="86"/>
      <c r="J140" s="133"/>
    </row>
    <row r="141" spans="1:10" x14ac:dyDescent="0.2">
      <c r="F141" s="86"/>
      <c r="G141" s="86"/>
      <c r="H141" s="86"/>
      <c r="I141" s="86"/>
      <c r="J141" s="133"/>
    </row>
  </sheetData>
  <sheetProtection algorithmName="SHA-512" hashValue="KbYqhXnSMh28kc5TI8ZS9RbDwe6LsrchpsqpbcdyOokAI3ymda2KW8G1aLZ3Dpkv7RyEPVIkQ+qkZPJAnCRKZQ==" saltValue="gnVyWRbH5IYvBc96FLXcW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2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C70:E70"/>
    <mergeCell ref="C71:E71"/>
    <mergeCell ref="C72:E72"/>
    <mergeCell ref="C73:E73"/>
    <mergeCell ref="C74:E74"/>
    <mergeCell ref="C49:E49"/>
    <mergeCell ref="B50:E50"/>
    <mergeCell ref="C67:E67"/>
    <mergeCell ref="C68:E68"/>
    <mergeCell ref="C69:E6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35:E135"/>
    <mergeCell ref="C136:E136"/>
    <mergeCell ref="C137:E137"/>
    <mergeCell ref="C130:E130"/>
    <mergeCell ref="C131:E131"/>
    <mergeCell ref="C132:E132"/>
    <mergeCell ref="C133:E133"/>
    <mergeCell ref="C134:E134"/>
    <mergeCell ref="C125:E125"/>
    <mergeCell ref="C126:E126"/>
    <mergeCell ref="C127:E127"/>
    <mergeCell ref="C128:E128"/>
    <mergeCell ref="C129:E12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9" t="s">
        <v>6</v>
      </c>
      <c r="B1" s="249"/>
      <c r="C1" s="250"/>
      <c r="D1" s="249"/>
      <c r="E1" s="249"/>
      <c r="F1" s="249"/>
      <c r="G1" s="249"/>
    </row>
    <row r="2" spans="1:7" ht="24.95" customHeight="1" x14ac:dyDescent="0.2">
      <c r="A2" s="50" t="s">
        <v>7</v>
      </c>
      <c r="B2" s="49"/>
      <c r="C2" s="251"/>
      <c r="D2" s="251"/>
      <c r="E2" s="251"/>
      <c r="F2" s="251"/>
      <c r="G2" s="252"/>
    </row>
    <row r="3" spans="1:7" ht="24.95" customHeight="1" x14ac:dyDescent="0.2">
      <c r="A3" s="50" t="s">
        <v>8</v>
      </c>
      <c r="B3" s="49"/>
      <c r="C3" s="251"/>
      <c r="D3" s="251"/>
      <c r="E3" s="251"/>
      <c r="F3" s="251"/>
      <c r="G3" s="252"/>
    </row>
    <row r="4" spans="1:7" ht="24.95" customHeight="1" x14ac:dyDescent="0.2">
      <c r="A4" s="50" t="s">
        <v>9</v>
      </c>
      <c r="B4" s="49"/>
      <c r="C4" s="251"/>
      <c r="D4" s="251"/>
      <c r="E4" s="251"/>
      <c r="F4" s="251"/>
      <c r="G4" s="252"/>
    </row>
    <row r="5" spans="1:7" x14ac:dyDescent="0.2">
      <c r="B5" s="4"/>
      <c r="C5" s="5"/>
      <c r="D5" s="6"/>
    </row>
  </sheetData>
  <sheetProtection algorithmName="SHA-512" hashValue="xvnIo+y4KttcA8LojjkP+9RwRKMKxZBo119ymhzX03EeP+vI9cLBZ4ozizKi/0ms1NMnn9G1CSHW9vTKT10x8A==" saltValue="8cNKYIeSrE+Ea9gcZC43y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FCF53-FFC0-4E05-8B29-A506C04CE32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215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47</v>
      </c>
      <c r="C3" s="256" t="s">
        <v>48</v>
      </c>
      <c r="D3" s="257"/>
      <c r="E3" s="257"/>
      <c r="F3" s="257"/>
      <c r="G3" s="258"/>
      <c r="AC3" s="120" t="s">
        <v>218</v>
      </c>
      <c r="AG3" t="s">
        <v>219</v>
      </c>
    </row>
    <row r="4" spans="1:60" ht="24.95" customHeight="1" x14ac:dyDescent="0.2">
      <c r="A4" s="140" t="s">
        <v>9</v>
      </c>
      <c r="B4" s="141" t="s">
        <v>47</v>
      </c>
      <c r="C4" s="259" t="s">
        <v>48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243</v>
      </c>
      <c r="B8" s="162" t="s">
        <v>211</v>
      </c>
      <c r="C8" s="183" t="s">
        <v>27</v>
      </c>
      <c r="D8" s="163"/>
      <c r="E8" s="164"/>
      <c r="F8" s="165"/>
      <c r="G8" s="165">
        <f>SUMIF(AG9:AG12,"&lt;&gt;NOR",G9:G12)</f>
        <v>0</v>
      </c>
      <c r="H8" s="165"/>
      <c r="I8" s="165">
        <f>SUM(I9:I12)</f>
        <v>0</v>
      </c>
      <c r="J8" s="165"/>
      <c r="K8" s="165">
        <f>SUM(K9:K12)</f>
        <v>0</v>
      </c>
      <c r="L8" s="165"/>
      <c r="M8" s="165">
        <f>SUM(M9:M12)</f>
        <v>0</v>
      </c>
      <c r="N8" s="164"/>
      <c r="O8" s="164">
        <f>SUM(O9:O12)</f>
        <v>0</v>
      </c>
      <c r="P8" s="164"/>
      <c r="Q8" s="164">
        <f>SUM(Q9:Q12)</f>
        <v>0</v>
      </c>
      <c r="R8" s="165"/>
      <c r="S8" s="165"/>
      <c r="T8" s="166"/>
      <c r="U8" s="160"/>
      <c r="V8" s="160">
        <f>SUM(V9:V12)</f>
        <v>0</v>
      </c>
      <c r="W8" s="160"/>
      <c r="X8" s="160"/>
      <c r="Y8" s="160"/>
      <c r="AG8" t="s">
        <v>244</v>
      </c>
    </row>
    <row r="9" spans="1:60" outlineLevel="1" x14ac:dyDescent="0.2">
      <c r="A9" s="168">
        <v>1</v>
      </c>
      <c r="B9" s="169" t="s">
        <v>245</v>
      </c>
      <c r="C9" s="184" t="s">
        <v>246</v>
      </c>
      <c r="D9" s="170" t="s">
        <v>247</v>
      </c>
      <c r="E9" s="171">
        <v>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3" t="s">
        <v>248</v>
      </c>
      <c r="T9" s="174" t="s">
        <v>249</v>
      </c>
      <c r="U9" s="158">
        <v>0</v>
      </c>
      <c r="V9" s="158">
        <f>ROUND(E9*U9,2)</f>
        <v>0</v>
      </c>
      <c r="W9" s="158"/>
      <c r="X9" s="158" t="s">
        <v>47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251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3" t="s">
        <v>252</v>
      </c>
      <c r="D10" s="254"/>
      <c r="E10" s="254"/>
      <c r="F10" s="254"/>
      <c r="G10" s="254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253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2</v>
      </c>
      <c r="B11" s="169" t="s">
        <v>254</v>
      </c>
      <c r="C11" s="184" t="s">
        <v>255</v>
      </c>
      <c r="D11" s="170" t="s">
        <v>247</v>
      </c>
      <c r="E11" s="171">
        <v>1</v>
      </c>
      <c r="F11" s="172"/>
      <c r="G11" s="173">
        <f>ROUND(E11*F11,2)</f>
        <v>0</v>
      </c>
      <c r="H11" s="172"/>
      <c r="I11" s="173">
        <f>ROUND(E11*H11,2)</f>
        <v>0</v>
      </c>
      <c r="J11" s="172"/>
      <c r="K11" s="173">
        <f>ROUND(E11*J11,2)</f>
        <v>0</v>
      </c>
      <c r="L11" s="173">
        <v>21</v>
      </c>
      <c r="M11" s="173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3"/>
      <c r="S11" s="173" t="s">
        <v>248</v>
      </c>
      <c r="T11" s="174" t="s">
        <v>249</v>
      </c>
      <c r="U11" s="158">
        <v>0</v>
      </c>
      <c r="V11" s="158">
        <f>ROUND(E11*U11,2)</f>
        <v>0</v>
      </c>
      <c r="W11" s="158"/>
      <c r="X11" s="158" t="s">
        <v>47</v>
      </c>
      <c r="Y11" s="158" t="s">
        <v>250</v>
      </c>
      <c r="Z11" s="147"/>
      <c r="AA11" s="147"/>
      <c r="AB11" s="147"/>
      <c r="AC11" s="147"/>
      <c r="AD11" s="147"/>
      <c r="AE11" s="147"/>
      <c r="AF11" s="147"/>
      <c r="AG11" s="147" t="s">
        <v>251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ht="22.5" outlineLevel="2" x14ac:dyDescent="0.2">
      <c r="A12" s="154"/>
      <c r="B12" s="155"/>
      <c r="C12" s="253" t="s">
        <v>256</v>
      </c>
      <c r="D12" s="254"/>
      <c r="E12" s="254"/>
      <c r="F12" s="254"/>
      <c r="G12" s="254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253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75" t="str">
        <f>C12</f>
        <v>Náklady zhotovitele, související s prováděním zkoušek a revizí předepsaných technickými normami nebo objednatelem a které jsou pro provedení díla nezbytné.</v>
      </c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161" t="s">
        <v>243</v>
      </c>
      <c r="B13" s="162" t="s">
        <v>214</v>
      </c>
      <c r="C13" s="183" t="s">
        <v>28</v>
      </c>
      <c r="D13" s="163"/>
      <c r="E13" s="164"/>
      <c r="F13" s="165"/>
      <c r="G13" s="165">
        <f>SUMIF(AG14:AG28,"&lt;&gt;NOR",G14:G28)</f>
        <v>0</v>
      </c>
      <c r="H13" s="165"/>
      <c r="I13" s="165">
        <f>SUM(I14:I28)</f>
        <v>0</v>
      </c>
      <c r="J13" s="165"/>
      <c r="K13" s="165">
        <f>SUM(K14:K28)</f>
        <v>0</v>
      </c>
      <c r="L13" s="165"/>
      <c r="M13" s="165">
        <f>SUM(M14:M28)</f>
        <v>0</v>
      </c>
      <c r="N13" s="164"/>
      <c r="O13" s="164">
        <f>SUM(O14:O28)</f>
        <v>0</v>
      </c>
      <c r="P13" s="164"/>
      <c r="Q13" s="164">
        <f>SUM(Q14:Q28)</f>
        <v>0</v>
      </c>
      <c r="R13" s="165"/>
      <c r="S13" s="165"/>
      <c r="T13" s="166"/>
      <c r="U13" s="160"/>
      <c r="V13" s="160">
        <f>SUM(V14:V28)</f>
        <v>0</v>
      </c>
      <c r="W13" s="160"/>
      <c r="X13" s="160"/>
      <c r="Y13" s="160"/>
      <c r="AG13" t="s">
        <v>244</v>
      </c>
    </row>
    <row r="14" spans="1:60" outlineLevel="1" x14ac:dyDescent="0.2">
      <c r="A14" s="168">
        <v>3</v>
      </c>
      <c r="B14" s="169" t="s">
        <v>257</v>
      </c>
      <c r="C14" s="184" t="s">
        <v>258</v>
      </c>
      <c r="D14" s="170" t="s">
        <v>247</v>
      </c>
      <c r="E14" s="171">
        <v>1</v>
      </c>
      <c r="F14" s="172"/>
      <c r="G14" s="173">
        <f>ROUND(E14*F14,2)</f>
        <v>0</v>
      </c>
      <c r="H14" s="172"/>
      <c r="I14" s="173">
        <f>ROUND(E14*H14,2)</f>
        <v>0</v>
      </c>
      <c r="J14" s="172"/>
      <c r="K14" s="173">
        <f>ROUND(E14*J14,2)</f>
        <v>0</v>
      </c>
      <c r="L14" s="173">
        <v>21</v>
      </c>
      <c r="M14" s="173">
        <f>G14*(1+L14/100)</f>
        <v>0</v>
      </c>
      <c r="N14" s="171">
        <v>0</v>
      </c>
      <c r="O14" s="171">
        <f>ROUND(E14*N14,2)</f>
        <v>0</v>
      </c>
      <c r="P14" s="171">
        <v>0</v>
      </c>
      <c r="Q14" s="171">
        <f>ROUND(E14*P14,2)</f>
        <v>0</v>
      </c>
      <c r="R14" s="173"/>
      <c r="S14" s="173" t="s">
        <v>248</v>
      </c>
      <c r="T14" s="174" t="s">
        <v>249</v>
      </c>
      <c r="U14" s="158">
        <v>0</v>
      </c>
      <c r="V14" s="158">
        <f>ROUND(E14*U14,2)</f>
        <v>0</v>
      </c>
      <c r="W14" s="158"/>
      <c r="X14" s="158" t="s">
        <v>47</v>
      </c>
      <c r="Y14" s="158" t="s">
        <v>250</v>
      </c>
      <c r="Z14" s="147"/>
      <c r="AA14" s="147"/>
      <c r="AB14" s="147"/>
      <c r="AC14" s="147"/>
      <c r="AD14" s="147"/>
      <c r="AE14" s="147"/>
      <c r="AF14" s="147"/>
      <c r="AG14" s="147" t="s">
        <v>251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2" x14ac:dyDescent="0.2">
      <c r="A15" s="154"/>
      <c r="B15" s="155"/>
      <c r="C15" s="253" t="s">
        <v>259</v>
      </c>
      <c r="D15" s="254"/>
      <c r="E15" s="254"/>
      <c r="F15" s="254"/>
      <c r="G15" s="254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253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75" t="str">
        <f>C15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6">
        <v>4</v>
      </c>
      <c r="B16" s="177" t="s">
        <v>260</v>
      </c>
      <c r="C16" s="185" t="s">
        <v>261</v>
      </c>
      <c r="D16" s="178" t="s">
        <v>247</v>
      </c>
      <c r="E16" s="179">
        <v>1</v>
      </c>
      <c r="F16" s="180"/>
      <c r="G16" s="181">
        <f>ROUND(E16*F16,2)</f>
        <v>0</v>
      </c>
      <c r="H16" s="180"/>
      <c r="I16" s="181">
        <f>ROUND(E16*H16,2)</f>
        <v>0</v>
      </c>
      <c r="J16" s="180"/>
      <c r="K16" s="181">
        <f>ROUND(E16*J16,2)</f>
        <v>0</v>
      </c>
      <c r="L16" s="181">
        <v>21</v>
      </c>
      <c r="M16" s="181">
        <f>G16*(1+L16/100)</f>
        <v>0</v>
      </c>
      <c r="N16" s="179">
        <v>0</v>
      </c>
      <c r="O16" s="179">
        <f>ROUND(E16*N16,2)</f>
        <v>0</v>
      </c>
      <c r="P16" s="179">
        <v>0</v>
      </c>
      <c r="Q16" s="179">
        <f>ROUND(E16*P16,2)</f>
        <v>0</v>
      </c>
      <c r="R16" s="181"/>
      <c r="S16" s="181" t="s">
        <v>248</v>
      </c>
      <c r="T16" s="182" t="s">
        <v>249</v>
      </c>
      <c r="U16" s="158">
        <v>0</v>
      </c>
      <c r="V16" s="158">
        <f>ROUND(E16*U16,2)</f>
        <v>0</v>
      </c>
      <c r="W16" s="158"/>
      <c r="X16" s="158" t="s">
        <v>47</v>
      </c>
      <c r="Y16" s="158" t="s">
        <v>250</v>
      </c>
      <c r="Z16" s="147"/>
      <c r="AA16" s="147"/>
      <c r="AB16" s="147"/>
      <c r="AC16" s="147"/>
      <c r="AD16" s="147"/>
      <c r="AE16" s="147"/>
      <c r="AF16" s="147"/>
      <c r="AG16" s="147" t="s">
        <v>251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68">
        <v>5</v>
      </c>
      <c r="B17" s="169" t="s">
        <v>262</v>
      </c>
      <c r="C17" s="184" t="s">
        <v>263</v>
      </c>
      <c r="D17" s="170" t="s">
        <v>247</v>
      </c>
      <c r="E17" s="171">
        <v>1</v>
      </c>
      <c r="F17" s="172"/>
      <c r="G17" s="173">
        <f>ROUND(E17*F17,2)</f>
        <v>0</v>
      </c>
      <c r="H17" s="172"/>
      <c r="I17" s="173">
        <f>ROUND(E17*H17,2)</f>
        <v>0</v>
      </c>
      <c r="J17" s="172"/>
      <c r="K17" s="173">
        <f>ROUND(E17*J17,2)</f>
        <v>0</v>
      </c>
      <c r="L17" s="173">
        <v>21</v>
      </c>
      <c r="M17" s="173">
        <f>G17*(1+L17/100)</f>
        <v>0</v>
      </c>
      <c r="N17" s="171">
        <v>0</v>
      </c>
      <c r="O17" s="171">
        <f>ROUND(E17*N17,2)</f>
        <v>0</v>
      </c>
      <c r="P17" s="171">
        <v>0</v>
      </c>
      <c r="Q17" s="171">
        <f>ROUND(E17*P17,2)</f>
        <v>0</v>
      </c>
      <c r="R17" s="173"/>
      <c r="S17" s="173" t="s">
        <v>248</v>
      </c>
      <c r="T17" s="174" t="s">
        <v>249</v>
      </c>
      <c r="U17" s="158">
        <v>0</v>
      </c>
      <c r="V17" s="158">
        <f>ROUND(E17*U17,2)</f>
        <v>0</v>
      </c>
      <c r="W17" s="158"/>
      <c r="X17" s="158" t="s">
        <v>47</v>
      </c>
      <c r="Y17" s="158" t="s">
        <v>250</v>
      </c>
      <c r="Z17" s="147"/>
      <c r="AA17" s="147"/>
      <c r="AB17" s="147"/>
      <c r="AC17" s="147"/>
      <c r="AD17" s="147"/>
      <c r="AE17" s="147"/>
      <c r="AF17" s="147"/>
      <c r="AG17" s="147" t="s">
        <v>251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3" t="s">
        <v>264</v>
      </c>
      <c r="D18" s="254"/>
      <c r="E18" s="254"/>
      <c r="F18" s="254"/>
      <c r="G18" s="254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253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68">
        <v>6</v>
      </c>
      <c r="B19" s="169" t="s">
        <v>265</v>
      </c>
      <c r="C19" s="184" t="s">
        <v>266</v>
      </c>
      <c r="D19" s="170" t="s">
        <v>247</v>
      </c>
      <c r="E19" s="171">
        <v>1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3"/>
      <c r="S19" s="173" t="s">
        <v>248</v>
      </c>
      <c r="T19" s="174" t="s">
        <v>249</v>
      </c>
      <c r="U19" s="158">
        <v>0</v>
      </c>
      <c r="V19" s="158">
        <f>ROUND(E19*U19,2)</f>
        <v>0</v>
      </c>
      <c r="W19" s="158"/>
      <c r="X19" s="158" t="s">
        <v>47</v>
      </c>
      <c r="Y19" s="158" t="s">
        <v>250</v>
      </c>
      <c r="Z19" s="147"/>
      <c r="AA19" s="147"/>
      <c r="AB19" s="147"/>
      <c r="AC19" s="147"/>
      <c r="AD19" s="147"/>
      <c r="AE19" s="147"/>
      <c r="AF19" s="147"/>
      <c r="AG19" s="147" t="s">
        <v>267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33.75" outlineLevel="2" x14ac:dyDescent="0.2">
      <c r="A20" s="154"/>
      <c r="B20" s="155"/>
      <c r="C20" s="253" t="s">
        <v>268</v>
      </c>
      <c r="D20" s="254"/>
      <c r="E20" s="254"/>
      <c r="F20" s="254"/>
      <c r="G20" s="254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253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75" t="str">
        <f>C20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8">
        <v>7</v>
      </c>
      <c r="B21" s="169" t="s">
        <v>269</v>
      </c>
      <c r="C21" s="184" t="s">
        <v>270</v>
      </c>
      <c r="D21" s="170" t="s">
        <v>247</v>
      </c>
      <c r="E21" s="171">
        <v>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3" t="s">
        <v>248</v>
      </c>
      <c r="T21" s="174" t="s">
        <v>249</v>
      </c>
      <c r="U21" s="158">
        <v>0</v>
      </c>
      <c r="V21" s="158">
        <f>ROUND(E21*U21,2)</f>
        <v>0</v>
      </c>
      <c r="W21" s="158"/>
      <c r="X21" s="158" t="s">
        <v>47</v>
      </c>
      <c r="Y21" s="158" t="s">
        <v>250</v>
      </c>
      <c r="Z21" s="147"/>
      <c r="AA21" s="147"/>
      <c r="AB21" s="147"/>
      <c r="AC21" s="147"/>
      <c r="AD21" s="147"/>
      <c r="AE21" s="147"/>
      <c r="AF21" s="147"/>
      <c r="AG21" s="147" t="s">
        <v>267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2" x14ac:dyDescent="0.2">
      <c r="A22" s="154"/>
      <c r="B22" s="155"/>
      <c r="C22" s="253" t="s">
        <v>271</v>
      </c>
      <c r="D22" s="254"/>
      <c r="E22" s="254"/>
      <c r="F22" s="254"/>
      <c r="G22" s="254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253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75" t="str">
        <f>C22</f>
        <v>Náklady na ztížené podmínky provádění tam, kde se vyskytují omezující vlivy konkrétního prostředí, které mají prokazatelný vliv na provádění stavebních prací, Jedná se zejména o náklady související s extrémními podmínkami místa provádění.</v>
      </c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68">
        <v>8</v>
      </c>
      <c r="B23" s="169" t="s">
        <v>272</v>
      </c>
      <c r="C23" s="184" t="s">
        <v>273</v>
      </c>
      <c r="D23" s="170" t="s">
        <v>247</v>
      </c>
      <c r="E23" s="171">
        <v>1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3" t="s">
        <v>248</v>
      </c>
      <c r="T23" s="174" t="s">
        <v>249</v>
      </c>
      <c r="U23" s="158">
        <v>0</v>
      </c>
      <c r="V23" s="158">
        <f>ROUND(E23*U23,2)</f>
        <v>0</v>
      </c>
      <c r="W23" s="158"/>
      <c r="X23" s="158" t="s">
        <v>47</v>
      </c>
      <c r="Y23" s="158" t="s">
        <v>250</v>
      </c>
      <c r="Z23" s="147"/>
      <c r="AA23" s="147"/>
      <c r="AB23" s="147"/>
      <c r="AC23" s="147"/>
      <c r="AD23" s="147"/>
      <c r="AE23" s="147"/>
      <c r="AF23" s="147"/>
      <c r="AG23" s="147" t="s">
        <v>251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33.75" outlineLevel="2" x14ac:dyDescent="0.2">
      <c r="A24" s="154"/>
      <c r="B24" s="155"/>
      <c r="C24" s="253" t="s">
        <v>274</v>
      </c>
      <c r="D24" s="254"/>
      <c r="E24" s="254"/>
      <c r="F24" s="254"/>
      <c r="G24" s="254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253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75" t="str">
        <f>C24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68">
        <v>9</v>
      </c>
      <c r="B25" s="169" t="s">
        <v>275</v>
      </c>
      <c r="C25" s="184" t="s">
        <v>276</v>
      </c>
      <c r="D25" s="170" t="s">
        <v>247</v>
      </c>
      <c r="E25" s="171">
        <v>1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/>
      <c r="S25" s="173" t="s">
        <v>248</v>
      </c>
      <c r="T25" s="174" t="s">
        <v>249</v>
      </c>
      <c r="U25" s="158">
        <v>0</v>
      </c>
      <c r="V25" s="158">
        <f>ROUND(E25*U25,2)</f>
        <v>0</v>
      </c>
      <c r="W25" s="158"/>
      <c r="X25" s="158" t="s">
        <v>47</v>
      </c>
      <c r="Y25" s="158" t="s">
        <v>250</v>
      </c>
      <c r="Z25" s="147"/>
      <c r="AA25" s="147"/>
      <c r="AB25" s="147"/>
      <c r="AC25" s="147"/>
      <c r="AD25" s="147"/>
      <c r="AE25" s="147"/>
      <c r="AF25" s="147"/>
      <c r="AG25" s="147" t="s">
        <v>251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3" t="s">
        <v>277</v>
      </c>
      <c r="D26" s="254"/>
      <c r="E26" s="254"/>
      <c r="F26" s="254"/>
      <c r="G26" s="254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253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75" t="str">
        <f>C26</f>
        <v>Náklady na vyhotovení dokumentace skutečného provedení stavby a její předání objednateli v požadované formě a požadovaném počtu.</v>
      </c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8">
        <v>10</v>
      </c>
      <c r="B27" s="169" t="s">
        <v>278</v>
      </c>
      <c r="C27" s="184" t="s">
        <v>279</v>
      </c>
      <c r="D27" s="170" t="s">
        <v>247</v>
      </c>
      <c r="E27" s="171">
        <v>1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3"/>
      <c r="S27" s="173" t="s">
        <v>248</v>
      </c>
      <c r="T27" s="174" t="s">
        <v>249</v>
      </c>
      <c r="U27" s="158">
        <v>0</v>
      </c>
      <c r="V27" s="158">
        <f>ROUND(E27*U27,2)</f>
        <v>0</v>
      </c>
      <c r="W27" s="158"/>
      <c r="X27" s="158" t="s">
        <v>47</v>
      </c>
      <c r="Y27" s="158" t="s">
        <v>250</v>
      </c>
      <c r="Z27" s="147"/>
      <c r="AA27" s="147"/>
      <c r="AB27" s="147"/>
      <c r="AC27" s="147"/>
      <c r="AD27" s="147"/>
      <c r="AE27" s="147"/>
      <c r="AF27" s="147"/>
      <c r="AG27" s="147" t="s">
        <v>280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2" x14ac:dyDescent="0.2">
      <c r="A28" s="154"/>
      <c r="B28" s="155"/>
      <c r="C28" s="253" t="s">
        <v>281</v>
      </c>
      <c r="D28" s="254"/>
      <c r="E28" s="254"/>
      <c r="F28" s="254"/>
      <c r="G28" s="254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253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75" t="str">
        <f>C28</f>
        <v>Náklady spojené s povinnou publicitou, pokud ji objednatel požaduje. Zahrnuje zejména náklady na propagační a informační billboardy, tabule, internetovou propagaci, tiskoviny apod.</v>
      </c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3"/>
      <c r="B29" s="4"/>
      <c r="C29" s="186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229</v>
      </c>
    </row>
    <row r="30" spans="1:60" x14ac:dyDescent="0.2">
      <c r="A30" s="150"/>
      <c r="B30" s="151" t="s">
        <v>29</v>
      </c>
      <c r="C30" s="187"/>
      <c r="D30" s="152"/>
      <c r="E30" s="153"/>
      <c r="F30" s="153"/>
      <c r="G30" s="167">
        <f>G8+G13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282</v>
      </c>
    </row>
    <row r="31" spans="1:60" x14ac:dyDescent="0.2">
      <c r="C31" s="188"/>
      <c r="D31" s="10"/>
      <c r="AG31" t="s">
        <v>283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N67gZKq5YqcaW4+k+mQpb4e0GYKDFNg5r8JZychvIqqfR2yraifavCRm9MRWkhC4/LELujCk4KKKxfv1YOeQQ==" saltValue="gs+saBmtxfc2AmITlqE8EA==" spinCount="100000" sheet="1" formatRows="0"/>
  <mergeCells count="13">
    <mergeCell ref="C12:G12"/>
    <mergeCell ref="A1:G1"/>
    <mergeCell ref="C2:G2"/>
    <mergeCell ref="C3:G3"/>
    <mergeCell ref="C4:G4"/>
    <mergeCell ref="C10:G10"/>
    <mergeCell ref="C28:G28"/>
    <mergeCell ref="C15:G15"/>
    <mergeCell ref="C18:G18"/>
    <mergeCell ref="C20:G20"/>
    <mergeCell ref="C22:G22"/>
    <mergeCell ref="C24:G24"/>
    <mergeCell ref="C26:G26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77C90-5C00-44E0-B8D2-807B7FBBEC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284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50</v>
      </c>
      <c r="C3" s="256" t="s">
        <v>51</v>
      </c>
      <c r="D3" s="257"/>
      <c r="E3" s="257"/>
      <c r="F3" s="257"/>
      <c r="G3" s="258"/>
      <c r="AC3" s="120" t="s">
        <v>217</v>
      </c>
      <c r="AG3" t="s">
        <v>219</v>
      </c>
    </row>
    <row r="4" spans="1:60" ht="24.95" customHeight="1" x14ac:dyDescent="0.2">
      <c r="A4" s="140" t="s">
        <v>9</v>
      </c>
      <c r="B4" s="141" t="s">
        <v>50</v>
      </c>
      <c r="C4" s="259" t="s">
        <v>52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243</v>
      </c>
      <c r="B8" s="162" t="s">
        <v>107</v>
      </c>
      <c r="C8" s="183" t="s">
        <v>108</v>
      </c>
      <c r="D8" s="163"/>
      <c r="E8" s="164"/>
      <c r="F8" s="165"/>
      <c r="G8" s="165">
        <f>SUMIF(AG9:AG79,"&lt;&gt;NOR",G9:G79)</f>
        <v>0</v>
      </c>
      <c r="H8" s="165"/>
      <c r="I8" s="165">
        <f>SUM(I9:I79)</f>
        <v>0</v>
      </c>
      <c r="J8" s="165"/>
      <c r="K8" s="165">
        <f>SUM(K9:K79)</f>
        <v>0</v>
      </c>
      <c r="L8" s="165"/>
      <c r="M8" s="165">
        <f>SUM(M9:M79)</f>
        <v>0</v>
      </c>
      <c r="N8" s="164"/>
      <c r="O8" s="164">
        <f>SUM(O9:O79)</f>
        <v>0.04</v>
      </c>
      <c r="P8" s="164"/>
      <c r="Q8" s="164">
        <f>SUM(Q9:Q79)</f>
        <v>0</v>
      </c>
      <c r="R8" s="165"/>
      <c r="S8" s="165"/>
      <c r="T8" s="166"/>
      <c r="U8" s="160"/>
      <c r="V8" s="160">
        <f>SUM(V9:V79)</f>
        <v>229.3</v>
      </c>
      <c r="W8" s="160"/>
      <c r="X8" s="160"/>
      <c r="Y8" s="160"/>
      <c r="AG8" t="s">
        <v>244</v>
      </c>
    </row>
    <row r="9" spans="1:60" outlineLevel="1" x14ac:dyDescent="0.2">
      <c r="A9" s="168">
        <v>1</v>
      </c>
      <c r="B9" s="169" t="s">
        <v>285</v>
      </c>
      <c r="C9" s="184" t="s">
        <v>286</v>
      </c>
      <c r="D9" s="170" t="s">
        <v>287</v>
      </c>
      <c r="E9" s="171">
        <v>2084.5531700000001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2.0000000000000002E-5</v>
      </c>
      <c r="O9" s="171">
        <f>ROUND(E9*N9,2)</f>
        <v>0.04</v>
      </c>
      <c r="P9" s="171">
        <v>0</v>
      </c>
      <c r="Q9" s="171">
        <f>ROUND(E9*P9,2)</f>
        <v>0</v>
      </c>
      <c r="R9" s="173" t="s">
        <v>288</v>
      </c>
      <c r="S9" s="173" t="s">
        <v>248</v>
      </c>
      <c r="T9" s="174" t="s">
        <v>289</v>
      </c>
      <c r="U9" s="158">
        <v>0.11</v>
      </c>
      <c r="V9" s="158">
        <f>ROUND(E9*U9,2)</f>
        <v>229.3</v>
      </c>
      <c r="W9" s="158"/>
      <c r="X9" s="158" t="s">
        <v>290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291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93" t="s">
        <v>292</v>
      </c>
      <c r="D10" s="189"/>
      <c r="E10" s="190">
        <v>418.73500000000001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293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3" x14ac:dyDescent="0.2">
      <c r="A11" s="154"/>
      <c r="B11" s="155"/>
      <c r="C11" s="193" t="s">
        <v>294</v>
      </c>
      <c r="D11" s="189"/>
      <c r="E11" s="190">
        <v>23.007999999999999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293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93" t="s">
        <v>295</v>
      </c>
      <c r="D12" s="189"/>
      <c r="E12" s="190">
        <v>35.386800000000001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293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3" x14ac:dyDescent="0.2">
      <c r="A13" s="154"/>
      <c r="B13" s="155"/>
      <c r="C13" s="193" t="s">
        <v>296</v>
      </c>
      <c r="D13" s="189"/>
      <c r="E13" s="190">
        <v>-98.6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293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94" t="s">
        <v>297</v>
      </c>
      <c r="D14" s="191"/>
      <c r="E14" s="192">
        <v>378.52980000000002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293</v>
      </c>
      <c r="AH14" s="147">
        <v>1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93" t="s">
        <v>298</v>
      </c>
      <c r="D15" s="189"/>
      <c r="E15" s="190">
        <v>142.36750000000001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293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93" t="s">
        <v>299</v>
      </c>
      <c r="D16" s="189"/>
      <c r="E16" s="190">
        <v>-82.44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293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94" t="s">
        <v>297</v>
      </c>
      <c r="D17" s="191"/>
      <c r="E17" s="192">
        <v>59.927500000000002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293</v>
      </c>
      <c r="AH17" s="147">
        <v>1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93" t="s">
        <v>300</v>
      </c>
      <c r="D18" s="189"/>
      <c r="E18" s="190">
        <v>314.79500000000002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293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93" t="s">
        <v>301</v>
      </c>
      <c r="D19" s="189"/>
      <c r="E19" s="190">
        <v>-174.84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293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94" t="s">
        <v>297</v>
      </c>
      <c r="D20" s="191"/>
      <c r="E20" s="192">
        <v>139.95500000000001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293</v>
      </c>
      <c r="AH20" s="147">
        <v>1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93" t="s">
        <v>302</v>
      </c>
      <c r="D21" s="189"/>
      <c r="E21" s="190">
        <v>141.417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293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3" x14ac:dyDescent="0.2">
      <c r="A22" s="154"/>
      <c r="B22" s="155"/>
      <c r="C22" s="193" t="s">
        <v>303</v>
      </c>
      <c r="D22" s="189"/>
      <c r="E22" s="190">
        <v>30.246400000000001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293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3" x14ac:dyDescent="0.2">
      <c r="A23" s="154"/>
      <c r="B23" s="155"/>
      <c r="C23" s="193" t="s">
        <v>304</v>
      </c>
      <c r="D23" s="189"/>
      <c r="E23" s="190">
        <v>-20.33925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293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93" t="s">
        <v>305</v>
      </c>
      <c r="D24" s="189"/>
      <c r="E24" s="190">
        <v>20.896000000000001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293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94" t="s">
        <v>297</v>
      </c>
      <c r="D25" s="191"/>
      <c r="E25" s="192">
        <v>172.22014999999999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293</v>
      </c>
      <c r="AH25" s="147">
        <v>1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93" t="s">
        <v>306</v>
      </c>
      <c r="D26" s="189"/>
      <c r="E26" s="190">
        <v>247.72200000000001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293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2.5" outlineLevel="3" x14ac:dyDescent="0.2">
      <c r="A27" s="154"/>
      <c r="B27" s="155"/>
      <c r="C27" s="193" t="s">
        <v>307</v>
      </c>
      <c r="D27" s="189"/>
      <c r="E27" s="190">
        <v>36.723199999999999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293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3" x14ac:dyDescent="0.2">
      <c r="A28" s="154"/>
      <c r="B28" s="155"/>
      <c r="C28" s="193" t="s">
        <v>308</v>
      </c>
      <c r="D28" s="189"/>
      <c r="E28" s="190">
        <v>-95.504999999999995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293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3" x14ac:dyDescent="0.2">
      <c r="A29" s="154"/>
      <c r="B29" s="155"/>
      <c r="C29" s="193" t="s">
        <v>309</v>
      </c>
      <c r="D29" s="189"/>
      <c r="E29" s="190">
        <v>10.448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293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94" t="s">
        <v>297</v>
      </c>
      <c r="D30" s="191"/>
      <c r="E30" s="192">
        <v>199.38820000000001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293</v>
      </c>
      <c r="AH30" s="147">
        <v>1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3" x14ac:dyDescent="0.2">
      <c r="A31" s="154"/>
      <c r="B31" s="155"/>
      <c r="C31" s="193" t="s">
        <v>310</v>
      </c>
      <c r="D31" s="189"/>
      <c r="E31" s="190">
        <v>9.5282499999999999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293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93" t="s">
        <v>311</v>
      </c>
      <c r="D32" s="189"/>
      <c r="E32" s="190">
        <v>82.667500000000004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293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93" t="s">
        <v>312</v>
      </c>
      <c r="D33" s="189"/>
      <c r="E33" s="190">
        <v>-39.479999999999997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293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194" t="s">
        <v>297</v>
      </c>
      <c r="D34" s="191"/>
      <c r="E34" s="192">
        <v>52.71575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293</v>
      </c>
      <c r="AH34" s="147">
        <v>1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93" t="s">
        <v>313</v>
      </c>
      <c r="D35" s="189"/>
      <c r="E35" s="190">
        <v>12.525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293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93" t="s">
        <v>314</v>
      </c>
      <c r="D36" s="189"/>
      <c r="E36" s="190">
        <v>47.276499999999999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293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">
      <c r="A37" s="154"/>
      <c r="B37" s="155"/>
      <c r="C37" s="194" t="s">
        <v>297</v>
      </c>
      <c r="D37" s="191"/>
      <c r="E37" s="192">
        <v>59.801499999999997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293</v>
      </c>
      <c r="AH37" s="147">
        <v>1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193" t="s">
        <v>315</v>
      </c>
      <c r="D38" s="189"/>
      <c r="E38" s="190">
        <v>2.06535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293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">
      <c r="A39" s="154"/>
      <c r="B39" s="155"/>
      <c r="C39" s="193" t="s">
        <v>316</v>
      </c>
      <c r="D39" s="189"/>
      <c r="E39" s="190">
        <v>56.565600000000003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293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93" t="s">
        <v>317</v>
      </c>
      <c r="D40" s="189"/>
      <c r="E40" s="190">
        <v>-2.1185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293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">
      <c r="A41" s="154"/>
      <c r="B41" s="155"/>
      <c r="C41" s="194" t="s">
        <v>297</v>
      </c>
      <c r="D41" s="191"/>
      <c r="E41" s="192">
        <v>56.512450000000001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293</v>
      </c>
      <c r="AH41" s="147">
        <v>1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3" x14ac:dyDescent="0.2">
      <c r="A42" s="154"/>
      <c r="B42" s="155"/>
      <c r="C42" s="193" t="s">
        <v>318</v>
      </c>
      <c r="D42" s="189"/>
      <c r="E42" s="190">
        <v>11.558809999999999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293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">
      <c r="A43" s="154"/>
      <c r="B43" s="155"/>
      <c r="C43" s="193" t="s">
        <v>319</v>
      </c>
      <c r="D43" s="189"/>
      <c r="E43" s="190">
        <v>200.25899999999999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293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3" x14ac:dyDescent="0.2">
      <c r="A44" s="154"/>
      <c r="B44" s="155"/>
      <c r="C44" s="193" t="s">
        <v>320</v>
      </c>
      <c r="D44" s="189"/>
      <c r="E44" s="190">
        <v>12.262499999999999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293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33.75" outlineLevel="3" x14ac:dyDescent="0.2">
      <c r="A45" s="154"/>
      <c r="B45" s="155"/>
      <c r="C45" s="193" t="s">
        <v>321</v>
      </c>
      <c r="D45" s="189"/>
      <c r="E45" s="190">
        <v>-95.54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293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94" t="s">
        <v>297</v>
      </c>
      <c r="D46" s="191"/>
      <c r="E46" s="192">
        <v>128.54031000000001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293</v>
      </c>
      <c r="AH46" s="147">
        <v>1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3" x14ac:dyDescent="0.2">
      <c r="A47" s="154"/>
      <c r="B47" s="155"/>
      <c r="C47" s="193" t="s">
        <v>322</v>
      </c>
      <c r="D47" s="189"/>
      <c r="E47" s="190">
        <v>18.01285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293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93" t="s">
        <v>323</v>
      </c>
      <c r="D48" s="189"/>
      <c r="E48" s="190">
        <v>121.51349999999999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293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93" t="s">
        <v>324</v>
      </c>
      <c r="D49" s="189"/>
      <c r="E49" s="190">
        <v>-16.920000000000002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293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94" t="s">
        <v>297</v>
      </c>
      <c r="D50" s="191"/>
      <c r="E50" s="192">
        <v>122.60635000000001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293</v>
      </c>
      <c r="AH50" s="147">
        <v>1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93" t="s">
        <v>325</v>
      </c>
      <c r="D51" s="189"/>
      <c r="E51" s="190">
        <v>96.2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293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93" t="s">
        <v>326</v>
      </c>
      <c r="D52" s="189"/>
      <c r="E52" s="190">
        <v>28.057500000000001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293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3" x14ac:dyDescent="0.2">
      <c r="A53" s="154"/>
      <c r="B53" s="155"/>
      <c r="C53" s="193" t="s">
        <v>327</v>
      </c>
      <c r="D53" s="189"/>
      <c r="E53" s="190">
        <v>-24.745200000000001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293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94" t="s">
        <v>297</v>
      </c>
      <c r="D54" s="191"/>
      <c r="E54" s="192">
        <v>99.512299999999996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293</v>
      </c>
      <c r="AH54" s="147">
        <v>1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3" x14ac:dyDescent="0.2">
      <c r="A55" s="154"/>
      <c r="B55" s="155"/>
      <c r="C55" s="193" t="s">
        <v>328</v>
      </c>
      <c r="D55" s="189"/>
      <c r="E55" s="190">
        <v>14.524990000000001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293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93" t="s">
        <v>329</v>
      </c>
      <c r="D56" s="189"/>
      <c r="E56" s="190">
        <v>182.04599999999999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293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93" t="s">
        <v>330</v>
      </c>
      <c r="D57" s="189"/>
      <c r="E57" s="190">
        <v>25.84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293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3" x14ac:dyDescent="0.2">
      <c r="A58" s="154"/>
      <c r="B58" s="155"/>
      <c r="C58" s="193" t="s">
        <v>331</v>
      </c>
      <c r="D58" s="189"/>
      <c r="E58" s="190">
        <v>-69.959999999999994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293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94" t="s">
        <v>297</v>
      </c>
      <c r="D59" s="191"/>
      <c r="E59" s="192">
        <v>152.45098999999999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293</v>
      </c>
      <c r="AH59" s="147">
        <v>1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93" t="s">
        <v>332</v>
      </c>
      <c r="D60" s="189"/>
      <c r="E60" s="190">
        <v>9.3224999999999998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293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94" t="s">
        <v>297</v>
      </c>
      <c r="D61" s="191"/>
      <c r="E61" s="192">
        <v>9.3224999999999998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293</v>
      </c>
      <c r="AH61" s="147">
        <v>1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93" t="s">
        <v>333</v>
      </c>
      <c r="D62" s="189"/>
      <c r="E62" s="190">
        <v>66.382499999999993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293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93" t="s">
        <v>334</v>
      </c>
      <c r="D63" s="189"/>
      <c r="E63" s="190">
        <v>-14.1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293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94" t="s">
        <v>297</v>
      </c>
      <c r="D64" s="191"/>
      <c r="E64" s="192">
        <v>52.282499999999999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293</v>
      </c>
      <c r="AH64" s="147">
        <v>1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93" t="s">
        <v>335</v>
      </c>
      <c r="D65" s="189"/>
      <c r="E65" s="190">
        <v>26.8675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293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94" t="s">
        <v>297</v>
      </c>
      <c r="D66" s="191"/>
      <c r="E66" s="192">
        <v>26.8675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293</v>
      </c>
      <c r="AH66" s="147">
        <v>1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93" t="s">
        <v>336</v>
      </c>
      <c r="D67" s="189"/>
      <c r="E67" s="190">
        <v>39.478490000000001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293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93" t="s">
        <v>337</v>
      </c>
      <c r="D68" s="189"/>
      <c r="E68" s="190">
        <v>250.25700000000001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293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93" t="s">
        <v>338</v>
      </c>
      <c r="D69" s="189"/>
      <c r="E69" s="190">
        <v>75.599999999999994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293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93" t="s">
        <v>339</v>
      </c>
      <c r="D70" s="189"/>
      <c r="E70" s="190">
        <v>30.72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293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3" x14ac:dyDescent="0.2">
      <c r="A71" s="154"/>
      <c r="B71" s="155"/>
      <c r="C71" s="193" t="s">
        <v>340</v>
      </c>
      <c r="D71" s="189"/>
      <c r="E71" s="190">
        <v>-128.16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293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94" t="s">
        <v>297</v>
      </c>
      <c r="D72" s="191"/>
      <c r="E72" s="192">
        <v>267.89549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293</v>
      </c>
      <c r="AH72" s="147">
        <v>1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193" t="s">
        <v>341</v>
      </c>
      <c r="D73" s="189"/>
      <c r="E73" s="190">
        <v>3.1893799999999999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293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93" t="s">
        <v>342</v>
      </c>
      <c r="D74" s="189"/>
      <c r="E74" s="190">
        <v>11.4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293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3" x14ac:dyDescent="0.2">
      <c r="A75" s="154"/>
      <c r="B75" s="155"/>
      <c r="C75" s="194" t="s">
        <v>297</v>
      </c>
      <c r="D75" s="191"/>
      <c r="E75" s="192">
        <v>14.58938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293</v>
      </c>
      <c r="AH75" s="147">
        <v>1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93" t="s">
        <v>343</v>
      </c>
      <c r="D76" s="189"/>
      <c r="E76" s="190">
        <v>14.701499999999999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293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93" t="s">
        <v>344</v>
      </c>
      <c r="D77" s="189"/>
      <c r="E77" s="190">
        <v>93.653999999999996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293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93" t="s">
        <v>345</v>
      </c>
      <c r="D78" s="189"/>
      <c r="E78" s="190">
        <v>-16.920000000000002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293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94" t="s">
        <v>297</v>
      </c>
      <c r="D79" s="191"/>
      <c r="E79" s="192">
        <v>91.435500000000005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293</v>
      </c>
      <c r="AH79" s="147">
        <v>1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x14ac:dyDescent="0.2">
      <c r="A80" s="161" t="s">
        <v>243</v>
      </c>
      <c r="B80" s="162" t="s">
        <v>121</v>
      </c>
      <c r="C80" s="183" t="s">
        <v>122</v>
      </c>
      <c r="D80" s="163"/>
      <c r="E80" s="164"/>
      <c r="F80" s="165"/>
      <c r="G80" s="165">
        <f>SUMIF(AG81:AG447,"&lt;&gt;NOR",G81:G447)</f>
        <v>0</v>
      </c>
      <c r="H80" s="165"/>
      <c r="I80" s="165">
        <f>SUM(I81:I447)</f>
        <v>0</v>
      </c>
      <c r="J80" s="165"/>
      <c r="K80" s="165">
        <f>SUM(K81:K447)</f>
        <v>0</v>
      </c>
      <c r="L80" s="165"/>
      <c r="M80" s="165">
        <f>SUM(M81:M447)</f>
        <v>0</v>
      </c>
      <c r="N80" s="164"/>
      <c r="O80" s="164">
        <f>SUM(O81:O447)</f>
        <v>0.69</v>
      </c>
      <c r="P80" s="164"/>
      <c r="Q80" s="164">
        <f>SUM(Q81:Q447)</f>
        <v>144.75</v>
      </c>
      <c r="R80" s="165"/>
      <c r="S80" s="165"/>
      <c r="T80" s="166"/>
      <c r="U80" s="160"/>
      <c r="V80" s="160">
        <f>SUM(V81:V447)</f>
        <v>896.64</v>
      </c>
      <c r="W80" s="160"/>
      <c r="X80" s="160"/>
      <c r="Y80" s="160"/>
      <c r="AG80" t="s">
        <v>244</v>
      </c>
    </row>
    <row r="81" spans="1:60" ht="22.5" outlineLevel="1" x14ac:dyDescent="0.2">
      <c r="A81" s="168">
        <v>2</v>
      </c>
      <c r="B81" s="169" t="s">
        <v>346</v>
      </c>
      <c r="C81" s="184" t="s">
        <v>347</v>
      </c>
      <c r="D81" s="170" t="s">
        <v>348</v>
      </c>
      <c r="E81" s="171">
        <v>0.51424999999999998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0</v>
      </c>
      <c r="O81" s="171">
        <f>ROUND(E81*N81,2)</f>
        <v>0</v>
      </c>
      <c r="P81" s="171">
        <v>1.5940000000000001</v>
      </c>
      <c r="Q81" s="171">
        <f>ROUND(E81*P81,2)</f>
        <v>0.82</v>
      </c>
      <c r="R81" s="173" t="s">
        <v>349</v>
      </c>
      <c r="S81" s="173" t="s">
        <v>248</v>
      </c>
      <c r="T81" s="174" t="s">
        <v>289</v>
      </c>
      <c r="U81" s="158">
        <v>2.42</v>
      </c>
      <c r="V81" s="158">
        <f>ROUND(E81*U81,2)</f>
        <v>1.24</v>
      </c>
      <c r="W81" s="158"/>
      <c r="X81" s="158" t="s">
        <v>290</v>
      </c>
      <c r="Y81" s="158" t="s">
        <v>250</v>
      </c>
      <c r="Z81" s="147"/>
      <c r="AA81" s="147"/>
      <c r="AB81" s="147"/>
      <c r="AC81" s="147"/>
      <c r="AD81" s="147"/>
      <c r="AE81" s="147"/>
      <c r="AF81" s="147"/>
      <c r="AG81" s="147" t="s">
        <v>291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2" x14ac:dyDescent="0.2">
      <c r="A82" s="154"/>
      <c r="B82" s="155"/>
      <c r="C82" s="262" t="s">
        <v>350</v>
      </c>
      <c r="D82" s="263"/>
      <c r="E82" s="263"/>
      <c r="F82" s="263"/>
      <c r="G82" s="263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351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75" t="str">
        <f>C82</f>
        <v>nebo vybourání otvorů průřezové plochy přes 4 m2 ve zdivu nadzákladovém, včetně pomocného lešení o výšce podlahy do 1900 mm a pro zatížení do 1,5 kPa  (150 kg/m2)</v>
      </c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93" t="s">
        <v>352</v>
      </c>
      <c r="D83" s="189"/>
      <c r="E83" s="190">
        <v>0.51424999999999998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293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68">
        <v>3</v>
      </c>
      <c r="B84" s="169" t="s">
        <v>353</v>
      </c>
      <c r="C84" s="184" t="s">
        <v>354</v>
      </c>
      <c r="D84" s="170" t="s">
        <v>348</v>
      </c>
      <c r="E84" s="171">
        <v>10.92088</v>
      </c>
      <c r="F84" s="172"/>
      <c r="G84" s="173">
        <f>ROUND(E84*F84,2)</f>
        <v>0</v>
      </c>
      <c r="H84" s="172"/>
      <c r="I84" s="173">
        <f>ROUND(E84*H84,2)</f>
        <v>0</v>
      </c>
      <c r="J84" s="172"/>
      <c r="K84" s="173">
        <f>ROUND(E84*J84,2)</f>
        <v>0</v>
      </c>
      <c r="L84" s="173">
        <v>21</v>
      </c>
      <c r="M84" s="173">
        <f>G84*(1+L84/100)</f>
        <v>0</v>
      </c>
      <c r="N84" s="171">
        <v>0</v>
      </c>
      <c r="O84" s="171">
        <f>ROUND(E84*N84,2)</f>
        <v>0</v>
      </c>
      <c r="P84" s="171">
        <v>2.2000000000000002</v>
      </c>
      <c r="Q84" s="171">
        <f>ROUND(E84*P84,2)</f>
        <v>24.03</v>
      </c>
      <c r="R84" s="173" t="s">
        <v>349</v>
      </c>
      <c r="S84" s="173" t="s">
        <v>248</v>
      </c>
      <c r="T84" s="174" t="s">
        <v>289</v>
      </c>
      <c r="U84" s="158">
        <v>11.05</v>
      </c>
      <c r="V84" s="158">
        <f>ROUND(E84*U84,2)</f>
        <v>120.68</v>
      </c>
      <c r="W84" s="158"/>
      <c r="X84" s="158" t="s">
        <v>290</v>
      </c>
      <c r="Y84" s="158" t="s">
        <v>250</v>
      </c>
      <c r="Z84" s="147"/>
      <c r="AA84" s="147"/>
      <c r="AB84" s="147"/>
      <c r="AC84" s="147"/>
      <c r="AD84" s="147"/>
      <c r="AE84" s="147"/>
      <c r="AF84" s="147"/>
      <c r="AG84" s="147" t="s">
        <v>291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93" t="s">
        <v>355</v>
      </c>
      <c r="D85" s="189"/>
      <c r="E85" s="190"/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293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93" t="s">
        <v>356</v>
      </c>
      <c r="D86" s="189"/>
      <c r="E86" s="190"/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293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193" t="s">
        <v>357</v>
      </c>
      <c r="D87" s="189"/>
      <c r="E87" s="190">
        <v>1.8282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293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93" t="s">
        <v>358</v>
      </c>
      <c r="D88" s="189"/>
      <c r="E88" s="190">
        <v>0.15884000000000001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293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2.5" outlineLevel="3" x14ac:dyDescent="0.2">
      <c r="A89" s="154"/>
      <c r="B89" s="155"/>
      <c r="C89" s="193" t="s">
        <v>359</v>
      </c>
      <c r="D89" s="189"/>
      <c r="E89" s="190">
        <v>1.1485099999999999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293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93" t="s">
        <v>360</v>
      </c>
      <c r="D90" s="189"/>
      <c r="E90" s="190">
        <v>3.1350000000000003E-2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293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93" t="s">
        <v>361</v>
      </c>
      <c r="D91" s="189"/>
      <c r="E91" s="190">
        <v>1.2820199999999999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293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93" t="s">
        <v>362</v>
      </c>
      <c r="D92" s="189"/>
      <c r="E92" s="190">
        <v>2.7314400000000001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293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93" t="s">
        <v>363</v>
      </c>
      <c r="D93" s="189"/>
      <c r="E93" s="190">
        <v>0.2417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293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193" t="s">
        <v>364</v>
      </c>
      <c r="D94" s="189"/>
      <c r="E94" s="190">
        <v>3.4988299999999999</v>
      </c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293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ht="22.5" outlineLevel="1" x14ac:dyDescent="0.2">
      <c r="A95" s="168">
        <v>4</v>
      </c>
      <c r="B95" s="169" t="s">
        <v>365</v>
      </c>
      <c r="C95" s="184" t="s">
        <v>366</v>
      </c>
      <c r="D95" s="170" t="s">
        <v>287</v>
      </c>
      <c r="E95" s="171">
        <v>198.5615</v>
      </c>
      <c r="F95" s="172"/>
      <c r="G95" s="173">
        <f>ROUND(E95*F95,2)</f>
        <v>0</v>
      </c>
      <c r="H95" s="172"/>
      <c r="I95" s="173">
        <f>ROUND(E95*H95,2)</f>
        <v>0</v>
      </c>
      <c r="J95" s="172"/>
      <c r="K95" s="173">
        <f>ROUND(E95*J95,2)</f>
        <v>0</v>
      </c>
      <c r="L95" s="173">
        <v>21</v>
      </c>
      <c r="M95" s="173">
        <f>G95*(1+L95/100)</f>
        <v>0</v>
      </c>
      <c r="N95" s="171">
        <v>0</v>
      </c>
      <c r="O95" s="171">
        <f>ROUND(E95*N95,2)</f>
        <v>0</v>
      </c>
      <c r="P95" s="171">
        <v>1.26E-2</v>
      </c>
      <c r="Q95" s="171">
        <f>ROUND(E95*P95,2)</f>
        <v>2.5</v>
      </c>
      <c r="R95" s="173" t="s">
        <v>349</v>
      </c>
      <c r="S95" s="173" t="s">
        <v>248</v>
      </c>
      <c r="T95" s="174" t="s">
        <v>289</v>
      </c>
      <c r="U95" s="158">
        <v>0.33</v>
      </c>
      <c r="V95" s="158">
        <f>ROUND(E95*U95,2)</f>
        <v>65.53</v>
      </c>
      <c r="W95" s="158"/>
      <c r="X95" s="158" t="s">
        <v>290</v>
      </c>
      <c r="Y95" s="158" t="s">
        <v>250</v>
      </c>
      <c r="Z95" s="147"/>
      <c r="AA95" s="147"/>
      <c r="AB95" s="147"/>
      <c r="AC95" s="147"/>
      <c r="AD95" s="147"/>
      <c r="AE95" s="147"/>
      <c r="AF95" s="147"/>
      <c r="AG95" s="147" t="s">
        <v>291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93" t="s">
        <v>367</v>
      </c>
      <c r="D96" s="189"/>
      <c r="E96" s="190"/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293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93" t="s">
        <v>368</v>
      </c>
      <c r="D97" s="189"/>
      <c r="E97" s="190">
        <v>198.5615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293</v>
      </c>
      <c r="AH97" s="147">
        <v>5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68">
        <v>5</v>
      </c>
      <c r="B98" s="169" t="s">
        <v>369</v>
      </c>
      <c r="C98" s="184" t="s">
        <v>370</v>
      </c>
      <c r="D98" s="170" t="s">
        <v>287</v>
      </c>
      <c r="E98" s="171">
        <v>198.5615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</v>
      </c>
      <c r="O98" s="171">
        <f>ROUND(E98*N98,2)</f>
        <v>0</v>
      </c>
      <c r="P98" s="171">
        <v>7.0000000000000007E-2</v>
      </c>
      <c r="Q98" s="171">
        <f>ROUND(E98*P98,2)</f>
        <v>13.9</v>
      </c>
      <c r="R98" s="173" t="s">
        <v>349</v>
      </c>
      <c r="S98" s="173" t="s">
        <v>248</v>
      </c>
      <c r="T98" s="174" t="s">
        <v>289</v>
      </c>
      <c r="U98" s="158">
        <v>0.38</v>
      </c>
      <c r="V98" s="158">
        <f>ROUND(E98*U98,2)</f>
        <v>75.45</v>
      </c>
      <c r="W98" s="158"/>
      <c r="X98" s="158" t="s">
        <v>290</v>
      </c>
      <c r="Y98" s="158" t="s">
        <v>250</v>
      </c>
      <c r="Z98" s="147"/>
      <c r="AA98" s="147"/>
      <c r="AB98" s="147"/>
      <c r="AC98" s="147"/>
      <c r="AD98" s="147"/>
      <c r="AE98" s="147"/>
      <c r="AF98" s="147"/>
      <c r="AG98" s="147" t="s">
        <v>291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62" t="s">
        <v>371</v>
      </c>
      <c r="D99" s="263"/>
      <c r="E99" s="263"/>
      <c r="F99" s="263"/>
      <c r="G99" s="263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351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93" t="s">
        <v>372</v>
      </c>
      <c r="D100" s="189"/>
      <c r="E100" s="190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293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93" t="s">
        <v>373</v>
      </c>
      <c r="D101" s="189"/>
      <c r="E101" s="190">
        <v>33.24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293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93" t="s">
        <v>374</v>
      </c>
      <c r="D102" s="189"/>
      <c r="E102" s="190">
        <v>2.8879999999999999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293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3" x14ac:dyDescent="0.2">
      <c r="A103" s="154"/>
      <c r="B103" s="155"/>
      <c r="C103" s="193" t="s">
        <v>375</v>
      </c>
      <c r="D103" s="189"/>
      <c r="E103" s="190">
        <v>20.882000000000001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293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93" t="s">
        <v>376</v>
      </c>
      <c r="D104" s="189"/>
      <c r="E104" s="190">
        <v>0.56999999999999995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293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93" t="s">
        <v>377</v>
      </c>
      <c r="D105" s="189"/>
      <c r="E105" s="190">
        <v>23.3095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293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93" t="s">
        <v>378</v>
      </c>
      <c r="D106" s="189"/>
      <c r="E106" s="190">
        <v>49.662500000000001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293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93" t="s">
        <v>379</v>
      </c>
      <c r="D107" s="189"/>
      <c r="E107" s="190">
        <v>4.3944999999999999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293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93" t="s">
        <v>380</v>
      </c>
      <c r="D108" s="189"/>
      <c r="E108" s="190">
        <v>63.615000000000002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293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68">
        <v>6</v>
      </c>
      <c r="B109" s="169" t="s">
        <v>381</v>
      </c>
      <c r="C109" s="184" t="s">
        <v>382</v>
      </c>
      <c r="D109" s="170" t="s">
        <v>383</v>
      </c>
      <c r="E109" s="171">
        <v>191</v>
      </c>
      <c r="F109" s="172"/>
      <c r="G109" s="173">
        <f>ROUND(E109*F109,2)</f>
        <v>0</v>
      </c>
      <c r="H109" s="172"/>
      <c r="I109" s="173">
        <f>ROUND(E109*H109,2)</f>
        <v>0</v>
      </c>
      <c r="J109" s="172"/>
      <c r="K109" s="173">
        <f>ROUND(E109*J109,2)</f>
        <v>0</v>
      </c>
      <c r="L109" s="173">
        <v>21</v>
      </c>
      <c r="M109" s="173">
        <f>G109*(1+L109/100)</f>
        <v>0</v>
      </c>
      <c r="N109" s="171">
        <v>0</v>
      </c>
      <c r="O109" s="171">
        <f>ROUND(E109*N109,2)</f>
        <v>0</v>
      </c>
      <c r="P109" s="171">
        <v>0</v>
      </c>
      <c r="Q109" s="171">
        <f>ROUND(E109*P109,2)</f>
        <v>0</v>
      </c>
      <c r="R109" s="173" t="s">
        <v>349</v>
      </c>
      <c r="S109" s="173" t="s">
        <v>248</v>
      </c>
      <c r="T109" s="174" t="s">
        <v>289</v>
      </c>
      <c r="U109" s="158">
        <v>0.03</v>
      </c>
      <c r="V109" s="158">
        <f>ROUND(E109*U109,2)</f>
        <v>5.73</v>
      </c>
      <c r="W109" s="158"/>
      <c r="X109" s="158" t="s">
        <v>290</v>
      </c>
      <c r="Y109" s="158" t="s">
        <v>250</v>
      </c>
      <c r="Z109" s="147"/>
      <c r="AA109" s="147"/>
      <c r="AB109" s="147"/>
      <c r="AC109" s="147"/>
      <c r="AD109" s="147"/>
      <c r="AE109" s="147"/>
      <c r="AF109" s="147"/>
      <c r="AG109" s="147" t="s">
        <v>291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62" t="s">
        <v>384</v>
      </c>
      <c r="D110" s="263"/>
      <c r="E110" s="263"/>
      <c r="F110" s="263"/>
      <c r="G110" s="263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351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93" t="s">
        <v>385</v>
      </c>
      <c r="D111" s="189"/>
      <c r="E111" s="190"/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293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93" t="s">
        <v>386</v>
      </c>
      <c r="D112" s="189"/>
      <c r="E112" s="190">
        <v>6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293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93" t="s">
        <v>387</v>
      </c>
      <c r="D113" s="189"/>
      <c r="E113" s="190">
        <v>2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293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93" t="s">
        <v>388</v>
      </c>
      <c r="D114" s="189"/>
      <c r="E114" s="190">
        <v>2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293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193" t="s">
        <v>389</v>
      </c>
      <c r="D115" s="189"/>
      <c r="E115" s="190">
        <v>1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293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93" t="s">
        <v>390</v>
      </c>
      <c r="D116" s="189"/>
      <c r="E116" s="190">
        <v>3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293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93" t="s">
        <v>391</v>
      </c>
      <c r="D117" s="189"/>
      <c r="E117" s="190">
        <v>12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293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93" t="s">
        <v>392</v>
      </c>
      <c r="D118" s="189"/>
      <c r="E118" s="190">
        <v>12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293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93" t="s">
        <v>393</v>
      </c>
      <c r="D119" s="189"/>
      <c r="E119" s="190">
        <v>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293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93" t="s">
        <v>394</v>
      </c>
      <c r="D120" s="189"/>
      <c r="E120" s="190">
        <v>4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293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">
      <c r="A121" s="154"/>
      <c r="B121" s="155"/>
      <c r="C121" s="193" t="s">
        <v>395</v>
      </c>
      <c r="D121" s="189"/>
      <c r="E121" s="190">
        <v>8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293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">
      <c r="A122" s="154"/>
      <c r="B122" s="155"/>
      <c r="C122" s="193" t="s">
        <v>396</v>
      </c>
      <c r="D122" s="189"/>
      <c r="E122" s="190">
        <v>4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293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93" t="s">
        <v>397</v>
      </c>
      <c r="D123" s="189"/>
      <c r="E123" s="190">
        <v>2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293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93" t="s">
        <v>398</v>
      </c>
      <c r="D124" s="189"/>
      <c r="E124" s="190">
        <v>2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293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93" t="s">
        <v>399</v>
      </c>
      <c r="D125" s="189"/>
      <c r="E125" s="190">
        <v>6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293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93" t="s">
        <v>400</v>
      </c>
      <c r="D126" s="189"/>
      <c r="E126" s="190"/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293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93" t="s">
        <v>401</v>
      </c>
      <c r="D127" s="189"/>
      <c r="E127" s="190"/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293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93" t="s">
        <v>402</v>
      </c>
      <c r="D128" s="189"/>
      <c r="E128" s="190"/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293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93" t="s">
        <v>403</v>
      </c>
      <c r="D129" s="189"/>
      <c r="E129" s="190">
        <v>6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293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193" t="s">
        <v>404</v>
      </c>
      <c r="D130" s="189"/>
      <c r="E130" s="190">
        <v>4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293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93" t="s">
        <v>405</v>
      </c>
      <c r="D131" s="189"/>
      <c r="E131" s="190">
        <v>4</v>
      </c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293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93" t="s">
        <v>406</v>
      </c>
      <c r="D132" s="189"/>
      <c r="E132" s="190">
        <v>2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293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93" t="s">
        <v>407</v>
      </c>
      <c r="D133" s="189"/>
      <c r="E133" s="190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293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93" t="s">
        <v>408</v>
      </c>
      <c r="D134" s="189"/>
      <c r="E134" s="190">
        <v>3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293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93" t="s">
        <v>409</v>
      </c>
      <c r="D135" s="189"/>
      <c r="E135" s="190">
        <v>3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293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193" t="s">
        <v>410</v>
      </c>
      <c r="D136" s="189"/>
      <c r="E136" s="190">
        <v>6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293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3" x14ac:dyDescent="0.2">
      <c r="A137" s="154"/>
      <c r="B137" s="155"/>
      <c r="C137" s="193" t="s">
        <v>411</v>
      </c>
      <c r="D137" s="189"/>
      <c r="E137" s="190">
        <v>3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293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3" x14ac:dyDescent="0.2">
      <c r="A138" s="154"/>
      <c r="B138" s="155"/>
      <c r="C138" s="193" t="s">
        <v>412</v>
      </c>
      <c r="D138" s="189"/>
      <c r="E138" s="190">
        <v>16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293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93" t="s">
        <v>413</v>
      </c>
      <c r="D139" s="189"/>
      <c r="E139" s="190">
        <v>4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293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93" t="s">
        <v>414</v>
      </c>
      <c r="D140" s="189"/>
      <c r="E140" s="190">
        <v>4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293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93" t="s">
        <v>415</v>
      </c>
      <c r="D141" s="189"/>
      <c r="E141" s="190">
        <v>4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293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93" t="s">
        <v>416</v>
      </c>
      <c r="D142" s="189"/>
      <c r="E142" s="190">
        <v>4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293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193" t="s">
        <v>417</v>
      </c>
      <c r="D143" s="189"/>
      <c r="E143" s="190">
        <v>4</v>
      </c>
      <c r="F143" s="158"/>
      <c r="G143" s="158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293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193" t="s">
        <v>418</v>
      </c>
      <c r="D144" s="189"/>
      <c r="E144" s="190">
        <v>3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293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93" t="s">
        <v>419</v>
      </c>
      <c r="D145" s="189"/>
      <c r="E145" s="190">
        <v>4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293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93" t="s">
        <v>420</v>
      </c>
      <c r="D146" s="189"/>
      <c r="E146" s="190">
        <v>4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293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93" t="s">
        <v>421</v>
      </c>
      <c r="D147" s="189"/>
      <c r="E147" s="190">
        <v>4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293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93" t="s">
        <v>422</v>
      </c>
      <c r="D148" s="189"/>
      <c r="E148" s="190"/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293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193" t="s">
        <v>423</v>
      </c>
      <c r="D149" s="189"/>
      <c r="E149" s="190">
        <v>3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293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93" t="s">
        <v>424</v>
      </c>
      <c r="D150" s="189"/>
      <c r="E150" s="190">
        <v>4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293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93" t="s">
        <v>425</v>
      </c>
      <c r="D151" s="189"/>
      <c r="E151" s="190">
        <v>4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293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93" t="s">
        <v>426</v>
      </c>
      <c r="D152" s="189"/>
      <c r="E152" s="190">
        <v>1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293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93" t="s">
        <v>427</v>
      </c>
      <c r="D153" s="189"/>
      <c r="E153" s="190">
        <v>4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293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93" t="s">
        <v>428</v>
      </c>
      <c r="D154" s="189"/>
      <c r="E154" s="190">
        <v>3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293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93" t="s">
        <v>429</v>
      </c>
      <c r="D155" s="189"/>
      <c r="E155" s="190">
        <v>3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293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93" t="s">
        <v>430</v>
      </c>
      <c r="D156" s="189"/>
      <c r="E156" s="190">
        <v>1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293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193" t="s">
        <v>431</v>
      </c>
      <c r="D157" s="189"/>
      <c r="E157" s="190">
        <v>2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293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193" t="s">
        <v>432</v>
      </c>
      <c r="D158" s="189"/>
      <c r="E158" s="190">
        <v>1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293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193" t="s">
        <v>433</v>
      </c>
      <c r="D159" s="189"/>
      <c r="E159" s="190">
        <v>2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293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93" t="s">
        <v>434</v>
      </c>
      <c r="D160" s="189"/>
      <c r="E160" s="190">
        <v>1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293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93" t="s">
        <v>435</v>
      </c>
      <c r="D161" s="189"/>
      <c r="E161" s="190">
        <v>2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293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93" t="s">
        <v>436</v>
      </c>
      <c r="D162" s="189"/>
      <c r="E162" s="190">
        <v>2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293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">
      <c r="A163" s="154"/>
      <c r="B163" s="155"/>
      <c r="C163" s="193" t="s">
        <v>437</v>
      </c>
      <c r="D163" s="189"/>
      <c r="E163" s="190">
        <v>2</v>
      </c>
      <c r="F163" s="158"/>
      <c r="G163" s="15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293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">
      <c r="A164" s="154"/>
      <c r="B164" s="155"/>
      <c r="C164" s="193" t="s">
        <v>438</v>
      </c>
      <c r="D164" s="189"/>
      <c r="E164" s="190"/>
      <c r="F164" s="158"/>
      <c r="G164" s="158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293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">
      <c r="A165" s="154"/>
      <c r="B165" s="155"/>
      <c r="C165" s="193" t="s">
        <v>439</v>
      </c>
      <c r="D165" s="189"/>
      <c r="E165" s="190"/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293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193" t="s">
        <v>440</v>
      </c>
      <c r="D166" s="189"/>
      <c r="E166" s="190">
        <v>2</v>
      </c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293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68">
        <v>7</v>
      </c>
      <c r="B167" s="169" t="s">
        <v>441</v>
      </c>
      <c r="C167" s="184" t="s">
        <v>442</v>
      </c>
      <c r="D167" s="170" t="s">
        <v>383</v>
      </c>
      <c r="E167" s="171">
        <v>204</v>
      </c>
      <c r="F167" s="172"/>
      <c r="G167" s="173">
        <f>ROUND(E167*F167,2)</f>
        <v>0</v>
      </c>
      <c r="H167" s="172"/>
      <c r="I167" s="173">
        <f>ROUND(E167*H167,2)</f>
        <v>0</v>
      </c>
      <c r="J167" s="172"/>
      <c r="K167" s="173">
        <f>ROUND(E167*J167,2)</f>
        <v>0</v>
      </c>
      <c r="L167" s="173">
        <v>21</v>
      </c>
      <c r="M167" s="173">
        <f>G167*(1+L167/100)</f>
        <v>0</v>
      </c>
      <c r="N167" s="171">
        <v>0</v>
      </c>
      <c r="O167" s="171">
        <f>ROUND(E167*N167,2)</f>
        <v>0</v>
      </c>
      <c r="P167" s="171">
        <v>0</v>
      </c>
      <c r="Q167" s="171">
        <f>ROUND(E167*P167,2)</f>
        <v>0</v>
      </c>
      <c r="R167" s="173" t="s">
        <v>349</v>
      </c>
      <c r="S167" s="173" t="s">
        <v>248</v>
      </c>
      <c r="T167" s="174" t="s">
        <v>289</v>
      </c>
      <c r="U167" s="158">
        <v>0.06</v>
      </c>
      <c r="V167" s="158">
        <f>ROUND(E167*U167,2)</f>
        <v>12.24</v>
      </c>
      <c r="W167" s="158"/>
      <c r="X167" s="158" t="s">
        <v>290</v>
      </c>
      <c r="Y167" s="158" t="s">
        <v>250</v>
      </c>
      <c r="Z167" s="147"/>
      <c r="AA167" s="147"/>
      <c r="AB167" s="147"/>
      <c r="AC167" s="147"/>
      <c r="AD167" s="147"/>
      <c r="AE167" s="147"/>
      <c r="AF167" s="147"/>
      <c r="AG167" s="147" t="s">
        <v>291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62" t="s">
        <v>384</v>
      </c>
      <c r="D168" s="263"/>
      <c r="E168" s="263"/>
      <c r="F168" s="263"/>
      <c r="G168" s="263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351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193" t="s">
        <v>385</v>
      </c>
      <c r="D169" s="189"/>
      <c r="E169" s="190"/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293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">
      <c r="A170" s="154"/>
      <c r="B170" s="155"/>
      <c r="C170" s="193" t="s">
        <v>386</v>
      </c>
      <c r="D170" s="189"/>
      <c r="E170" s="190">
        <v>6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293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">
      <c r="A171" s="154"/>
      <c r="B171" s="155"/>
      <c r="C171" s="193" t="s">
        <v>387</v>
      </c>
      <c r="D171" s="189"/>
      <c r="E171" s="190">
        <v>2</v>
      </c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293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93" t="s">
        <v>388</v>
      </c>
      <c r="D172" s="189"/>
      <c r="E172" s="190">
        <v>2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293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93" t="s">
        <v>389</v>
      </c>
      <c r="D173" s="189"/>
      <c r="E173" s="190">
        <v>1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293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93" t="s">
        <v>390</v>
      </c>
      <c r="D174" s="189"/>
      <c r="E174" s="190">
        <v>3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293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3" x14ac:dyDescent="0.2">
      <c r="A175" s="154"/>
      <c r="B175" s="155"/>
      <c r="C175" s="193" t="s">
        <v>391</v>
      </c>
      <c r="D175" s="189"/>
      <c r="E175" s="190">
        <v>12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293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93" t="s">
        <v>392</v>
      </c>
      <c r="D176" s="189"/>
      <c r="E176" s="190">
        <v>12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293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93" t="s">
        <v>393</v>
      </c>
      <c r="D177" s="189"/>
      <c r="E177" s="190">
        <v>8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293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93" t="s">
        <v>394</v>
      </c>
      <c r="D178" s="189"/>
      <c r="E178" s="190">
        <v>4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293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93" t="s">
        <v>395</v>
      </c>
      <c r="D179" s="189"/>
      <c r="E179" s="190">
        <v>8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293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93" t="s">
        <v>396</v>
      </c>
      <c r="D180" s="189"/>
      <c r="E180" s="190">
        <v>4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293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93" t="s">
        <v>397</v>
      </c>
      <c r="D181" s="189"/>
      <c r="E181" s="190">
        <v>2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293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93" t="s">
        <v>398</v>
      </c>
      <c r="D182" s="189"/>
      <c r="E182" s="190">
        <v>2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293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93" t="s">
        <v>399</v>
      </c>
      <c r="D183" s="189"/>
      <c r="E183" s="190">
        <v>6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293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93" t="s">
        <v>443</v>
      </c>
      <c r="D184" s="189"/>
      <c r="E184" s="190">
        <v>2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293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93" t="s">
        <v>444</v>
      </c>
      <c r="D185" s="189"/>
      <c r="E185" s="190">
        <v>3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293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93" t="s">
        <v>445</v>
      </c>
      <c r="D186" s="189"/>
      <c r="E186" s="190">
        <v>3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293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">
      <c r="A187" s="154"/>
      <c r="B187" s="155"/>
      <c r="C187" s="193" t="s">
        <v>403</v>
      </c>
      <c r="D187" s="189"/>
      <c r="E187" s="190">
        <v>6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293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93" t="s">
        <v>404</v>
      </c>
      <c r="D188" s="189"/>
      <c r="E188" s="190">
        <v>4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293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93" t="s">
        <v>405</v>
      </c>
      <c r="D189" s="189"/>
      <c r="E189" s="190">
        <v>4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293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93" t="s">
        <v>406</v>
      </c>
      <c r="D190" s="189"/>
      <c r="E190" s="190">
        <v>2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293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93" t="s">
        <v>446</v>
      </c>
      <c r="D191" s="189"/>
      <c r="E191" s="190">
        <v>3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293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93" t="s">
        <v>447</v>
      </c>
      <c r="D192" s="189"/>
      <c r="E192" s="190"/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293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">
      <c r="A193" s="154"/>
      <c r="B193" s="155"/>
      <c r="C193" s="193" t="s">
        <v>448</v>
      </c>
      <c r="D193" s="189"/>
      <c r="E193" s="190"/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293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93" t="s">
        <v>410</v>
      </c>
      <c r="D194" s="189"/>
      <c r="E194" s="190">
        <v>6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293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93" t="s">
        <v>411</v>
      </c>
      <c r="D195" s="189"/>
      <c r="E195" s="190">
        <v>3</v>
      </c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293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93" t="s">
        <v>412</v>
      </c>
      <c r="D196" s="189"/>
      <c r="E196" s="190">
        <v>16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293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93" t="s">
        <v>413</v>
      </c>
      <c r="D197" s="189"/>
      <c r="E197" s="190">
        <v>4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293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93" t="s">
        <v>414</v>
      </c>
      <c r="D198" s="189"/>
      <c r="E198" s="190">
        <v>4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293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93" t="s">
        <v>415</v>
      </c>
      <c r="D199" s="189"/>
      <c r="E199" s="190">
        <v>4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293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93" t="s">
        <v>416</v>
      </c>
      <c r="D200" s="189"/>
      <c r="E200" s="190">
        <v>4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293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93" t="s">
        <v>417</v>
      </c>
      <c r="D201" s="189"/>
      <c r="E201" s="190">
        <v>4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293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93" t="s">
        <v>418</v>
      </c>
      <c r="D202" s="189"/>
      <c r="E202" s="190">
        <v>3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293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93" t="s">
        <v>419</v>
      </c>
      <c r="D203" s="189"/>
      <c r="E203" s="190">
        <v>4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293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193" t="s">
        <v>420</v>
      </c>
      <c r="D204" s="189"/>
      <c r="E204" s="190">
        <v>4</v>
      </c>
      <c r="F204" s="158"/>
      <c r="G204" s="158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293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">
      <c r="A205" s="154"/>
      <c r="B205" s="155"/>
      <c r="C205" s="193" t="s">
        <v>421</v>
      </c>
      <c r="D205" s="189"/>
      <c r="E205" s="190">
        <v>4</v>
      </c>
      <c r="F205" s="158"/>
      <c r="G205" s="158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293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193" t="s">
        <v>422</v>
      </c>
      <c r="D206" s="189"/>
      <c r="E206" s="190"/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293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93" t="s">
        <v>423</v>
      </c>
      <c r="D207" s="189"/>
      <c r="E207" s="190">
        <v>3</v>
      </c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293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93" t="s">
        <v>424</v>
      </c>
      <c r="D208" s="189"/>
      <c r="E208" s="190">
        <v>4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293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93" t="s">
        <v>425</v>
      </c>
      <c r="D209" s="189"/>
      <c r="E209" s="190">
        <v>4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293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93" t="s">
        <v>426</v>
      </c>
      <c r="D210" s="189"/>
      <c r="E210" s="190">
        <v>1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293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93" t="s">
        <v>427</v>
      </c>
      <c r="D211" s="189"/>
      <c r="E211" s="190">
        <v>4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293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93" t="s">
        <v>428</v>
      </c>
      <c r="D212" s="189"/>
      <c r="E212" s="190">
        <v>3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293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93" t="s">
        <v>429</v>
      </c>
      <c r="D213" s="189"/>
      <c r="E213" s="190">
        <v>3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293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93" t="s">
        <v>430</v>
      </c>
      <c r="D214" s="189"/>
      <c r="E214" s="190">
        <v>1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293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">
      <c r="A215" s="154"/>
      <c r="B215" s="155"/>
      <c r="C215" s="193" t="s">
        <v>431</v>
      </c>
      <c r="D215" s="189"/>
      <c r="E215" s="190">
        <v>2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293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">
      <c r="A216" s="154"/>
      <c r="B216" s="155"/>
      <c r="C216" s="193" t="s">
        <v>432</v>
      </c>
      <c r="D216" s="189"/>
      <c r="E216" s="190">
        <v>1</v>
      </c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293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93" t="s">
        <v>433</v>
      </c>
      <c r="D217" s="189"/>
      <c r="E217" s="190">
        <v>2</v>
      </c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293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93" t="s">
        <v>449</v>
      </c>
      <c r="D218" s="189"/>
      <c r="E218" s="190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293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93" t="s">
        <v>435</v>
      </c>
      <c r="D219" s="189"/>
      <c r="E219" s="190">
        <v>2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293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193" t="s">
        <v>436</v>
      </c>
      <c r="D220" s="189"/>
      <c r="E220" s="190">
        <v>2</v>
      </c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293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193" t="s">
        <v>437</v>
      </c>
      <c r="D221" s="189"/>
      <c r="E221" s="190">
        <v>2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293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93" t="s">
        <v>450</v>
      </c>
      <c r="D222" s="189"/>
      <c r="E222" s="190">
        <v>6</v>
      </c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293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93" t="s">
        <v>451</v>
      </c>
      <c r="D223" s="189"/>
      <c r="E223" s="190">
        <v>4</v>
      </c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293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193" t="s">
        <v>452</v>
      </c>
      <c r="D224" s="189"/>
      <c r="E224" s="190">
        <v>1</v>
      </c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293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68">
        <v>8</v>
      </c>
      <c r="B225" s="169" t="s">
        <v>453</v>
      </c>
      <c r="C225" s="184" t="s">
        <v>454</v>
      </c>
      <c r="D225" s="170" t="s">
        <v>383</v>
      </c>
      <c r="E225" s="171">
        <v>7</v>
      </c>
      <c r="F225" s="172"/>
      <c r="G225" s="173">
        <f>ROUND(E225*F225,2)</f>
        <v>0</v>
      </c>
      <c r="H225" s="172"/>
      <c r="I225" s="173">
        <f>ROUND(E225*H225,2)</f>
        <v>0</v>
      </c>
      <c r="J225" s="172"/>
      <c r="K225" s="173">
        <f>ROUND(E225*J225,2)</f>
        <v>0</v>
      </c>
      <c r="L225" s="173">
        <v>21</v>
      </c>
      <c r="M225" s="173">
        <f>G225*(1+L225/100)</f>
        <v>0</v>
      </c>
      <c r="N225" s="171">
        <v>0</v>
      </c>
      <c r="O225" s="171">
        <f>ROUND(E225*N225,2)</f>
        <v>0</v>
      </c>
      <c r="P225" s="171">
        <v>0</v>
      </c>
      <c r="Q225" s="171">
        <f>ROUND(E225*P225,2)</f>
        <v>0</v>
      </c>
      <c r="R225" s="173" t="s">
        <v>349</v>
      </c>
      <c r="S225" s="173" t="s">
        <v>248</v>
      </c>
      <c r="T225" s="174" t="s">
        <v>289</v>
      </c>
      <c r="U225" s="158">
        <v>0.06</v>
      </c>
      <c r="V225" s="158">
        <f>ROUND(E225*U225,2)</f>
        <v>0.42</v>
      </c>
      <c r="W225" s="158"/>
      <c r="X225" s="158" t="s">
        <v>290</v>
      </c>
      <c r="Y225" s="158" t="s">
        <v>250</v>
      </c>
      <c r="Z225" s="147"/>
      <c r="AA225" s="147"/>
      <c r="AB225" s="147"/>
      <c r="AC225" s="147"/>
      <c r="AD225" s="147"/>
      <c r="AE225" s="147"/>
      <c r="AF225" s="147"/>
      <c r="AG225" s="147" t="s">
        <v>291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2" x14ac:dyDescent="0.2">
      <c r="A226" s="154"/>
      <c r="B226" s="155"/>
      <c r="C226" s="262" t="s">
        <v>455</v>
      </c>
      <c r="D226" s="263"/>
      <c r="E226" s="263"/>
      <c r="F226" s="263"/>
      <c r="G226" s="263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351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193" t="s">
        <v>456</v>
      </c>
      <c r="D227" s="189"/>
      <c r="E227" s="190">
        <v>4</v>
      </c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293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93" t="s">
        <v>457</v>
      </c>
      <c r="D228" s="189"/>
      <c r="E228" s="190">
        <v>2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293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93" t="s">
        <v>458</v>
      </c>
      <c r="D229" s="189"/>
      <c r="E229" s="190">
        <v>1</v>
      </c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293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68">
        <v>9</v>
      </c>
      <c r="B230" s="169" t="s">
        <v>459</v>
      </c>
      <c r="C230" s="184" t="s">
        <v>460</v>
      </c>
      <c r="D230" s="170" t="s">
        <v>383</v>
      </c>
      <c r="E230" s="171">
        <v>7</v>
      </c>
      <c r="F230" s="172"/>
      <c r="G230" s="173">
        <f>ROUND(E230*F230,2)</f>
        <v>0</v>
      </c>
      <c r="H230" s="172"/>
      <c r="I230" s="173">
        <f>ROUND(E230*H230,2)</f>
        <v>0</v>
      </c>
      <c r="J230" s="172"/>
      <c r="K230" s="173">
        <f>ROUND(E230*J230,2)</f>
        <v>0</v>
      </c>
      <c r="L230" s="173">
        <v>21</v>
      </c>
      <c r="M230" s="173">
        <f>G230*(1+L230/100)</f>
        <v>0</v>
      </c>
      <c r="N230" s="171">
        <v>0</v>
      </c>
      <c r="O230" s="171">
        <f>ROUND(E230*N230,2)</f>
        <v>0</v>
      </c>
      <c r="P230" s="171">
        <v>0</v>
      </c>
      <c r="Q230" s="171">
        <f>ROUND(E230*P230,2)</f>
        <v>0</v>
      </c>
      <c r="R230" s="173" t="s">
        <v>349</v>
      </c>
      <c r="S230" s="173" t="s">
        <v>248</v>
      </c>
      <c r="T230" s="174" t="s">
        <v>289</v>
      </c>
      <c r="U230" s="158">
        <v>0.09</v>
      </c>
      <c r="V230" s="158">
        <f>ROUND(E230*U230,2)</f>
        <v>0.63</v>
      </c>
      <c r="W230" s="158"/>
      <c r="X230" s="158" t="s">
        <v>290</v>
      </c>
      <c r="Y230" s="158" t="s">
        <v>250</v>
      </c>
      <c r="Z230" s="147"/>
      <c r="AA230" s="147"/>
      <c r="AB230" s="147"/>
      <c r="AC230" s="147"/>
      <c r="AD230" s="147"/>
      <c r="AE230" s="147"/>
      <c r="AF230" s="147"/>
      <c r="AG230" s="147" t="s">
        <v>291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">
      <c r="A231" s="154"/>
      <c r="B231" s="155"/>
      <c r="C231" s="262" t="s">
        <v>455</v>
      </c>
      <c r="D231" s="263"/>
      <c r="E231" s="263"/>
      <c r="F231" s="263"/>
      <c r="G231" s="263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351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193" t="s">
        <v>461</v>
      </c>
      <c r="D232" s="189"/>
      <c r="E232" s="190">
        <v>6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293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93" t="s">
        <v>462</v>
      </c>
      <c r="D233" s="189"/>
      <c r="E233" s="190">
        <v>1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293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68">
        <v>10</v>
      </c>
      <c r="B234" s="169" t="s">
        <v>463</v>
      </c>
      <c r="C234" s="184" t="s">
        <v>464</v>
      </c>
      <c r="D234" s="170" t="s">
        <v>383</v>
      </c>
      <c r="E234" s="171">
        <v>10</v>
      </c>
      <c r="F234" s="172"/>
      <c r="G234" s="173">
        <f>ROUND(E234*F234,2)</f>
        <v>0</v>
      </c>
      <c r="H234" s="172"/>
      <c r="I234" s="173">
        <f>ROUND(E234*H234,2)</f>
        <v>0</v>
      </c>
      <c r="J234" s="172"/>
      <c r="K234" s="173">
        <f>ROUND(E234*J234,2)</f>
        <v>0</v>
      </c>
      <c r="L234" s="173">
        <v>21</v>
      </c>
      <c r="M234" s="173">
        <f>G234*(1+L234/100)</f>
        <v>0</v>
      </c>
      <c r="N234" s="171">
        <v>0</v>
      </c>
      <c r="O234" s="171">
        <f>ROUND(E234*N234,2)</f>
        <v>0</v>
      </c>
      <c r="P234" s="171">
        <v>0</v>
      </c>
      <c r="Q234" s="171">
        <f>ROUND(E234*P234,2)</f>
        <v>0</v>
      </c>
      <c r="R234" s="173" t="s">
        <v>349</v>
      </c>
      <c r="S234" s="173" t="s">
        <v>248</v>
      </c>
      <c r="T234" s="174" t="s">
        <v>289</v>
      </c>
      <c r="U234" s="158">
        <v>0.08</v>
      </c>
      <c r="V234" s="158">
        <f>ROUND(E234*U234,2)</f>
        <v>0.8</v>
      </c>
      <c r="W234" s="158"/>
      <c r="X234" s="158" t="s">
        <v>290</v>
      </c>
      <c r="Y234" s="158" t="s">
        <v>250</v>
      </c>
      <c r="Z234" s="147"/>
      <c r="AA234" s="147"/>
      <c r="AB234" s="147"/>
      <c r="AC234" s="147"/>
      <c r="AD234" s="147"/>
      <c r="AE234" s="147"/>
      <c r="AF234" s="147"/>
      <c r="AG234" s="147" t="s">
        <v>291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262" t="s">
        <v>455</v>
      </c>
      <c r="D235" s="263"/>
      <c r="E235" s="263"/>
      <c r="F235" s="263"/>
      <c r="G235" s="263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351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193" t="s">
        <v>465</v>
      </c>
      <c r="D236" s="189"/>
      <c r="E236" s="190">
        <v>4</v>
      </c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293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93" t="s">
        <v>466</v>
      </c>
      <c r="D237" s="189"/>
      <c r="E237" s="190">
        <v>2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293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3" x14ac:dyDescent="0.2">
      <c r="A238" s="154"/>
      <c r="B238" s="155"/>
      <c r="C238" s="193" t="s">
        <v>457</v>
      </c>
      <c r="D238" s="189"/>
      <c r="E238" s="190">
        <v>2</v>
      </c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293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93" t="s">
        <v>467</v>
      </c>
      <c r="D239" s="189"/>
      <c r="E239" s="190">
        <v>2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293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68">
        <v>11</v>
      </c>
      <c r="B240" s="169" t="s">
        <v>468</v>
      </c>
      <c r="C240" s="184" t="s">
        <v>469</v>
      </c>
      <c r="D240" s="170" t="s">
        <v>287</v>
      </c>
      <c r="E240" s="171">
        <v>10.8</v>
      </c>
      <c r="F240" s="172"/>
      <c r="G240" s="173">
        <f>ROUND(E240*F240,2)</f>
        <v>0</v>
      </c>
      <c r="H240" s="172"/>
      <c r="I240" s="173">
        <f>ROUND(E240*H240,2)</f>
        <v>0</v>
      </c>
      <c r="J240" s="172"/>
      <c r="K240" s="173">
        <f>ROUND(E240*J240,2)</f>
        <v>0</v>
      </c>
      <c r="L240" s="173">
        <v>21</v>
      </c>
      <c r="M240" s="173">
        <f>G240*(1+L240/100)</f>
        <v>0</v>
      </c>
      <c r="N240" s="171">
        <v>1E-3</v>
      </c>
      <c r="O240" s="171">
        <f>ROUND(E240*N240,2)</f>
        <v>0.01</v>
      </c>
      <c r="P240" s="171">
        <v>3.492E-2</v>
      </c>
      <c r="Q240" s="171">
        <f>ROUND(E240*P240,2)</f>
        <v>0.38</v>
      </c>
      <c r="R240" s="173" t="s">
        <v>349</v>
      </c>
      <c r="S240" s="173" t="s">
        <v>248</v>
      </c>
      <c r="T240" s="174" t="s">
        <v>289</v>
      </c>
      <c r="U240" s="158">
        <v>0.52100000000000002</v>
      </c>
      <c r="V240" s="158">
        <f>ROUND(E240*U240,2)</f>
        <v>5.63</v>
      </c>
      <c r="W240" s="158"/>
      <c r="X240" s="158" t="s">
        <v>290</v>
      </c>
      <c r="Y240" s="158" t="s">
        <v>250</v>
      </c>
      <c r="Z240" s="147"/>
      <c r="AA240" s="147"/>
      <c r="AB240" s="147"/>
      <c r="AC240" s="147"/>
      <c r="AD240" s="147"/>
      <c r="AE240" s="147"/>
      <c r="AF240" s="147"/>
      <c r="AG240" s="147" t="s">
        <v>291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193" t="s">
        <v>470</v>
      </c>
      <c r="D241" s="189"/>
      <c r="E241" s="190"/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293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93" t="s">
        <v>471</v>
      </c>
      <c r="D242" s="189"/>
      <c r="E242" s="190">
        <v>10.8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293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1" x14ac:dyDescent="0.2">
      <c r="A243" s="168">
        <v>12</v>
      </c>
      <c r="B243" s="169" t="s">
        <v>472</v>
      </c>
      <c r="C243" s="184" t="s">
        <v>473</v>
      </c>
      <c r="D243" s="170" t="s">
        <v>287</v>
      </c>
      <c r="E243" s="171">
        <v>15.220599999999999</v>
      </c>
      <c r="F243" s="172"/>
      <c r="G243" s="173">
        <f>ROUND(E243*F243,2)</f>
        <v>0</v>
      </c>
      <c r="H243" s="172"/>
      <c r="I243" s="173">
        <f>ROUND(E243*H243,2)</f>
        <v>0</v>
      </c>
      <c r="J243" s="172"/>
      <c r="K243" s="173">
        <f>ROUND(E243*J243,2)</f>
        <v>0</v>
      </c>
      <c r="L243" s="173">
        <v>21</v>
      </c>
      <c r="M243" s="173">
        <f>G243*(1+L243/100)</f>
        <v>0</v>
      </c>
      <c r="N243" s="171">
        <v>9.2000000000000003E-4</v>
      </c>
      <c r="O243" s="171">
        <f>ROUND(E243*N243,2)</f>
        <v>0.01</v>
      </c>
      <c r="P243" s="171">
        <v>0.04</v>
      </c>
      <c r="Q243" s="171">
        <f>ROUND(E243*P243,2)</f>
        <v>0.61</v>
      </c>
      <c r="R243" s="173" t="s">
        <v>349</v>
      </c>
      <c r="S243" s="173" t="s">
        <v>248</v>
      </c>
      <c r="T243" s="174" t="s">
        <v>289</v>
      </c>
      <c r="U243" s="158">
        <v>0.373</v>
      </c>
      <c r="V243" s="158">
        <f>ROUND(E243*U243,2)</f>
        <v>5.68</v>
      </c>
      <c r="W243" s="158"/>
      <c r="X243" s="158" t="s">
        <v>290</v>
      </c>
      <c r="Y243" s="158" t="s">
        <v>250</v>
      </c>
      <c r="Z243" s="147"/>
      <c r="AA243" s="147"/>
      <c r="AB243" s="147"/>
      <c r="AC243" s="147"/>
      <c r="AD243" s="147"/>
      <c r="AE243" s="147"/>
      <c r="AF243" s="147"/>
      <c r="AG243" s="147" t="s">
        <v>291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2" x14ac:dyDescent="0.2">
      <c r="A244" s="154"/>
      <c r="B244" s="155"/>
      <c r="C244" s="193" t="s">
        <v>470</v>
      </c>
      <c r="D244" s="189"/>
      <c r="E244" s="190"/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293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3" x14ac:dyDescent="0.2">
      <c r="A245" s="154"/>
      <c r="B245" s="155"/>
      <c r="C245" s="193" t="s">
        <v>474</v>
      </c>
      <c r="D245" s="189"/>
      <c r="E245" s="190">
        <v>2.82</v>
      </c>
      <c r="F245" s="158"/>
      <c r="G245" s="158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293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3" x14ac:dyDescent="0.2">
      <c r="A246" s="154"/>
      <c r="B246" s="155"/>
      <c r="C246" s="193" t="s">
        <v>475</v>
      </c>
      <c r="D246" s="189"/>
      <c r="E246" s="190">
        <v>3.2511999999999999</v>
      </c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293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93" t="s">
        <v>476</v>
      </c>
      <c r="D247" s="189"/>
      <c r="E247" s="190">
        <v>1.9494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293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93" t="s">
        <v>477</v>
      </c>
      <c r="D248" s="189"/>
      <c r="E248" s="190">
        <v>7.2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293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68">
        <v>13</v>
      </c>
      <c r="B249" s="169" t="s">
        <v>478</v>
      </c>
      <c r="C249" s="184" t="s">
        <v>479</v>
      </c>
      <c r="D249" s="170" t="s">
        <v>287</v>
      </c>
      <c r="E249" s="171">
        <v>713.85540000000003</v>
      </c>
      <c r="F249" s="172"/>
      <c r="G249" s="173">
        <f>ROUND(E249*F249,2)</f>
        <v>0</v>
      </c>
      <c r="H249" s="172"/>
      <c r="I249" s="173">
        <f>ROUND(E249*H249,2)</f>
        <v>0</v>
      </c>
      <c r="J249" s="172"/>
      <c r="K249" s="173">
        <f>ROUND(E249*J249,2)</f>
        <v>0</v>
      </c>
      <c r="L249" s="173">
        <v>21</v>
      </c>
      <c r="M249" s="173">
        <f>G249*(1+L249/100)</f>
        <v>0</v>
      </c>
      <c r="N249" s="171">
        <v>8.1999999999999998E-4</v>
      </c>
      <c r="O249" s="171">
        <f>ROUND(E249*N249,2)</f>
        <v>0.59</v>
      </c>
      <c r="P249" s="171">
        <v>5.5E-2</v>
      </c>
      <c r="Q249" s="171">
        <f>ROUND(E249*P249,2)</f>
        <v>39.26</v>
      </c>
      <c r="R249" s="173" t="s">
        <v>349</v>
      </c>
      <c r="S249" s="173" t="s">
        <v>248</v>
      </c>
      <c r="T249" s="174" t="s">
        <v>289</v>
      </c>
      <c r="U249" s="158">
        <v>0.32</v>
      </c>
      <c r="V249" s="158">
        <f>ROUND(E249*U249,2)</f>
        <v>228.43</v>
      </c>
      <c r="W249" s="158"/>
      <c r="X249" s="158" t="s">
        <v>290</v>
      </c>
      <c r="Y249" s="158" t="s">
        <v>250</v>
      </c>
      <c r="Z249" s="147"/>
      <c r="AA249" s="147"/>
      <c r="AB249" s="147"/>
      <c r="AC249" s="147"/>
      <c r="AD249" s="147"/>
      <c r="AE249" s="147"/>
      <c r="AF249" s="147"/>
      <c r="AG249" s="147" t="s">
        <v>291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93" t="s">
        <v>470</v>
      </c>
      <c r="D250" s="189"/>
      <c r="E250" s="190"/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293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93" t="s">
        <v>480</v>
      </c>
      <c r="D251" s="189"/>
      <c r="E251" s="190">
        <v>28.2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293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93" t="s">
        <v>481</v>
      </c>
      <c r="D252" s="189"/>
      <c r="E252" s="190">
        <v>5.64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293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3" x14ac:dyDescent="0.2">
      <c r="A253" s="154"/>
      <c r="B253" s="155"/>
      <c r="C253" s="193" t="s">
        <v>482</v>
      </c>
      <c r="D253" s="189"/>
      <c r="E253" s="190">
        <v>5.64</v>
      </c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293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3" x14ac:dyDescent="0.2">
      <c r="A254" s="154"/>
      <c r="B254" s="155"/>
      <c r="C254" s="193" t="s">
        <v>483</v>
      </c>
      <c r="D254" s="189"/>
      <c r="E254" s="190">
        <v>14.1</v>
      </c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293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3" x14ac:dyDescent="0.2">
      <c r="A255" s="154"/>
      <c r="B255" s="155"/>
      <c r="C255" s="193" t="s">
        <v>484</v>
      </c>
      <c r="D255" s="189"/>
      <c r="E255" s="190">
        <v>42.3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293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93" t="s">
        <v>485</v>
      </c>
      <c r="D256" s="189"/>
      <c r="E256" s="190">
        <v>56.4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293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">
      <c r="A257" s="154"/>
      <c r="B257" s="155"/>
      <c r="C257" s="193" t="s">
        <v>486</v>
      </c>
      <c r="D257" s="189"/>
      <c r="E257" s="190">
        <v>28.2</v>
      </c>
      <c r="F257" s="158"/>
      <c r="G257" s="158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293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193" t="s">
        <v>487</v>
      </c>
      <c r="D258" s="189"/>
      <c r="E258" s="190">
        <v>14.1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293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3" x14ac:dyDescent="0.2">
      <c r="A259" s="154"/>
      <c r="B259" s="155"/>
      <c r="C259" s="193" t="s">
        <v>488</v>
      </c>
      <c r="D259" s="189"/>
      <c r="E259" s="190">
        <v>22.56</v>
      </c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293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93" t="s">
        <v>489</v>
      </c>
      <c r="D260" s="189"/>
      <c r="E260" s="190">
        <v>16.920000000000002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293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193" t="s">
        <v>490</v>
      </c>
      <c r="D261" s="189"/>
      <c r="E261" s="190">
        <v>5.64</v>
      </c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293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93" t="s">
        <v>491</v>
      </c>
      <c r="D262" s="189"/>
      <c r="E262" s="190">
        <v>5.64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293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93" t="s">
        <v>492</v>
      </c>
      <c r="D263" s="189"/>
      <c r="E263" s="190">
        <v>16.920000000000002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293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93" t="s">
        <v>493</v>
      </c>
      <c r="D264" s="189"/>
      <c r="E264" s="190">
        <v>4.7625000000000002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293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193" t="s">
        <v>494</v>
      </c>
      <c r="D265" s="189"/>
      <c r="E265" s="190">
        <v>4.7625000000000002</v>
      </c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293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93" t="s">
        <v>495</v>
      </c>
      <c r="D266" s="189"/>
      <c r="E266" s="190">
        <v>22.56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293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3" x14ac:dyDescent="0.2">
      <c r="A267" s="154"/>
      <c r="B267" s="155"/>
      <c r="C267" s="193" t="s">
        <v>496</v>
      </c>
      <c r="D267" s="189"/>
      <c r="E267" s="190">
        <v>16.920000000000002</v>
      </c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293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93" t="s">
        <v>497</v>
      </c>
      <c r="D268" s="189"/>
      <c r="E268" s="190">
        <v>11.28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293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93" t="s">
        <v>498</v>
      </c>
      <c r="D269" s="189"/>
      <c r="E269" s="190">
        <v>5.64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293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93" t="s">
        <v>499</v>
      </c>
      <c r="D270" s="189"/>
      <c r="E270" s="190">
        <v>10.3626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293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93" t="s">
        <v>500</v>
      </c>
      <c r="D271" s="189"/>
      <c r="E271" s="190">
        <v>4.2408000000000001</v>
      </c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293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193" t="s">
        <v>501</v>
      </c>
      <c r="D272" s="189"/>
      <c r="E272" s="190">
        <v>16.920000000000002</v>
      </c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293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93" t="s">
        <v>502</v>
      </c>
      <c r="D273" s="189"/>
      <c r="E273" s="190">
        <v>8.4600000000000009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293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93" t="s">
        <v>503</v>
      </c>
      <c r="D274" s="189"/>
      <c r="E274" s="190">
        <v>56.4</v>
      </c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293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93" t="s">
        <v>504</v>
      </c>
      <c r="D275" s="189"/>
      <c r="E275" s="190">
        <v>14.1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293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93" t="s">
        <v>505</v>
      </c>
      <c r="D276" s="189"/>
      <c r="E276" s="190">
        <v>11.28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293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93" t="s">
        <v>506</v>
      </c>
      <c r="D277" s="189"/>
      <c r="E277" s="190">
        <v>14.1</v>
      </c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293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93" t="s">
        <v>507</v>
      </c>
      <c r="D278" s="189"/>
      <c r="E278" s="190">
        <v>14.1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293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93" t="s">
        <v>508</v>
      </c>
      <c r="D279" s="189"/>
      <c r="E279" s="190">
        <v>14.1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293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93" t="s">
        <v>509</v>
      </c>
      <c r="D280" s="189"/>
      <c r="E280" s="190">
        <v>11.28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293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93" t="s">
        <v>510</v>
      </c>
      <c r="D281" s="189"/>
      <c r="E281" s="190">
        <v>14.1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293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3" x14ac:dyDescent="0.2">
      <c r="A282" s="154"/>
      <c r="B282" s="155"/>
      <c r="C282" s="193" t="s">
        <v>511</v>
      </c>
      <c r="D282" s="189"/>
      <c r="E282" s="190">
        <v>14.922499999999999</v>
      </c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293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3" x14ac:dyDescent="0.2">
      <c r="A283" s="154"/>
      <c r="B283" s="155"/>
      <c r="C283" s="193" t="s">
        <v>512</v>
      </c>
      <c r="D283" s="189"/>
      <c r="E283" s="190">
        <v>14.922499999999999</v>
      </c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293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93" t="s">
        <v>513</v>
      </c>
      <c r="D284" s="189"/>
      <c r="E284" s="190">
        <v>14.1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293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93" t="s">
        <v>514</v>
      </c>
      <c r="D285" s="189"/>
      <c r="E285" s="190">
        <v>14.1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293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93" t="s">
        <v>515</v>
      </c>
      <c r="D286" s="189"/>
      <c r="E286" s="190">
        <v>16.920000000000002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293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3" x14ac:dyDescent="0.2">
      <c r="A287" s="154"/>
      <c r="B287" s="155"/>
      <c r="C287" s="193" t="s">
        <v>516</v>
      </c>
      <c r="D287" s="189"/>
      <c r="E287" s="190">
        <v>5.64</v>
      </c>
      <c r="F287" s="158"/>
      <c r="G287" s="158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7"/>
      <c r="AA287" s="147"/>
      <c r="AB287" s="147"/>
      <c r="AC287" s="147"/>
      <c r="AD287" s="147"/>
      <c r="AE287" s="147"/>
      <c r="AF287" s="147"/>
      <c r="AG287" s="147" t="s">
        <v>293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3" x14ac:dyDescent="0.2">
      <c r="A288" s="154"/>
      <c r="B288" s="155"/>
      <c r="C288" s="193" t="s">
        <v>517</v>
      </c>
      <c r="D288" s="189"/>
      <c r="E288" s="190">
        <v>14.1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293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93" t="s">
        <v>518</v>
      </c>
      <c r="D289" s="189"/>
      <c r="E289" s="190">
        <v>14.1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293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93" t="s">
        <v>519</v>
      </c>
      <c r="D290" s="189"/>
      <c r="E290" s="190">
        <v>14.1</v>
      </c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293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93" t="s">
        <v>520</v>
      </c>
      <c r="D291" s="189"/>
      <c r="E291" s="190">
        <v>11.28</v>
      </c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293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93" t="s">
        <v>521</v>
      </c>
      <c r="D292" s="189"/>
      <c r="E292" s="190">
        <v>11.28</v>
      </c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293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93" t="s">
        <v>522</v>
      </c>
      <c r="D293" s="189"/>
      <c r="E293" s="190">
        <v>5.64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293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93" t="s">
        <v>523</v>
      </c>
      <c r="D294" s="189"/>
      <c r="E294" s="190">
        <v>8.4600000000000009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293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93" t="s">
        <v>524</v>
      </c>
      <c r="D295" s="189"/>
      <c r="E295" s="190">
        <v>6.2244999999999999</v>
      </c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293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93" t="s">
        <v>525</v>
      </c>
      <c r="D296" s="189"/>
      <c r="E296" s="190">
        <v>5.64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293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93" t="s">
        <v>526</v>
      </c>
      <c r="D297" s="189"/>
      <c r="E297" s="190">
        <v>5.64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293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93" t="s">
        <v>527</v>
      </c>
      <c r="D298" s="189"/>
      <c r="E298" s="190">
        <v>9.8249999999999993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293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193" t="s">
        <v>528</v>
      </c>
      <c r="D299" s="189"/>
      <c r="E299" s="190">
        <v>9.3324999999999996</v>
      </c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293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1" x14ac:dyDescent="0.2">
      <c r="A300" s="168">
        <v>14</v>
      </c>
      <c r="B300" s="169" t="s">
        <v>529</v>
      </c>
      <c r="C300" s="184" t="s">
        <v>530</v>
      </c>
      <c r="D300" s="170" t="s">
        <v>287</v>
      </c>
      <c r="E300" s="171">
        <v>161.06899999999999</v>
      </c>
      <c r="F300" s="172"/>
      <c r="G300" s="173">
        <f>ROUND(E300*F300,2)</f>
        <v>0</v>
      </c>
      <c r="H300" s="172"/>
      <c r="I300" s="173">
        <f>ROUND(E300*H300,2)</f>
        <v>0</v>
      </c>
      <c r="J300" s="172"/>
      <c r="K300" s="173">
        <f>ROUND(E300*J300,2)</f>
        <v>0</v>
      </c>
      <c r="L300" s="173">
        <v>21</v>
      </c>
      <c r="M300" s="173">
        <f>G300*(1+L300/100)</f>
        <v>0</v>
      </c>
      <c r="N300" s="171">
        <v>4.8999999999999998E-4</v>
      </c>
      <c r="O300" s="171">
        <f>ROUND(E300*N300,2)</f>
        <v>0.08</v>
      </c>
      <c r="P300" s="171">
        <v>0.04</v>
      </c>
      <c r="Q300" s="171">
        <f>ROUND(E300*P300,2)</f>
        <v>6.44</v>
      </c>
      <c r="R300" s="173" t="s">
        <v>349</v>
      </c>
      <c r="S300" s="173" t="s">
        <v>248</v>
      </c>
      <c r="T300" s="174" t="s">
        <v>289</v>
      </c>
      <c r="U300" s="158">
        <v>0.40100000000000002</v>
      </c>
      <c r="V300" s="158">
        <f>ROUND(E300*U300,2)</f>
        <v>64.59</v>
      </c>
      <c r="W300" s="158"/>
      <c r="X300" s="158" t="s">
        <v>290</v>
      </c>
      <c r="Y300" s="158" t="s">
        <v>250</v>
      </c>
      <c r="Z300" s="147"/>
      <c r="AA300" s="147"/>
      <c r="AB300" s="147"/>
      <c r="AC300" s="147"/>
      <c r="AD300" s="147"/>
      <c r="AE300" s="147"/>
      <c r="AF300" s="147"/>
      <c r="AG300" s="147" t="s">
        <v>291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93" t="s">
        <v>531</v>
      </c>
      <c r="D301" s="189"/>
      <c r="E301" s="190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293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93" t="s">
        <v>532</v>
      </c>
      <c r="D302" s="189"/>
      <c r="E302" s="190">
        <v>11.28</v>
      </c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293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93" t="s">
        <v>533</v>
      </c>
      <c r="D303" s="189"/>
      <c r="E303" s="190">
        <v>5.64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293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93" t="s">
        <v>534</v>
      </c>
      <c r="D304" s="189"/>
      <c r="E304" s="190">
        <v>8.4600000000000009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293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93" t="s">
        <v>535</v>
      </c>
      <c r="D305" s="189"/>
      <c r="E305" s="190">
        <v>22.56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293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93" t="s">
        <v>536</v>
      </c>
      <c r="D306" s="189"/>
      <c r="E306" s="190">
        <v>5.64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293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93" t="s">
        <v>537</v>
      </c>
      <c r="D307" s="189"/>
      <c r="E307" s="190">
        <v>2.82</v>
      </c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293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93" t="s">
        <v>538</v>
      </c>
      <c r="D308" s="189"/>
      <c r="E308" s="190">
        <v>5.64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293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93" t="s">
        <v>539</v>
      </c>
      <c r="D309" s="189"/>
      <c r="E309" s="190">
        <v>5.64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293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93" t="s">
        <v>540</v>
      </c>
      <c r="D310" s="189"/>
      <c r="E310" s="190">
        <v>5.64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293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3" x14ac:dyDescent="0.2">
      <c r="A311" s="154"/>
      <c r="B311" s="155"/>
      <c r="C311" s="193" t="s">
        <v>541</v>
      </c>
      <c r="D311" s="189"/>
      <c r="E311" s="190">
        <v>5.64</v>
      </c>
      <c r="F311" s="158"/>
      <c r="G311" s="158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293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3" x14ac:dyDescent="0.2">
      <c r="A312" s="154"/>
      <c r="B312" s="155"/>
      <c r="C312" s="193" t="s">
        <v>542</v>
      </c>
      <c r="D312" s="189"/>
      <c r="E312" s="190">
        <v>11.28</v>
      </c>
      <c r="F312" s="158"/>
      <c r="G312" s="158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293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">
      <c r="A313" s="154"/>
      <c r="B313" s="155"/>
      <c r="C313" s="193" t="s">
        <v>543</v>
      </c>
      <c r="D313" s="189"/>
      <c r="E313" s="190">
        <v>2.82</v>
      </c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293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3" x14ac:dyDescent="0.2">
      <c r="A314" s="154"/>
      <c r="B314" s="155"/>
      <c r="C314" s="193" t="s">
        <v>544</v>
      </c>
      <c r="D314" s="189"/>
      <c r="E314" s="190">
        <v>2.82</v>
      </c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293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93" t="s">
        <v>545</v>
      </c>
      <c r="D315" s="189"/>
      <c r="E315" s="190">
        <v>2.82</v>
      </c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293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93" t="s">
        <v>546</v>
      </c>
      <c r="D316" s="189"/>
      <c r="E316" s="190">
        <v>2.82</v>
      </c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293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193" t="s">
        <v>547</v>
      </c>
      <c r="D317" s="189"/>
      <c r="E317" s="190">
        <v>2.82</v>
      </c>
      <c r="F317" s="158"/>
      <c r="G317" s="158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293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193" t="s">
        <v>548</v>
      </c>
      <c r="D318" s="189"/>
      <c r="E318" s="190">
        <v>2.82</v>
      </c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293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93" t="s">
        <v>549</v>
      </c>
      <c r="D319" s="189"/>
      <c r="E319" s="190">
        <v>2.9845000000000002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293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93" t="s">
        <v>550</v>
      </c>
      <c r="D320" s="189"/>
      <c r="E320" s="190">
        <v>2.9845000000000002</v>
      </c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293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93" t="s">
        <v>551</v>
      </c>
      <c r="D321" s="189"/>
      <c r="E321" s="190">
        <v>5.64</v>
      </c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293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93" t="s">
        <v>552</v>
      </c>
      <c r="D322" s="189"/>
      <c r="E322" s="190">
        <v>2.82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293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93" t="s">
        <v>553</v>
      </c>
      <c r="D323" s="189"/>
      <c r="E323" s="190">
        <v>5.64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293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93" t="s">
        <v>554</v>
      </c>
      <c r="D324" s="189"/>
      <c r="E324" s="190">
        <v>2.82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293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">
      <c r="A325" s="154"/>
      <c r="B325" s="155"/>
      <c r="C325" s="193" t="s">
        <v>555</v>
      </c>
      <c r="D325" s="189"/>
      <c r="E325" s="190">
        <v>2.82</v>
      </c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293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93" t="s">
        <v>556</v>
      </c>
      <c r="D326" s="189"/>
      <c r="E326" s="190">
        <v>5.64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293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93" t="s">
        <v>557</v>
      </c>
      <c r="D327" s="189"/>
      <c r="E327" s="190">
        <v>5.64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293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93" t="s">
        <v>558</v>
      </c>
      <c r="D328" s="189"/>
      <c r="E328" s="190">
        <v>2.82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293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93" t="s">
        <v>559</v>
      </c>
      <c r="D329" s="189"/>
      <c r="E329" s="190">
        <v>5.64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293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3" x14ac:dyDescent="0.2">
      <c r="A330" s="154"/>
      <c r="B330" s="155"/>
      <c r="C330" s="193" t="s">
        <v>560</v>
      </c>
      <c r="D330" s="189"/>
      <c r="E330" s="190">
        <v>2.82</v>
      </c>
      <c r="F330" s="158"/>
      <c r="G330" s="158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293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3" x14ac:dyDescent="0.2">
      <c r="A331" s="154"/>
      <c r="B331" s="155"/>
      <c r="C331" s="193" t="s">
        <v>561</v>
      </c>
      <c r="D331" s="189"/>
      <c r="E331" s="190">
        <v>2.82</v>
      </c>
      <c r="F331" s="158"/>
      <c r="G331" s="158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293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3" x14ac:dyDescent="0.2">
      <c r="A332" s="154"/>
      <c r="B332" s="155"/>
      <c r="C332" s="193" t="s">
        <v>562</v>
      </c>
      <c r="D332" s="189"/>
      <c r="E332" s="190">
        <v>2.82</v>
      </c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293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">
      <c r="A333" s="168">
        <v>15</v>
      </c>
      <c r="B333" s="169" t="s">
        <v>563</v>
      </c>
      <c r="C333" s="184" t="s">
        <v>564</v>
      </c>
      <c r="D333" s="170" t="s">
        <v>565</v>
      </c>
      <c r="E333" s="171">
        <v>308.48</v>
      </c>
      <c r="F333" s="172"/>
      <c r="G333" s="173">
        <f>ROUND(E333*F333,2)</f>
        <v>0</v>
      </c>
      <c r="H333" s="172"/>
      <c r="I333" s="173">
        <f>ROUND(E333*H333,2)</f>
        <v>0</v>
      </c>
      <c r="J333" s="172"/>
      <c r="K333" s="173">
        <f>ROUND(E333*J333,2)</f>
        <v>0</v>
      </c>
      <c r="L333" s="173">
        <v>21</v>
      </c>
      <c r="M333" s="173">
        <f>G333*(1+L333/100)</f>
        <v>0</v>
      </c>
      <c r="N333" s="171">
        <v>0</v>
      </c>
      <c r="O333" s="171">
        <f>ROUND(E333*N333,2)</f>
        <v>0</v>
      </c>
      <c r="P333" s="171">
        <v>1.383E-2</v>
      </c>
      <c r="Q333" s="171">
        <f>ROUND(E333*P333,2)</f>
        <v>4.2699999999999996</v>
      </c>
      <c r="R333" s="173" t="s">
        <v>349</v>
      </c>
      <c r="S333" s="173" t="s">
        <v>248</v>
      </c>
      <c r="T333" s="174" t="s">
        <v>289</v>
      </c>
      <c r="U333" s="158">
        <v>0.12</v>
      </c>
      <c r="V333" s="158">
        <f>ROUND(E333*U333,2)</f>
        <v>37.020000000000003</v>
      </c>
      <c r="W333" s="158"/>
      <c r="X333" s="158" t="s">
        <v>290</v>
      </c>
      <c r="Y333" s="158" t="s">
        <v>250</v>
      </c>
      <c r="Z333" s="147"/>
      <c r="AA333" s="147"/>
      <c r="AB333" s="147"/>
      <c r="AC333" s="147"/>
      <c r="AD333" s="147"/>
      <c r="AE333" s="147"/>
      <c r="AF333" s="147"/>
      <c r="AG333" s="147" t="s">
        <v>291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2" x14ac:dyDescent="0.2">
      <c r="A334" s="154"/>
      <c r="B334" s="155"/>
      <c r="C334" s="193" t="s">
        <v>566</v>
      </c>
      <c r="D334" s="189"/>
      <c r="E334" s="190">
        <v>308.48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293</v>
      </c>
      <c r="AH334" s="147">
        <v>5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1" x14ac:dyDescent="0.2">
      <c r="A335" s="168">
        <v>16</v>
      </c>
      <c r="B335" s="169" t="s">
        <v>567</v>
      </c>
      <c r="C335" s="184" t="s">
        <v>568</v>
      </c>
      <c r="D335" s="170" t="s">
        <v>565</v>
      </c>
      <c r="E335" s="171">
        <v>0.6</v>
      </c>
      <c r="F335" s="172"/>
      <c r="G335" s="173">
        <f>ROUND(E335*F335,2)</f>
        <v>0</v>
      </c>
      <c r="H335" s="172"/>
      <c r="I335" s="173">
        <f>ROUND(E335*H335,2)</f>
        <v>0</v>
      </c>
      <c r="J335" s="172"/>
      <c r="K335" s="173">
        <f>ROUND(E335*J335,2)</f>
        <v>0</v>
      </c>
      <c r="L335" s="173">
        <v>21</v>
      </c>
      <c r="M335" s="173">
        <f>G335*(1+L335/100)</f>
        <v>0</v>
      </c>
      <c r="N335" s="171">
        <v>1.4499999999999999E-3</v>
      </c>
      <c r="O335" s="171">
        <f>ROUND(E335*N335,2)</f>
        <v>0</v>
      </c>
      <c r="P335" s="171">
        <v>9.0399999999999994E-3</v>
      </c>
      <c r="Q335" s="171">
        <f>ROUND(E335*P335,2)</f>
        <v>0.01</v>
      </c>
      <c r="R335" s="173" t="s">
        <v>349</v>
      </c>
      <c r="S335" s="173" t="s">
        <v>248</v>
      </c>
      <c r="T335" s="174" t="s">
        <v>289</v>
      </c>
      <c r="U335" s="158">
        <v>2.4500000000000002</v>
      </c>
      <c r="V335" s="158">
        <f>ROUND(E335*U335,2)</f>
        <v>1.47</v>
      </c>
      <c r="W335" s="158"/>
      <c r="X335" s="158" t="s">
        <v>290</v>
      </c>
      <c r="Y335" s="158" t="s">
        <v>250</v>
      </c>
      <c r="Z335" s="147"/>
      <c r="AA335" s="147"/>
      <c r="AB335" s="147"/>
      <c r="AC335" s="147"/>
      <c r="AD335" s="147"/>
      <c r="AE335" s="147"/>
      <c r="AF335" s="147"/>
      <c r="AG335" s="147" t="s">
        <v>291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2" x14ac:dyDescent="0.2">
      <c r="A336" s="154"/>
      <c r="B336" s="155"/>
      <c r="C336" s="193" t="s">
        <v>569</v>
      </c>
      <c r="D336" s="189"/>
      <c r="E336" s="190">
        <v>0.6</v>
      </c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293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ht="22.5" outlineLevel="1" x14ac:dyDescent="0.2">
      <c r="A337" s="168">
        <v>17</v>
      </c>
      <c r="B337" s="169" t="s">
        <v>570</v>
      </c>
      <c r="C337" s="184" t="s">
        <v>571</v>
      </c>
      <c r="D337" s="170" t="s">
        <v>287</v>
      </c>
      <c r="E337" s="171">
        <v>122.68474999999999</v>
      </c>
      <c r="F337" s="172"/>
      <c r="G337" s="173">
        <f>ROUND(E337*F337,2)</f>
        <v>0</v>
      </c>
      <c r="H337" s="172"/>
      <c r="I337" s="173">
        <f>ROUND(E337*H337,2)</f>
        <v>0</v>
      </c>
      <c r="J337" s="172"/>
      <c r="K337" s="173">
        <f>ROUND(E337*J337,2)</f>
        <v>0</v>
      </c>
      <c r="L337" s="173">
        <v>21</v>
      </c>
      <c r="M337" s="173">
        <f>G337*(1+L337/100)</f>
        <v>0</v>
      </c>
      <c r="N337" s="171">
        <v>0</v>
      </c>
      <c r="O337" s="171">
        <f>ROUND(E337*N337,2)</f>
        <v>0</v>
      </c>
      <c r="P337" s="171">
        <v>4.5999999999999999E-2</v>
      </c>
      <c r="Q337" s="171">
        <f>ROUND(E337*P337,2)</f>
        <v>5.64</v>
      </c>
      <c r="R337" s="173" t="s">
        <v>349</v>
      </c>
      <c r="S337" s="173" t="s">
        <v>248</v>
      </c>
      <c r="T337" s="174" t="s">
        <v>289</v>
      </c>
      <c r="U337" s="158">
        <v>0.26</v>
      </c>
      <c r="V337" s="158">
        <f>ROUND(E337*U337,2)</f>
        <v>31.9</v>
      </c>
      <c r="W337" s="158"/>
      <c r="X337" s="158" t="s">
        <v>290</v>
      </c>
      <c r="Y337" s="158" t="s">
        <v>250</v>
      </c>
      <c r="Z337" s="147"/>
      <c r="AA337" s="147"/>
      <c r="AB337" s="147"/>
      <c r="AC337" s="147"/>
      <c r="AD337" s="147"/>
      <c r="AE337" s="147"/>
      <c r="AF337" s="147"/>
      <c r="AG337" s="147" t="s">
        <v>291</v>
      </c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2" x14ac:dyDescent="0.2">
      <c r="A338" s="154"/>
      <c r="B338" s="155"/>
      <c r="C338" s="193" t="s">
        <v>572</v>
      </c>
      <c r="D338" s="189"/>
      <c r="E338" s="190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293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93" t="s">
        <v>573</v>
      </c>
      <c r="D339" s="189"/>
      <c r="E339" s="190">
        <v>3.6379999999999999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293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93" t="s">
        <v>574</v>
      </c>
      <c r="D340" s="189"/>
      <c r="E340" s="190">
        <v>1.2070000000000001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293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3" x14ac:dyDescent="0.2">
      <c r="A341" s="154"/>
      <c r="B341" s="155"/>
      <c r="C341" s="193" t="s">
        <v>575</v>
      </c>
      <c r="D341" s="189"/>
      <c r="E341" s="190">
        <v>1.2070000000000001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293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193" t="s">
        <v>576</v>
      </c>
      <c r="D342" s="189"/>
      <c r="E342" s="190">
        <v>1.0029999999999999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7"/>
      <c r="AA342" s="147"/>
      <c r="AB342" s="147"/>
      <c r="AC342" s="147"/>
      <c r="AD342" s="147"/>
      <c r="AE342" s="147"/>
      <c r="AF342" s="147"/>
      <c r="AG342" s="147" t="s">
        <v>293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193" t="s">
        <v>577</v>
      </c>
      <c r="D343" s="189"/>
      <c r="E343" s="190">
        <v>1.819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293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3" x14ac:dyDescent="0.2">
      <c r="A344" s="154"/>
      <c r="B344" s="155"/>
      <c r="C344" s="193" t="s">
        <v>578</v>
      </c>
      <c r="D344" s="189"/>
      <c r="E344" s="190">
        <v>5.4569999999999999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293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93" t="s">
        <v>579</v>
      </c>
      <c r="D345" s="189"/>
      <c r="E345" s="190">
        <v>7.2759999999999998</v>
      </c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293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93" t="s">
        <v>580</v>
      </c>
      <c r="D346" s="189"/>
      <c r="E346" s="190">
        <v>3.6379999999999999</v>
      </c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293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93" t="s">
        <v>581</v>
      </c>
      <c r="D347" s="189"/>
      <c r="E347" s="190">
        <v>1.819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293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93" t="s">
        <v>582</v>
      </c>
      <c r="D348" s="189"/>
      <c r="E348" s="190">
        <v>3.23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293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">
      <c r="A349" s="154"/>
      <c r="B349" s="155"/>
      <c r="C349" s="193" t="s">
        <v>583</v>
      </c>
      <c r="D349" s="189"/>
      <c r="E349" s="190">
        <v>2.8220000000000001</v>
      </c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293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193" t="s">
        <v>584</v>
      </c>
      <c r="D350" s="189"/>
      <c r="E350" s="190">
        <v>1.2307999999999999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293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93" t="s">
        <v>585</v>
      </c>
      <c r="D351" s="189"/>
      <c r="E351" s="190">
        <v>1.258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293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93" t="s">
        <v>586</v>
      </c>
      <c r="D352" s="189"/>
      <c r="E352" s="190">
        <v>2.9205999999999999</v>
      </c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293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93" t="s">
        <v>587</v>
      </c>
      <c r="D353" s="189"/>
      <c r="E353" s="190">
        <v>0.86699999999999999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293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3" x14ac:dyDescent="0.2">
      <c r="A354" s="154"/>
      <c r="B354" s="155"/>
      <c r="C354" s="193" t="s">
        <v>588</v>
      </c>
      <c r="D354" s="189"/>
      <c r="E354" s="190">
        <v>1.0692999999999999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293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">
      <c r="A355" s="154"/>
      <c r="B355" s="155"/>
      <c r="C355" s="193" t="s">
        <v>589</v>
      </c>
      <c r="D355" s="189"/>
      <c r="E355" s="190">
        <v>1.0692999999999999</v>
      </c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293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93" t="s">
        <v>590</v>
      </c>
      <c r="D356" s="189"/>
      <c r="E356" s="190">
        <v>3.23</v>
      </c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293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93" t="s">
        <v>591</v>
      </c>
      <c r="D357" s="189"/>
      <c r="E357" s="190">
        <v>2.8220000000000001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293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93" t="s">
        <v>592</v>
      </c>
      <c r="D358" s="189"/>
      <c r="E358" s="190">
        <v>1.819</v>
      </c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293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93" t="s">
        <v>593</v>
      </c>
      <c r="D359" s="189"/>
      <c r="E359" s="190">
        <v>1.2070000000000001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293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93" t="s">
        <v>594</v>
      </c>
      <c r="D360" s="189"/>
      <c r="E360" s="190">
        <v>1.6115999999999999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293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93" t="s">
        <v>595</v>
      </c>
      <c r="D361" s="189"/>
      <c r="E361" s="190">
        <v>1.0029999999999999</v>
      </c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293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93" t="s">
        <v>596</v>
      </c>
      <c r="D362" s="189"/>
      <c r="E362" s="190">
        <v>0.7752</v>
      </c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293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">
      <c r="A363" s="154"/>
      <c r="B363" s="155"/>
      <c r="C363" s="193" t="s">
        <v>597</v>
      </c>
      <c r="D363" s="189"/>
      <c r="E363" s="190">
        <v>2.8220000000000001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293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">
      <c r="A364" s="154"/>
      <c r="B364" s="155"/>
      <c r="C364" s="193" t="s">
        <v>598</v>
      </c>
      <c r="D364" s="189"/>
      <c r="E364" s="190">
        <v>1.411</v>
      </c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293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193" t="s">
        <v>599</v>
      </c>
      <c r="D365" s="189"/>
      <c r="E365" s="190">
        <v>7.2759999999999998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293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93" t="s">
        <v>600</v>
      </c>
      <c r="D366" s="189"/>
      <c r="E366" s="190">
        <v>1.819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293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93" t="s">
        <v>601</v>
      </c>
      <c r="D367" s="189"/>
      <c r="E367" s="190">
        <v>1.6388</v>
      </c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293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93" t="s">
        <v>602</v>
      </c>
      <c r="D368" s="189"/>
      <c r="E368" s="190">
        <v>1.819</v>
      </c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293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">
      <c r="A369" s="154"/>
      <c r="B369" s="155"/>
      <c r="C369" s="193" t="s">
        <v>603</v>
      </c>
      <c r="D369" s="189"/>
      <c r="E369" s="190">
        <v>1.819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293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93" t="s">
        <v>604</v>
      </c>
      <c r="D370" s="189"/>
      <c r="E370" s="190">
        <v>1.819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293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93" t="s">
        <v>605</v>
      </c>
      <c r="D371" s="189"/>
      <c r="E371" s="190">
        <v>1.615</v>
      </c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293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">
      <c r="A372" s="154"/>
      <c r="B372" s="155"/>
      <c r="C372" s="193" t="s">
        <v>606</v>
      </c>
      <c r="D372" s="189"/>
      <c r="E372" s="190">
        <v>1.819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293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3" x14ac:dyDescent="0.2">
      <c r="A373" s="154"/>
      <c r="B373" s="155"/>
      <c r="C373" s="193" t="s">
        <v>607</v>
      </c>
      <c r="D373" s="189"/>
      <c r="E373" s="190">
        <v>1.819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293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">
      <c r="A374" s="154"/>
      <c r="B374" s="155"/>
      <c r="C374" s="193" t="s">
        <v>608</v>
      </c>
      <c r="D374" s="189"/>
      <c r="E374" s="190">
        <v>1.819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293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93" t="s">
        <v>609</v>
      </c>
      <c r="D375" s="189"/>
      <c r="E375" s="190">
        <v>1.819</v>
      </c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293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93" t="s">
        <v>610</v>
      </c>
      <c r="D376" s="189"/>
      <c r="E376" s="190">
        <v>1.819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293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">
      <c r="A377" s="154"/>
      <c r="B377" s="155"/>
      <c r="C377" s="193" t="s">
        <v>611</v>
      </c>
      <c r="D377" s="189"/>
      <c r="E377" s="190">
        <v>2.0230000000000001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293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93" t="s">
        <v>612</v>
      </c>
      <c r="D378" s="189"/>
      <c r="E378" s="190">
        <v>1.2070000000000001</v>
      </c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293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93" t="s">
        <v>613</v>
      </c>
      <c r="D379" s="189"/>
      <c r="E379" s="190">
        <v>1.819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293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3" x14ac:dyDescent="0.2">
      <c r="A380" s="154"/>
      <c r="B380" s="155"/>
      <c r="C380" s="193" t="s">
        <v>614</v>
      </c>
      <c r="D380" s="189"/>
      <c r="E380" s="190">
        <v>1.819</v>
      </c>
      <c r="F380" s="158"/>
      <c r="G380" s="158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293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3" x14ac:dyDescent="0.2">
      <c r="A381" s="154"/>
      <c r="B381" s="155"/>
      <c r="C381" s="193" t="s">
        <v>615</v>
      </c>
      <c r="D381" s="189"/>
      <c r="E381" s="190">
        <v>1.819</v>
      </c>
      <c r="F381" s="158"/>
      <c r="G381" s="158"/>
      <c r="H381" s="158"/>
      <c r="I381" s="158"/>
      <c r="J381" s="158"/>
      <c r="K381" s="158"/>
      <c r="L381" s="158"/>
      <c r="M381" s="158"/>
      <c r="N381" s="157"/>
      <c r="O381" s="157"/>
      <c r="P381" s="157"/>
      <c r="Q381" s="157"/>
      <c r="R381" s="158"/>
      <c r="S381" s="158"/>
      <c r="T381" s="158"/>
      <c r="U381" s="158"/>
      <c r="V381" s="158"/>
      <c r="W381" s="158"/>
      <c r="X381" s="158"/>
      <c r="Y381" s="158"/>
      <c r="Z381" s="147"/>
      <c r="AA381" s="147"/>
      <c r="AB381" s="147"/>
      <c r="AC381" s="147"/>
      <c r="AD381" s="147"/>
      <c r="AE381" s="147"/>
      <c r="AF381" s="147"/>
      <c r="AG381" s="147" t="s">
        <v>293</v>
      </c>
      <c r="AH381" s="147">
        <v>0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3" x14ac:dyDescent="0.2">
      <c r="A382" s="154"/>
      <c r="B382" s="155"/>
      <c r="C382" s="193" t="s">
        <v>616</v>
      </c>
      <c r="D382" s="189"/>
      <c r="E382" s="190">
        <v>2.4140000000000001</v>
      </c>
      <c r="F382" s="158"/>
      <c r="G382" s="158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293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3" x14ac:dyDescent="0.2">
      <c r="A383" s="154"/>
      <c r="B383" s="155"/>
      <c r="C383" s="193" t="s">
        <v>617</v>
      </c>
      <c r="D383" s="189"/>
      <c r="E383" s="190">
        <v>1.615</v>
      </c>
      <c r="F383" s="158"/>
      <c r="G383" s="158"/>
      <c r="H383" s="158"/>
      <c r="I383" s="158"/>
      <c r="J383" s="158"/>
      <c r="K383" s="158"/>
      <c r="L383" s="158"/>
      <c r="M383" s="158"/>
      <c r="N383" s="157"/>
      <c r="O383" s="157"/>
      <c r="P383" s="157"/>
      <c r="Q383" s="157"/>
      <c r="R383" s="158"/>
      <c r="S383" s="158"/>
      <c r="T383" s="158"/>
      <c r="U383" s="158"/>
      <c r="V383" s="158"/>
      <c r="W383" s="158"/>
      <c r="X383" s="158"/>
      <c r="Y383" s="158"/>
      <c r="Z383" s="147"/>
      <c r="AA383" s="147"/>
      <c r="AB383" s="147"/>
      <c r="AC383" s="147"/>
      <c r="AD383" s="147"/>
      <c r="AE383" s="147"/>
      <c r="AF383" s="147"/>
      <c r="AG383" s="147" t="s">
        <v>293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193" t="s">
        <v>618</v>
      </c>
      <c r="D384" s="189"/>
      <c r="E384" s="190">
        <v>1.2070000000000001</v>
      </c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293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3" x14ac:dyDescent="0.2">
      <c r="A385" s="154"/>
      <c r="B385" s="155"/>
      <c r="C385" s="193" t="s">
        <v>619</v>
      </c>
      <c r="D385" s="189"/>
      <c r="E385" s="190">
        <v>1.411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293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93" t="s">
        <v>620</v>
      </c>
      <c r="D386" s="189"/>
      <c r="E386" s="190">
        <v>1.4858</v>
      </c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293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93" t="s">
        <v>621</v>
      </c>
      <c r="D387" s="189"/>
      <c r="E387" s="190">
        <v>1.2070000000000001</v>
      </c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293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193" t="s">
        <v>622</v>
      </c>
      <c r="D388" s="189"/>
      <c r="E388" s="190">
        <v>1.2070000000000001</v>
      </c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293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">
      <c r="A389" s="154"/>
      <c r="B389" s="155"/>
      <c r="C389" s="193" t="s">
        <v>623</v>
      </c>
      <c r="D389" s="189"/>
      <c r="E389" s="190">
        <v>1.09735</v>
      </c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293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">
      <c r="A390" s="154"/>
      <c r="B390" s="155"/>
      <c r="C390" s="193" t="s">
        <v>624</v>
      </c>
      <c r="D390" s="189"/>
      <c r="E390" s="190">
        <v>4.2839999999999998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293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93" t="s">
        <v>625</v>
      </c>
      <c r="D391" s="189"/>
      <c r="E391" s="190">
        <v>0.91800000000000004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293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93" t="s">
        <v>626</v>
      </c>
      <c r="D392" s="189"/>
      <c r="E392" s="190">
        <v>1.3787</v>
      </c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293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94" t="s">
        <v>297</v>
      </c>
      <c r="D393" s="191"/>
      <c r="E393" s="192">
        <v>112.04445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293</v>
      </c>
      <c r="AH393" s="147">
        <v>1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93" t="s">
        <v>627</v>
      </c>
      <c r="D394" s="189"/>
      <c r="E394" s="190">
        <v>5.4909999999999997</v>
      </c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293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93" t="s">
        <v>628</v>
      </c>
      <c r="D395" s="189"/>
      <c r="E395" s="190">
        <v>1.7119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293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3" x14ac:dyDescent="0.2">
      <c r="A396" s="154"/>
      <c r="B396" s="155"/>
      <c r="C396" s="193" t="s">
        <v>629</v>
      </c>
      <c r="D396" s="189"/>
      <c r="E396" s="190">
        <v>1.9074</v>
      </c>
      <c r="F396" s="158"/>
      <c r="G396" s="158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293</v>
      </c>
      <c r="AH396" s="147">
        <v>0</v>
      </c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3" x14ac:dyDescent="0.2">
      <c r="A397" s="154"/>
      <c r="B397" s="155"/>
      <c r="C397" s="193" t="s">
        <v>630</v>
      </c>
      <c r="D397" s="189"/>
      <c r="E397" s="190">
        <v>1.53</v>
      </c>
      <c r="F397" s="158"/>
      <c r="G397" s="158"/>
      <c r="H397" s="158"/>
      <c r="I397" s="158"/>
      <c r="J397" s="158"/>
      <c r="K397" s="158"/>
      <c r="L397" s="158"/>
      <c r="M397" s="158"/>
      <c r="N397" s="157"/>
      <c r="O397" s="157"/>
      <c r="P397" s="157"/>
      <c r="Q397" s="157"/>
      <c r="R397" s="158"/>
      <c r="S397" s="158"/>
      <c r="T397" s="158"/>
      <c r="U397" s="158"/>
      <c r="V397" s="158"/>
      <c r="W397" s="158"/>
      <c r="X397" s="158"/>
      <c r="Y397" s="158"/>
      <c r="Z397" s="147"/>
      <c r="AA397" s="147"/>
      <c r="AB397" s="147"/>
      <c r="AC397" s="147"/>
      <c r="AD397" s="147"/>
      <c r="AE397" s="147"/>
      <c r="AF397" s="147"/>
      <c r="AG397" s="147" t="s">
        <v>293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3" x14ac:dyDescent="0.2">
      <c r="A398" s="154"/>
      <c r="B398" s="155"/>
      <c r="C398" s="194" t="s">
        <v>297</v>
      </c>
      <c r="D398" s="191"/>
      <c r="E398" s="192">
        <v>10.6403</v>
      </c>
      <c r="F398" s="158"/>
      <c r="G398" s="158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293</v>
      </c>
      <c r="AH398" s="147">
        <v>1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ht="22.5" outlineLevel="1" x14ac:dyDescent="0.2">
      <c r="A399" s="168">
        <v>18</v>
      </c>
      <c r="B399" s="169" t="s">
        <v>631</v>
      </c>
      <c r="C399" s="184" t="s">
        <v>632</v>
      </c>
      <c r="D399" s="170" t="s">
        <v>287</v>
      </c>
      <c r="E399" s="171">
        <v>2084.5531700000001</v>
      </c>
      <c r="F399" s="172"/>
      <c r="G399" s="173">
        <f>ROUND(E399*F399,2)</f>
        <v>0</v>
      </c>
      <c r="H399" s="172"/>
      <c r="I399" s="173">
        <f>ROUND(E399*H399,2)</f>
        <v>0</v>
      </c>
      <c r="J399" s="172"/>
      <c r="K399" s="173">
        <f>ROUND(E399*J399,2)</f>
        <v>0</v>
      </c>
      <c r="L399" s="173">
        <v>21</v>
      </c>
      <c r="M399" s="173">
        <f>G399*(1+L399/100)</f>
        <v>0</v>
      </c>
      <c r="N399" s="171">
        <v>0</v>
      </c>
      <c r="O399" s="171">
        <f>ROUND(E399*N399,2)</f>
        <v>0</v>
      </c>
      <c r="P399" s="171">
        <v>0.01</v>
      </c>
      <c r="Q399" s="171">
        <f>ROUND(E399*P399,2)</f>
        <v>20.85</v>
      </c>
      <c r="R399" s="173" t="s">
        <v>349</v>
      </c>
      <c r="S399" s="173" t="s">
        <v>248</v>
      </c>
      <c r="T399" s="174" t="s">
        <v>289</v>
      </c>
      <c r="U399" s="158">
        <v>0.06</v>
      </c>
      <c r="V399" s="158">
        <f>ROUND(E399*U399,2)</f>
        <v>125.07</v>
      </c>
      <c r="W399" s="158"/>
      <c r="X399" s="158" t="s">
        <v>290</v>
      </c>
      <c r="Y399" s="158" t="s">
        <v>250</v>
      </c>
      <c r="Z399" s="147"/>
      <c r="AA399" s="147"/>
      <c r="AB399" s="147"/>
      <c r="AC399" s="147"/>
      <c r="AD399" s="147"/>
      <c r="AE399" s="147"/>
      <c r="AF399" s="147"/>
      <c r="AG399" s="147" t="s">
        <v>291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2" x14ac:dyDescent="0.2">
      <c r="A400" s="154"/>
      <c r="B400" s="155"/>
      <c r="C400" s="193" t="s">
        <v>633</v>
      </c>
      <c r="D400" s="189"/>
      <c r="E400" s="190">
        <v>2084.5531700000001</v>
      </c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293</v>
      </c>
      <c r="AH400" s="147">
        <v>5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ht="22.5" outlineLevel="1" x14ac:dyDescent="0.2">
      <c r="A401" s="168">
        <v>19</v>
      </c>
      <c r="B401" s="169" t="s">
        <v>634</v>
      </c>
      <c r="C401" s="184" t="s">
        <v>635</v>
      </c>
      <c r="D401" s="170" t="s">
        <v>287</v>
      </c>
      <c r="E401" s="171">
        <v>292.63736999999998</v>
      </c>
      <c r="F401" s="172"/>
      <c r="G401" s="173">
        <f>ROUND(E401*F401,2)</f>
        <v>0</v>
      </c>
      <c r="H401" s="172"/>
      <c r="I401" s="173">
        <f>ROUND(E401*H401,2)</f>
        <v>0</v>
      </c>
      <c r="J401" s="172"/>
      <c r="K401" s="173">
        <f>ROUND(E401*J401,2)</f>
        <v>0</v>
      </c>
      <c r="L401" s="173">
        <v>21</v>
      </c>
      <c r="M401" s="173">
        <f>G401*(1+L401/100)</f>
        <v>0</v>
      </c>
      <c r="N401" s="171">
        <v>0</v>
      </c>
      <c r="O401" s="171">
        <f>ROUND(E401*N401,2)</f>
        <v>0</v>
      </c>
      <c r="P401" s="171">
        <v>8.8999999999999996E-2</v>
      </c>
      <c r="Q401" s="171">
        <f>ROUND(E401*P401,2)</f>
        <v>26.04</v>
      </c>
      <c r="R401" s="173" t="s">
        <v>349</v>
      </c>
      <c r="S401" s="173" t="s">
        <v>248</v>
      </c>
      <c r="T401" s="174" t="s">
        <v>289</v>
      </c>
      <c r="U401" s="158">
        <v>0.39</v>
      </c>
      <c r="V401" s="158">
        <f>ROUND(E401*U401,2)</f>
        <v>114.13</v>
      </c>
      <c r="W401" s="158"/>
      <c r="X401" s="158" t="s">
        <v>290</v>
      </c>
      <c r="Y401" s="158" t="s">
        <v>250</v>
      </c>
      <c r="Z401" s="147"/>
      <c r="AA401" s="147"/>
      <c r="AB401" s="147"/>
      <c r="AC401" s="147"/>
      <c r="AD401" s="147"/>
      <c r="AE401" s="147"/>
      <c r="AF401" s="147"/>
      <c r="AG401" s="147" t="s">
        <v>291</v>
      </c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2" x14ac:dyDescent="0.2">
      <c r="A402" s="154"/>
      <c r="B402" s="155"/>
      <c r="C402" s="262" t="s">
        <v>636</v>
      </c>
      <c r="D402" s="263"/>
      <c r="E402" s="263"/>
      <c r="F402" s="263"/>
      <c r="G402" s="263"/>
      <c r="H402" s="158"/>
      <c r="I402" s="158"/>
      <c r="J402" s="158"/>
      <c r="K402" s="158"/>
      <c r="L402" s="158"/>
      <c r="M402" s="158"/>
      <c r="N402" s="157"/>
      <c r="O402" s="157"/>
      <c r="P402" s="157"/>
      <c r="Q402" s="157"/>
      <c r="R402" s="158"/>
      <c r="S402" s="158"/>
      <c r="T402" s="158"/>
      <c r="U402" s="158"/>
      <c r="V402" s="158"/>
      <c r="W402" s="158"/>
      <c r="X402" s="158"/>
      <c r="Y402" s="158"/>
      <c r="Z402" s="147"/>
      <c r="AA402" s="147"/>
      <c r="AB402" s="147"/>
      <c r="AC402" s="147"/>
      <c r="AD402" s="147"/>
      <c r="AE402" s="147"/>
      <c r="AF402" s="147"/>
      <c r="AG402" s="147" t="s">
        <v>351</v>
      </c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2" x14ac:dyDescent="0.2">
      <c r="A403" s="154"/>
      <c r="B403" s="155"/>
      <c r="C403" s="193" t="s">
        <v>637</v>
      </c>
      <c r="D403" s="189"/>
      <c r="E403" s="190"/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293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ht="22.5" outlineLevel="3" x14ac:dyDescent="0.2">
      <c r="A404" s="154"/>
      <c r="B404" s="155"/>
      <c r="C404" s="193" t="s">
        <v>638</v>
      </c>
      <c r="D404" s="189"/>
      <c r="E404" s="190">
        <v>11.2119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293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2.5" outlineLevel="3" x14ac:dyDescent="0.2">
      <c r="A405" s="154"/>
      <c r="B405" s="155"/>
      <c r="C405" s="193" t="s">
        <v>639</v>
      </c>
      <c r="D405" s="189"/>
      <c r="E405" s="190">
        <v>0.8085</v>
      </c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293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ht="22.5" outlineLevel="3" x14ac:dyDescent="0.2">
      <c r="A406" s="154"/>
      <c r="B406" s="155"/>
      <c r="C406" s="193" t="s">
        <v>640</v>
      </c>
      <c r="D406" s="189"/>
      <c r="E406" s="190">
        <v>16.768000000000001</v>
      </c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293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194" t="s">
        <v>297</v>
      </c>
      <c r="D407" s="191"/>
      <c r="E407" s="192">
        <v>28.788399999999999</v>
      </c>
      <c r="F407" s="158"/>
      <c r="G407" s="158"/>
      <c r="H407" s="158"/>
      <c r="I407" s="158"/>
      <c r="J407" s="158"/>
      <c r="K407" s="158"/>
      <c r="L407" s="158"/>
      <c r="M407" s="158"/>
      <c r="N407" s="157"/>
      <c r="O407" s="157"/>
      <c r="P407" s="157"/>
      <c r="Q407" s="157"/>
      <c r="R407" s="158"/>
      <c r="S407" s="158"/>
      <c r="T407" s="158"/>
      <c r="U407" s="158"/>
      <c r="V407" s="158"/>
      <c r="W407" s="158"/>
      <c r="X407" s="158"/>
      <c r="Y407" s="158"/>
      <c r="Z407" s="147"/>
      <c r="AA407" s="147"/>
      <c r="AB407" s="147"/>
      <c r="AC407" s="147"/>
      <c r="AD407" s="147"/>
      <c r="AE407" s="147"/>
      <c r="AF407" s="147"/>
      <c r="AG407" s="147" t="s">
        <v>293</v>
      </c>
      <c r="AH407" s="147">
        <v>1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ht="22.5" outlineLevel="3" x14ac:dyDescent="0.2">
      <c r="A408" s="154"/>
      <c r="B408" s="155"/>
      <c r="C408" s="193" t="s">
        <v>641</v>
      </c>
      <c r="D408" s="189"/>
      <c r="E408" s="190">
        <v>7.6188000000000002</v>
      </c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293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3" x14ac:dyDescent="0.2">
      <c r="A409" s="154"/>
      <c r="B409" s="155"/>
      <c r="C409" s="194" t="s">
        <v>297</v>
      </c>
      <c r="D409" s="191"/>
      <c r="E409" s="192">
        <v>7.6188000000000002</v>
      </c>
      <c r="F409" s="158"/>
      <c r="G409" s="158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293</v>
      </c>
      <c r="AH409" s="147">
        <v>1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3" x14ac:dyDescent="0.2">
      <c r="A410" s="154"/>
      <c r="B410" s="155"/>
      <c r="C410" s="193" t="s">
        <v>642</v>
      </c>
      <c r="D410" s="189"/>
      <c r="E410" s="190">
        <v>17.7821</v>
      </c>
      <c r="F410" s="158"/>
      <c r="G410" s="158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293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3" x14ac:dyDescent="0.2">
      <c r="A411" s="154"/>
      <c r="B411" s="155"/>
      <c r="C411" s="194" t="s">
        <v>297</v>
      </c>
      <c r="D411" s="191"/>
      <c r="E411" s="192">
        <v>17.7821</v>
      </c>
      <c r="F411" s="158"/>
      <c r="G411" s="158"/>
      <c r="H411" s="158"/>
      <c r="I411" s="158"/>
      <c r="J411" s="158"/>
      <c r="K411" s="158"/>
      <c r="L411" s="158"/>
      <c r="M411" s="158"/>
      <c r="N411" s="157"/>
      <c r="O411" s="157"/>
      <c r="P411" s="157"/>
      <c r="Q411" s="157"/>
      <c r="R411" s="158"/>
      <c r="S411" s="158"/>
      <c r="T411" s="158"/>
      <c r="U411" s="158"/>
      <c r="V411" s="158"/>
      <c r="W411" s="158"/>
      <c r="X411" s="158"/>
      <c r="Y411" s="158"/>
      <c r="Z411" s="147"/>
      <c r="AA411" s="147"/>
      <c r="AB411" s="147"/>
      <c r="AC411" s="147"/>
      <c r="AD411" s="147"/>
      <c r="AE411" s="147"/>
      <c r="AF411" s="147"/>
      <c r="AG411" s="147" t="s">
        <v>293</v>
      </c>
      <c r="AH411" s="147">
        <v>1</v>
      </c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3" x14ac:dyDescent="0.2">
      <c r="A412" s="154"/>
      <c r="B412" s="155"/>
      <c r="C412" s="193" t="s">
        <v>643</v>
      </c>
      <c r="D412" s="189"/>
      <c r="E412" s="190">
        <v>1.3859999999999999</v>
      </c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293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">
      <c r="A413" s="154"/>
      <c r="B413" s="155"/>
      <c r="C413" s="193" t="s">
        <v>644</v>
      </c>
      <c r="D413" s="189"/>
      <c r="E413" s="190">
        <v>5.2480000000000002</v>
      </c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293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193" t="s">
        <v>645</v>
      </c>
      <c r="D414" s="189"/>
      <c r="E414" s="190">
        <v>5.2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293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">
      <c r="A415" s="154"/>
      <c r="B415" s="155"/>
      <c r="C415" s="194" t="s">
        <v>297</v>
      </c>
      <c r="D415" s="191"/>
      <c r="E415" s="192">
        <v>11.834</v>
      </c>
      <c r="F415" s="158"/>
      <c r="G415" s="158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293</v>
      </c>
      <c r="AH415" s="147">
        <v>1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">
      <c r="A416" s="154"/>
      <c r="B416" s="155"/>
      <c r="C416" s="193" t="s">
        <v>646</v>
      </c>
      <c r="D416" s="189"/>
      <c r="E416" s="190">
        <v>8.3244000000000007</v>
      </c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293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ht="22.5" outlineLevel="3" x14ac:dyDescent="0.2">
      <c r="A417" s="154"/>
      <c r="B417" s="155"/>
      <c r="C417" s="193" t="s">
        <v>647</v>
      </c>
      <c r="D417" s="189"/>
      <c r="E417" s="190">
        <v>5.5039999999999996</v>
      </c>
      <c r="F417" s="158"/>
      <c r="G417" s="158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293</v>
      </c>
      <c r="AH417" s="147">
        <v>0</v>
      </c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ht="22.5" outlineLevel="3" x14ac:dyDescent="0.2">
      <c r="A418" s="154"/>
      <c r="B418" s="155"/>
      <c r="C418" s="193" t="s">
        <v>648</v>
      </c>
      <c r="D418" s="189"/>
      <c r="E418" s="190">
        <v>5.2</v>
      </c>
      <c r="F418" s="158"/>
      <c r="G418" s="158"/>
      <c r="H418" s="158"/>
      <c r="I418" s="158"/>
      <c r="J418" s="158"/>
      <c r="K418" s="158"/>
      <c r="L418" s="158"/>
      <c r="M418" s="158"/>
      <c r="N418" s="157"/>
      <c r="O418" s="157"/>
      <c r="P418" s="157"/>
      <c r="Q418" s="157"/>
      <c r="R418" s="158"/>
      <c r="S418" s="158"/>
      <c r="T418" s="158"/>
      <c r="U418" s="158"/>
      <c r="V418" s="158"/>
      <c r="W418" s="158"/>
      <c r="X418" s="158"/>
      <c r="Y418" s="158"/>
      <c r="Z418" s="147"/>
      <c r="AA418" s="147"/>
      <c r="AB418" s="147"/>
      <c r="AC418" s="147"/>
      <c r="AD418" s="147"/>
      <c r="AE418" s="147"/>
      <c r="AF418" s="147"/>
      <c r="AG418" s="147" t="s">
        <v>293</v>
      </c>
      <c r="AH418" s="147">
        <v>0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3" x14ac:dyDescent="0.2">
      <c r="A419" s="154"/>
      <c r="B419" s="155"/>
      <c r="C419" s="194" t="s">
        <v>297</v>
      </c>
      <c r="D419" s="191"/>
      <c r="E419" s="192">
        <v>19.028400000000001</v>
      </c>
      <c r="F419" s="158"/>
      <c r="G419" s="158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293</v>
      </c>
      <c r="AH419" s="147">
        <v>1</v>
      </c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3" x14ac:dyDescent="0.2">
      <c r="A420" s="154"/>
      <c r="B420" s="155"/>
      <c r="C420" s="193" t="s">
        <v>649</v>
      </c>
      <c r="D420" s="189"/>
      <c r="E420" s="190">
        <v>9.5282499999999999</v>
      </c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293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">
      <c r="A421" s="154"/>
      <c r="B421" s="155"/>
      <c r="C421" s="194" t="s">
        <v>297</v>
      </c>
      <c r="D421" s="191"/>
      <c r="E421" s="192">
        <v>9.5282499999999999</v>
      </c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293</v>
      </c>
      <c r="AH421" s="147">
        <v>1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">
      <c r="A422" s="154"/>
      <c r="B422" s="155"/>
      <c r="C422" s="193" t="s">
        <v>650</v>
      </c>
      <c r="D422" s="189"/>
      <c r="E422" s="190">
        <v>12.525</v>
      </c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293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">
      <c r="A423" s="154"/>
      <c r="B423" s="155"/>
      <c r="C423" s="194" t="s">
        <v>297</v>
      </c>
      <c r="D423" s="191"/>
      <c r="E423" s="192">
        <v>12.525</v>
      </c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293</v>
      </c>
      <c r="AH423" s="147">
        <v>1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">
      <c r="A424" s="154"/>
      <c r="B424" s="155"/>
      <c r="C424" s="193" t="s">
        <v>651</v>
      </c>
      <c r="D424" s="189"/>
      <c r="E424" s="190">
        <v>2.06535</v>
      </c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293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">
      <c r="A425" s="154"/>
      <c r="B425" s="155"/>
      <c r="C425" s="194" t="s">
        <v>297</v>
      </c>
      <c r="D425" s="191"/>
      <c r="E425" s="192">
        <v>2.06535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293</v>
      </c>
      <c r="AH425" s="147">
        <v>1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">
      <c r="A426" s="154"/>
      <c r="B426" s="155"/>
      <c r="C426" s="193" t="s">
        <v>652</v>
      </c>
      <c r="D426" s="189"/>
      <c r="E426" s="190">
        <v>11.558809999999999</v>
      </c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293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">
      <c r="A427" s="154"/>
      <c r="B427" s="155"/>
      <c r="C427" s="194" t="s">
        <v>297</v>
      </c>
      <c r="D427" s="191"/>
      <c r="E427" s="192">
        <v>11.558809999999999</v>
      </c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293</v>
      </c>
      <c r="AH427" s="147">
        <v>1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">
      <c r="A428" s="154"/>
      <c r="B428" s="155"/>
      <c r="C428" s="193" t="s">
        <v>653</v>
      </c>
      <c r="D428" s="189"/>
      <c r="E428" s="190">
        <v>18.01285</v>
      </c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293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">
      <c r="A429" s="154"/>
      <c r="B429" s="155"/>
      <c r="C429" s="194" t="s">
        <v>297</v>
      </c>
      <c r="D429" s="191"/>
      <c r="E429" s="192">
        <v>18.01285</v>
      </c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293</v>
      </c>
      <c r="AH429" s="147">
        <v>1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ht="22.5" outlineLevel="3" x14ac:dyDescent="0.2">
      <c r="A430" s="154"/>
      <c r="B430" s="155"/>
      <c r="C430" s="193" t="s">
        <v>654</v>
      </c>
      <c r="D430" s="189"/>
      <c r="E430" s="190">
        <v>14.524990000000001</v>
      </c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293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">
      <c r="A431" s="154"/>
      <c r="B431" s="155"/>
      <c r="C431" s="193" t="s">
        <v>655</v>
      </c>
      <c r="D431" s="189"/>
      <c r="E431" s="190">
        <v>25.84</v>
      </c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293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194" t="s">
        <v>297</v>
      </c>
      <c r="D432" s="191"/>
      <c r="E432" s="192">
        <v>40.364989999999999</v>
      </c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293</v>
      </c>
      <c r="AH432" s="147">
        <v>1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">
      <c r="A433" s="154"/>
      <c r="B433" s="155"/>
      <c r="C433" s="193" t="s">
        <v>656</v>
      </c>
      <c r="D433" s="189"/>
      <c r="E433" s="190">
        <v>1.5743</v>
      </c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293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">
      <c r="A434" s="154"/>
      <c r="B434" s="155"/>
      <c r="C434" s="194" t="s">
        <v>297</v>
      </c>
      <c r="D434" s="191"/>
      <c r="E434" s="192">
        <v>1.5743</v>
      </c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293</v>
      </c>
      <c r="AH434" s="147">
        <v>1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">
      <c r="A435" s="154"/>
      <c r="B435" s="155"/>
      <c r="C435" s="193" t="s">
        <v>657</v>
      </c>
      <c r="D435" s="189"/>
      <c r="E435" s="190">
        <v>2.2687499999999998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293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94" t="s">
        <v>297</v>
      </c>
      <c r="D436" s="191"/>
      <c r="E436" s="192">
        <v>2.2687499999999998</v>
      </c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293</v>
      </c>
      <c r="AH436" s="147">
        <v>1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">
      <c r="A437" s="154"/>
      <c r="B437" s="155"/>
      <c r="C437" s="193" t="s">
        <v>658</v>
      </c>
      <c r="D437" s="189"/>
      <c r="E437" s="190">
        <v>12.67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293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94" t="s">
        <v>297</v>
      </c>
      <c r="D438" s="191"/>
      <c r="E438" s="192">
        <v>12.67</v>
      </c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293</v>
      </c>
      <c r="AH438" s="147">
        <v>1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93" t="s">
        <v>659</v>
      </c>
      <c r="D439" s="189"/>
      <c r="E439" s="190">
        <v>8.9280000000000008</v>
      </c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293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">
      <c r="A440" s="154"/>
      <c r="B440" s="155"/>
      <c r="C440" s="194" t="s">
        <v>297</v>
      </c>
      <c r="D440" s="191"/>
      <c r="E440" s="192">
        <v>8.9280000000000008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293</v>
      </c>
      <c r="AH440" s="147">
        <v>1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93" t="s">
        <v>660</v>
      </c>
      <c r="D441" s="189"/>
      <c r="E441" s="190">
        <v>39.478490000000001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293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">
      <c r="A442" s="154"/>
      <c r="B442" s="155"/>
      <c r="C442" s="193" t="s">
        <v>661</v>
      </c>
      <c r="D442" s="189"/>
      <c r="E442" s="190">
        <v>30.72</v>
      </c>
      <c r="F442" s="158"/>
      <c r="G442" s="158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293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3" x14ac:dyDescent="0.2">
      <c r="A443" s="154"/>
      <c r="B443" s="155"/>
      <c r="C443" s="194" t="s">
        <v>297</v>
      </c>
      <c r="D443" s="191"/>
      <c r="E443" s="192">
        <v>70.198490000000007</v>
      </c>
      <c r="F443" s="158"/>
      <c r="G443" s="158"/>
      <c r="H443" s="158"/>
      <c r="I443" s="158"/>
      <c r="J443" s="158"/>
      <c r="K443" s="158"/>
      <c r="L443" s="158"/>
      <c r="M443" s="158"/>
      <c r="N443" s="157"/>
      <c r="O443" s="157"/>
      <c r="P443" s="157"/>
      <c r="Q443" s="157"/>
      <c r="R443" s="158"/>
      <c r="S443" s="158"/>
      <c r="T443" s="158"/>
      <c r="U443" s="158"/>
      <c r="V443" s="158"/>
      <c r="W443" s="158"/>
      <c r="X443" s="158"/>
      <c r="Y443" s="158"/>
      <c r="Z443" s="147"/>
      <c r="AA443" s="147"/>
      <c r="AB443" s="147"/>
      <c r="AC443" s="147"/>
      <c r="AD443" s="147"/>
      <c r="AE443" s="147"/>
      <c r="AF443" s="147"/>
      <c r="AG443" s="147" t="s">
        <v>293</v>
      </c>
      <c r="AH443" s="147">
        <v>1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3" x14ac:dyDescent="0.2">
      <c r="A444" s="154"/>
      <c r="B444" s="155"/>
      <c r="C444" s="193" t="s">
        <v>662</v>
      </c>
      <c r="D444" s="189"/>
      <c r="E444" s="190">
        <v>3.1893799999999999</v>
      </c>
      <c r="F444" s="158"/>
      <c r="G444" s="158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293</v>
      </c>
      <c r="AH444" s="147">
        <v>0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3" x14ac:dyDescent="0.2">
      <c r="A445" s="154"/>
      <c r="B445" s="155"/>
      <c r="C445" s="194" t="s">
        <v>297</v>
      </c>
      <c r="D445" s="191"/>
      <c r="E445" s="192">
        <v>3.1893799999999999</v>
      </c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293</v>
      </c>
      <c r="AH445" s="147">
        <v>1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93" t="s">
        <v>663</v>
      </c>
      <c r="D446" s="189"/>
      <c r="E446" s="190">
        <v>14.701499999999999</v>
      </c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293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3" x14ac:dyDescent="0.2">
      <c r="A447" s="154"/>
      <c r="B447" s="155"/>
      <c r="C447" s="194" t="s">
        <v>297</v>
      </c>
      <c r="D447" s="191"/>
      <c r="E447" s="192">
        <v>14.701499999999999</v>
      </c>
      <c r="F447" s="158"/>
      <c r="G447" s="158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293</v>
      </c>
      <c r="AH447" s="147">
        <v>1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x14ac:dyDescent="0.2">
      <c r="A448" s="161" t="s">
        <v>243</v>
      </c>
      <c r="B448" s="162" t="s">
        <v>131</v>
      </c>
      <c r="C448" s="183" t="s">
        <v>132</v>
      </c>
      <c r="D448" s="163"/>
      <c r="E448" s="164"/>
      <c r="F448" s="165"/>
      <c r="G448" s="165">
        <f>SUMIF(AG449:AG451,"&lt;&gt;NOR",G449:G451)</f>
        <v>0</v>
      </c>
      <c r="H448" s="165"/>
      <c r="I448" s="165">
        <f>SUM(I449:I451)</f>
        <v>0</v>
      </c>
      <c r="J448" s="165"/>
      <c r="K448" s="165">
        <f>SUM(K449:K451)</f>
        <v>0</v>
      </c>
      <c r="L448" s="165"/>
      <c r="M448" s="165">
        <f>SUM(M449:M451)</f>
        <v>0</v>
      </c>
      <c r="N448" s="164"/>
      <c r="O448" s="164">
        <f>SUM(O449:O451)</f>
        <v>0</v>
      </c>
      <c r="P448" s="164"/>
      <c r="Q448" s="164">
        <f>SUM(Q449:Q451)</f>
        <v>0.1</v>
      </c>
      <c r="R448" s="165"/>
      <c r="S448" s="165"/>
      <c r="T448" s="166"/>
      <c r="U448" s="160"/>
      <c r="V448" s="160">
        <f>SUM(V449:V451)</f>
        <v>1.61</v>
      </c>
      <c r="W448" s="160"/>
      <c r="X448" s="160"/>
      <c r="Y448" s="160"/>
      <c r="AG448" t="s">
        <v>244</v>
      </c>
    </row>
    <row r="449" spans="1:60" outlineLevel="1" x14ac:dyDescent="0.2">
      <c r="A449" s="168">
        <v>20</v>
      </c>
      <c r="B449" s="169" t="s">
        <v>664</v>
      </c>
      <c r="C449" s="184" t="s">
        <v>665</v>
      </c>
      <c r="D449" s="170" t="s">
        <v>565</v>
      </c>
      <c r="E449" s="171">
        <v>6</v>
      </c>
      <c r="F449" s="172"/>
      <c r="G449" s="173">
        <f>ROUND(E449*F449,2)</f>
        <v>0</v>
      </c>
      <c r="H449" s="172"/>
      <c r="I449" s="173">
        <f>ROUND(E449*H449,2)</f>
        <v>0</v>
      </c>
      <c r="J449" s="172"/>
      <c r="K449" s="173">
        <f>ROUND(E449*J449,2)</f>
        <v>0</v>
      </c>
      <c r="L449" s="173">
        <v>21</v>
      </c>
      <c r="M449" s="173">
        <f>G449*(1+L449/100)</f>
        <v>0</v>
      </c>
      <c r="N449" s="171">
        <v>0</v>
      </c>
      <c r="O449" s="171">
        <f>ROUND(E449*N449,2)</f>
        <v>0</v>
      </c>
      <c r="P449" s="171">
        <v>1.6199999999999999E-2</v>
      </c>
      <c r="Q449" s="171">
        <f>ROUND(E449*P449,2)</f>
        <v>0.1</v>
      </c>
      <c r="R449" s="173" t="s">
        <v>666</v>
      </c>
      <c r="S449" s="173" t="s">
        <v>248</v>
      </c>
      <c r="T449" s="174" t="s">
        <v>289</v>
      </c>
      <c r="U449" s="158">
        <v>0.26800000000000002</v>
      </c>
      <c r="V449" s="158">
        <f>ROUND(E449*U449,2)</f>
        <v>1.61</v>
      </c>
      <c r="W449" s="158"/>
      <c r="X449" s="158" t="s">
        <v>290</v>
      </c>
      <c r="Y449" s="158" t="s">
        <v>250</v>
      </c>
      <c r="Z449" s="147"/>
      <c r="AA449" s="147"/>
      <c r="AB449" s="147"/>
      <c r="AC449" s="147"/>
      <c r="AD449" s="147"/>
      <c r="AE449" s="147"/>
      <c r="AF449" s="147"/>
      <c r="AG449" s="147" t="s">
        <v>291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262" t="s">
        <v>667</v>
      </c>
      <c r="D450" s="263"/>
      <c r="E450" s="263"/>
      <c r="F450" s="263"/>
      <c r="G450" s="263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351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2" x14ac:dyDescent="0.2">
      <c r="A451" s="154"/>
      <c r="B451" s="155"/>
      <c r="C451" s="193" t="s">
        <v>668</v>
      </c>
      <c r="D451" s="189"/>
      <c r="E451" s="190">
        <v>6</v>
      </c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293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x14ac:dyDescent="0.2">
      <c r="A452" s="161" t="s">
        <v>243</v>
      </c>
      <c r="B452" s="162" t="s">
        <v>135</v>
      </c>
      <c r="C452" s="183" t="s">
        <v>62</v>
      </c>
      <c r="D452" s="163"/>
      <c r="E452" s="164"/>
      <c r="F452" s="165"/>
      <c r="G452" s="165">
        <f>SUMIF(AG453:AG458,"&lt;&gt;NOR",G453:G458)</f>
        <v>0</v>
      </c>
      <c r="H452" s="165"/>
      <c r="I452" s="165">
        <f>SUM(I453:I458)</f>
        <v>0</v>
      </c>
      <c r="J452" s="165"/>
      <c r="K452" s="165">
        <f>SUM(K453:K458)</f>
        <v>0</v>
      </c>
      <c r="L452" s="165"/>
      <c r="M452" s="165">
        <f>SUM(M453:M458)</f>
        <v>0</v>
      </c>
      <c r="N452" s="164"/>
      <c r="O452" s="164">
        <f>SUM(O453:O458)</f>
        <v>0</v>
      </c>
      <c r="P452" s="164"/>
      <c r="Q452" s="164">
        <f>SUM(Q453:Q458)</f>
        <v>2.04</v>
      </c>
      <c r="R452" s="165"/>
      <c r="S452" s="165"/>
      <c r="T452" s="166"/>
      <c r="U452" s="160"/>
      <c r="V452" s="160">
        <f>SUM(V453:V458)</f>
        <v>11.89</v>
      </c>
      <c r="W452" s="160"/>
      <c r="X452" s="160"/>
      <c r="Y452" s="160"/>
      <c r="AG452" t="s">
        <v>244</v>
      </c>
    </row>
    <row r="453" spans="1:60" ht="22.5" outlineLevel="1" x14ac:dyDescent="0.2">
      <c r="A453" s="176">
        <v>21</v>
      </c>
      <c r="B453" s="177" t="s">
        <v>669</v>
      </c>
      <c r="C453" s="185" t="s">
        <v>670</v>
      </c>
      <c r="D453" s="178" t="s">
        <v>671</v>
      </c>
      <c r="E453" s="179">
        <v>1</v>
      </c>
      <c r="F453" s="180"/>
      <c r="G453" s="181">
        <f>ROUND(E453*F453,2)</f>
        <v>0</v>
      </c>
      <c r="H453" s="180"/>
      <c r="I453" s="181">
        <f>ROUND(E453*H453,2)</f>
        <v>0</v>
      </c>
      <c r="J453" s="180"/>
      <c r="K453" s="181">
        <f>ROUND(E453*J453,2)</f>
        <v>0</v>
      </c>
      <c r="L453" s="181">
        <v>21</v>
      </c>
      <c r="M453" s="181">
        <f>G453*(1+L453/100)</f>
        <v>0</v>
      </c>
      <c r="N453" s="179">
        <v>0</v>
      </c>
      <c r="O453" s="179">
        <f>ROUND(E453*N453,2)</f>
        <v>0</v>
      </c>
      <c r="P453" s="179">
        <v>2</v>
      </c>
      <c r="Q453" s="179">
        <f>ROUND(E453*P453,2)</f>
        <v>2</v>
      </c>
      <c r="R453" s="181"/>
      <c r="S453" s="181" t="s">
        <v>672</v>
      </c>
      <c r="T453" s="182" t="s">
        <v>249</v>
      </c>
      <c r="U453" s="158">
        <v>0.21</v>
      </c>
      <c r="V453" s="158">
        <f>ROUND(E453*U453,2)</f>
        <v>0.21</v>
      </c>
      <c r="W453" s="158"/>
      <c r="X453" s="158" t="s">
        <v>290</v>
      </c>
      <c r="Y453" s="158" t="s">
        <v>250</v>
      </c>
      <c r="Z453" s="147"/>
      <c r="AA453" s="147"/>
      <c r="AB453" s="147"/>
      <c r="AC453" s="147"/>
      <c r="AD453" s="147"/>
      <c r="AE453" s="147"/>
      <c r="AF453" s="147"/>
      <c r="AG453" s="147" t="s">
        <v>291</v>
      </c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1" x14ac:dyDescent="0.2">
      <c r="A454" s="168">
        <v>22</v>
      </c>
      <c r="B454" s="169" t="s">
        <v>673</v>
      </c>
      <c r="C454" s="184" t="s">
        <v>674</v>
      </c>
      <c r="D454" s="170" t="s">
        <v>671</v>
      </c>
      <c r="E454" s="171">
        <v>8</v>
      </c>
      <c r="F454" s="172"/>
      <c r="G454" s="173">
        <f>ROUND(E454*F454,2)</f>
        <v>0</v>
      </c>
      <c r="H454" s="172"/>
      <c r="I454" s="173">
        <f>ROUND(E454*H454,2)</f>
        <v>0</v>
      </c>
      <c r="J454" s="172"/>
      <c r="K454" s="173">
        <f>ROUND(E454*J454,2)</f>
        <v>0</v>
      </c>
      <c r="L454" s="173">
        <v>21</v>
      </c>
      <c r="M454" s="173">
        <f>G454*(1+L454/100)</f>
        <v>0</v>
      </c>
      <c r="N454" s="171">
        <v>0</v>
      </c>
      <c r="O454" s="171">
        <f>ROUND(E454*N454,2)</f>
        <v>0</v>
      </c>
      <c r="P454" s="171">
        <v>2.9499999999999999E-3</v>
      </c>
      <c r="Q454" s="171">
        <f>ROUND(E454*P454,2)</f>
        <v>0.02</v>
      </c>
      <c r="R454" s="173"/>
      <c r="S454" s="173" t="s">
        <v>672</v>
      </c>
      <c r="T454" s="174" t="s">
        <v>249</v>
      </c>
      <c r="U454" s="158">
        <v>0.21</v>
      </c>
      <c r="V454" s="158">
        <f>ROUND(E454*U454,2)</f>
        <v>1.68</v>
      </c>
      <c r="W454" s="158"/>
      <c r="X454" s="158" t="s">
        <v>290</v>
      </c>
      <c r="Y454" s="158" t="s">
        <v>250</v>
      </c>
      <c r="Z454" s="147"/>
      <c r="AA454" s="147"/>
      <c r="AB454" s="147"/>
      <c r="AC454" s="147"/>
      <c r="AD454" s="147"/>
      <c r="AE454" s="147"/>
      <c r="AF454" s="147"/>
      <c r="AG454" s="147" t="s">
        <v>291</v>
      </c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2" x14ac:dyDescent="0.2">
      <c r="A455" s="154"/>
      <c r="B455" s="155"/>
      <c r="C455" s="193" t="s">
        <v>675</v>
      </c>
      <c r="D455" s="189"/>
      <c r="E455" s="190">
        <v>3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293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">
      <c r="A456" s="154"/>
      <c r="B456" s="155"/>
      <c r="C456" s="193" t="s">
        <v>676</v>
      </c>
      <c r="D456" s="189"/>
      <c r="E456" s="190">
        <v>3</v>
      </c>
      <c r="F456" s="158"/>
      <c r="G456" s="158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293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3" x14ac:dyDescent="0.2">
      <c r="A457" s="154"/>
      <c r="B457" s="155"/>
      <c r="C457" s="193" t="s">
        <v>677</v>
      </c>
      <c r="D457" s="189"/>
      <c r="E457" s="190">
        <v>2</v>
      </c>
      <c r="F457" s="158"/>
      <c r="G457" s="158"/>
      <c r="H457" s="158"/>
      <c r="I457" s="158"/>
      <c r="J457" s="158"/>
      <c r="K457" s="158"/>
      <c r="L457" s="158"/>
      <c r="M457" s="158"/>
      <c r="N457" s="157"/>
      <c r="O457" s="157"/>
      <c r="P457" s="157"/>
      <c r="Q457" s="157"/>
      <c r="R457" s="158"/>
      <c r="S457" s="158"/>
      <c r="T457" s="158"/>
      <c r="U457" s="158"/>
      <c r="V457" s="158"/>
      <c r="W457" s="158"/>
      <c r="X457" s="158"/>
      <c r="Y457" s="158"/>
      <c r="Z457" s="147"/>
      <c r="AA457" s="147"/>
      <c r="AB457" s="147"/>
      <c r="AC457" s="147"/>
      <c r="AD457" s="147"/>
      <c r="AE457" s="147"/>
      <c r="AF457" s="147"/>
      <c r="AG457" s="147" t="s">
        <v>293</v>
      </c>
      <c r="AH457" s="147">
        <v>0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1" x14ac:dyDescent="0.2">
      <c r="A458" s="176">
        <v>23</v>
      </c>
      <c r="B458" s="177" t="s">
        <v>678</v>
      </c>
      <c r="C458" s="185" t="s">
        <v>679</v>
      </c>
      <c r="D458" s="178" t="s">
        <v>383</v>
      </c>
      <c r="E458" s="179">
        <v>20</v>
      </c>
      <c r="F458" s="180"/>
      <c r="G458" s="181">
        <f>ROUND(E458*F458,2)</f>
        <v>0</v>
      </c>
      <c r="H458" s="180"/>
      <c r="I458" s="181">
        <f>ROUND(E458*H458,2)</f>
        <v>0</v>
      </c>
      <c r="J458" s="180"/>
      <c r="K458" s="181">
        <f>ROUND(E458*J458,2)</f>
        <v>0</v>
      </c>
      <c r="L458" s="181">
        <v>21</v>
      </c>
      <c r="M458" s="181">
        <f>G458*(1+L458/100)</f>
        <v>0</v>
      </c>
      <c r="N458" s="179">
        <v>0</v>
      </c>
      <c r="O458" s="179">
        <f>ROUND(E458*N458,2)</f>
        <v>0</v>
      </c>
      <c r="P458" s="179">
        <v>1.15E-3</v>
      </c>
      <c r="Q458" s="179">
        <f>ROUND(E458*P458,2)</f>
        <v>0.02</v>
      </c>
      <c r="R458" s="181"/>
      <c r="S458" s="181" t="s">
        <v>672</v>
      </c>
      <c r="T458" s="182" t="s">
        <v>289</v>
      </c>
      <c r="U458" s="158">
        <v>0.5</v>
      </c>
      <c r="V458" s="158">
        <f>ROUND(E458*U458,2)</f>
        <v>10</v>
      </c>
      <c r="W458" s="158"/>
      <c r="X458" s="158" t="s">
        <v>290</v>
      </c>
      <c r="Y458" s="158" t="s">
        <v>250</v>
      </c>
      <c r="Z458" s="147"/>
      <c r="AA458" s="147"/>
      <c r="AB458" s="147"/>
      <c r="AC458" s="147"/>
      <c r="AD458" s="147"/>
      <c r="AE458" s="147"/>
      <c r="AF458" s="147"/>
      <c r="AG458" s="147" t="s">
        <v>291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x14ac:dyDescent="0.2">
      <c r="A459" s="161" t="s">
        <v>243</v>
      </c>
      <c r="B459" s="162" t="s">
        <v>138</v>
      </c>
      <c r="C459" s="183" t="s">
        <v>139</v>
      </c>
      <c r="D459" s="163"/>
      <c r="E459" s="164"/>
      <c r="F459" s="165"/>
      <c r="G459" s="165">
        <f>SUMIF(AG460:AG516,"&lt;&gt;NOR",G460:G516)</f>
        <v>0</v>
      </c>
      <c r="H459" s="165"/>
      <c r="I459" s="165">
        <f>SUM(I460:I516)</f>
        <v>0</v>
      </c>
      <c r="J459" s="165"/>
      <c r="K459" s="165">
        <f>SUM(K460:K516)</f>
        <v>0</v>
      </c>
      <c r="L459" s="165"/>
      <c r="M459" s="165">
        <f>SUM(M460:M516)</f>
        <v>0</v>
      </c>
      <c r="N459" s="164"/>
      <c r="O459" s="164">
        <f>SUM(O460:O516)</f>
        <v>0</v>
      </c>
      <c r="P459" s="164"/>
      <c r="Q459" s="164">
        <f>SUM(Q460:Q516)</f>
        <v>1.1599999999999999</v>
      </c>
      <c r="R459" s="165"/>
      <c r="S459" s="165"/>
      <c r="T459" s="166"/>
      <c r="U459" s="160"/>
      <c r="V459" s="160">
        <f>SUM(V460:V516)</f>
        <v>61.629999999999995</v>
      </c>
      <c r="W459" s="160"/>
      <c r="X459" s="160"/>
      <c r="Y459" s="160"/>
      <c r="AG459" t="s">
        <v>244</v>
      </c>
    </row>
    <row r="460" spans="1:60" outlineLevel="1" x14ac:dyDescent="0.2">
      <c r="A460" s="168">
        <v>24</v>
      </c>
      <c r="B460" s="169" t="s">
        <v>680</v>
      </c>
      <c r="C460" s="184" t="s">
        <v>681</v>
      </c>
      <c r="D460" s="170" t="s">
        <v>565</v>
      </c>
      <c r="E460" s="171">
        <v>308.48</v>
      </c>
      <c r="F460" s="172"/>
      <c r="G460" s="173">
        <f>ROUND(E460*F460,2)</f>
        <v>0</v>
      </c>
      <c r="H460" s="172"/>
      <c r="I460" s="173">
        <f>ROUND(E460*H460,2)</f>
        <v>0</v>
      </c>
      <c r="J460" s="172"/>
      <c r="K460" s="173">
        <f>ROUND(E460*J460,2)</f>
        <v>0</v>
      </c>
      <c r="L460" s="173">
        <v>21</v>
      </c>
      <c r="M460" s="173">
        <f>G460*(1+L460/100)</f>
        <v>0</v>
      </c>
      <c r="N460" s="171">
        <v>0</v>
      </c>
      <c r="O460" s="171">
        <f>ROUND(E460*N460,2)</f>
        <v>0</v>
      </c>
      <c r="P460" s="171">
        <v>1.3500000000000001E-3</v>
      </c>
      <c r="Q460" s="171">
        <f>ROUND(E460*P460,2)</f>
        <v>0.42</v>
      </c>
      <c r="R460" s="173" t="s">
        <v>682</v>
      </c>
      <c r="S460" s="173" t="s">
        <v>248</v>
      </c>
      <c r="T460" s="174" t="s">
        <v>289</v>
      </c>
      <c r="U460" s="158">
        <v>9.1999999999999998E-2</v>
      </c>
      <c r="V460" s="158">
        <f>ROUND(E460*U460,2)</f>
        <v>28.38</v>
      </c>
      <c r="W460" s="158"/>
      <c r="X460" s="158" t="s">
        <v>290</v>
      </c>
      <c r="Y460" s="158" t="s">
        <v>250</v>
      </c>
      <c r="Z460" s="147"/>
      <c r="AA460" s="147"/>
      <c r="AB460" s="147"/>
      <c r="AC460" s="147"/>
      <c r="AD460" s="147"/>
      <c r="AE460" s="147"/>
      <c r="AF460" s="147"/>
      <c r="AG460" s="147" t="s">
        <v>291</v>
      </c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2" x14ac:dyDescent="0.2">
      <c r="A461" s="154"/>
      <c r="B461" s="155"/>
      <c r="C461" s="193" t="s">
        <v>683</v>
      </c>
      <c r="D461" s="189"/>
      <c r="E461" s="190">
        <v>12</v>
      </c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293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">
      <c r="A462" s="154"/>
      <c r="B462" s="155"/>
      <c r="C462" s="193" t="s">
        <v>684</v>
      </c>
      <c r="D462" s="189"/>
      <c r="E462" s="190">
        <v>2.4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293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93" t="s">
        <v>685</v>
      </c>
      <c r="D463" s="189"/>
      <c r="E463" s="190">
        <v>2.4</v>
      </c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293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93" t="s">
        <v>686</v>
      </c>
      <c r="D464" s="189"/>
      <c r="E464" s="190">
        <v>1.2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293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3" x14ac:dyDescent="0.2">
      <c r="A465" s="154"/>
      <c r="B465" s="155"/>
      <c r="C465" s="193" t="s">
        <v>687</v>
      </c>
      <c r="D465" s="189"/>
      <c r="E465" s="190">
        <v>6</v>
      </c>
      <c r="F465" s="158"/>
      <c r="G465" s="158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293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3" x14ac:dyDescent="0.2">
      <c r="A466" s="154"/>
      <c r="B466" s="155"/>
      <c r="C466" s="193" t="s">
        <v>688</v>
      </c>
      <c r="D466" s="189"/>
      <c r="E466" s="190">
        <v>18</v>
      </c>
      <c r="F466" s="158"/>
      <c r="G466" s="158"/>
      <c r="H466" s="158"/>
      <c r="I466" s="158"/>
      <c r="J466" s="158"/>
      <c r="K466" s="158"/>
      <c r="L466" s="158"/>
      <c r="M466" s="158"/>
      <c r="N466" s="157"/>
      <c r="O466" s="157"/>
      <c r="P466" s="157"/>
      <c r="Q466" s="157"/>
      <c r="R466" s="158"/>
      <c r="S466" s="158"/>
      <c r="T466" s="158"/>
      <c r="U466" s="158"/>
      <c r="V466" s="158"/>
      <c r="W466" s="158"/>
      <c r="X466" s="158"/>
      <c r="Y466" s="158"/>
      <c r="Z466" s="147"/>
      <c r="AA466" s="147"/>
      <c r="AB466" s="147"/>
      <c r="AC466" s="147"/>
      <c r="AD466" s="147"/>
      <c r="AE466" s="147"/>
      <c r="AF466" s="147"/>
      <c r="AG466" s="147" t="s">
        <v>293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3" x14ac:dyDescent="0.2">
      <c r="A467" s="154"/>
      <c r="B467" s="155"/>
      <c r="C467" s="193" t="s">
        <v>689</v>
      </c>
      <c r="D467" s="189"/>
      <c r="E467" s="190">
        <v>24</v>
      </c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293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193" t="s">
        <v>690</v>
      </c>
      <c r="D468" s="189"/>
      <c r="E468" s="190">
        <v>12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293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193" t="s">
        <v>691</v>
      </c>
      <c r="D469" s="189"/>
      <c r="E469" s="190">
        <v>6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293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193" t="s">
        <v>692</v>
      </c>
      <c r="D470" s="189"/>
      <c r="E470" s="190">
        <v>9.6</v>
      </c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293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">
      <c r="A471" s="154"/>
      <c r="B471" s="155"/>
      <c r="C471" s="193" t="s">
        <v>693</v>
      </c>
      <c r="D471" s="189"/>
      <c r="E471" s="190">
        <v>7.2</v>
      </c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293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">
      <c r="A472" s="154"/>
      <c r="B472" s="155"/>
      <c r="C472" s="193" t="s">
        <v>694</v>
      </c>
      <c r="D472" s="189"/>
      <c r="E472" s="190">
        <v>2.4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293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">
      <c r="A473" s="154"/>
      <c r="B473" s="155"/>
      <c r="C473" s="193" t="s">
        <v>695</v>
      </c>
      <c r="D473" s="189"/>
      <c r="E473" s="190">
        <v>2.56</v>
      </c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293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93" t="s">
        <v>696</v>
      </c>
      <c r="D474" s="189"/>
      <c r="E474" s="190">
        <v>3.75</v>
      </c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293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">
      <c r="A475" s="154"/>
      <c r="B475" s="155"/>
      <c r="C475" s="193" t="s">
        <v>697</v>
      </c>
      <c r="D475" s="189"/>
      <c r="E475" s="190">
        <v>2.56</v>
      </c>
      <c r="F475" s="158"/>
      <c r="G475" s="158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293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">
      <c r="A476" s="154"/>
      <c r="B476" s="155"/>
      <c r="C476" s="193" t="s">
        <v>698</v>
      </c>
      <c r="D476" s="189"/>
      <c r="E476" s="190">
        <v>3.75</v>
      </c>
      <c r="F476" s="158"/>
      <c r="G476" s="158"/>
      <c r="H476" s="158"/>
      <c r="I476" s="158"/>
      <c r="J476" s="158"/>
      <c r="K476" s="158"/>
      <c r="L476" s="158"/>
      <c r="M476" s="158"/>
      <c r="N476" s="157"/>
      <c r="O476" s="157"/>
      <c r="P476" s="157"/>
      <c r="Q476" s="157"/>
      <c r="R476" s="158"/>
      <c r="S476" s="158"/>
      <c r="T476" s="158"/>
      <c r="U476" s="158"/>
      <c r="V476" s="158"/>
      <c r="W476" s="158"/>
      <c r="X476" s="158"/>
      <c r="Y476" s="158"/>
      <c r="Z476" s="147"/>
      <c r="AA476" s="147"/>
      <c r="AB476" s="147"/>
      <c r="AC476" s="147"/>
      <c r="AD476" s="147"/>
      <c r="AE476" s="147"/>
      <c r="AF476" s="147"/>
      <c r="AG476" s="147" t="s">
        <v>293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">
      <c r="A477" s="154"/>
      <c r="B477" s="155"/>
      <c r="C477" s="193" t="s">
        <v>699</v>
      </c>
      <c r="D477" s="189"/>
      <c r="E477" s="190">
        <v>3.75</v>
      </c>
      <c r="F477" s="158"/>
      <c r="G477" s="158"/>
      <c r="H477" s="158"/>
      <c r="I477" s="158"/>
      <c r="J477" s="158"/>
      <c r="K477" s="158"/>
      <c r="L477" s="158"/>
      <c r="M477" s="158"/>
      <c r="N477" s="157"/>
      <c r="O477" s="157"/>
      <c r="P477" s="157"/>
      <c r="Q477" s="157"/>
      <c r="R477" s="158"/>
      <c r="S477" s="158"/>
      <c r="T477" s="158"/>
      <c r="U477" s="158"/>
      <c r="V477" s="158"/>
      <c r="W477" s="158"/>
      <c r="X477" s="158"/>
      <c r="Y477" s="158"/>
      <c r="Z477" s="147"/>
      <c r="AA477" s="147"/>
      <c r="AB477" s="147"/>
      <c r="AC477" s="147"/>
      <c r="AD477" s="147"/>
      <c r="AE477" s="147"/>
      <c r="AF477" s="147"/>
      <c r="AG477" s="147" t="s">
        <v>293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">
      <c r="A478" s="154"/>
      <c r="B478" s="155"/>
      <c r="C478" s="193" t="s">
        <v>700</v>
      </c>
      <c r="D478" s="189"/>
      <c r="E478" s="190">
        <v>9.6</v>
      </c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293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">
      <c r="A479" s="154"/>
      <c r="B479" s="155"/>
      <c r="C479" s="193" t="s">
        <v>701</v>
      </c>
      <c r="D479" s="189"/>
      <c r="E479" s="190">
        <v>7.2</v>
      </c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293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">
      <c r="A480" s="154"/>
      <c r="B480" s="155"/>
      <c r="C480" s="193" t="s">
        <v>702</v>
      </c>
      <c r="D480" s="189"/>
      <c r="E480" s="190">
        <v>6</v>
      </c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293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3" x14ac:dyDescent="0.2">
      <c r="A481" s="154"/>
      <c r="B481" s="155"/>
      <c r="C481" s="193" t="s">
        <v>703</v>
      </c>
      <c r="D481" s="189"/>
      <c r="E481" s="190">
        <v>2.4</v>
      </c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293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">
      <c r="A482" s="154"/>
      <c r="B482" s="155"/>
      <c r="C482" s="193" t="s">
        <v>704</v>
      </c>
      <c r="D482" s="189"/>
      <c r="E482" s="190">
        <v>3.42</v>
      </c>
      <c r="F482" s="158"/>
      <c r="G482" s="158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293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3" x14ac:dyDescent="0.2">
      <c r="A483" s="154"/>
      <c r="B483" s="155"/>
      <c r="C483" s="193" t="s">
        <v>705</v>
      </c>
      <c r="D483" s="189"/>
      <c r="E483" s="190">
        <v>3.42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293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3" x14ac:dyDescent="0.2">
      <c r="A484" s="154"/>
      <c r="B484" s="155"/>
      <c r="C484" s="193" t="s">
        <v>706</v>
      </c>
      <c r="D484" s="189"/>
      <c r="E484" s="190">
        <v>3.42</v>
      </c>
      <c r="F484" s="158"/>
      <c r="G484" s="158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293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3" x14ac:dyDescent="0.2">
      <c r="A485" s="154"/>
      <c r="B485" s="155"/>
      <c r="C485" s="193" t="s">
        <v>707</v>
      </c>
      <c r="D485" s="189"/>
      <c r="E485" s="190">
        <v>7.2</v>
      </c>
      <c r="F485" s="158"/>
      <c r="G485" s="158"/>
      <c r="H485" s="158"/>
      <c r="I485" s="158"/>
      <c r="J485" s="158"/>
      <c r="K485" s="158"/>
      <c r="L485" s="158"/>
      <c r="M485" s="158"/>
      <c r="N485" s="157"/>
      <c r="O485" s="157"/>
      <c r="P485" s="157"/>
      <c r="Q485" s="157"/>
      <c r="R485" s="158"/>
      <c r="S485" s="158"/>
      <c r="T485" s="158"/>
      <c r="U485" s="158"/>
      <c r="V485" s="158"/>
      <c r="W485" s="158"/>
      <c r="X485" s="158"/>
      <c r="Y485" s="158"/>
      <c r="Z485" s="147"/>
      <c r="AA485" s="147"/>
      <c r="AB485" s="147"/>
      <c r="AC485" s="147"/>
      <c r="AD485" s="147"/>
      <c r="AE485" s="147"/>
      <c r="AF485" s="147"/>
      <c r="AG485" s="147" t="s">
        <v>293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3" x14ac:dyDescent="0.2">
      <c r="A486" s="154"/>
      <c r="B486" s="155"/>
      <c r="C486" s="193" t="s">
        <v>708</v>
      </c>
      <c r="D486" s="189"/>
      <c r="E486" s="190">
        <v>3.6</v>
      </c>
      <c r="F486" s="158"/>
      <c r="G486" s="15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293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">
      <c r="A487" s="154"/>
      <c r="B487" s="155"/>
      <c r="C487" s="193" t="s">
        <v>709</v>
      </c>
      <c r="D487" s="189"/>
      <c r="E487" s="190">
        <v>24</v>
      </c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293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">
      <c r="A488" s="154"/>
      <c r="B488" s="155"/>
      <c r="C488" s="193" t="s">
        <v>710</v>
      </c>
      <c r="D488" s="189"/>
      <c r="E488" s="190">
        <v>6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293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93" t="s">
        <v>711</v>
      </c>
      <c r="D489" s="189"/>
      <c r="E489" s="190">
        <v>4.8</v>
      </c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293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">
      <c r="A490" s="154"/>
      <c r="B490" s="155"/>
      <c r="C490" s="193" t="s">
        <v>712</v>
      </c>
      <c r="D490" s="189"/>
      <c r="E490" s="190">
        <v>6</v>
      </c>
      <c r="F490" s="158"/>
      <c r="G490" s="158"/>
      <c r="H490" s="158"/>
      <c r="I490" s="158"/>
      <c r="J490" s="158"/>
      <c r="K490" s="158"/>
      <c r="L490" s="158"/>
      <c r="M490" s="158"/>
      <c r="N490" s="157"/>
      <c r="O490" s="157"/>
      <c r="P490" s="157"/>
      <c r="Q490" s="157"/>
      <c r="R490" s="158"/>
      <c r="S490" s="158"/>
      <c r="T490" s="158"/>
      <c r="U490" s="158"/>
      <c r="V490" s="158"/>
      <c r="W490" s="158"/>
      <c r="X490" s="158"/>
      <c r="Y490" s="158"/>
      <c r="Z490" s="147"/>
      <c r="AA490" s="147"/>
      <c r="AB490" s="147"/>
      <c r="AC490" s="147"/>
      <c r="AD490" s="147"/>
      <c r="AE490" s="147"/>
      <c r="AF490" s="147"/>
      <c r="AG490" s="147" t="s">
        <v>293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3" x14ac:dyDescent="0.2">
      <c r="A491" s="154"/>
      <c r="B491" s="155"/>
      <c r="C491" s="193" t="s">
        <v>713</v>
      </c>
      <c r="D491" s="189"/>
      <c r="E491" s="190">
        <v>6</v>
      </c>
      <c r="F491" s="158"/>
      <c r="G491" s="158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293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3" x14ac:dyDescent="0.2">
      <c r="A492" s="154"/>
      <c r="B492" s="155"/>
      <c r="C492" s="193" t="s">
        <v>714</v>
      </c>
      <c r="D492" s="189"/>
      <c r="E492" s="190">
        <v>6</v>
      </c>
      <c r="F492" s="158"/>
      <c r="G492" s="158"/>
      <c r="H492" s="158"/>
      <c r="I492" s="158"/>
      <c r="J492" s="158"/>
      <c r="K492" s="158"/>
      <c r="L492" s="158"/>
      <c r="M492" s="158"/>
      <c r="N492" s="157"/>
      <c r="O492" s="157"/>
      <c r="P492" s="157"/>
      <c r="Q492" s="157"/>
      <c r="R492" s="158"/>
      <c r="S492" s="158"/>
      <c r="T492" s="158"/>
      <c r="U492" s="158"/>
      <c r="V492" s="158"/>
      <c r="W492" s="158"/>
      <c r="X492" s="158"/>
      <c r="Y492" s="158"/>
      <c r="Z492" s="147"/>
      <c r="AA492" s="147"/>
      <c r="AB492" s="147"/>
      <c r="AC492" s="147"/>
      <c r="AD492" s="147"/>
      <c r="AE492" s="147"/>
      <c r="AF492" s="147"/>
      <c r="AG492" s="147" t="s">
        <v>293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3" x14ac:dyDescent="0.2">
      <c r="A493" s="154"/>
      <c r="B493" s="155"/>
      <c r="C493" s="193" t="s">
        <v>715</v>
      </c>
      <c r="D493" s="189"/>
      <c r="E493" s="190">
        <v>4.8</v>
      </c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293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">
      <c r="A494" s="154"/>
      <c r="B494" s="155"/>
      <c r="C494" s="193" t="s">
        <v>716</v>
      </c>
      <c r="D494" s="189"/>
      <c r="E494" s="190">
        <v>6</v>
      </c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293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">
      <c r="A495" s="154"/>
      <c r="B495" s="155"/>
      <c r="C495" s="193" t="s">
        <v>717</v>
      </c>
      <c r="D495" s="189"/>
      <c r="E495" s="190">
        <v>6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293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">
      <c r="A496" s="154"/>
      <c r="B496" s="155"/>
      <c r="C496" s="193" t="s">
        <v>718</v>
      </c>
      <c r="D496" s="189"/>
      <c r="E496" s="190">
        <v>6</v>
      </c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293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">
      <c r="A497" s="154"/>
      <c r="B497" s="155"/>
      <c r="C497" s="193" t="s">
        <v>719</v>
      </c>
      <c r="D497" s="189"/>
      <c r="E497" s="190">
        <v>6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293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3" x14ac:dyDescent="0.2">
      <c r="A498" s="154"/>
      <c r="B498" s="155"/>
      <c r="C498" s="193" t="s">
        <v>720</v>
      </c>
      <c r="D498" s="189"/>
      <c r="E498" s="190">
        <v>6</v>
      </c>
      <c r="F498" s="158"/>
      <c r="G498" s="158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293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3" x14ac:dyDescent="0.2">
      <c r="A499" s="154"/>
      <c r="B499" s="155"/>
      <c r="C499" s="193" t="s">
        <v>721</v>
      </c>
      <c r="D499" s="189"/>
      <c r="E499" s="190">
        <v>7.2</v>
      </c>
      <c r="F499" s="158"/>
      <c r="G499" s="158"/>
      <c r="H499" s="158"/>
      <c r="I499" s="158"/>
      <c r="J499" s="158"/>
      <c r="K499" s="158"/>
      <c r="L499" s="158"/>
      <c r="M499" s="158"/>
      <c r="N499" s="157"/>
      <c r="O499" s="157"/>
      <c r="P499" s="157"/>
      <c r="Q499" s="157"/>
      <c r="R499" s="158"/>
      <c r="S499" s="158"/>
      <c r="T499" s="158"/>
      <c r="U499" s="158"/>
      <c r="V499" s="158"/>
      <c r="W499" s="158"/>
      <c r="X499" s="158"/>
      <c r="Y499" s="158"/>
      <c r="Z499" s="147"/>
      <c r="AA499" s="147"/>
      <c r="AB499" s="147"/>
      <c r="AC499" s="147"/>
      <c r="AD499" s="147"/>
      <c r="AE499" s="147"/>
      <c r="AF499" s="147"/>
      <c r="AG499" s="147" t="s">
        <v>293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3" x14ac:dyDescent="0.2">
      <c r="A500" s="154"/>
      <c r="B500" s="155"/>
      <c r="C500" s="193" t="s">
        <v>722</v>
      </c>
      <c r="D500" s="189"/>
      <c r="E500" s="190">
        <v>2.4</v>
      </c>
      <c r="F500" s="158"/>
      <c r="G500" s="158"/>
      <c r="H500" s="158"/>
      <c r="I500" s="158"/>
      <c r="J500" s="158"/>
      <c r="K500" s="158"/>
      <c r="L500" s="158"/>
      <c r="M500" s="158"/>
      <c r="N500" s="157"/>
      <c r="O500" s="157"/>
      <c r="P500" s="157"/>
      <c r="Q500" s="157"/>
      <c r="R500" s="158"/>
      <c r="S500" s="158"/>
      <c r="T500" s="158"/>
      <c r="U500" s="158"/>
      <c r="V500" s="158"/>
      <c r="W500" s="158"/>
      <c r="X500" s="158"/>
      <c r="Y500" s="158"/>
      <c r="Z500" s="147"/>
      <c r="AA500" s="147"/>
      <c r="AB500" s="147"/>
      <c r="AC500" s="147"/>
      <c r="AD500" s="147"/>
      <c r="AE500" s="147"/>
      <c r="AF500" s="147"/>
      <c r="AG500" s="147" t="s">
        <v>293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3" x14ac:dyDescent="0.2">
      <c r="A501" s="154"/>
      <c r="B501" s="155"/>
      <c r="C501" s="193" t="s">
        <v>723</v>
      </c>
      <c r="D501" s="189"/>
      <c r="E501" s="190">
        <v>6</v>
      </c>
      <c r="F501" s="158"/>
      <c r="G501" s="158"/>
      <c r="H501" s="158"/>
      <c r="I501" s="158"/>
      <c r="J501" s="158"/>
      <c r="K501" s="158"/>
      <c r="L501" s="158"/>
      <c r="M501" s="158"/>
      <c r="N501" s="157"/>
      <c r="O501" s="157"/>
      <c r="P501" s="157"/>
      <c r="Q501" s="157"/>
      <c r="R501" s="158"/>
      <c r="S501" s="158"/>
      <c r="T501" s="158"/>
      <c r="U501" s="158"/>
      <c r="V501" s="158"/>
      <c r="W501" s="158"/>
      <c r="X501" s="158"/>
      <c r="Y501" s="158"/>
      <c r="Z501" s="147"/>
      <c r="AA501" s="147"/>
      <c r="AB501" s="147"/>
      <c r="AC501" s="147"/>
      <c r="AD501" s="147"/>
      <c r="AE501" s="147"/>
      <c r="AF501" s="147"/>
      <c r="AG501" s="147" t="s">
        <v>293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">
      <c r="A502" s="154"/>
      <c r="B502" s="155"/>
      <c r="C502" s="193" t="s">
        <v>724</v>
      </c>
      <c r="D502" s="189"/>
      <c r="E502" s="190">
        <v>6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293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3" x14ac:dyDescent="0.2">
      <c r="A503" s="154"/>
      <c r="B503" s="155"/>
      <c r="C503" s="193" t="s">
        <v>725</v>
      </c>
      <c r="D503" s="189"/>
      <c r="E503" s="190">
        <v>6</v>
      </c>
      <c r="F503" s="158"/>
      <c r="G503" s="158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293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3" x14ac:dyDescent="0.2">
      <c r="A504" s="154"/>
      <c r="B504" s="155"/>
      <c r="C504" s="193" t="s">
        <v>726</v>
      </c>
      <c r="D504" s="189"/>
      <c r="E504" s="190">
        <v>4.8</v>
      </c>
      <c r="F504" s="158"/>
      <c r="G504" s="158"/>
      <c r="H504" s="158"/>
      <c r="I504" s="158"/>
      <c r="J504" s="158"/>
      <c r="K504" s="158"/>
      <c r="L504" s="158"/>
      <c r="M504" s="158"/>
      <c r="N504" s="157"/>
      <c r="O504" s="157"/>
      <c r="P504" s="157"/>
      <c r="Q504" s="157"/>
      <c r="R504" s="158"/>
      <c r="S504" s="158"/>
      <c r="T504" s="158"/>
      <c r="U504" s="158"/>
      <c r="V504" s="158"/>
      <c r="W504" s="158"/>
      <c r="X504" s="158"/>
      <c r="Y504" s="158"/>
      <c r="Z504" s="147"/>
      <c r="AA504" s="147"/>
      <c r="AB504" s="147"/>
      <c r="AC504" s="147"/>
      <c r="AD504" s="147"/>
      <c r="AE504" s="147"/>
      <c r="AF504" s="147"/>
      <c r="AG504" s="147" t="s">
        <v>293</v>
      </c>
      <c r="AH504" s="147">
        <v>0</v>
      </c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3" x14ac:dyDescent="0.2">
      <c r="A505" s="154"/>
      <c r="B505" s="155"/>
      <c r="C505" s="193" t="s">
        <v>727</v>
      </c>
      <c r="D505" s="189"/>
      <c r="E505" s="190">
        <v>4.8</v>
      </c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293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193" t="s">
        <v>728</v>
      </c>
      <c r="D506" s="189"/>
      <c r="E506" s="190">
        <v>2.4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293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3" x14ac:dyDescent="0.2">
      <c r="A507" s="154"/>
      <c r="B507" s="155"/>
      <c r="C507" s="193" t="s">
        <v>729</v>
      </c>
      <c r="D507" s="189"/>
      <c r="E507" s="190">
        <v>3.6</v>
      </c>
      <c r="F507" s="158"/>
      <c r="G507" s="158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293</v>
      </c>
      <c r="AH507" s="147">
        <v>0</v>
      </c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3" x14ac:dyDescent="0.2">
      <c r="A508" s="154"/>
      <c r="B508" s="155"/>
      <c r="C508" s="193" t="s">
        <v>730</v>
      </c>
      <c r="D508" s="189"/>
      <c r="E508" s="190">
        <v>1.2</v>
      </c>
      <c r="F508" s="158"/>
      <c r="G508" s="158"/>
      <c r="H508" s="158"/>
      <c r="I508" s="158"/>
      <c r="J508" s="158"/>
      <c r="K508" s="158"/>
      <c r="L508" s="158"/>
      <c r="M508" s="158"/>
      <c r="N508" s="157"/>
      <c r="O508" s="157"/>
      <c r="P508" s="157"/>
      <c r="Q508" s="157"/>
      <c r="R508" s="158"/>
      <c r="S508" s="158"/>
      <c r="T508" s="158"/>
      <c r="U508" s="158"/>
      <c r="V508" s="158"/>
      <c r="W508" s="158"/>
      <c r="X508" s="158"/>
      <c r="Y508" s="158"/>
      <c r="Z508" s="147"/>
      <c r="AA508" s="147"/>
      <c r="AB508" s="147"/>
      <c r="AC508" s="147"/>
      <c r="AD508" s="147"/>
      <c r="AE508" s="147"/>
      <c r="AF508" s="147"/>
      <c r="AG508" s="147" t="s">
        <v>293</v>
      </c>
      <c r="AH508" s="147">
        <v>0</v>
      </c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3" x14ac:dyDescent="0.2">
      <c r="A509" s="154"/>
      <c r="B509" s="155"/>
      <c r="C509" s="193" t="s">
        <v>731</v>
      </c>
      <c r="D509" s="189"/>
      <c r="E509" s="190">
        <v>2.4</v>
      </c>
      <c r="F509" s="158"/>
      <c r="G509" s="158"/>
      <c r="H509" s="158"/>
      <c r="I509" s="158"/>
      <c r="J509" s="158"/>
      <c r="K509" s="158"/>
      <c r="L509" s="158"/>
      <c r="M509" s="158"/>
      <c r="N509" s="157"/>
      <c r="O509" s="157"/>
      <c r="P509" s="157"/>
      <c r="Q509" s="157"/>
      <c r="R509" s="158"/>
      <c r="S509" s="158"/>
      <c r="T509" s="158"/>
      <c r="U509" s="158"/>
      <c r="V509" s="158"/>
      <c r="W509" s="158"/>
      <c r="X509" s="158"/>
      <c r="Y509" s="158"/>
      <c r="Z509" s="147"/>
      <c r="AA509" s="147"/>
      <c r="AB509" s="147"/>
      <c r="AC509" s="147"/>
      <c r="AD509" s="147"/>
      <c r="AE509" s="147"/>
      <c r="AF509" s="147"/>
      <c r="AG509" s="147" t="s">
        <v>293</v>
      </c>
      <c r="AH509" s="147">
        <v>0</v>
      </c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3" x14ac:dyDescent="0.2">
      <c r="A510" s="154"/>
      <c r="B510" s="155"/>
      <c r="C510" s="193" t="s">
        <v>732</v>
      </c>
      <c r="D510" s="189"/>
      <c r="E510" s="190">
        <v>2.4</v>
      </c>
      <c r="F510" s="158"/>
      <c r="G510" s="158"/>
      <c r="H510" s="158"/>
      <c r="I510" s="158"/>
      <c r="J510" s="158"/>
      <c r="K510" s="158"/>
      <c r="L510" s="158"/>
      <c r="M510" s="158"/>
      <c r="N510" s="157"/>
      <c r="O510" s="157"/>
      <c r="P510" s="157"/>
      <c r="Q510" s="157"/>
      <c r="R510" s="158"/>
      <c r="S510" s="158"/>
      <c r="T510" s="158"/>
      <c r="U510" s="158"/>
      <c r="V510" s="158"/>
      <c r="W510" s="158"/>
      <c r="X510" s="158"/>
      <c r="Y510" s="158"/>
      <c r="Z510" s="147"/>
      <c r="AA510" s="147"/>
      <c r="AB510" s="147"/>
      <c r="AC510" s="147"/>
      <c r="AD510" s="147"/>
      <c r="AE510" s="147"/>
      <c r="AF510" s="147"/>
      <c r="AG510" s="147" t="s">
        <v>293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193" t="s">
        <v>733</v>
      </c>
      <c r="D511" s="189"/>
      <c r="E511" s="190">
        <v>1.05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293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3" x14ac:dyDescent="0.2">
      <c r="A512" s="154"/>
      <c r="B512" s="155"/>
      <c r="C512" s="193" t="s">
        <v>734</v>
      </c>
      <c r="D512" s="189"/>
      <c r="E512" s="190">
        <v>1.2</v>
      </c>
      <c r="F512" s="158"/>
      <c r="G512" s="158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293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3" x14ac:dyDescent="0.2">
      <c r="A513" s="154"/>
      <c r="B513" s="155"/>
      <c r="C513" s="193" t="s">
        <v>735</v>
      </c>
      <c r="D513" s="189"/>
      <c r="E513" s="190">
        <v>2.4</v>
      </c>
      <c r="F513" s="158"/>
      <c r="G513" s="158"/>
      <c r="H513" s="158"/>
      <c r="I513" s="158"/>
      <c r="J513" s="158"/>
      <c r="K513" s="158"/>
      <c r="L513" s="158"/>
      <c r="M513" s="158"/>
      <c r="N513" s="157"/>
      <c r="O513" s="157"/>
      <c r="P513" s="157"/>
      <c r="Q513" s="157"/>
      <c r="R513" s="158"/>
      <c r="S513" s="158"/>
      <c r="T513" s="158"/>
      <c r="U513" s="158"/>
      <c r="V513" s="158"/>
      <c r="W513" s="158"/>
      <c r="X513" s="158"/>
      <c r="Y513" s="158"/>
      <c r="Z513" s="147"/>
      <c r="AA513" s="147"/>
      <c r="AB513" s="147"/>
      <c r="AC513" s="147"/>
      <c r="AD513" s="147"/>
      <c r="AE513" s="147"/>
      <c r="AF513" s="147"/>
      <c r="AG513" s="147" t="s">
        <v>293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3" x14ac:dyDescent="0.2">
      <c r="A514" s="154"/>
      <c r="B514" s="155"/>
      <c r="C514" s="193" t="s">
        <v>736</v>
      </c>
      <c r="D514" s="189"/>
      <c r="E514" s="190">
        <v>1.2</v>
      </c>
      <c r="F514" s="158"/>
      <c r="G514" s="158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293</v>
      </c>
      <c r="AH514" s="147">
        <v>0</v>
      </c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1" x14ac:dyDescent="0.2">
      <c r="A515" s="168">
        <v>25</v>
      </c>
      <c r="B515" s="169" t="s">
        <v>737</v>
      </c>
      <c r="C515" s="184" t="s">
        <v>738</v>
      </c>
      <c r="D515" s="170" t="s">
        <v>565</v>
      </c>
      <c r="E515" s="171">
        <v>321.3</v>
      </c>
      <c r="F515" s="172"/>
      <c r="G515" s="173">
        <f>ROUND(E515*F515,2)</f>
        <v>0</v>
      </c>
      <c r="H515" s="172"/>
      <c r="I515" s="173">
        <f>ROUND(E515*H515,2)</f>
        <v>0</v>
      </c>
      <c r="J515" s="172"/>
      <c r="K515" s="173">
        <f>ROUND(E515*J515,2)</f>
        <v>0</v>
      </c>
      <c r="L515" s="173">
        <v>21</v>
      </c>
      <c r="M515" s="173">
        <f>G515*(1+L515/100)</f>
        <v>0</v>
      </c>
      <c r="N515" s="171">
        <v>0</v>
      </c>
      <c r="O515" s="171">
        <f>ROUND(E515*N515,2)</f>
        <v>0</v>
      </c>
      <c r="P515" s="171">
        <v>2.3E-3</v>
      </c>
      <c r="Q515" s="171">
        <f>ROUND(E515*P515,2)</f>
        <v>0.74</v>
      </c>
      <c r="R515" s="173" t="s">
        <v>682</v>
      </c>
      <c r="S515" s="173" t="s">
        <v>248</v>
      </c>
      <c r="T515" s="174" t="s">
        <v>289</v>
      </c>
      <c r="U515" s="158">
        <v>0.10349999999999999</v>
      </c>
      <c r="V515" s="158">
        <f>ROUND(E515*U515,2)</f>
        <v>33.25</v>
      </c>
      <c r="W515" s="158"/>
      <c r="X515" s="158" t="s">
        <v>290</v>
      </c>
      <c r="Y515" s="158" t="s">
        <v>250</v>
      </c>
      <c r="Z515" s="147"/>
      <c r="AA515" s="147"/>
      <c r="AB515" s="147"/>
      <c r="AC515" s="147"/>
      <c r="AD515" s="147"/>
      <c r="AE515" s="147"/>
      <c r="AF515" s="147"/>
      <c r="AG515" s="147" t="s">
        <v>291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2" x14ac:dyDescent="0.2">
      <c r="A516" s="154"/>
      <c r="B516" s="155"/>
      <c r="C516" s="193" t="s">
        <v>739</v>
      </c>
      <c r="D516" s="189"/>
      <c r="E516" s="190">
        <v>321.3</v>
      </c>
      <c r="F516" s="158"/>
      <c r="G516" s="158"/>
      <c r="H516" s="158"/>
      <c r="I516" s="158"/>
      <c r="J516" s="158"/>
      <c r="K516" s="158"/>
      <c r="L516" s="158"/>
      <c r="M516" s="158"/>
      <c r="N516" s="157"/>
      <c r="O516" s="157"/>
      <c r="P516" s="157"/>
      <c r="Q516" s="157"/>
      <c r="R516" s="158"/>
      <c r="S516" s="158"/>
      <c r="T516" s="158"/>
      <c r="U516" s="158"/>
      <c r="V516" s="158"/>
      <c r="W516" s="158"/>
      <c r="X516" s="158"/>
      <c r="Y516" s="158"/>
      <c r="Z516" s="147"/>
      <c r="AA516" s="147"/>
      <c r="AB516" s="147"/>
      <c r="AC516" s="147"/>
      <c r="AD516" s="147"/>
      <c r="AE516" s="147"/>
      <c r="AF516" s="147"/>
      <c r="AG516" s="147" t="s">
        <v>293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x14ac:dyDescent="0.2">
      <c r="A517" s="161" t="s">
        <v>243</v>
      </c>
      <c r="B517" s="162" t="s">
        <v>142</v>
      </c>
      <c r="C517" s="183" t="s">
        <v>143</v>
      </c>
      <c r="D517" s="163"/>
      <c r="E517" s="164"/>
      <c r="F517" s="165"/>
      <c r="G517" s="165">
        <f>SUMIF(AG518:AG528,"&lt;&gt;NOR",G518:G528)</f>
        <v>0</v>
      </c>
      <c r="H517" s="165"/>
      <c r="I517" s="165">
        <f>SUM(I518:I528)</f>
        <v>0</v>
      </c>
      <c r="J517" s="165"/>
      <c r="K517" s="165">
        <f>SUM(K518:K528)</f>
        <v>0</v>
      </c>
      <c r="L517" s="165"/>
      <c r="M517" s="165">
        <f>SUM(M518:M528)</f>
        <v>0</v>
      </c>
      <c r="N517" s="164"/>
      <c r="O517" s="164">
        <f>SUM(O518:O528)</f>
        <v>0.02</v>
      </c>
      <c r="P517" s="164"/>
      <c r="Q517" s="164">
        <f>SUM(Q518:Q528)</f>
        <v>1.42</v>
      </c>
      <c r="R517" s="165"/>
      <c r="S517" s="165"/>
      <c r="T517" s="166"/>
      <c r="U517" s="160"/>
      <c r="V517" s="160">
        <f>SUM(V518:V528)</f>
        <v>54.14</v>
      </c>
      <c r="W517" s="160"/>
      <c r="X517" s="160"/>
      <c r="Y517" s="160"/>
      <c r="AG517" t="s">
        <v>244</v>
      </c>
    </row>
    <row r="518" spans="1:60" outlineLevel="1" x14ac:dyDescent="0.2">
      <c r="A518" s="168">
        <v>26</v>
      </c>
      <c r="B518" s="169" t="s">
        <v>740</v>
      </c>
      <c r="C518" s="184" t="s">
        <v>741</v>
      </c>
      <c r="D518" s="170" t="s">
        <v>287</v>
      </c>
      <c r="E518" s="171">
        <v>49.734000000000002</v>
      </c>
      <c r="F518" s="172"/>
      <c r="G518" s="173">
        <f>ROUND(E518*F518,2)</f>
        <v>0</v>
      </c>
      <c r="H518" s="172"/>
      <c r="I518" s="173">
        <f>ROUND(E518*H518,2)</f>
        <v>0</v>
      </c>
      <c r="J518" s="172"/>
      <c r="K518" s="173">
        <f>ROUND(E518*J518,2)</f>
        <v>0</v>
      </c>
      <c r="L518" s="173">
        <v>21</v>
      </c>
      <c r="M518" s="173">
        <f>G518*(1+L518/100)</f>
        <v>0</v>
      </c>
      <c r="N518" s="171">
        <v>0</v>
      </c>
      <c r="O518" s="171">
        <f>ROUND(E518*N518,2)</f>
        <v>0</v>
      </c>
      <c r="P518" s="171">
        <v>0.02</v>
      </c>
      <c r="Q518" s="171">
        <f>ROUND(E518*P518,2)</f>
        <v>0.99</v>
      </c>
      <c r="R518" s="173" t="s">
        <v>742</v>
      </c>
      <c r="S518" s="173" t="s">
        <v>248</v>
      </c>
      <c r="T518" s="174" t="s">
        <v>289</v>
      </c>
      <c r="U518" s="158">
        <v>0.42</v>
      </c>
      <c r="V518" s="158">
        <f>ROUND(E518*U518,2)</f>
        <v>20.89</v>
      </c>
      <c r="W518" s="158"/>
      <c r="X518" s="158" t="s">
        <v>290</v>
      </c>
      <c r="Y518" s="158" t="s">
        <v>250</v>
      </c>
      <c r="Z518" s="147"/>
      <c r="AA518" s="147"/>
      <c r="AB518" s="147"/>
      <c r="AC518" s="147"/>
      <c r="AD518" s="147"/>
      <c r="AE518" s="147"/>
      <c r="AF518" s="147"/>
      <c r="AG518" s="147" t="s">
        <v>291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2" x14ac:dyDescent="0.2">
      <c r="A519" s="154"/>
      <c r="B519" s="155"/>
      <c r="C519" s="193" t="s">
        <v>743</v>
      </c>
      <c r="D519" s="189"/>
      <c r="E519" s="190"/>
      <c r="F519" s="158"/>
      <c r="G519" s="158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293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3" x14ac:dyDescent="0.2">
      <c r="A520" s="154"/>
      <c r="B520" s="155"/>
      <c r="C520" s="193" t="s">
        <v>744</v>
      </c>
      <c r="D520" s="189"/>
      <c r="E520" s="190">
        <v>31.44</v>
      </c>
      <c r="F520" s="158"/>
      <c r="G520" s="158"/>
      <c r="H520" s="158"/>
      <c r="I520" s="158"/>
      <c r="J520" s="158"/>
      <c r="K520" s="158"/>
      <c r="L520" s="158"/>
      <c r="M520" s="158"/>
      <c r="N520" s="157"/>
      <c r="O520" s="157"/>
      <c r="P520" s="157"/>
      <c r="Q520" s="157"/>
      <c r="R520" s="158"/>
      <c r="S520" s="158"/>
      <c r="T520" s="158"/>
      <c r="U520" s="158"/>
      <c r="V520" s="158"/>
      <c r="W520" s="158"/>
      <c r="X520" s="158"/>
      <c r="Y520" s="158"/>
      <c r="Z520" s="147"/>
      <c r="AA520" s="147"/>
      <c r="AB520" s="147"/>
      <c r="AC520" s="147"/>
      <c r="AD520" s="147"/>
      <c r="AE520" s="147"/>
      <c r="AF520" s="147"/>
      <c r="AG520" s="147" t="s">
        <v>293</v>
      </c>
      <c r="AH520" s="147">
        <v>0</v>
      </c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3" x14ac:dyDescent="0.2">
      <c r="A521" s="154"/>
      <c r="B521" s="155"/>
      <c r="C521" s="193" t="s">
        <v>745</v>
      </c>
      <c r="D521" s="189"/>
      <c r="E521" s="190">
        <v>5.7640000000000002</v>
      </c>
      <c r="F521" s="158"/>
      <c r="G521" s="158"/>
      <c r="H521" s="158"/>
      <c r="I521" s="158"/>
      <c r="J521" s="158"/>
      <c r="K521" s="158"/>
      <c r="L521" s="158"/>
      <c r="M521" s="158"/>
      <c r="N521" s="157"/>
      <c r="O521" s="157"/>
      <c r="P521" s="157"/>
      <c r="Q521" s="157"/>
      <c r="R521" s="158"/>
      <c r="S521" s="158"/>
      <c r="T521" s="158"/>
      <c r="U521" s="158"/>
      <c r="V521" s="158"/>
      <c r="W521" s="158"/>
      <c r="X521" s="158"/>
      <c r="Y521" s="158"/>
      <c r="Z521" s="147"/>
      <c r="AA521" s="147"/>
      <c r="AB521" s="147"/>
      <c r="AC521" s="147"/>
      <c r="AD521" s="147"/>
      <c r="AE521" s="147"/>
      <c r="AF521" s="147"/>
      <c r="AG521" s="147" t="s">
        <v>293</v>
      </c>
      <c r="AH521" s="147">
        <v>0</v>
      </c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3" x14ac:dyDescent="0.2">
      <c r="A522" s="154"/>
      <c r="B522" s="155"/>
      <c r="C522" s="193" t="s">
        <v>746</v>
      </c>
      <c r="D522" s="189"/>
      <c r="E522" s="190">
        <v>7.67</v>
      </c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293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93" t="s">
        <v>747</v>
      </c>
      <c r="D523" s="189"/>
      <c r="E523" s="190">
        <v>4.8600000000000003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293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1" x14ac:dyDescent="0.2">
      <c r="A524" s="168">
        <v>27</v>
      </c>
      <c r="B524" s="169" t="s">
        <v>748</v>
      </c>
      <c r="C524" s="184" t="s">
        <v>749</v>
      </c>
      <c r="D524" s="170" t="s">
        <v>750</v>
      </c>
      <c r="E524" s="171">
        <v>250</v>
      </c>
      <c r="F524" s="172"/>
      <c r="G524" s="173">
        <f>ROUND(E524*F524,2)</f>
        <v>0</v>
      </c>
      <c r="H524" s="172"/>
      <c r="I524" s="173">
        <f>ROUND(E524*H524,2)</f>
        <v>0</v>
      </c>
      <c r="J524" s="172"/>
      <c r="K524" s="173">
        <f>ROUND(E524*J524,2)</f>
        <v>0</v>
      </c>
      <c r="L524" s="173">
        <v>21</v>
      </c>
      <c r="M524" s="173">
        <f>G524*(1+L524/100)</f>
        <v>0</v>
      </c>
      <c r="N524" s="171">
        <v>5.0000000000000002E-5</v>
      </c>
      <c r="O524" s="171">
        <f>ROUND(E524*N524,2)</f>
        <v>0.01</v>
      </c>
      <c r="P524" s="171">
        <v>1E-3</v>
      </c>
      <c r="Q524" s="171">
        <f>ROUND(E524*P524,2)</f>
        <v>0.25</v>
      </c>
      <c r="R524" s="173" t="s">
        <v>742</v>
      </c>
      <c r="S524" s="173" t="s">
        <v>248</v>
      </c>
      <c r="T524" s="174" t="s">
        <v>289</v>
      </c>
      <c r="U524" s="158">
        <v>9.7000000000000003E-2</v>
      </c>
      <c r="V524" s="158">
        <f>ROUND(E524*U524,2)</f>
        <v>24.25</v>
      </c>
      <c r="W524" s="158"/>
      <c r="X524" s="158" t="s">
        <v>290</v>
      </c>
      <c r="Y524" s="158" t="s">
        <v>250</v>
      </c>
      <c r="Z524" s="147"/>
      <c r="AA524" s="147"/>
      <c r="AB524" s="147"/>
      <c r="AC524" s="147"/>
      <c r="AD524" s="147"/>
      <c r="AE524" s="147"/>
      <c r="AF524" s="147"/>
      <c r="AG524" s="147" t="s">
        <v>291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2" x14ac:dyDescent="0.2">
      <c r="A525" s="154"/>
      <c r="B525" s="155"/>
      <c r="C525" s="193" t="s">
        <v>751</v>
      </c>
      <c r="D525" s="189"/>
      <c r="E525" s="190">
        <v>250</v>
      </c>
      <c r="F525" s="158"/>
      <c r="G525" s="158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293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ht="22.5" outlineLevel="1" x14ac:dyDescent="0.2">
      <c r="A526" s="168">
        <v>28</v>
      </c>
      <c r="B526" s="169" t="s">
        <v>752</v>
      </c>
      <c r="C526" s="184" t="s">
        <v>753</v>
      </c>
      <c r="D526" s="170" t="s">
        <v>750</v>
      </c>
      <c r="E526" s="171">
        <v>180</v>
      </c>
      <c r="F526" s="172"/>
      <c r="G526" s="173">
        <f>ROUND(E526*F526,2)</f>
        <v>0</v>
      </c>
      <c r="H526" s="172"/>
      <c r="I526" s="173">
        <f>ROUND(E526*H526,2)</f>
        <v>0</v>
      </c>
      <c r="J526" s="172"/>
      <c r="K526" s="173">
        <f>ROUND(E526*J526,2)</f>
        <v>0</v>
      </c>
      <c r="L526" s="173">
        <v>21</v>
      </c>
      <c r="M526" s="173">
        <f>G526*(1+L526/100)</f>
        <v>0</v>
      </c>
      <c r="N526" s="171">
        <v>5.0000000000000002E-5</v>
      </c>
      <c r="O526" s="171">
        <f>ROUND(E526*N526,2)</f>
        <v>0.01</v>
      </c>
      <c r="P526" s="171">
        <v>1E-3</v>
      </c>
      <c r="Q526" s="171">
        <f>ROUND(E526*P526,2)</f>
        <v>0.18</v>
      </c>
      <c r="R526" s="173" t="s">
        <v>742</v>
      </c>
      <c r="S526" s="173" t="s">
        <v>248</v>
      </c>
      <c r="T526" s="174" t="s">
        <v>289</v>
      </c>
      <c r="U526" s="158">
        <v>0.05</v>
      </c>
      <c r="V526" s="158">
        <f>ROUND(E526*U526,2)</f>
        <v>9</v>
      </c>
      <c r="W526" s="158"/>
      <c r="X526" s="158" t="s">
        <v>290</v>
      </c>
      <c r="Y526" s="158" t="s">
        <v>250</v>
      </c>
      <c r="Z526" s="147"/>
      <c r="AA526" s="147"/>
      <c r="AB526" s="147"/>
      <c r="AC526" s="147"/>
      <c r="AD526" s="147"/>
      <c r="AE526" s="147"/>
      <c r="AF526" s="147"/>
      <c r="AG526" s="147" t="s">
        <v>291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2" x14ac:dyDescent="0.2">
      <c r="A527" s="154"/>
      <c r="B527" s="155"/>
      <c r="C527" s="193" t="s">
        <v>754</v>
      </c>
      <c r="D527" s="189"/>
      <c r="E527" s="190"/>
      <c r="F527" s="158"/>
      <c r="G527" s="158"/>
      <c r="H527" s="158"/>
      <c r="I527" s="158"/>
      <c r="J527" s="158"/>
      <c r="K527" s="158"/>
      <c r="L527" s="158"/>
      <c r="M527" s="158"/>
      <c r="N527" s="157"/>
      <c r="O527" s="157"/>
      <c r="P527" s="157"/>
      <c r="Q527" s="157"/>
      <c r="R527" s="158"/>
      <c r="S527" s="158"/>
      <c r="T527" s="158"/>
      <c r="U527" s="158"/>
      <c r="V527" s="158"/>
      <c r="W527" s="158"/>
      <c r="X527" s="158"/>
      <c r="Y527" s="158"/>
      <c r="Z527" s="147"/>
      <c r="AA527" s="147"/>
      <c r="AB527" s="147"/>
      <c r="AC527" s="147"/>
      <c r="AD527" s="147"/>
      <c r="AE527" s="147"/>
      <c r="AF527" s="147"/>
      <c r="AG527" s="147" t="s">
        <v>293</v>
      </c>
      <c r="AH527" s="147">
        <v>0</v>
      </c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3" x14ac:dyDescent="0.2">
      <c r="A528" s="154"/>
      <c r="B528" s="155"/>
      <c r="C528" s="193" t="s">
        <v>755</v>
      </c>
      <c r="D528" s="189"/>
      <c r="E528" s="190">
        <v>180</v>
      </c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293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x14ac:dyDescent="0.2">
      <c r="A529" s="161" t="s">
        <v>243</v>
      </c>
      <c r="B529" s="162" t="s">
        <v>204</v>
      </c>
      <c r="C529" s="183" t="s">
        <v>205</v>
      </c>
      <c r="D529" s="163"/>
      <c r="E529" s="164"/>
      <c r="F529" s="165"/>
      <c r="G529" s="165">
        <f>SUMIF(AG530:AG534,"&lt;&gt;NOR",G530:G534)</f>
        <v>0</v>
      </c>
      <c r="H529" s="165"/>
      <c r="I529" s="165">
        <f>SUM(I530:I534)</f>
        <v>0</v>
      </c>
      <c r="J529" s="165"/>
      <c r="K529" s="165">
        <f>SUM(K530:K534)</f>
        <v>0</v>
      </c>
      <c r="L529" s="165"/>
      <c r="M529" s="165">
        <f>SUM(M530:M534)</f>
        <v>0</v>
      </c>
      <c r="N529" s="164"/>
      <c r="O529" s="164">
        <f>SUM(O530:O534)</f>
        <v>0</v>
      </c>
      <c r="P529" s="164"/>
      <c r="Q529" s="164">
        <f>SUM(Q530:Q534)</f>
        <v>0</v>
      </c>
      <c r="R529" s="165"/>
      <c r="S529" s="165"/>
      <c r="T529" s="166"/>
      <c r="U529" s="160"/>
      <c r="V529" s="160">
        <f>SUM(V530:V534)</f>
        <v>235.54</v>
      </c>
      <c r="W529" s="160"/>
      <c r="X529" s="160"/>
      <c r="Y529" s="160"/>
      <c r="AG529" t="s">
        <v>244</v>
      </c>
    </row>
    <row r="530" spans="1:60" outlineLevel="1" x14ac:dyDescent="0.2">
      <c r="A530" s="176">
        <v>29</v>
      </c>
      <c r="B530" s="177" t="s">
        <v>756</v>
      </c>
      <c r="C530" s="185" t="s">
        <v>757</v>
      </c>
      <c r="D530" s="178" t="s">
        <v>565</v>
      </c>
      <c r="E530" s="179">
        <v>700</v>
      </c>
      <c r="F530" s="180"/>
      <c r="G530" s="181">
        <f>ROUND(E530*F530,2)</f>
        <v>0</v>
      </c>
      <c r="H530" s="180"/>
      <c r="I530" s="181">
        <f>ROUND(E530*H530,2)</f>
        <v>0</v>
      </c>
      <c r="J530" s="180"/>
      <c r="K530" s="181">
        <f>ROUND(E530*J530,2)</f>
        <v>0</v>
      </c>
      <c r="L530" s="181">
        <v>21</v>
      </c>
      <c r="M530" s="181">
        <f>G530*(1+L530/100)</f>
        <v>0</v>
      </c>
      <c r="N530" s="179">
        <v>0</v>
      </c>
      <c r="O530" s="179">
        <f>ROUND(E530*N530,2)</f>
        <v>0</v>
      </c>
      <c r="P530" s="179">
        <v>0</v>
      </c>
      <c r="Q530" s="179">
        <f>ROUND(E530*P530,2)</f>
        <v>0</v>
      </c>
      <c r="R530" s="181" t="s">
        <v>204</v>
      </c>
      <c r="S530" s="181" t="s">
        <v>248</v>
      </c>
      <c r="T530" s="182" t="s">
        <v>289</v>
      </c>
      <c r="U530" s="158">
        <v>0.248</v>
      </c>
      <c r="V530" s="158">
        <f>ROUND(E530*U530,2)</f>
        <v>173.6</v>
      </c>
      <c r="W530" s="158"/>
      <c r="X530" s="158" t="s">
        <v>290</v>
      </c>
      <c r="Y530" s="158" t="s">
        <v>250</v>
      </c>
      <c r="Z530" s="147"/>
      <c r="AA530" s="147"/>
      <c r="AB530" s="147"/>
      <c r="AC530" s="147"/>
      <c r="AD530" s="147"/>
      <c r="AE530" s="147"/>
      <c r="AF530" s="147"/>
      <c r="AG530" s="147" t="s">
        <v>291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">
      <c r="A531" s="176">
        <v>30</v>
      </c>
      <c r="B531" s="177" t="s">
        <v>758</v>
      </c>
      <c r="C531" s="185" t="s">
        <v>759</v>
      </c>
      <c r="D531" s="178" t="s">
        <v>565</v>
      </c>
      <c r="E531" s="179">
        <v>60</v>
      </c>
      <c r="F531" s="180"/>
      <c r="G531" s="181">
        <f>ROUND(E531*F531,2)</f>
        <v>0</v>
      </c>
      <c r="H531" s="180"/>
      <c r="I531" s="181">
        <f>ROUND(E531*H531,2)</f>
        <v>0</v>
      </c>
      <c r="J531" s="180"/>
      <c r="K531" s="181">
        <f>ROUND(E531*J531,2)</f>
        <v>0</v>
      </c>
      <c r="L531" s="181">
        <v>21</v>
      </c>
      <c r="M531" s="181">
        <f>G531*(1+L531/100)</f>
        <v>0</v>
      </c>
      <c r="N531" s="179">
        <v>0</v>
      </c>
      <c r="O531" s="179">
        <f>ROUND(E531*N531,2)</f>
        <v>0</v>
      </c>
      <c r="P531" s="179">
        <v>0</v>
      </c>
      <c r="Q531" s="179">
        <f>ROUND(E531*P531,2)</f>
        <v>0</v>
      </c>
      <c r="R531" s="181" t="s">
        <v>204</v>
      </c>
      <c r="S531" s="181" t="s">
        <v>248</v>
      </c>
      <c r="T531" s="182" t="s">
        <v>289</v>
      </c>
      <c r="U531" s="158">
        <v>0.122</v>
      </c>
      <c r="V531" s="158">
        <f>ROUND(E531*U531,2)</f>
        <v>7.32</v>
      </c>
      <c r="W531" s="158"/>
      <c r="X531" s="158" t="s">
        <v>290</v>
      </c>
      <c r="Y531" s="158" t="s">
        <v>250</v>
      </c>
      <c r="Z531" s="147"/>
      <c r="AA531" s="147"/>
      <c r="AB531" s="147"/>
      <c r="AC531" s="147"/>
      <c r="AD531" s="147"/>
      <c r="AE531" s="147"/>
      <c r="AF531" s="147"/>
      <c r="AG531" s="147" t="s">
        <v>291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1" x14ac:dyDescent="0.2">
      <c r="A532" s="176">
        <v>31</v>
      </c>
      <c r="B532" s="177" t="s">
        <v>760</v>
      </c>
      <c r="C532" s="185" t="s">
        <v>761</v>
      </c>
      <c r="D532" s="178" t="s">
        <v>565</v>
      </c>
      <c r="E532" s="179">
        <v>120</v>
      </c>
      <c r="F532" s="180"/>
      <c r="G532" s="181">
        <f>ROUND(E532*F532,2)</f>
        <v>0</v>
      </c>
      <c r="H532" s="180"/>
      <c r="I532" s="181">
        <f>ROUND(E532*H532,2)</f>
        <v>0</v>
      </c>
      <c r="J532" s="180"/>
      <c r="K532" s="181">
        <f>ROUND(E532*J532,2)</f>
        <v>0</v>
      </c>
      <c r="L532" s="181">
        <v>21</v>
      </c>
      <c r="M532" s="181">
        <f>G532*(1+L532/100)</f>
        <v>0</v>
      </c>
      <c r="N532" s="179">
        <v>0</v>
      </c>
      <c r="O532" s="179">
        <f>ROUND(E532*N532,2)</f>
        <v>0</v>
      </c>
      <c r="P532" s="179">
        <v>0</v>
      </c>
      <c r="Q532" s="179">
        <f>ROUND(E532*P532,2)</f>
        <v>0</v>
      </c>
      <c r="R532" s="181" t="s">
        <v>204</v>
      </c>
      <c r="S532" s="181" t="s">
        <v>248</v>
      </c>
      <c r="T532" s="182" t="s">
        <v>289</v>
      </c>
      <c r="U532" s="158">
        <v>0.17599999999999999</v>
      </c>
      <c r="V532" s="158">
        <f>ROUND(E532*U532,2)</f>
        <v>21.12</v>
      </c>
      <c r="W532" s="158"/>
      <c r="X532" s="158" t="s">
        <v>290</v>
      </c>
      <c r="Y532" s="158" t="s">
        <v>250</v>
      </c>
      <c r="Z532" s="147"/>
      <c r="AA532" s="147"/>
      <c r="AB532" s="147"/>
      <c r="AC532" s="147"/>
      <c r="AD532" s="147"/>
      <c r="AE532" s="147"/>
      <c r="AF532" s="147"/>
      <c r="AG532" s="147" t="s">
        <v>291</v>
      </c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1" x14ac:dyDescent="0.2">
      <c r="A533" s="176">
        <v>32</v>
      </c>
      <c r="B533" s="177" t="s">
        <v>762</v>
      </c>
      <c r="C533" s="185" t="s">
        <v>763</v>
      </c>
      <c r="D533" s="178" t="s">
        <v>383</v>
      </c>
      <c r="E533" s="179">
        <v>200</v>
      </c>
      <c r="F533" s="180"/>
      <c r="G533" s="181">
        <f>ROUND(E533*F533,2)</f>
        <v>0</v>
      </c>
      <c r="H533" s="180"/>
      <c r="I533" s="181">
        <f>ROUND(E533*H533,2)</f>
        <v>0</v>
      </c>
      <c r="J533" s="180"/>
      <c r="K533" s="181">
        <f>ROUND(E533*J533,2)</f>
        <v>0</v>
      </c>
      <c r="L533" s="181">
        <v>21</v>
      </c>
      <c r="M533" s="181">
        <f>G533*(1+L533/100)</f>
        <v>0</v>
      </c>
      <c r="N533" s="179">
        <v>0</v>
      </c>
      <c r="O533" s="179">
        <f>ROUND(E533*N533,2)</f>
        <v>0</v>
      </c>
      <c r="P533" s="179">
        <v>0</v>
      </c>
      <c r="Q533" s="179">
        <f>ROUND(E533*P533,2)</f>
        <v>0</v>
      </c>
      <c r="R533" s="181" t="s">
        <v>204</v>
      </c>
      <c r="S533" s="181" t="s">
        <v>248</v>
      </c>
      <c r="T533" s="182" t="s">
        <v>289</v>
      </c>
      <c r="U533" s="158">
        <v>7.0000000000000007E-2</v>
      </c>
      <c r="V533" s="158">
        <f>ROUND(E533*U533,2)</f>
        <v>14</v>
      </c>
      <c r="W533" s="158"/>
      <c r="X533" s="158" t="s">
        <v>290</v>
      </c>
      <c r="Y533" s="158" t="s">
        <v>250</v>
      </c>
      <c r="Z533" s="147"/>
      <c r="AA533" s="147"/>
      <c r="AB533" s="147"/>
      <c r="AC533" s="147"/>
      <c r="AD533" s="147"/>
      <c r="AE533" s="147"/>
      <c r="AF533" s="147"/>
      <c r="AG533" s="147" t="s">
        <v>291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1" x14ac:dyDescent="0.2">
      <c r="A534" s="176">
        <v>33</v>
      </c>
      <c r="B534" s="177" t="s">
        <v>764</v>
      </c>
      <c r="C534" s="185" t="s">
        <v>765</v>
      </c>
      <c r="D534" s="178" t="s">
        <v>383</v>
      </c>
      <c r="E534" s="179">
        <v>30</v>
      </c>
      <c r="F534" s="180"/>
      <c r="G534" s="181">
        <f>ROUND(E534*F534,2)</f>
        <v>0</v>
      </c>
      <c r="H534" s="180"/>
      <c r="I534" s="181">
        <f>ROUND(E534*H534,2)</f>
        <v>0</v>
      </c>
      <c r="J534" s="180"/>
      <c r="K534" s="181">
        <f>ROUND(E534*J534,2)</f>
        <v>0</v>
      </c>
      <c r="L534" s="181">
        <v>21</v>
      </c>
      <c r="M534" s="181">
        <f>G534*(1+L534/100)</f>
        <v>0</v>
      </c>
      <c r="N534" s="179">
        <v>0</v>
      </c>
      <c r="O534" s="179">
        <f>ROUND(E534*N534,2)</f>
        <v>0</v>
      </c>
      <c r="P534" s="179">
        <v>0</v>
      </c>
      <c r="Q534" s="179">
        <f>ROUND(E534*P534,2)</f>
        <v>0</v>
      </c>
      <c r="R534" s="181" t="s">
        <v>204</v>
      </c>
      <c r="S534" s="181" t="s">
        <v>248</v>
      </c>
      <c r="T534" s="182" t="s">
        <v>289</v>
      </c>
      <c r="U534" s="158">
        <v>0.65</v>
      </c>
      <c r="V534" s="158">
        <f>ROUND(E534*U534,2)</f>
        <v>19.5</v>
      </c>
      <c r="W534" s="158"/>
      <c r="X534" s="158" t="s">
        <v>290</v>
      </c>
      <c r="Y534" s="158" t="s">
        <v>250</v>
      </c>
      <c r="Z534" s="147"/>
      <c r="AA534" s="147"/>
      <c r="AB534" s="147"/>
      <c r="AC534" s="147"/>
      <c r="AD534" s="147"/>
      <c r="AE534" s="147"/>
      <c r="AF534" s="147"/>
      <c r="AG534" s="147" t="s">
        <v>291</v>
      </c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x14ac:dyDescent="0.2">
      <c r="A535" s="161" t="s">
        <v>243</v>
      </c>
      <c r="B535" s="162" t="s">
        <v>208</v>
      </c>
      <c r="C535" s="183" t="s">
        <v>209</v>
      </c>
      <c r="D535" s="163"/>
      <c r="E535" s="164"/>
      <c r="F535" s="165"/>
      <c r="G535" s="165">
        <f>SUMIF(AG536:AG548,"&lt;&gt;NOR",G536:G548)</f>
        <v>0</v>
      </c>
      <c r="H535" s="165"/>
      <c r="I535" s="165">
        <f>SUM(I536:I548)</f>
        <v>0</v>
      </c>
      <c r="J535" s="165"/>
      <c r="K535" s="165">
        <f>SUM(K536:K548)</f>
        <v>0</v>
      </c>
      <c r="L535" s="165"/>
      <c r="M535" s="165">
        <f>SUM(M536:M548)</f>
        <v>0</v>
      </c>
      <c r="N535" s="164"/>
      <c r="O535" s="164">
        <f>SUM(O536:O548)</f>
        <v>0</v>
      </c>
      <c r="P535" s="164"/>
      <c r="Q535" s="164">
        <f>SUM(Q536:Q548)</f>
        <v>0</v>
      </c>
      <c r="R535" s="165"/>
      <c r="S535" s="165"/>
      <c r="T535" s="166"/>
      <c r="U535" s="160"/>
      <c r="V535" s="160">
        <f>SUM(V536:V548)</f>
        <v>467.24</v>
      </c>
      <c r="W535" s="160"/>
      <c r="X535" s="160"/>
      <c r="Y535" s="160"/>
      <c r="AG535" t="s">
        <v>244</v>
      </c>
    </row>
    <row r="536" spans="1:60" outlineLevel="1" x14ac:dyDescent="0.2">
      <c r="A536" s="168">
        <v>34</v>
      </c>
      <c r="B536" s="169" t="s">
        <v>766</v>
      </c>
      <c r="C536" s="184" t="s">
        <v>767</v>
      </c>
      <c r="D536" s="170" t="s">
        <v>768</v>
      </c>
      <c r="E536" s="171">
        <v>149.35796999999999</v>
      </c>
      <c r="F536" s="172"/>
      <c r="G536" s="173">
        <f>ROUND(E536*F536,2)</f>
        <v>0</v>
      </c>
      <c r="H536" s="172"/>
      <c r="I536" s="173">
        <f>ROUND(E536*H536,2)</f>
        <v>0</v>
      </c>
      <c r="J536" s="172"/>
      <c r="K536" s="173">
        <f>ROUND(E536*J536,2)</f>
        <v>0</v>
      </c>
      <c r="L536" s="173">
        <v>21</v>
      </c>
      <c r="M536" s="173">
        <f>G536*(1+L536/100)</f>
        <v>0</v>
      </c>
      <c r="N536" s="171">
        <v>0</v>
      </c>
      <c r="O536" s="171">
        <f>ROUND(E536*N536,2)</f>
        <v>0</v>
      </c>
      <c r="P536" s="171">
        <v>0</v>
      </c>
      <c r="Q536" s="171">
        <f>ROUND(E536*P536,2)</f>
        <v>0</v>
      </c>
      <c r="R536" s="173" t="s">
        <v>349</v>
      </c>
      <c r="S536" s="173" t="s">
        <v>248</v>
      </c>
      <c r="T536" s="174" t="s">
        <v>289</v>
      </c>
      <c r="U536" s="158">
        <v>0</v>
      </c>
      <c r="V536" s="158">
        <f>ROUND(E536*U536,2)</f>
        <v>0</v>
      </c>
      <c r="W536" s="158"/>
      <c r="X536" s="158" t="s">
        <v>290</v>
      </c>
      <c r="Y536" s="158" t="s">
        <v>250</v>
      </c>
      <c r="Z536" s="147"/>
      <c r="AA536" s="147"/>
      <c r="AB536" s="147"/>
      <c r="AC536" s="147"/>
      <c r="AD536" s="147"/>
      <c r="AE536" s="147"/>
      <c r="AF536" s="147"/>
      <c r="AG536" s="147" t="s">
        <v>291</v>
      </c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2" x14ac:dyDescent="0.2">
      <c r="A537" s="154"/>
      <c r="B537" s="155"/>
      <c r="C537" s="253" t="s">
        <v>769</v>
      </c>
      <c r="D537" s="254"/>
      <c r="E537" s="254"/>
      <c r="F537" s="254"/>
      <c r="G537" s="254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253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193" t="s">
        <v>770</v>
      </c>
      <c r="D538" s="189"/>
      <c r="E538" s="190">
        <v>149.35796999999999</v>
      </c>
      <c r="F538" s="158"/>
      <c r="G538" s="158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293</v>
      </c>
      <c r="AH538" s="147">
        <v>0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1" x14ac:dyDescent="0.2">
      <c r="A539" s="168">
        <v>35</v>
      </c>
      <c r="B539" s="169" t="s">
        <v>771</v>
      </c>
      <c r="C539" s="184" t="s">
        <v>772</v>
      </c>
      <c r="D539" s="170" t="s">
        <v>768</v>
      </c>
      <c r="E539" s="171">
        <v>9.7199999999999995E-2</v>
      </c>
      <c r="F539" s="172"/>
      <c r="G539" s="173">
        <f>ROUND(E539*F539,2)</f>
        <v>0</v>
      </c>
      <c r="H539" s="172"/>
      <c r="I539" s="173">
        <f>ROUND(E539*H539,2)</f>
        <v>0</v>
      </c>
      <c r="J539" s="172"/>
      <c r="K539" s="173">
        <f>ROUND(E539*J539,2)</f>
        <v>0</v>
      </c>
      <c r="L539" s="173">
        <v>21</v>
      </c>
      <c r="M539" s="173">
        <f>G539*(1+L539/100)</f>
        <v>0</v>
      </c>
      <c r="N539" s="171">
        <v>0</v>
      </c>
      <c r="O539" s="171">
        <f>ROUND(E539*N539,2)</f>
        <v>0</v>
      </c>
      <c r="P539" s="171">
        <v>0</v>
      </c>
      <c r="Q539" s="171">
        <f>ROUND(E539*P539,2)</f>
        <v>0</v>
      </c>
      <c r="R539" s="173" t="s">
        <v>349</v>
      </c>
      <c r="S539" s="173" t="s">
        <v>248</v>
      </c>
      <c r="T539" s="174" t="s">
        <v>289</v>
      </c>
      <c r="U539" s="158">
        <v>0</v>
      </c>
      <c r="V539" s="158">
        <f>ROUND(E539*U539,2)</f>
        <v>0</v>
      </c>
      <c r="W539" s="158"/>
      <c r="X539" s="158" t="s">
        <v>290</v>
      </c>
      <c r="Y539" s="158" t="s">
        <v>250</v>
      </c>
      <c r="Z539" s="147"/>
      <c r="AA539" s="147"/>
      <c r="AB539" s="147"/>
      <c r="AC539" s="147"/>
      <c r="AD539" s="147"/>
      <c r="AE539" s="147"/>
      <c r="AF539" s="147"/>
      <c r="AG539" s="147" t="s">
        <v>291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2" x14ac:dyDescent="0.2">
      <c r="A540" s="154"/>
      <c r="B540" s="155"/>
      <c r="C540" s="253" t="s">
        <v>773</v>
      </c>
      <c r="D540" s="254"/>
      <c r="E540" s="254"/>
      <c r="F540" s="254"/>
      <c r="G540" s="254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253</v>
      </c>
      <c r="AH540" s="147"/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2" x14ac:dyDescent="0.2">
      <c r="A541" s="154"/>
      <c r="B541" s="155"/>
      <c r="C541" s="193" t="s">
        <v>774</v>
      </c>
      <c r="D541" s="189"/>
      <c r="E541" s="190">
        <v>9.7199999999999995E-2</v>
      </c>
      <c r="F541" s="158"/>
      <c r="G541" s="158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293</v>
      </c>
      <c r="AH541" s="147">
        <v>7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1" x14ac:dyDescent="0.2">
      <c r="A542" s="168">
        <v>36</v>
      </c>
      <c r="B542" s="169" t="s">
        <v>775</v>
      </c>
      <c r="C542" s="184" t="s">
        <v>776</v>
      </c>
      <c r="D542" s="170" t="s">
        <v>768</v>
      </c>
      <c r="E542" s="171">
        <v>149.46697</v>
      </c>
      <c r="F542" s="172"/>
      <c r="G542" s="173">
        <f>ROUND(E542*F542,2)</f>
        <v>0</v>
      </c>
      <c r="H542" s="172"/>
      <c r="I542" s="173">
        <f>ROUND(E542*H542,2)</f>
        <v>0</v>
      </c>
      <c r="J542" s="172"/>
      <c r="K542" s="173">
        <f>ROUND(E542*J542,2)</f>
        <v>0</v>
      </c>
      <c r="L542" s="173">
        <v>21</v>
      </c>
      <c r="M542" s="173">
        <f>G542*(1+L542/100)</f>
        <v>0</v>
      </c>
      <c r="N542" s="171">
        <v>0</v>
      </c>
      <c r="O542" s="171">
        <f>ROUND(E542*N542,2)</f>
        <v>0</v>
      </c>
      <c r="P542" s="171">
        <v>0</v>
      </c>
      <c r="Q542" s="171">
        <f>ROUND(E542*P542,2)</f>
        <v>0</v>
      </c>
      <c r="R542" s="173" t="s">
        <v>777</v>
      </c>
      <c r="S542" s="173" t="s">
        <v>248</v>
      </c>
      <c r="T542" s="174" t="s">
        <v>289</v>
      </c>
      <c r="U542" s="158">
        <v>0.749</v>
      </c>
      <c r="V542" s="158">
        <f>ROUND(E542*U542,2)</f>
        <v>111.95</v>
      </c>
      <c r="W542" s="158"/>
      <c r="X542" s="158" t="s">
        <v>778</v>
      </c>
      <c r="Y542" s="158" t="s">
        <v>250</v>
      </c>
      <c r="Z542" s="147"/>
      <c r="AA542" s="147"/>
      <c r="AB542" s="147"/>
      <c r="AC542" s="147"/>
      <c r="AD542" s="147"/>
      <c r="AE542" s="147"/>
      <c r="AF542" s="147"/>
      <c r="AG542" s="147" t="s">
        <v>779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ht="22.5" outlineLevel="2" x14ac:dyDescent="0.2">
      <c r="A543" s="154"/>
      <c r="B543" s="155"/>
      <c r="C543" s="262" t="s">
        <v>780</v>
      </c>
      <c r="D543" s="263"/>
      <c r="E543" s="263"/>
      <c r="F543" s="263"/>
      <c r="G543" s="263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351</v>
      </c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75" t="str">
        <f>C543</f>
        <v>s popřípadným nutným naložením do dopravního zařízení, s vyprázdněním dopravního zařízení na hromadu nebo do dopravního prostředku, vč. příplatku za každých dalších i započatých 3,5 m výšky nad 3,5 m,</v>
      </c>
      <c r="BB543" s="147"/>
      <c r="BC543" s="147"/>
      <c r="BD543" s="147"/>
      <c r="BE543" s="147"/>
      <c r="BF543" s="147"/>
      <c r="BG543" s="147"/>
      <c r="BH543" s="147"/>
    </row>
    <row r="544" spans="1:60" outlineLevel="1" x14ac:dyDescent="0.2">
      <c r="A544" s="168">
        <v>37</v>
      </c>
      <c r="B544" s="169" t="s">
        <v>781</v>
      </c>
      <c r="C544" s="184" t="s">
        <v>782</v>
      </c>
      <c r="D544" s="170" t="s">
        <v>768</v>
      </c>
      <c r="E544" s="171">
        <v>149.46697</v>
      </c>
      <c r="F544" s="172"/>
      <c r="G544" s="173">
        <f>ROUND(E544*F544,2)</f>
        <v>0</v>
      </c>
      <c r="H544" s="172"/>
      <c r="I544" s="173">
        <f>ROUND(E544*H544,2)</f>
        <v>0</v>
      </c>
      <c r="J544" s="172"/>
      <c r="K544" s="173">
        <f>ROUND(E544*J544,2)</f>
        <v>0</v>
      </c>
      <c r="L544" s="173">
        <v>21</v>
      </c>
      <c r="M544" s="173">
        <f>G544*(1+L544/100)</f>
        <v>0</v>
      </c>
      <c r="N544" s="171">
        <v>0</v>
      </c>
      <c r="O544" s="171">
        <f>ROUND(E544*N544,2)</f>
        <v>0</v>
      </c>
      <c r="P544" s="171">
        <v>0</v>
      </c>
      <c r="Q544" s="171">
        <f>ROUND(E544*P544,2)</f>
        <v>0</v>
      </c>
      <c r="R544" s="173" t="s">
        <v>349</v>
      </c>
      <c r="S544" s="173" t="s">
        <v>248</v>
      </c>
      <c r="T544" s="174" t="s">
        <v>289</v>
      </c>
      <c r="U544" s="158">
        <v>0.49</v>
      </c>
      <c r="V544" s="158">
        <f>ROUND(E544*U544,2)</f>
        <v>73.239999999999995</v>
      </c>
      <c r="W544" s="158"/>
      <c r="X544" s="158" t="s">
        <v>778</v>
      </c>
      <c r="Y544" s="158" t="s">
        <v>250</v>
      </c>
      <c r="Z544" s="147"/>
      <c r="AA544" s="147"/>
      <c r="AB544" s="147"/>
      <c r="AC544" s="147"/>
      <c r="AD544" s="147"/>
      <c r="AE544" s="147"/>
      <c r="AF544" s="147"/>
      <c r="AG544" s="147" t="s">
        <v>779</v>
      </c>
      <c r="AH544" s="147"/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2" x14ac:dyDescent="0.2">
      <c r="A545" s="154"/>
      <c r="B545" s="155"/>
      <c r="C545" s="253" t="s">
        <v>783</v>
      </c>
      <c r="D545" s="254"/>
      <c r="E545" s="254"/>
      <c r="F545" s="254"/>
      <c r="G545" s="254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253</v>
      </c>
      <c r="AH545" s="147"/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1" x14ac:dyDescent="0.2">
      <c r="A546" s="176">
        <v>38</v>
      </c>
      <c r="B546" s="177" t="s">
        <v>784</v>
      </c>
      <c r="C546" s="185" t="s">
        <v>785</v>
      </c>
      <c r="D546" s="178" t="s">
        <v>768</v>
      </c>
      <c r="E546" s="179">
        <v>2839.8724999999999</v>
      </c>
      <c r="F546" s="180"/>
      <c r="G546" s="181">
        <f>ROUND(E546*F546,2)</f>
        <v>0</v>
      </c>
      <c r="H546" s="180"/>
      <c r="I546" s="181">
        <f>ROUND(E546*H546,2)</f>
        <v>0</v>
      </c>
      <c r="J546" s="180"/>
      <c r="K546" s="181">
        <f>ROUND(E546*J546,2)</f>
        <v>0</v>
      </c>
      <c r="L546" s="181">
        <v>21</v>
      </c>
      <c r="M546" s="181">
        <f>G546*(1+L546/100)</f>
        <v>0</v>
      </c>
      <c r="N546" s="179">
        <v>0</v>
      </c>
      <c r="O546" s="179">
        <f>ROUND(E546*N546,2)</f>
        <v>0</v>
      </c>
      <c r="P546" s="179">
        <v>0</v>
      </c>
      <c r="Q546" s="179">
        <f>ROUND(E546*P546,2)</f>
        <v>0</v>
      </c>
      <c r="R546" s="181" t="s">
        <v>349</v>
      </c>
      <c r="S546" s="181" t="s">
        <v>248</v>
      </c>
      <c r="T546" s="182" t="s">
        <v>289</v>
      </c>
      <c r="U546" s="158">
        <v>0</v>
      </c>
      <c r="V546" s="158">
        <f>ROUND(E546*U546,2)</f>
        <v>0</v>
      </c>
      <c r="W546" s="158"/>
      <c r="X546" s="158" t="s">
        <v>778</v>
      </c>
      <c r="Y546" s="158" t="s">
        <v>250</v>
      </c>
      <c r="Z546" s="147"/>
      <c r="AA546" s="147"/>
      <c r="AB546" s="147"/>
      <c r="AC546" s="147"/>
      <c r="AD546" s="147"/>
      <c r="AE546" s="147"/>
      <c r="AF546" s="147"/>
      <c r="AG546" s="147" t="s">
        <v>779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1" x14ac:dyDescent="0.2">
      <c r="A547" s="176">
        <v>39</v>
      </c>
      <c r="B547" s="177" t="s">
        <v>786</v>
      </c>
      <c r="C547" s="185" t="s">
        <v>787</v>
      </c>
      <c r="D547" s="178" t="s">
        <v>768</v>
      </c>
      <c r="E547" s="179">
        <v>149.46697</v>
      </c>
      <c r="F547" s="180"/>
      <c r="G547" s="181">
        <f>ROUND(E547*F547,2)</f>
        <v>0</v>
      </c>
      <c r="H547" s="180"/>
      <c r="I547" s="181">
        <f>ROUND(E547*H547,2)</f>
        <v>0</v>
      </c>
      <c r="J547" s="180"/>
      <c r="K547" s="181">
        <f>ROUND(E547*J547,2)</f>
        <v>0</v>
      </c>
      <c r="L547" s="181">
        <v>21</v>
      </c>
      <c r="M547" s="181">
        <f>G547*(1+L547/100)</f>
        <v>0</v>
      </c>
      <c r="N547" s="179">
        <v>0</v>
      </c>
      <c r="O547" s="179">
        <f>ROUND(E547*N547,2)</f>
        <v>0</v>
      </c>
      <c r="P547" s="179">
        <v>0</v>
      </c>
      <c r="Q547" s="179">
        <f>ROUND(E547*P547,2)</f>
        <v>0</v>
      </c>
      <c r="R547" s="181" t="s">
        <v>349</v>
      </c>
      <c r="S547" s="181" t="s">
        <v>248</v>
      </c>
      <c r="T547" s="182" t="s">
        <v>289</v>
      </c>
      <c r="U547" s="158">
        <v>0.94199999999999995</v>
      </c>
      <c r="V547" s="158">
        <f>ROUND(E547*U547,2)</f>
        <v>140.80000000000001</v>
      </c>
      <c r="W547" s="158"/>
      <c r="X547" s="158" t="s">
        <v>778</v>
      </c>
      <c r="Y547" s="158" t="s">
        <v>250</v>
      </c>
      <c r="Z547" s="147"/>
      <c r="AA547" s="147"/>
      <c r="AB547" s="147"/>
      <c r="AC547" s="147"/>
      <c r="AD547" s="147"/>
      <c r="AE547" s="147"/>
      <c r="AF547" s="147"/>
      <c r="AG547" s="147" t="s">
        <v>779</v>
      </c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ht="22.5" outlineLevel="1" x14ac:dyDescent="0.2">
      <c r="A548" s="168">
        <v>40</v>
      </c>
      <c r="B548" s="169" t="s">
        <v>788</v>
      </c>
      <c r="C548" s="184" t="s">
        <v>789</v>
      </c>
      <c r="D548" s="170" t="s">
        <v>768</v>
      </c>
      <c r="E548" s="171">
        <v>1345.2027700000001</v>
      </c>
      <c r="F548" s="172"/>
      <c r="G548" s="173">
        <f>ROUND(E548*F548,2)</f>
        <v>0</v>
      </c>
      <c r="H548" s="172"/>
      <c r="I548" s="173">
        <f>ROUND(E548*H548,2)</f>
        <v>0</v>
      </c>
      <c r="J548" s="172"/>
      <c r="K548" s="173">
        <f>ROUND(E548*J548,2)</f>
        <v>0</v>
      </c>
      <c r="L548" s="173">
        <v>21</v>
      </c>
      <c r="M548" s="173">
        <f>G548*(1+L548/100)</f>
        <v>0</v>
      </c>
      <c r="N548" s="171">
        <v>0</v>
      </c>
      <c r="O548" s="171">
        <f>ROUND(E548*N548,2)</f>
        <v>0</v>
      </c>
      <c r="P548" s="171">
        <v>0</v>
      </c>
      <c r="Q548" s="171">
        <f>ROUND(E548*P548,2)</f>
        <v>0</v>
      </c>
      <c r="R548" s="173" t="s">
        <v>349</v>
      </c>
      <c r="S548" s="173" t="s">
        <v>248</v>
      </c>
      <c r="T548" s="174" t="s">
        <v>289</v>
      </c>
      <c r="U548" s="158">
        <v>0.105</v>
      </c>
      <c r="V548" s="158">
        <f>ROUND(E548*U548,2)</f>
        <v>141.25</v>
      </c>
      <c r="W548" s="158"/>
      <c r="X548" s="158" t="s">
        <v>778</v>
      </c>
      <c r="Y548" s="158" t="s">
        <v>250</v>
      </c>
      <c r="Z548" s="147"/>
      <c r="AA548" s="147"/>
      <c r="AB548" s="147"/>
      <c r="AC548" s="147"/>
      <c r="AD548" s="147"/>
      <c r="AE548" s="147"/>
      <c r="AF548" s="147"/>
      <c r="AG548" s="147" t="s">
        <v>779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x14ac:dyDescent="0.2">
      <c r="A549" s="3"/>
      <c r="B549" s="4"/>
      <c r="C549" s="186"/>
      <c r="D549" s="6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AE549">
        <v>12</v>
      </c>
      <c r="AF549">
        <v>21</v>
      </c>
      <c r="AG549" t="s">
        <v>229</v>
      </c>
    </row>
    <row r="550" spans="1:60" x14ac:dyDescent="0.2">
      <c r="A550" s="150"/>
      <c r="B550" s="151" t="s">
        <v>29</v>
      </c>
      <c r="C550" s="187"/>
      <c r="D550" s="152"/>
      <c r="E550" s="153"/>
      <c r="F550" s="153"/>
      <c r="G550" s="167">
        <f>G8+G80+G448+G452+G459+G517+G529+G535</f>
        <v>0</v>
      </c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AE550">
        <f>SUMIF(L7:L548,AE549,G7:G548)</f>
        <v>0</v>
      </c>
      <c r="AF550">
        <f>SUMIF(L7:L548,AF549,G7:G548)</f>
        <v>0</v>
      </c>
      <c r="AG550" t="s">
        <v>282</v>
      </c>
    </row>
    <row r="551" spans="1:60" x14ac:dyDescent="0.2">
      <c r="C551" s="188"/>
      <c r="D551" s="10"/>
      <c r="AG551" t="s">
        <v>283</v>
      </c>
    </row>
    <row r="552" spans="1:60" x14ac:dyDescent="0.2">
      <c r="D552" s="10"/>
    </row>
    <row r="553" spans="1:60" x14ac:dyDescent="0.2">
      <c r="D553" s="10"/>
    </row>
    <row r="554" spans="1:60" x14ac:dyDescent="0.2">
      <c r="D554" s="10"/>
    </row>
    <row r="555" spans="1:60" x14ac:dyDescent="0.2">
      <c r="D555" s="10"/>
    </row>
    <row r="556" spans="1:60" x14ac:dyDescent="0.2">
      <c r="D556" s="10"/>
    </row>
    <row r="557" spans="1:60" x14ac:dyDescent="0.2">
      <c r="D557" s="10"/>
    </row>
    <row r="558" spans="1:60" x14ac:dyDescent="0.2">
      <c r="D558" s="10"/>
    </row>
    <row r="559" spans="1:60" x14ac:dyDescent="0.2">
      <c r="D559" s="10"/>
    </row>
    <row r="560" spans="1:60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bN+DZhOwQzYYfB3u90kZIloLoMliW0LnmfjVcnPXJu1JQTGGeDeF5ZKQ/bFU5ZXTXqLWgv9i6zS0RTYhoCxFA==" saltValue="fkaK8ESqLf7s1ph7mgT3Tw==" spinCount="100000" sheet="1" formatRows="0"/>
  <mergeCells count="17">
    <mergeCell ref="C402:G402"/>
    <mergeCell ref="A1:G1"/>
    <mergeCell ref="C2:G2"/>
    <mergeCell ref="C3:G3"/>
    <mergeCell ref="C4:G4"/>
    <mergeCell ref="C82:G82"/>
    <mergeCell ref="C99:G99"/>
    <mergeCell ref="C110:G110"/>
    <mergeCell ref="C168:G168"/>
    <mergeCell ref="C226:G226"/>
    <mergeCell ref="C231:G231"/>
    <mergeCell ref="C235:G235"/>
    <mergeCell ref="C450:G450"/>
    <mergeCell ref="C537:G537"/>
    <mergeCell ref="C540:G540"/>
    <mergeCell ref="C543:G543"/>
    <mergeCell ref="C545:G545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0BC4C-98FA-450A-8763-D404B6C0E2A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284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50</v>
      </c>
      <c r="C3" s="256" t="s">
        <v>51</v>
      </c>
      <c r="D3" s="257"/>
      <c r="E3" s="257"/>
      <c r="F3" s="257"/>
      <c r="G3" s="258"/>
      <c r="AC3" s="120" t="s">
        <v>217</v>
      </c>
      <c r="AG3" t="s">
        <v>219</v>
      </c>
    </row>
    <row r="4" spans="1:60" ht="24.95" customHeight="1" x14ac:dyDescent="0.2">
      <c r="A4" s="140" t="s">
        <v>9</v>
      </c>
      <c r="B4" s="141" t="s">
        <v>53</v>
      </c>
      <c r="C4" s="259" t="s">
        <v>54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243</v>
      </c>
      <c r="B8" s="162" t="s">
        <v>93</v>
      </c>
      <c r="C8" s="183" t="s">
        <v>94</v>
      </c>
      <c r="D8" s="163"/>
      <c r="E8" s="164"/>
      <c r="F8" s="165"/>
      <c r="G8" s="165">
        <f>SUMIF(AG9:AG47,"&lt;&gt;NOR",G9:G47)</f>
        <v>0</v>
      </c>
      <c r="H8" s="165"/>
      <c r="I8" s="165">
        <f>SUM(I9:I47)</f>
        <v>0</v>
      </c>
      <c r="J8" s="165"/>
      <c r="K8" s="165">
        <f>SUM(K9:K47)</f>
        <v>0</v>
      </c>
      <c r="L8" s="165"/>
      <c r="M8" s="165">
        <f>SUM(M9:M47)</f>
        <v>0</v>
      </c>
      <c r="N8" s="164"/>
      <c r="O8" s="164">
        <f>SUM(O9:O47)</f>
        <v>0</v>
      </c>
      <c r="P8" s="164"/>
      <c r="Q8" s="164">
        <f>SUM(Q9:Q47)</f>
        <v>0</v>
      </c>
      <c r="R8" s="165"/>
      <c r="S8" s="165"/>
      <c r="T8" s="166"/>
      <c r="U8" s="160"/>
      <c r="V8" s="160">
        <f>SUM(V9:V47)</f>
        <v>24.54</v>
      </c>
      <c r="W8" s="160"/>
      <c r="X8" s="160"/>
      <c r="Y8" s="160"/>
      <c r="AG8" t="s">
        <v>244</v>
      </c>
    </row>
    <row r="9" spans="1:60" outlineLevel="1" x14ac:dyDescent="0.2">
      <c r="A9" s="168">
        <v>1</v>
      </c>
      <c r="B9" s="169" t="s">
        <v>790</v>
      </c>
      <c r="C9" s="184" t="s">
        <v>791</v>
      </c>
      <c r="D9" s="170" t="s">
        <v>348</v>
      </c>
      <c r="E9" s="171">
        <v>25.185379999999999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 t="s">
        <v>792</v>
      </c>
      <c r="S9" s="173" t="s">
        <v>248</v>
      </c>
      <c r="T9" s="174" t="s">
        <v>289</v>
      </c>
      <c r="U9" s="158">
        <v>0.36799999999999999</v>
      </c>
      <c r="V9" s="158">
        <f>ROUND(E9*U9,2)</f>
        <v>9.27</v>
      </c>
      <c r="W9" s="158"/>
      <c r="X9" s="158" t="s">
        <v>290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291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2" t="s">
        <v>793</v>
      </c>
      <c r="D10" s="263"/>
      <c r="E10" s="263"/>
      <c r="F10" s="263"/>
      <c r="G10" s="26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351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93" t="s">
        <v>794</v>
      </c>
      <c r="D11" s="189"/>
      <c r="E11" s="190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293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93" t="s">
        <v>795</v>
      </c>
      <c r="D12" s="189"/>
      <c r="E12" s="190">
        <v>25.185379999999999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293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68">
        <v>2</v>
      </c>
      <c r="B13" s="169" t="s">
        <v>796</v>
      </c>
      <c r="C13" s="184" t="s">
        <v>797</v>
      </c>
      <c r="D13" s="170" t="s">
        <v>348</v>
      </c>
      <c r="E13" s="171">
        <v>7.5556099999999997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 t="s">
        <v>792</v>
      </c>
      <c r="S13" s="173" t="s">
        <v>248</v>
      </c>
      <c r="T13" s="174" t="s">
        <v>289</v>
      </c>
      <c r="U13" s="158">
        <v>5.8000000000000003E-2</v>
      </c>
      <c r="V13" s="158">
        <f>ROUND(E13*U13,2)</f>
        <v>0.44</v>
      </c>
      <c r="W13" s="158"/>
      <c r="X13" s="158" t="s">
        <v>290</v>
      </c>
      <c r="Y13" s="158" t="s">
        <v>250</v>
      </c>
      <c r="Z13" s="147"/>
      <c r="AA13" s="147"/>
      <c r="AB13" s="147"/>
      <c r="AC13" s="147"/>
      <c r="AD13" s="147"/>
      <c r="AE13" s="147"/>
      <c r="AF13" s="147"/>
      <c r="AG13" s="147" t="s">
        <v>291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62" t="s">
        <v>793</v>
      </c>
      <c r="D14" s="263"/>
      <c r="E14" s="263"/>
      <c r="F14" s="263"/>
      <c r="G14" s="263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351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93" t="s">
        <v>798</v>
      </c>
      <c r="D15" s="189"/>
      <c r="E15" s="190">
        <v>7.5556099999999997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293</v>
      </c>
      <c r="AH15" s="147">
        <v>5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68">
        <v>3</v>
      </c>
      <c r="B16" s="169" t="s">
        <v>799</v>
      </c>
      <c r="C16" s="184" t="s">
        <v>800</v>
      </c>
      <c r="D16" s="170" t="s">
        <v>348</v>
      </c>
      <c r="E16" s="171">
        <v>7.1414999999999997</v>
      </c>
      <c r="F16" s="172"/>
      <c r="G16" s="173">
        <f>ROUND(E16*F16,2)</f>
        <v>0</v>
      </c>
      <c r="H16" s="172"/>
      <c r="I16" s="173">
        <f>ROUND(E16*H16,2)</f>
        <v>0</v>
      </c>
      <c r="J16" s="172"/>
      <c r="K16" s="173">
        <f>ROUND(E16*J16,2)</f>
        <v>0</v>
      </c>
      <c r="L16" s="173">
        <v>21</v>
      </c>
      <c r="M16" s="173">
        <f>G16*(1+L16/100)</f>
        <v>0</v>
      </c>
      <c r="N16" s="171">
        <v>0</v>
      </c>
      <c r="O16" s="171">
        <f>ROUND(E16*N16,2)</f>
        <v>0</v>
      </c>
      <c r="P16" s="171">
        <v>0</v>
      </c>
      <c r="Q16" s="171">
        <f>ROUND(E16*P16,2)</f>
        <v>0</v>
      </c>
      <c r="R16" s="173" t="s">
        <v>792</v>
      </c>
      <c r="S16" s="173" t="s">
        <v>248</v>
      </c>
      <c r="T16" s="174" t="s">
        <v>289</v>
      </c>
      <c r="U16" s="158">
        <v>0.36499999999999999</v>
      </c>
      <c r="V16" s="158">
        <f>ROUND(E16*U16,2)</f>
        <v>2.61</v>
      </c>
      <c r="W16" s="158"/>
      <c r="X16" s="158" t="s">
        <v>290</v>
      </c>
      <c r="Y16" s="158" t="s">
        <v>250</v>
      </c>
      <c r="Z16" s="147"/>
      <c r="AA16" s="147"/>
      <c r="AB16" s="147"/>
      <c r="AC16" s="147"/>
      <c r="AD16" s="147"/>
      <c r="AE16" s="147"/>
      <c r="AF16" s="147"/>
      <c r="AG16" s="147" t="s">
        <v>291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2" x14ac:dyDescent="0.2">
      <c r="A17" s="154"/>
      <c r="B17" s="155"/>
      <c r="C17" s="262" t="s">
        <v>801</v>
      </c>
      <c r="D17" s="263"/>
      <c r="E17" s="263"/>
      <c r="F17" s="263"/>
      <c r="G17" s="263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351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75" t="str">
        <f>C17</f>
        <v>zapažených i nezapažených s urovnáním dna do předepsaného profilu a spádu, s přehozením výkopku na přilehlém terénu na vzdálenost do 3 m od podélné osy rýhy nebo s naložením výkopku na dopravní prostředek.</v>
      </c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93" t="s">
        <v>794</v>
      </c>
      <c r="D18" s="189"/>
      <c r="E18" s="190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293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93" t="s">
        <v>802</v>
      </c>
      <c r="D19" s="189"/>
      <c r="E19" s="190">
        <v>6.7039999999999997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293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93" t="s">
        <v>803</v>
      </c>
      <c r="D20" s="189"/>
      <c r="E20" s="190">
        <v>0.4375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293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8">
        <v>4</v>
      </c>
      <c r="B21" s="169" t="s">
        <v>804</v>
      </c>
      <c r="C21" s="184" t="s">
        <v>805</v>
      </c>
      <c r="D21" s="170" t="s">
        <v>348</v>
      </c>
      <c r="E21" s="171">
        <v>2.1424500000000002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 t="s">
        <v>792</v>
      </c>
      <c r="S21" s="173" t="s">
        <v>248</v>
      </c>
      <c r="T21" s="174" t="s">
        <v>289</v>
      </c>
      <c r="U21" s="158">
        <v>0.38979999999999998</v>
      </c>
      <c r="V21" s="158">
        <f>ROUND(E21*U21,2)</f>
        <v>0.84</v>
      </c>
      <c r="W21" s="158"/>
      <c r="X21" s="158" t="s">
        <v>290</v>
      </c>
      <c r="Y21" s="158" t="s">
        <v>250</v>
      </c>
      <c r="Z21" s="147"/>
      <c r="AA21" s="147"/>
      <c r="AB21" s="147"/>
      <c r="AC21" s="147"/>
      <c r="AD21" s="147"/>
      <c r="AE21" s="147"/>
      <c r="AF21" s="147"/>
      <c r="AG21" s="147" t="s">
        <v>291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2" x14ac:dyDescent="0.2">
      <c r="A22" s="154"/>
      <c r="B22" s="155"/>
      <c r="C22" s="262" t="s">
        <v>801</v>
      </c>
      <c r="D22" s="263"/>
      <c r="E22" s="263"/>
      <c r="F22" s="263"/>
      <c r="G22" s="263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351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75" t="str">
        <f>C22</f>
        <v>zapažených i nezapažených s urovnáním dna do předepsaného profilu a spádu, s přehozením výkopku na přilehlém terénu na vzdálenost do 3 m od podélné osy rýhy nebo s naložením výkopku na dopravní prostředek.</v>
      </c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93" t="s">
        <v>806</v>
      </c>
      <c r="D23" s="189"/>
      <c r="E23" s="190">
        <v>2.1424500000000002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293</v>
      </c>
      <c r="AH23" s="147">
        <v>5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68">
        <v>5</v>
      </c>
      <c r="B24" s="169" t="s">
        <v>807</v>
      </c>
      <c r="C24" s="184" t="s">
        <v>808</v>
      </c>
      <c r="D24" s="170" t="s">
        <v>348</v>
      </c>
      <c r="E24" s="171">
        <v>37.480359999999997</v>
      </c>
      <c r="F24" s="172"/>
      <c r="G24" s="173">
        <f>ROUND(E24*F24,2)</f>
        <v>0</v>
      </c>
      <c r="H24" s="172"/>
      <c r="I24" s="173">
        <f>ROUND(E24*H24,2)</f>
        <v>0</v>
      </c>
      <c r="J24" s="172"/>
      <c r="K24" s="173">
        <f>ROUND(E24*J24,2)</f>
        <v>0</v>
      </c>
      <c r="L24" s="173">
        <v>21</v>
      </c>
      <c r="M24" s="173">
        <f>G24*(1+L24/100)</f>
        <v>0</v>
      </c>
      <c r="N24" s="171">
        <v>0</v>
      </c>
      <c r="O24" s="171">
        <f>ROUND(E24*N24,2)</f>
        <v>0</v>
      </c>
      <c r="P24" s="171">
        <v>0</v>
      </c>
      <c r="Q24" s="171">
        <f>ROUND(E24*P24,2)</f>
        <v>0</v>
      </c>
      <c r="R24" s="173" t="s">
        <v>792</v>
      </c>
      <c r="S24" s="173" t="s">
        <v>248</v>
      </c>
      <c r="T24" s="174" t="s">
        <v>289</v>
      </c>
      <c r="U24" s="158">
        <v>8.6999999999999994E-2</v>
      </c>
      <c r="V24" s="158">
        <f>ROUND(E24*U24,2)</f>
        <v>3.26</v>
      </c>
      <c r="W24" s="158"/>
      <c r="X24" s="158" t="s">
        <v>290</v>
      </c>
      <c r="Y24" s="158" t="s">
        <v>250</v>
      </c>
      <c r="Z24" s="147"/>
      <c r="AA24" s="147"/>
      <c r="AB24" s="147"/>
      <c r="AC24" s="147"/>
      <c r="AD24" s="147"/>
      <c r="AE24" s="147"/>
      <c r="AF24" s="147"/>
      <c r="AG24" s="147" t="s">
        <v>291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2" t="s">
        <v>809</v>
      </c>
      <c r="D25" s="263"/>
      <c r="E25" s="263"/>
      <c r="F25" s="263"/>
      <c r="G25" s="263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351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93" t="s">
        <v>810</v>
      </c>
      <c r="D26" s="189"/>
      <c r="E26" s="190"/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293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93" t="s">
        <v>811</v>
      </c>
      <c r="D27" s="189"/>
      <c r="E27" s="190">
        <v>25.185379999999999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293</v>
      </c>
      <c r="AH27" s="147">
        <v>5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93" t="s">
        <v>812</v>
      </c>
      <c r="D28" s="189"/>
      <c r="E28" s="190">
        <v>7.1414999999999997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293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93" t="s">
        <v>813</v>
      </c>
      <c r="D29" s="189"/>
      <c r="E29" s="190"/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293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93" t="s">
        <v>814</v>
      </c>
      <c r="D30" s="189"/>
      <c r="E30" s="190">
        <v>2.8824800000000002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293</v>
      </c>
      <c r="AH30" s="147">
        <v>5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93" t="s">
        <v>815</v>
      </c>
      <c r="D31" s="189"/>
      <c r="E31" s="190">
        <v>2.2709999999999999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293</v>
      </c>
      <c r="AH31" s="147">
        <v>5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ht="22.5" outlineLevel="1" x14ac:dyDescent="0.2">
      <c r="A32" s="168">
        <v>6</v>
      </c>
      <c r="B32" s="169" t="s">
        <v>816</v>
      </c>
      <c r="C32" s="184" t="s">
        <v>817</v>
      </c>
      <c r="D32" s="170" t="s">
        <v>348</v>
      </c>
      <c r="E32" s="171">
        <v>27.173400000000001</v>
      </c>
      <c r="F32" s="172"/>
      <c r="G32" s="173">
        <f>ROUND(E32*F32,2)</f>
        <v>0</v>
      </c>
      <c r="H32" s="172"/>
      <c r="I32" s="173">
        <f>ROUND(E32*H32,2)</f>
        <v>0</v>
      </c>
      <c r="J32" s="172"/>
      <c r="K32" s="173">
        <f>ROUND(E32*J32,2)</f>
        <v>0</v>
      </c>
      <c r="L32" s="173">
        <v>21</v>
      </c>
      <c r="M32" s="173">
        <f>G32*(1+L32/100)</f>
        <v>0</v>
      </c>
      <c r="N32" s="171">
        <v>0</v>
      </c>
      <c r="O32" s="171">
        <f>ROUND(E32*N32,2)</f>
        <v>0</v>
      </c>
      <c r="P32" s="171">
        <v>0</v>
      </c>
      <c r="Q32" s="171">
        <f>ROUND(E32*P32,2)</f>
        <v>0</v>
      </c>
      <c r="R32" s="173" t="s">
        <v>792</v>
      </c>
      <c r="S32" s="173" t="s">
        <v>248</v>
      </c>
      <c r="T32" s="174" t="s">
        <v>289</v>
      </c>
      <c r="U32" s="158">
        <v>1.0999999999999999E-2</v>
      </c>
      <c r="V32" s="158">
        <f>ROUND(E32*U32,2)</f>
        <v>0.3</v>
      </c>
      <c r="W32" s="158"/>
      <c r="X32" s="158" t="s">
        <v>290</v>
      </c>
      <c r="Y32" s="158" t="s">
        <v>250</v>
      </c>
      <c r="Z32" s="147"/>
      <c r="AA32" s="147"/>
      <c r="AB32" s="147"/>
      <c r="AC32" s="147"/>
      <c r="AD32" s="147"/>
      <c r="AE32" s="147"/>
      <c r="AF32" s="147"/>
      <c r="AG32" s="147" t="s">
        <v>291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62" t="s">
        <v>809</v>
      </c>
      <c r="D33" s="263"/>
      <c r="E33" s="263"/>
      <c r="F33" s="263"/>
      <c r="G33" s="263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351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93" t="s">
        <v>818</v>
      </c>
      <c r="D34" s="189"/>
      <c r="E34" s="190">
        <v>27.173400000000001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293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68">
        <v>7</v>
      </c>
      <c r="B35" s="169" t="s">
        <v>819</v>
      </c>
      <c r="C35" s="184" t="s">
        <v>820</v>
      </c>
      <c r="D35" s="170" t="s">
        <v>348</v>
      </c>
      <c r="E35" s="171">
        <v>2.8824800000000002</v>
      </c>
      <c r="F35" s="172"/>
      <c r="G35" s="173">
        <f>ROUND(E35*F35,2)</f>
        <v>0</v>
      </c>
      <c r="H35" s="172"/>
      <c r="I35" s="173">
        <f>ROUND(E35*H35,2)</f>
        <v>0</v>
      </c>
      <c r="J35" s="172"/>
      <c r="K35" s="173">
        <f>ROUND(E35*J35,2)</f>
        <v>0</v>
      </c>
      <c r="L35" s="173">
        <v>21</v>
      </c>
      <c r="M35" s="173">
        <f>G35*(1+L35/100)</f>
        <v>0</v>
      </c>
      <c r="N35" s="171">
        <v>0</v>
      </c>
      <c r="O35" s="171">
        <f>ROUND(E35*N35,2)</f>
        <v>0</v>
      </c>
      <c r="P35" s="171">
        <v>0</v>
      </c>
      <c r="Q35" s="171">
        <f>ROUND(E35*P35,2)</f>
        <v>0</v>
      </c>
      <c r="R35" s="173" t="s">
        <v>792</v>
      </c>
      <c r="S35" s="173" t="s">
        <v>248</v>
      </c>
      <c r="T35" s="174" t="s">
        <v>289</v>
      </c>
      <c r="U35" s="158">
        <v>0.20200000000000001</v>
      </c>
      <c r="V35" s="158">
        <f>ROUND(E35*U35,2)</f>
        <v>0.57999999999999996</v>
      </c>
      <c r="W35" s="158"/>
      <c r="X35" s="158" t="s">
        <v>290</v>
      </c>
      <c r="Y35" s="158" t="s">
        <v>250</v>
      </c>
      <c r="Z35" s="147"/>
      <c r="AA35" s="147"/>
      <c r="AB35" s="147"/>
      <c r="AC35" s="147"/>
      <c r="AD35" s="147"/>
      <c r="AE35" s="147"/>
      <c r="AF35" s="147"/>
      <c r="AG35" s="147" t="s">
        <v>291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62" t="s">
        <v>821</v>
      </c>
      <c r="D36" s="263"/>
      <c r="E36" s="263"/>
      <c r="F36" s="263"/>
      <c r="G36" s="263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351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93" t="s">
        <v>822</v>
      </c>
      <c r="D37" s="189"/>
      <c r="E37" s="190">
        <v>2.8824800000000002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293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68">
        <v>8</v>
      </c>
      <c r="B38" s="169" t="s">
        <v>823</v>
      </c>
      <c r="C38" s="184" t="s">
        <v>824</v>
      </c>
      <c r="D38" s="170" t="s">
        <v>348</v>
      </c>
      <c r="E38" s="171">
        <v>2.2709999999999999</v>
      </c>
      <c r="F38" s="172"/>
      <c r="G38" s="173">
        <f>ROUND(E38*F38,2)</f>
        <v>0</v>
      </c>
      <c r="H38" s="172"/>
      <c r="I38" s="173">
        <f>ROUND(E38*H38,2)</f>
        <v>0</v>
      </c>
      <c r="J38" s="172"/>
      <c r="K38" s="173">
        <f>ROUND(E38*J38,2)</f>
        <v>0</v>
      </c>
      <c r="L38" s="173">
        <v>21</v>
      </c>
      <c r="M38" s="173">
        <f>G38*(1+L38/100)</f>
        <v>0</v>
      </c>
      <c r="N38" s="171">
        <v>0</v>
      </c>
      <c r="O38" s="171">
        <f>ROUND(E38*N38,2)</f>
        <v>0</v>
      </c>
      <c r="P38" s="171">
        <v>0</v>
      </c>
      <c r="Q38" s="171">
        <f>ROUND(E38*P38,2)</f>
        <v>0</v>
      </c>
      <c r="R38" s="173" t="s">
        <v>792</v>
      </c>
      <c r="S38" s="173" t="s">
        <v>248</v>
      </c>
      <c r="T38" s="174" t="s">
        <v>289</v>
      </c>
      <c r="U38" s="158">
        <v>2.1949999999999998</v>
      </c>
      <c r="V38" s="158">
        <f>ROUND(E38*U38,2)</f>
        <v>4.9800000000000004</v>
      </c>
      <c r="W38" s="158"/>
      <c r="X38" s="158" t="s">
        <v>290</v>
      </c>
      <c r="Y38" s="158" t="s">
        <v>250</v>
      </c>
      <c r="Z38" s="147"/>
      <c r="AA38" s="147"/>
      <c r="AB38" s="147"/>
      <c r="AC38" s="147"/>
      <c r="AD38" s="147"/>
      <c r="AE38" s="147"/>
      <c r="AF38" s="147"/>
      <c r="AG38" s="147" t="s">
        <v>291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2" x14ac:dyDescent="0.2">
      <c r="A39" s="154"/>
      <c r="B39" s="155"/>
      <c r="C39" s="262" t="s">
        <v>825</v>
      </c>
      <c r="D39" s="263"/>
      <c r="E39" s="263"/>
      <c r="F39" s="263"/>
      <c r="G39" s="263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351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75" t="str">
        <f>C39</f>
        <v>sypaninou z vhodných hornin tř. 1 - 4 nebo materiálem, uloženým ve vzdálenosti do 30 m od vnějšího kraje objektu, pro jakoukoliv míru zhutnění,</v>
      </c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193" t="s">
        <v>826</v>
      </c>
      <c r="D40" s="189"/>
      <c r="E40" s="190">
        <v>1.6759999999999999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293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">
      <c r="A41" s="154"/>
      <c r="B41" s="155"/>
      <c r="C41" s="193" t="s">
        <v>827</v>
      </c>
      <c r="D41" s="189"/>
      <c r="E41" s="190">
        <v>0.28000000000000003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293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193" t="s">
        <v>828</v>
      </c>
      <c r="D42" s="189"/>
      <c r="E42" s="190">
        <v>0.315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293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8">
        <v>9</v>
      </c>
      <c r="B43" s="169" t="s">
        <v>829</v>
      </c>
      <c r="C43" s="184" t="s">
        <v>830</v>
      </c>
      <c r="D43" s="170" t="s">
        <v>348</v>
      </c>
      <c r="E43" s="171">
        <v>2.2709999999999999</v>
      </c>
      <c r="F43" s="172"/>
      <c r="G43" s="173">
        <f>ROUND(E43*F43,2)</f>
        <v>0</v>
      </c>
      <c r="H43" s="172"/>
      <c r="I43" s="173">
        <f>ROUND(E43*H43,2)</f>
        <v>0</v>
      </c>
      <c r="J43" s="172"/>
      <c r="K43" s="173">
        <f>ROUND(E43*J43,2)</f>
        <v>0</v>
      </c>
      <c r="L43" s="173">
        <v>21</v>
      </c>
      <c r="M43" s="173">
        <f>G43*(1+L43/100)</f>
        <v>0</v>
      </c>
      <c r="N43" s="171">
        <v>0</v>
      </c>
      <c r="O43" s="171">
        <f>ROUND(E43*N43,2)</f>
        <v>0</v>
      </c>
      <c r="P43" s="171">
        <v>0</v>
      </c>
      <c r="Q43" s="171">
        <f>ROUND(E43*P43,2)</f>
        <v>0</v>
      </c>
      <c r="R43" s="173" t="s">
        <v>792</v>
      </c>
      <c r="S43" s="173" t="s">
        <v>248</v>
      </c>
      <c r="T43" s="174" t="s">
        <v>289</v>
      </c>
      <c r="U43" s="158">
        <v>0.997</v>
      </c>
      <c r="V43" s="158">
        <f>ROUND(E43*U43,2)</f>
        <v>2.2599999999999998</v>
      </c>
      <c r="W43" s="158"/>
      <c r="X43" s="158" t="s">
        <v>290</v>
      </c>
      <c r="Y43" s="158" t="s">
        <v>250</v>
      </c>
      <c r="Z43" s="147"/>
      <c r="AA43" s="147"/>
      <c r="AB43" s="147"/>
      <c r="AC43" s="147"/>
      <c r="AD43" s="147"/>
      <c r="AE43" s="147"/>
      <c r="AF43" s="147"/>
      <c r="AG43" s="147" t="s">
        <v>291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2" x14ac:dyDescent="0.2">
      <c r="A44" s="154"/>
      <c r="B44" s="155"/>
      <c r="C44" s="262" t="s">
        <v>825</v>
      </c>
      <c r="D44" s="263"/>
      <c r="E44" s="263"/>
      <c r="F44" s="263"/>
      <c r="G44" s="263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351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75" t="str">
        <f>C44</f>
        <v>sypaninou z vhodných hornin tř. 1 - 4 nebo materiálem, uloženým ve vzdálenosti do 30 m od vnějšího kraje objektu, pro jakoukoliv míru zhutnění,</v>
      </c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93" t="s">
        <v>815</v>
      </c>
      <c r="D45" s="189"/>
      <c r="E45" s="190">
        <v>2.2709999999999999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293</v>
      </c>
      <c r="AH45" s="147">
        <v>5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68">
        <v>10</v>
      </c>
      <c r="B46" s="169" t="s">
        <v>831</v>
      </c>
      <c r="C46" s="184" t="s">
        <v>832</v>
      </c>
      <c r="D46" s="170" t="s">
        <v>348</v>
      </c>
      <c r="E46" s="171">
        <v>27.173400000000001</v>
      </c>
      <c r="F46" s="172"/>
      <c r="G46" s="173">
        <f>ROUND(E46*F46,2)</f>
        <v>0</v>
      </c>
      <c r="H46" s="172"/>
      <c r="I46" s="173">
        <f>ROUND(E46*H46,2)</f>
        <v>0</v>
      </c>
      <c r="J46" s="172"/>
      <c r="K46" s="173">
        <f>ROUND(E46*J46,2)</f>
        <v>0</v>
      </c>
      <c r="L46" s="173">
        <v>21</v>
      </c>
      <c r="M46" s="173">
        <f>G46*(1+L46/100)</f>
        <v>0</v>
      </c>
      <c r="N46" s="171">
        <v>0</v>
      </c>
      <c r="O46" s="171">
        <f>ROUND(E46*N46,2)</f>
        <v>0</v>
      </c>
      <c r="P46" s="171">
        <v>0</v>
      </c>
      <c r="Q46" s="171">
        <f>ROUND(E46*P46,2)</f>
        <v>0</v>
      </c>
      <c r="R46" s="173" t="s">
        <v>792</v>
      </c>
      <c r="S46" s="173" t="s">
        <v>248</v>
      </c>
      <c r="T46" s="174" t="s">
        <v>289</v>
      </c>
      <c r="U46" s="158">
        <v>0</v>
      </c>
      <c r="V46" s="158">
        <f>ROUND(E46*U46,2)</f>
        <v>0</v>
      </c>
      <c r="W46" s="158"/>
      <c r="X46" s="158" t="s">
        <v>290</v>
      </c>
      <c r="Y46" s="158" t="s">
        <v>250</v>
      </c>
      <c r="Z46" s="147"/>
      <c r="AA46" s="147"/>
      <c r="AB46" s="147"/>
      <c r="AC46" s="147"/>
      <c r="AD46" s="147"/>
      <c r="AE46" s="147"/>
      <c r="AF46" s="147"/>
      <c r="AG46" s="147" t="s">
        <v>291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93" t="s">
        <v>833</v>
      </c>
      <c r="D47" s="189"/>
      <c r="E47" s="190">
        <v>27.173400000000001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293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1" t="s">
        <v>243</v>
      </c>
      <c r="B48" s="162" t="s">
        <v>97</v>
      </c>
      <c r="C48" s="183" t="s">
        <v>98</v>
      </c>
      <c r="D48" s="163"/>
      <c r="E48" s="164"/>
      <c r="F48" s="165"/>
      <c r="G48" s="165">
        <f>SUMIF(AG49:AG53,"&lt;&gt;NOR",G49:G53)</f>
        <v>0</v>
      </c>
      <c r="H48" s="165"/>
      <c r="I48" s="165">
        <f>SUM(I49:I53)</f>
        <v>0</v>
      </c>
      <c r="J48" s="165"/>
      <c r="K48" s="165">
        <f>SUM(K49:K53)</f>
        <v>0</v>
      </c>
      <c r="L48" s="165"/>
      <c r="M48" s="165">
        <f>SUM(M49:M53)</f>
        <v>0</v>
      </c>
      <c r="N48" s="164"/>
      <c r="O48" s="164">
        <f>SUM(O49:O53)</f>
        <v>5.35</v>
      </c>
      <c r="P48" s="164"/>
      <c r="Q48" s="164">
        <f>SUM(Q49:Q53)</f>
        <v>0</v>
      </c>
      <c r="R48" s="165"/>
      <c r="S48" s="165"/>
      <c r="T48" s="166"/>
      <c r="U48" s="160"/>
      <c r="V48" s="160">
        <f>SUM(V49:V53)</f>
        <v>2.46</v>
      </c>
      <c r="W48" s="160"/>
      <c r="X48" s="160"/>
      <c r="Y48" s="160"/>
      <c r="AG48" t="s">
        <v>244</v>
      </c>
    </row>
    <row r="49" spans="1:60" outlineLevel="1" x14ac:dyDescent="0.2">
      <c r="A49" s="168">
        <v>11</v>
      </c>
      <c r="B49" s="169" t="s">
        <v>834</v>
      </c>
      <c r="C49" s="184" t="s">
        <v>835</v>
      </c>
      <c r="D49" s="170" t="s">
        <v>348</v>
      </c>
      <c r="E49" s="171">
        <v>2.5465</v>
      </c>
      <c r="F49" s="172"/>
      <c r="G49" s="173">
        <f>ROUND(E49*F49,2)</f>
        <v>0</v>
      </c>
      <c r="H49" s="172"/>
      <c r="I49" s="173">
        <f>ROUND(E49*H49,2)</f>
        <v>0</v>
      </c>
      <c r="J49" s="172"/>
      <c r="K49" s="173">
        <f>ROUND(E49*J49,2)</f>
        <v>0</v>
      </c>
      <c r="L49" s="173">
        <v>21</v>
      </c>
      <c r="M49" s="173">
        <f>G49*(1+L49/100)</f>
        <v>0</v>
      </c>
      <c r="N49" s="171">
        <v>2.1</v>
      </c>
      <c r="O49" s="171">
        <f>ROUND(E49*N49,2)</f>
        <v>5.35</v>
      </c>
      <c r="P49" s="171">
        <v>0</v>
      </c>
      <c r="Q49" s="171">
        <f>ROUND(E49*P49,2)</f>
        <v>0</v>
      </c>
      <c r="R49" s="173" t="s">
        <v>836</v>
      </c>
      <c r="S49" s="173" t="s">
        <v>248</v>
      </c>
      <c r="T49" s="174" t="s">
        <v>289</v>
      </c>
      <c r="U49" s="158">
        <v>0.96499999999999997</v>
      </c>
      <c r="V49" s="158">
        <f>ROUND(E49*U49,2)</f>
        <v>2.46</v>
      </c>
      <c r="W49" s="158"/>
      <c r="X49" s="158" t="s">
        <v>290</v>
      </c>
      <c r="Y49" s="158" t="s">
        <v>250</v>
      </c>
      <c r="Z49" s="147"/>
      <c r="AA49" s="147"/>
      <c r="AB49" s="147"/>
      <c r="AC49" s="147"/>
      <c r="AD49" s="147"/>
      <c r="AE49" s="147"/>
      <c r="AF49" s="147"/>
      <c r="AG49" s="147" t="s">
        <v>291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93" t="s">
        <v>794</v>
      </c>
      <c r="D50" s="189"/>
      <c r="E50" s="190"/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293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93" t="s">
        <v>837</v>
      </c>
      <c r="D51" s="189"/>
      <c r="E51" s="190">
        <v>0.41899999999999998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293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93" t="s">
        <v>838</v>
      </c>
      <c r="D52" s="189"/>
      <c r="E52" s="190">
        <v>1.655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293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93" t="s">
        <v>839</v>
      </c>
      <c r="D53" s="189"/>
      <c r="E53" s="190">
        <v>0.47249999999999998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293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x14ac:dyDescent="0.2">
      <c r="A54" s="161" t="s">
        <v>243</v>
      </c>
      <c r="B54" s="162" t="s">
        <v>99</v>
      </c>
      <c r="C54" s="183" t="s">
        <v>100</v>
      </c>
      <c r="D54" s="163"/>
      <c r="E54" s="164"/>
      <c r="F54" s="165"/>
      <c r="G54" s="165">
        <f>SUMIF(AG55:AG63,"&lt;&gt;NOR",G55:G63)</f>
        <v>0</v>
      </c>
      <c r="H54" s="165"/>
      <c r="I54" s="165">
        <f>SUM(I55:I63)</f>
        <v>0</v>
      </c>
      <c r="J54" s="165"/>
      <c r="K54" s="165">
        <f>SUM(K55:K63)</f>
        <v>0</v>
      </c>
      <c r="L54" s="165"/>
      <c r="M54" s="165">
        <f>SUM(M55:M63)</f>
        <v>0</v>
      </c>
      <c r="N54" s="164"/>
      <c r="O54" s="164">
        <f>SUM(O55:O63)</f>
        <v>14.250000000000002</v>
      </c>
      <c r="P54" s="164"/>
      <c r="Q54" s="164">
        <f>SUM(Q55:Q63)</f>
        <v>0</v>
      </c>
      <c r="R54" s="165"/>
      <c r="S54" s="165"/>
      <c r="T54" s="166"/>
      <c r="U54" s="160"/>
      <c r="V54" s="160">
        <f>SUM(V55:V63)</f>
        <v>22.08</v>
      </c>
      <c r="W54" s="160"/>
      <c r="X54" s="160"/>
      <c r="Y54" s="160"/>
      <c r="AG54" t="s">
        <v>244</v>
      </c>
    </row>
    <row r="55" spans="1:60" outlineLevel="1" x14ac:dyDescent="0.2">
      <c r="A55" s="168">
        <v>12</v>
      </c>
      <c r="B55" s="169" t="s">
        <v>840</v>
      </c>
      <c r="C55" s="184" t="s">
        <v>841</v>
      </c>
      <c r="D55" s="170" t="s">
        <v>287</v>
      </c>
      <c r="E55" s="171">
        <v>18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0.77122999999999997</v>
      </c>
      <c r="O55" s="171">
        <f>ROUND(E55*N55,2)</f>
        <v>13.88</v>
      </c>
      <c r="P55" s="171">
        <v>0</v>
      </c>
      <c r="Q55" s="171">
        <f>ROUND(E55*P55,2)</f>
        <v>0</v>
      </c>
      <c r="R55" s="173" t="s">
        <v>288</v>
      </c>
      <c r="S55" s="173" t="s">
        <v>248</v>
      </c>
      <c r="T55" s="174" t="s">
        <v>289</v>
      </c>
      <c r="U55" s="158">
        <v>0.93400000000000005</v>
      </c>
      <c r="V55" s="158">
        <f>ROUND(E55*U55,2)</f>
        <v>16.809999999999999</v>
      </c>
      <c r="W55" s="158"/>
      <c r="X55" s="158" t="s">
        <v>290</v>
      </c>
      <c r="Y55" s="158" t="s">
        <v>250</v>
      </c>
      <c r="Z55" s="147"/>
      <c r="AA55" s="147"/>
      <c r="AB55" s="147"/>
      <c r="AC55" s="147"/>
      <c r="AD55" s="147"/>
      <c r="AE55" s="147"/>
      <c r="AF55" s="147"/>
      <c r="AG55" s="147" t="s">
        <v>291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62" t="s">
        <v>842</v>
      </c>
      <c r="D56" s="263"/>
      <c r="E56" s="263"/>
      <c r="F56" s="263"/>
      <c r="G56" s="263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351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93" t="s">
        <v>843</v>
      </c>
      <c r="D57" s="189"/>
      <c r="E57" s="190">
        <v>18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293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33.75" outlineLevel="1" x14ac:dyDescent="0.2">
      <c r="A58" s="168">
        <v>13</v>
      </c>
      <c r="B58" s="169" t="s">
        <v>844</v>
      </c>
      <c r="C58" s="184" t="s">
        <v>845</v>
      </c>
      <c r="D58" s="170" t="s">
        <v>768</v>
      </c>
      <c r="E58" s="171">
        <v>0.14385999999999999</v>
      </c>
      <c r="F58" s="172"/>
      <c r="G58" s="173">
        <f>ROUND(E58*F58,2)</f>
        <v>0</v>
      </c>
      <c r="H58" s="172"/>
      <c r="I58" s="173">
        <f>ROUND(E58*H58,2)</f>
        <v>0</v>
      </c>
      <c r="J58" s="172"/>
      <c r="K58" s="173">
        <f>ROUND(E58*J58,2)</f>
        <v>0</v>
      </c>
      <c r="L58" s="173">
        <v>21</v>
      </c>
      <c r="M58" s="173">
        <f>G58*(1+L58/100)</f>
        <v>0</v>
      </c>
      <c r="N58" s="171">
        <v>1.0210999999999999</v>
      </c>
      <c r="O58" s="171">
        <f>ROUND(E58*N58,2)</f>
        <v>0.15</v>
      </c>
      <c r="P58" s="171">
        <v>0</v>
      </c>
      <c r="Q58" s="171">
        <f>ROUND(E58*P58,2)</f>
        <v>0</v>
      </c>
      <c r="R58" s="173" t="s">
        <v>288</v>
      </c>
      <c r="S58" s="173" t="s">
        <v>248</v>
      </c>
      <c r="T58" s="174" t="s">
        <v>289</v>
      </c>
      <c r="U58" s="158">
        <v>25.271000000000001</v>
      </c>
      <c r="V58" s="158">
        <f>ROUND(E58*U58,2)</f>
        <v>3.64</v>
      </c>
      <c r="W58" s="158"/>
      <c r="X58" s="158" t="s">
        <v>290</v>
      </c>
      <c r="Y58" s="158" t="s">
        <v>250</v>
      </c>
      <c r="Z58" s="147"/>
      <c r="AA58" s="147"/>
      <c r="AB58" s="147"/>
      <c r="AC58" s="147"/>
      <c r="AD58" s="147"/>
      <c r="AE58" s="147"/>
      <c r="AF58" s="147"/>
      <c r="AG58" s="147" t="s">
        <v>291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62" t="s">
        <v>846</v>
      </c>
      <c r="D59" s="263"/>
      <c r="E59" s="263"/>
      <c r="F59" s="263"/>
      <c r="G59" s="263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351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93" t="s">
        <v>847</v>
      </c>
      <c r="D60" s="189"/>
      <c r="E60" s="190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293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3" x14ac:dyDescent="0.2">
      <c r="A61" s="154"/>
      <c r="B61" s="155"/>
      <c r="C61" s="193" t="s">
        <v>848</v>
      </c>
      <c r="D61" s="189"/>
      <c r="E61" s="190">
        <v>0.14385999999999999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293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68">
        <v>14</v>
      </c>
      <c r="B62" s="169" t="s">
        <v>849</v>
      </c>
      <c r="C62" s="184" t="s">
        <v>850</v>
      </c>
      <c r="D62" s="170" t="s">
        <v>565</v>
      </c>
      <c r="E62" s="171">
        <v>4.8</v>
      </c>
      <c r="F62" s="172"/>
      <c r="G62" s="173">
        <f>ROUND(E62*F62,2)</f>
        <v>0</v>
      </c>
      <c r="H62" s="172"/>
      <c r="I62" s="173">
        <f>ROUND(E62*H62,2)</f>
        <v>0</v>
      </c>
      <c r="J62" s="172"/>
      <c r="K62" s="173">
        <f>ROUND(E62*J62,2)</f>
        <v>0</v>
      </c>
      <c r="L62" s="173">
        <v>21</v>
      </c>
      <c r="M62" s="173">
        <f>G62*(1+L62/100)</f>
        <v>0</v>
      </c>
      <c r="N62" s="171">
        <v>4.5440000000000001E-2</v>
      </c>
      <c r="O62" s="171">
        <f>ROUND(E62*N62,2)</f>
        <v>0.22</v>
      </c>
      <c r="P62" s="171">
        <v>0</v>
      </c>
      <c r="Q62" s="171">
        <f>ROUND(E62*P62,2)</f>
        <v>0</v>
      </c>
      <c r="R62" s="173" t="s">
        <v>288</v>
      </c>
      <c r="S62" s="173" t="s">
        <v>248</v>
      </c>
      <c r="T62" s="174" t="s">
        <v>289</v>
      </c>
      <c r="U62" s="158">
        <v>0.34</v>
      </c>
      <c r="V62" s="158">
        <f>ROUND(E62*U62,2)</f>
        <v>1.63</v>
      </c>
      <c r="W62" s="158"/>
      <c r="X62" s="158" t="s">
        <v>290</v>
      </c>
      <c r="Y62" s="158" t="s">
        <v>250</v>
      </c>
      <c r="Z62" s="147"/>
      <c r="AA62" s="147"/>
      <c r="AB62" s="147"/>
      <c r="AC62" s="147"/>
      <c r="AD62" s="147"/>
      <c r="AE62" s="147"/>
      <c r="AF62" s="147"/>
      <c r="AG62" s="147" t="s">
        <v>291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193" t="s">
        <v>851</v>
      </c>
      <c r="D63" s="189"/>
      <c r="E63" s="190">
        <v>4.8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293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x14ac:dyDescent="0.2">
      <c r="A64" s="161" t="s">
        <v>243</v>
      </c>
      <c r="B64" s="162" t="s">
        <v>101</v>
      </c>
      <c r="C64" s="183" t="s">
        <v>102</v>
      </c>
      <c r="D64" s="163"/>
      <c r="E64" s="164"/>
      <c r="F64" s="165"/>
      <c r="G64" s="165">
        <f>SUMIF(AG65:AG71,"&lt;&gt;NOR",G65:G71)</f>
        <v>0</v>
      </c>
      <c r="H64" s="165"/>
      <c r="I64" s="165">
        <f>SUM(I65:I71)</f>
        <v>0</v>
      </c>
      <c r="J64" s="165"/>
      <c r="K64" s="165">
        <f>SUM(K65:K71)</f>
        <v>0</v>
      </c>
      <c r="L64" s="165"/>
      <c r="M64" s="165">
        <f>SUM(M65:M71)</f>
        <v>0</v>
      </c>
      <c r="N64" s="164"/>
      <c r="O64" s="164">
        <f>SUM(O65:O71)</f>
        <v>0.71</v>
      </c>
      <c r="P64" s="164"/>
      <c r="Q64" s="164">
        <f>SUM(Q65:Q71)</f>
        <v>0</v>
      </c>
      <c r="R64" s="165"/>
      <c r="S64" s="165"/>
      <c r="T64" s="166"/>
      <c r="U64" s="160"/>
      <c r="V64" s="160">
        <f>SUM(V65:V71)</f>
        <v>22.75</v>
      </c>
      <c r="W64" s="160"/>
      <c r="X64" s="160"/>
      <c r="Y64" s="160"/>
      <c r="AG64" t="s">
        <v>244</v>
      </c>
    </row>
    <row r="65" spans="1:60" ht="22.5" outlineLevel="1" x14ac:dyDescent="0.2">
      <c r="A65" s="168">
        <v>15</v>
      </c>
      <c r="B65" s="169" t="s">
        <v>852</v>
      </c>
      <c r="C65" s="184" t="s">
        <v>853</v>
      </c>
      <c r="D65" s="170" t="s">
        <v>287</v>
      </c>
      <c r="E65" s="171">
        <v>24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2.9440000000000001E-2</v>
      </c>
      <c r="O65" s="171">
        <f>ROUND(E65*N65,2)</f>
        <v>0.71</v>
      </c>
      <c r="P65" s="171">
        <v>0</v>
      </c>
      <c r="Q65" s="171">
        <f>ROUND(E65*P65,2)</f>
        <v>0</v>
      </c>
      <c r="R65" s="173"/>
      <c r="S65" s="173" t="s">
        <v>672</v>
      </c>
      <c r="T65" s="174" t="s">
        <v>249</v>
      </c>
      <c r="U65" s="158">
        <v>0.94799999999999995</v>
      </c>
      <c r="V65" s="158">
        <f>ROUND(E65*U65,2)</f>
        <v>22.75</v>
      </c>
      <c r="W65" s="158"/>
      <c r="X65" s="158" t="s">
        <v>290</v>
      </c>
      <c r="Y65" s="158" t="s">
        <v>250</v>
      </c>
      <c r="Z65" s="147"/>
      <c r="AA65" s="147"/>
      <c r="AB65" s="147"/>
      <c r="AC65" s="147"/>
      <c r="AD65" s="147"/>
      <c r="AE65" s="147"/>
      <c r="AF65" s="147"/>
      <c r="AG65" s="147" t="s">
        <v>291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3" t="s">
        <v>1649</v>
      </c>
      <c r="D66" s="254"/>
      <c r="E66" s="254"/>
      <c r="F66" s="254"/>
      <c r="G66" s="254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253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266" t="s">
        <v>854</v>
      </c>
      <c r="D67" s="267"/>
      <c r="E67" s="267"/>
      <c r="F67" s="267"/>
      <c r="G67" s="267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253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266" t="s">
        <v>855</v>
      </c>
      <c r="D68" s="267"/>
      <c r="E68" s="267"/>
      <c r="F68" s="267"/>
      <c r="G68" s="267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253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266" t="s">
        <v>856</v>
      </c>
      <c r="D69" s="267"/>
      <c r="E69" s="267"/>
      <c r="F69" s="267"/>
      <c r="G69" s="267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253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75" t="str">
        <f>C69</f>
        <v>- standardního tmelení Q2, to je: základní tmelení Q1+ dodatečné tmelení (tmelení najemno) a případné přebroušení.</v>
      </c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93" t="s">
        <v>857</v>
      </c>
      <c r="D70" s="189"/>
      <c r="E70" s="190">
        <v>20.399999999999999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293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93" t="s">
        <v>858</v>
      </c>
      <c r="D71" s="189"/>
      <c r="E71" s="190">
        <v>3.6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293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1" t="s">
        <v>243</v>
      </c>
      <c r="B72" s="162" t="s">
        <v>105</v>
      </c>
      <c r="C72" s="183" t="s">
        <v>106</v>
      </c>
      <c r="D72" s="163"/>
      <c r="E72" s="164"/>
      <c r="F72" s="165"/>
      <c r="G72" s="165">
        <f>SUMIF(AG73:AG135,"&lt;&gt;NOR",G73:G135)</f>
        <v>0</v>
      </c>
      <c r="H72" s="165"/>
      <c r="I72" s="165">
        <f>SUM(I73:I135)</f>
        <v>0</v>
      </c>
      <c r="J72" s="165"/>
      <c r="K72" s="165">
        <f>SUM(K73:K135)</f>
        <v>0</v>
      </c>
      <c r="L72" s="165"/>
      <c r="M72" s="165">
        <f>SUM(M73:M135)</f>
        <v>0</v>
      </c>
      <c r="N72" s="164"/>
      <c r="O72" s="164">
        <f>SUM(O73:O135)</f>
        <v>4.37</v>
      </c>
      <c r="P72" s="164"/>
      <c r="Q72" s="164">
        <f>SUM(Q73:Q135)</f>
        <v>0</v>
      </c>
      <c r="R72" s="165"/>
      <c r="S72" s="165"/>
      <c r="T72" s="166"/>
      <c r="U72" s="160"/>
      <c r="V72" s="160">
        <f>SUM(V73:V135)</f>
        <v>145.28</v>
      </c>
      <c r="W72" s="160"/>
      <c r="X72" s="160"/>
      <c r="Y72" s="160"/>
      <c r="AG72" t="s">
        <v>244</v>
      </c>
    </row>
    <row r="73" spans="1:60" outlineLevel="1" x14ac:dyDescent="0.2">
      <c r="A73" s="168">
        <v>16</v>
      </c>
      <c r="B73" s="169" t="s">
        <v>859</v>
      </c>
      <c r="C73" s="184" t="s">
        <v>860</v>
      </c>
      <c r="D73" s="170" t="s">
        <v>287</v>
      </c>
      <c r="E73" s="171">
        <v>122.68474999999999</v>
      </c>
      <c r="F73" s="172"/>
      <c r="G73" s="173">
        <f>ROUND(E73*F73,2)</f>
        <v>0</v>
      </c>
      <c r="H73" s="172"/>
      <c r="I73" s="173">
        <f>ROUND(E73*H73,2)</f>
        <v>0</v>
      </c>
      <c r="J73" s="172"/>
      <c r="K73" s="173">
        <f>ROUND(E73*J73,2)</f>
        <v>0</v>
      </c>
      <c r="L73" s="173">
        <v>21</v>
      </c>
      <c r="M73" s="173">
        <f>G73*(1+L73/100)</f>
        <v>0</v>
      </c>
      <c r="N73" s="171">
        <v>3.5659999999999997E-2</v>
      </c>
      <c r="O73" s="171">
        <f>ROUND(E73*N73,2)</f>
        <v>4.37</v>
      </c>
      <c r="P73" s="171">
        <v>0</v>
      </c>
      <c r="Q73" s="171">
        <f>ROUND(E73*P73,2)</f>
        <v>0</v>
      </c>
      <c r="R73" s="173" t="s">
        <v>861</v>
      </c>
      <c r="S73" s="173" t="s">
        <v>248</v>
      </c>
      <c r="T73" s="174" t="s">
        <v>289</v>
      </c>
      <c r="U73" s="158">
        <v>1.1841699999999999</v>
      </c>
      <c r="V73" s="158">
        <f>ROUND(E73*U73,2)</f>
        <v>145.28</v>
      </c>
      <c r="W73" s="158"/>
      <c r="X73" s="158" t="s">
        <v>290</v>
      </c>
      <c r="Y73" s="158" t="s">
        <v>250</v>
      </c>
      <c r="Z73" s="147"/>
      <c r="AA73" s="147"/>
      <c r="AB73" s="147"/>
      <c r="AC73" s="147"/>
      <c r="AD73" s="147"/>
      <c r="AE73" s="147"/>
      <c r="AF73" s="147"/>
      <c r="AG73" s="147" t="s">
        <v>291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62" t="s">
        <v>862</v>
      </c>
      <c r="D74" s="263"/>
      <c r="E74" s="263"/>
      <c r="F74" s="263"/>
      <c r="G74" s="263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351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75" t="str">
        <f>C74</f>
        <v>okenního nebo dveřního, z pomocného pracovního lešení o výšce podlahy do 1900 mm a pro zatížení do 1,5 kPa,</v>
      </c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93" t="s">
        <v>572</v>
      </c>
      <c r="D75" s="189"/>
      <c r="E75" s="190"/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293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93" t="s">
        <v>573</v>
      </c>
      <c r="D76" s="189"/>
      <c r="E76" s="190">
        <v>3.6379999999999999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293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93" t="s">
        <v>574</v>
      </c>
      <c r="D77" s="189"/>
      <c r="E77" s="190">
        <v>1.2070000000000001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293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93" t="s">
        <v>575</v>
      </c>
      <c r="D78" s="189"/>
      <c r="E78" s="190">
        <v>1.2070000000000001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293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93" t="s">
        <v>576</v>
      </c>
      <c r="D79" s="189"/>
      <c r="E79" s="190">
        <v>1.0029999999999999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293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93" t="s">
        <v>577</v>
      </c>
      <c r="D80" s="189"/>
      <c r="E80" s="190">
        <v>1.819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293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193" t="s">
        <v>578</v>
      </c>
      <c r="D81" s="189"/>
      <c r="E81" s="190">
        <v>5.4569999999999999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293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3" x14ac:dyDescent="0.2">
      <c r="A82" s="154"/>
      <c r="B82" s="155"/>
      <c r="C82" s="193" t="s">
        <v>579</v>
      </c>
      <c r="D82" s="189"/>
      <c r="E82" s="190">
        <v>7.2759999999999998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293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93" t="s">
        <v>580</v>
      </c>
      <c r="D83" s="189"/>
      <c r="E83" s="190">
        <v>3.6379999999999999</v>
      </c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293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93" t="s">
        <v>581</v>
      </c>
      <c r="D84" s="189"/>
      <c r="E84" s="190">
        <v>1.819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293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93" t="s">
        <v>582</v>
      </c>
      <c r="D85" s="189"/>
      <c r="E85" s="190">
        <v>3.23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293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93" t="s">
        <v>583</v>
      </c>
      <c r="D86" s="189"/>
      <c r="E86" s="190">
        <v>2.8220000000000001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293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193" t="s">
        <v>584</v>
      </c>
      <c r="D87" s="189"/>
      <c r="E87" s="190">
        <v>1.2307999999999999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293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93" t="s">
        <v>585</v>
      </c>
      <c r="D88" s="189"/>
      <c r="E88" s="190">
        <v>1.258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293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93" t="s">
        <v>586</v>
      </c>
      <c r="D89" s="189"/>
      <c r="E89" s="190">
        <v>2.9205999999999999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293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93" t="s">
        <v>587</v>
      </c>
      <c r="D90" s="189"/>
      <c r="E90" s="190">
        <v>0.86699999999999999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293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93" t="s">
        <v>588</v>
      </c>
      <c r="D91" s="189"/>
      <c r="E91" s="190">
        <v>1.0692999999999999</v>
      </c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293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93" t="s">
        <v>589</v>
      </c>
      <c r="D92" s="189"/>
      <c r="E92" s="190">
        <v>1.0692999999999999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293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93" t="s">
        <v>590</v>
      </c>
      <c r="D93" s="189"/>
      <c r="E93" s="190">
        <v>3.23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293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193" t="s">
        <v>591</v>
      </c>
      <c r="D94" s="189"/>
      <c r="E94" s="190">
        <v>2.8220000000000001</v>
      </c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293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93" t="s">
        <v>592</v>
      </c>
      <c r="D95" s="189"/>
      <c r="E95" s="190">
        <v>1.819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293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93" t="s">
        <v>593</v>
      </c>
      <c r="D96" s="189"/>
      <c r="E96" s="190">
        <v>1.2070000000000001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293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93" t="s">
        <v>594</v>
      </c>
      <c r="D97" s="189"/>
      <c r="E97" s="190">
        <v>1.6115999999999999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293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193" t="s">
        <v>595</v>
      </c>
      <c r="D98" s="189"/>
      <c r="E98" s="190">
        <v>1.0029999999999999</v>
      </c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293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">
      <c r="A99" s="154"/>
      <c r="B99" s="155"/>
      <c r="C99" s="193" t="s">
        <v>596</v>
      </c>
      <c r="D99" s="189"/>
      <c r="E99" s="190">
        <v>0.7752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293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93" t="s">
        <v>597</v>
      </c>
      <c r="D100" s="189"/>
      <c r="E100" s="190">
        <v>2.8220000000000001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293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93" t="s">
        <v>598</v>
      </c>
      <c r="D101" s="189"/>
      <c r="E101" s="190">
        <v>1.411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293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93" t="s">
        <v>599</v>
      </c>
      <c r="D102" s="189"/>
      <c r="E102" s="190">
        <v>7.2759999999999998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293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93" t="s">
        <v>600</v>
      </c>
      <c r="D103" s="189"/>
      <c r="E103" s="190">
        <v>1.819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293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93" t="s">
        <v>601</v>
      </c>
      <c r="D104" s="189"/>
      <c r="E104" s="190">
        <v>1.6388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293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93" t="s">
        <v>602</v>
      </c>
      <c r="D105" s="189"/>
      <c r="E105" s="190">
        <v>1.819</v>
      </c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293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93" t="s">
        <v>603</v>
      </c>
      <c r="D106" s="189"/>
      <c r="E106" s="190">
        <v>1.819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293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93" t="s">
        <v>604</v>
      </c>
      <c r="D107" s="189"/>
      <c r="E107" s="190">
        <v>1.819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293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93" t="s">
        <v>605</v>
      </c>
      <c r="D108" s="189"/>
      <c r="E108" s="190">
        <v>1.615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293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93" t="s">
        <v>606</v>
      </c>
      <c r="D109" s="189"/>
      <c r="E109" s="190">
        <v>1.819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293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93" t="s">
        <v>607</v>
      </c>
      <c r="D110" s="189"/>
      <c r="E110" s="190">
        <v>1.819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293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93" t="s">
        <v>608</v>
      </c>
      <c r="D111" s="189"/>
      <c r="E111" s="190">
        <v>1.819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293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93" t="s">
        <v>609</v>
      </c>
      <c r="D112" s="189"/>
      <c r="E112" s="190">
        <v>1.819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293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93" t="s">
        <v>610</v>
      </c>
      <c r="D113" s="189"/>
      <c r="E113" s="190">
        <v>1.819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293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93" t="s">
        <v>611</v>
      </c>
      <c r="D114" s="189"/>
      <c r="E114" s="190">
        <v>2.0230000000000001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293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3" x14ac:dyDescent="0.2">
      <c r="A115" s="154"/>
      <c r="B115" s="155"/>
      <c r="C115" s="193" t="s">
        <v>612</v>
      </c>
      <c r="D115" s="189"/>
      <c r="E115" s="190">
        <v>1.2070000000000001</v>
      </c>
      <c r="F115" s="158"/>
      <c r="G115" s="158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293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3" x14ac:dyDescent="0.2">
      <c r="A116" s="154"/>
      <c r="B116" s="155"/>
      <c r="C116" s="193" t="s">
        <v>613</v>
      </c>
      <c r="D116" s="189"/>
      <c r="E116" s="190">
        <v>1.819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293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3" x14ac:dyDescent="0.2">
      <c r="A117" s="154"/>
      <c r="B117" s="155"/>
      <c r="C117" s="193" t="s">
        <v>614</v>
      </c>
      <c r="D117" s="189"/>
      <c r="E117" s="190">
        <v>1.819</v>
      </c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293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93" t="s">
        <v>615</v>
      </c>
      <c r="D118" s="189"/>
      <c r="E118" s="190">
        <v>1.819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293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93" t="s">
        <v>616</v>
      </c>
      <c r="D119" s="189"/>
      <c r="E119" s="190">
        <v>2.4140000000000001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293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93" t="s">
        <v>617</v>
      </c>
      <c r="D120" s="189"/>
      <c r="E120" s="190">
        <v>1.615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293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3" x14ac:dyDescent="0.2">
      <c r="A121" s="154"/>
      <c r="B121" s="155"/>
      <c r="C121" s="193" t="s">
        <v>618</v>
      </c>
      <c r="D121" s="189"/>
      <c r="E121" s="190">
        <v>1.2070000000000001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293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">
      <c r="A122" s="154"/>
      <c r="B122" s="155"/>
      <c r="C122" s="193" t="s">
        <v>619</v>
      </c>
      <c r="D122" s="189"/>
      <c r="E122" s="190">
        <v>1.411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293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93" t="s">
        <v>620</v>
      </c>
      <c r="D123" s="189"/>
      <c r="E123" s="190">
        <v>1.4858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293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93" t="s">
        <v>621</v>
      </c>
      <c r="D124" s="189"/>
      <c r="E124" s="190">
        <v>1.2070000000000001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293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93" t="s">
        <v>622</v>
      </c>
      <c r="D125" s="189"/>
      <c r="E125" s="190">
        <v>1.2070000000000001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293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93" t="s">
        <v>623</v>
      </c>
      <c r="D126" s="189"/>
      <c r="E126" s="190">
        <v>1.09735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293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93" t="s">
        <v>624</v>
      </c>
      <c r="D127" s="189"/>
      <c r="E127" s="190">
        <v>4.2839999999999998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293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93" t="s">
        <v>625</v>
      </c>
      <c r="D128" s="189"/>
      <c r="E128" s="190">
        <v>0.91800000000000004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293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93" t="s">
        <v>626</v>
      </c>
      <c r="D129" s="189"/>
      <c r="E129" s="190">
        <v>1.3787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293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3" x14ac:dyDescent="0.2">
      <c r="A130" s="154"/>
      <c r="B130" s="155"/>
      <c r="C130" s="194" t="s">
        <v>297</v>
      </c>
      <c r="D130" s="191"/>
      <c r="E130" s="192">
        <v>112.04445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293</v>
      </c>
      <c r="AH130" s="147">
        <v>1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93" t="s">
        <v>627</v>
      </c>
      <c r="D131" s="189"/>
      <c r="E131" s="190">
        <v>5.4909999999999997</v>
      </c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293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93" t="s">
        <v>628</v>
      </c>
      <c r="D132" s="189"/>
      <c r="E132" s="190">
        <v>1.7119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293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93" t="s">
        <v>629</v>
      </c>
      <c r="D133" s="189"/>
      <c r="E133" s="190">
        <v>1.9074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293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93" t="s">
        <v>630</v>
      </c>
      <c r="D134" s="189"/>
      <c r="E134" s="190">
        <v>1.53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293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94" t="s">
        <v>297</v>
      </c>
      <c r="D135" s="191"/>
      <c r="E135" s="192">
        <v>10.6403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293</v>
      </c>
      <c r="AH135" s="147">
        <v>1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x14ac:dyDescent="0.2">
      <c r="A136" s="161" t="s">
        <v>243</v>
      </c>
      <c r="B136" s="162" t="s">
        <v>107</v>
      </c>
      <c r="C136" s="183" t="s">
        <v>108</v>
      </c>
      <c r="D136" s="163"/>
      <c r="E136" s="164"/>
      <c r="F136" s="165"/>
      <c r="G136" s="165">
        <f>SUMIF(AG137:AG414,"&lt;&gt;NOR",G137:G414)</f>
        <v>0</v>
      </c>
      <c r="H136" s="165"/>
      <c r="I136" s="165">
        <f>SUM(I137:I414)</f>
        <v>0</v>
      </c>
      <c r="J136" s="165"/>
      <c r="K136" s="165">
        <f>SUM(K137:K414)</f>
        <v>0</v>
      </c>
      <c r="L136" s="165"/>
      <c r="M136" s="165">
        <f>SUM(M137:M414)</f>
        <v>0</v>
      </c>
      <c r="N136" s="164"/>
      <c r="O136" s="164">
        <f>SUM(O137:O414)</f>
        <v>69.100000000000009</v>
      </c>
      <c r="P136" s="164"/>
      <c r="Q136" s="164">
        <f>SUM(Q137:Q414)</f>
        <v>0</v>
      </c>
      <c r="R136" s="165"/>
      <c r="S136" s="165"/>
      <c r="T136" s="166"/>
      <c r="U136" s="160"/>
      <c r="V136" s="160">
        <f>SUM(V137:V414)</f>
        <v>2697.2099999999996</v>
      </c>
      <c r="W136" s="160"/>
      <c r="X136" s="160"/>
      <c r="Y136" s="160"/>
      <c r="AG136" t="s">
        <v>244</v>
      </c>
    </row>
    <row r="137" spans="1:60" ht="22.5" outlineLevel="1" x14ac:dyDescent="0.2">
      <c r="A137" s="168">
        <v>17</v>
      </c>
      <c r="B137" s="169" t="s">
        <v>863</v>
      </c>
      <c r="C137" s="184" t="s">
        <v>864</v>
      </c>
      <c r="D137" s="170" t="s">
        <v>287</v>
      </c>
      <c r="E137" s="171">
        <v>2021.7118</v>
      </c>
      <c r="F137" s="172"/>
      <c r="G137" s="173">
        <f>ROUND(E137*F137,2)</f>
        <v>0</v>
      </c>
      <c r="H137" s="172"/>
      <c r="I137" s="173">
        <f>ROUND(E137*H137,2)</f>
        <v>0</v>
      </c>
      <c r="J137" s="172"/>
      <c r="K137" s="173">
        <f>ROUND(E137*J137,2)</f>
        <v>0</v>
      </c>
      <c r="L137" s="173">
        <v>21</v>
      </c>
      <c r="M137" s="173">
        <f>G137*(1+L137/100)</f>
        <v>0</v>
      </c>
      <c r="N137" s="171">
        <v>2.8400000000000001E-3</v>
      </c>
      <c r="O137" s="171">
        <f>ROUND(E137*N137,2)</f>
        <v>5.74</v>
      </c>
      <c r="P137" s="171">
        <v>0</v>
      </c>
      <c r="Q137" s="171">
        <f>ROUND(E137*P137,2)</f>
        <v>0</v>
      </c>
      <c r="R137" s="173" t="s">
        <v>288</v>
      </c>
      <c r="S137" s="173" t="s">
        <v>248</v>
      </c>
      <c r="T137" s="174" t="s">
        <v>289</v>
      </c>
      <c r="U137" s="158">
        <v>0.24234</v>
      </c>
      <c r="V137" s="158">
        <f>ROUND(E137*U137,2)</f>
        <v>489.94</v>
      </c>
      <c r="W137" s="158"/>
      <c r="X137" s="158" t="s">
        <v>290</v>
      </c>
      <c r="Y137" s="158" t="s">
        <v>250</v>
      </c>
      <c r="Z137" s="147"/>
      <c r="AA137" s="147"/>
      <c r="AB137" s="147"/>
      <c r="AC137" s="147"/>
      <c r="AD137" s="147"/>
      <c r="AE137" s="147"/>
      <c r="AF137" s="147"/>
      <c r="AG137" s="147" t="s">
        <v>291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62" t="s">
        <v>865</v>
      </c>
      <c r="D138" s="263"/>
      <c r="E138" s="263"/>
      <c r="F138" s="263"/>
      <c r="G138" s="263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351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93" t="s">
        <v>866</v>
      </c>
      <c r="D139" s="189"/>
      <c r="E139" s="190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293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93" t="s">
        <v>867</v>
      </c>
      <c r="D140" s="189"/>
      <c r="E140" s="190">
        <v>244.6825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293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93" t="s">
        <v>868</v>
      </c>
      <c r="D141" s="189"/>
      <c r="E141" s="190">
        <v>-47.94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293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93" t="s">
        <v>869</v>
      </c>
      <c r="D142" s="189"/>
      <c r="E142" s="190">
        <v>132.81950000000001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293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3" x14ac:dyDescent="0.2">
      <c r="A143" s="154"/>
      <c r="B143" s="155"/>
      <c r="C143" s="193" t="s">
        <v>299</v>
      </c>
      <c r="D143" s="189"/>
      <c r="E143" s="190">
        <v>-82.44</v>
      </c>
      <c r="F143" s="158"/>
      <c r="G143" s="158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293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3" x14ac:dyDescent="0.2">
      <c r="A144" s="154"/>
      <c r="B144" s="155"/>
      <c r="C144" s="193" t="s">
        <v>870</v>
      </c>
      <c r="D144" s="189"/>
      <c r="E144" s="190">
        <v>296.322</v>
      </c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293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93" t="s">
        <v>301</v>
      </c>
      <c r="D145" s="189"/>
      <c r="E145" s="190">
        <v>-174.84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293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93" t="s">
        <v>871</v>
      </c>
      <c r="D146" s="189"/>
      <c r="E146" s="190">
        <v>140.03100000000001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293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3" x14ac:dyDescent="0.2">
      <c r="A147" s="154"/>
      <c r="B147" s="155"/>
      <c r="C147" s="193" t="s">
        <v>304</v>
      </c>
      <c r="D147" s="189"/>
      <c r="E147" s="190">
        <v>-20.33925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293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93" t="s">
        <v>872</v>
      </c>
      <c r="D148" s="189"/>
      <c r="E148" s="190">
        <v>237.14850000000001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293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ht="22.5" outlineLevel="3" x14ac:dyDescent="0.2">
      <c r="A149" s="154"/>
      <c r="B149" s="155"/>
      <c r="C149" s="193" t="s">
        <v>308</v>
      </c>
      <c r="D149" s="189"/>
      <c r="E149" s="190">
        <v>-95.504999999999995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293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93" t="s">
        <v>311</v>
      </c>
      <c r="D150" s="189"/>
      <c r="E150" s="190">
        <v>82.667500000000004</v>
      </c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293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93" t="s">
        <v>312</v>
      </c>
      <c r="D151" s="189"/>
      <c r="E151" s="190">
        <v>-39.479999999999997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293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93" t="s">
        <v>314</v>
      </c>
      <c r="D152" s="189"/>
      <c r="E152" s="190">
        <v>47.276499999999999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293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93" t="s">
        <v>873</v>
      </c>
      <c r="D153" s="189"/>
      <c r="E153" s="190">
        <v>30.357600000000001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293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93" t="s">
        <v>874</v>
      </c>
      <c r="D154" s="189"/>
      <c r="E154" s="190">
        <v>106.33499999999999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293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93" t="s">
        <v>875</v>
      </c>
      <c r="D155" s="189"/>
      <c r="E155" s="190">
        <v>-53.58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293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93" t="s">
        <v>876</v>
      </c>
      <c r="D156" s="189"/>
      <c r="E156" s="190">
        <v>64.102500000000006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293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193" t="s">
        <v>877</v>
      </c>
      <c r="D157" s="189"/>
      <c r="E157" s="190">
        <v>-11.28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293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193" t="s">
        <v>878</v>
      </c>
      <c r="D158" s="189"/>
      <c r="E158" s="190">
        <v>83.53</v>
      </c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293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ht="22.5" outlineLevel="3" x14ac:dyDescent="0.2">
      <c r="A159" s="154"/>
      <c r="B159" s="155"/>
      <c r="C159" s="193" t="s">
        <v>327</v>
      </c>
      <c r="D159" s="189"/>
      <c r="E159" s="190">
        <v>-24.745200000000001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293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93" t="s">
        <v>879</v>
      </c>
      <c r="D160" s="189"/>
      <c r="E160" s="190">
        <v>96.555000000000007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293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93" t="s">
        <v>880</v>
      </c>
      <c r="D161" s="189"/>
      <c r="E161" s="190">
        <v>-45.12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293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93" t="s">
        <v>881</v>
      </c>
      <c r="D162" s="189"/>
      <c r="E162" s="190">
        <v>9.3224999999999998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293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3" x14ac:dyDescent="0.2">
      <c r="A163" s="154"/>
      <c r="B163" s="155"/>
      <c r="C163" s="193" t="s">
        <v>882</v>
      </c>
      <c r="D163" s="189"/>
      <c r="E163" s="190">
        <v>64.113749999999996</v>
      </c>
      <c r="F163" s="158"/>
      <c r="G163" s="158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293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3" x14ac:dyDescent="0.2">
      <c r="A164" s="154"/>
      <c r="B164" s="155"/>
      <c r="C164" s="193" t="s">
        <v>334</v>
      </c>
      <c r="D164" s="189"/>
      <c r="E164" s="190">
        <v>-14.1</v>
      </c>
      <c r="F164" s="158"/>
      <c r="G164" s="158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293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3" x14ac:dyDescent="0.2">
      <c r="A165" s="154"/>
      <c r="B165" s="155"/>
      <c r="C165" s="193" t="s">
        <v>883</v>
      </c>
      <c r="D165" s="189"/>
      <c r="E165" s="190">
        <v>39.154499999999999</v>
      </c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293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193" t="s">
        <v>884</v>
      </c>
      <c r="D166" s="189"/>
      <c r="E166" s="190">
        <v>156.20699999999999</v>
      </c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293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93" t="s">
        <v>885</v>
      </c>
      <c r="D167" s="189"/>
      <c r="E167" s="190">
        <v>-73.319999999999993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293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93" t="s">
        <v>344</v>
      </c>
      <c r="D168" s="189"/>
      <c r="E168" s="190">
        <v>93.653999999999996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293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3" x14ac:dyDescent="0.2">
      <c r="A169" s="154"/>
      <c r="B169" s="155"/>
      <c r="C169" s="193" t="s">
        <v>345</v>
      </c>
      <c r="D169" s="189"/>
      <c r="E169" s="190">
        <v>-16.920000000000002</v>
      </c>
      <c r="F169" s="158"/>
      <c r="G169" s="158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293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3" x14ac:dyDescent="0.2">
      <c r="A170" s="154"/>
      <c r="B170" s="155"/>
      <c r="C170" s="194" t="s">
        <v>297</v>
      </c>
      <c r="D170" s="191"/>
      <c r="E170" s="192">
        <v>1224.6699000000001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293</v>
      </c>
      <c r="AH170" s="147">
        <v>1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">
      <c r="A171" s="154"/>
      <c r="B171" s="155"/>
      <c r="C171" s="193" t="s">
        <v>886</v>
      </c>
      <c r="D171" s="189"/>
      <c r="E171" s="190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293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93" t="s">
        <v>887</v>
      </c>
      <c r="D172" s="189"/>
      <c r="E172" s="190">
        <v>26.207999999999998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293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93" t="s">
        <v>317</v>
      </c>
      <c r="D173" s="189"/>
      <c r="E173" s="190">
        <v>-2.1185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293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93" t="s">
        <v>888</v>
      </c>
      <c r="D174" s="189"/>
      <c r="E174" s="190">
        <v>93.924000000000007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293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3" x14ac:dyDescent="0.2">
      <c r="A175" s="154"/>
      <c r="B175" s="155"/>
      <c r="C175" s="193" t="s">
        <v>889</v>
      </c>
      <c r="D175" s="189"/>
      <c r="E175" s="190">
        <v>-41.96</v>
      </c>
      <c r="F175" s="158"/>
      <c r="G175" s="158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293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3" x14ac:dyDescent="0.2">
      <c r="A176" s="154"/>
      <c r="B176" s="155"/>
      <c r="C176" s="193" t="s">
        <v>890</v>
      </c>
      <c r="D176" s="189"/>
      <c r="E176" s="190">
        <v>57.411000000000001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293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93" t="s">
        <v>891</v>
      </c>
      <c r="D177" s="189"/>
      <c r="E177" s="190">
        <v>-5.64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293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93" t="s">
        <v>892</v>
      </c>
      <c r="D178" s="189"/>
      <c r="E178" s="190">
        <v>85.491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293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93" t="s">
        <v>893</v>
      </c>
      <c r="D179" s="189"/>
      <c r="E179" s="190">
        <v>-24.84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293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94" t="s">
        <v>297</v>
      </c>
      <c r="D180" s="191"/>
      <c r="E180" s="192">
        <v>188.47550000000001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293</v>
      </c>
      <c r="AH180" s="147">
        <v>1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93" t="s">
        <v>894</v>
      </c>
      <c r="D181" s="189"/>
      <c r="E181" s="190"/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293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93" t="s">
        <v>895</v>
      </c>
      <c r="D182" s="189"/>
      <c r="E182" s="190">
        <v>145.8005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293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ht="22.5" outlineLevel="3" x14ac:dyDescent="0.2">
      <c r="A183" s="154"/>
      <c r="B183" s="155"/>
      <c r="C183" s="193" t="s">
        <v>896</v>
      </c>
      <c r="D183" s="189"/>
      <c r="E183" s="190">
        <v>-50.66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293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93" t="s">
        <v>897</v>
      </c>
      <c r="D184" s="189"/>
      <c r="E184" s="190">
        <v>94.05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293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93" t="s">
        <v>898</v>
      </c>
      <c r="D185" s="189"/>
      <c r="E185" s="190">
        <v>-54.84</v>
      </c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293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93" t="s">
        <v>342</v>
      </c>
      <c r="D186" s="189"/>
      <c r="E186" s="190">
        <v>11.4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293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3" x14ac:dyDescent="0.2">
      <c r="A187" s="154"/>
      <c r="B187" s="155"/>
      <c r="C187" s="194" t="s">
        <v>297</v>
      </c>
      <c r="D187" s="191"/>
      <c r="E187" s="192">
        <v>145.75049999999999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293</v>
      </c>
      <c r="AH187" s="147">
        <v>1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93" t="s">
        <v>899</v>
      </c>
      <c r="D188" s="189"/>
      <c r="E188" s="190"/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293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93" t="s">
        <v>900</v>
      </c>
      <c r="D189" s="189"/>
      <c r="E189" s="190"/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293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ht="22.5" outlineLevel="3" x14ac:dyDescent="0.2">
      <c r="A190" s="154"/>
      <c r="B190" s="155"/>
      <c r="C190" s="193" t="s">
        <v>901</v>
      </c>
      <c r="D190" s="189"/>
      <c r="E190" s="190">
        <v>16.768000000000001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293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outlineLevel="3" x14ac:dyDescent="0.2">
      <c r="A191" s="154"/>
      <c r="B191" s="155"/>
      <c r="C191" s="193" t="s">
        <v>294</v>
      </c>
      <c r="D191" s="189"/>
      <c r="E191" s="190">
        <v>23.007999999999999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293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93" t="s">
        <v>305</v>
      </c>
      <c r="D192" s="189"/>
      <c r="E192" s="190">
        <v>20.896000000000001</v>
      </c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293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ht="22.5" outlineLevel="3" x14ac:dyDescent="0.2">
      <c r="A193" s="154"/>
      <c r="B193" s="155"/>
      <c r="C193" s="193" t="s">
        <v>309</v>
      </c>
      <c r="D193" s="189"/>
      <c r="E193" s="190">
        <v>10.448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293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93" t="s">
        <v>330</v>
      </c>
      <c r="D194" s="189"/>
      <c r="E194" s="190">
        <v>25.84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293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93" t="s">
        <v>339</v>
      </c>
      <c r="D195" s="189"/>
      <c r="E195" s="190">
        <v>30.72</v>
      </c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293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94" t="s">
        <v>297</v>
      </c>
      <c r="D196" s="191"/>
      <c r="E196" s="192">
        <v>127.68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293</v>
      </c>
      <c r="AH196" s="147">
        <v>1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93" t="s">
        <v>902</v>
      </c>
      <c r="D197" s="189"/>
      <c r="E197" s="190"/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293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93" t="s">
        <v>295</v>
      </c>
      <c r="D198" s="189"/>
      <c r="E198" s="190">
        <v>35.386800000000001</v>
      </c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293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ht="22.5" outlineLevel="3" x14ac:dyDescent="0.2">
      <c r="A199" s="154"/>
      <c r="B199" s="155"/>
      <c r="C199" s="193" t="s">
        <v>303</v>
      </c>
      <c r="D199" s="189"/>
      <c r="E199" s="190">
        <v>30.246400000000001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293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ht="22.5" outlineLevel="3" x14ac:dyDescent="0.2">
      <c r="A200" s="154"/>
      <c r="B200" s="155"/>
      <c r="C200" s="193" t="s">
        <v>307</v>
      </c>
      <c r="D200" s="189"/>
      <c r="E200" s="190">
        <v>36.723199999999999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293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93" t="s">
        <v>326</v>
      </c>
      <c r="D201" s="189"/>
      <c r="E201" s="190">
        <v>28.057500000000001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293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93" t="s">
        <v>338</v>
      </c>
      <c r="D202" s="189"/>
      <c r="E202" s="190">
        <v>75.599999999999994</v>
      </c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293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94" t="s">
        <v>297</v>
      </c>
      <c r="D203" s="191"/>
      <c r="E203" s="192">
        <v>206.01390000000001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293</v>
      </c>
      <c r="AH203" s="147">
        <v>1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3" x14ac:dyDescent="0.2">
      <c r="A204" s="154"/>
      <c r="B204" s="155"/>
      <c r="C204" s="193" t="s">
        <v>903</v>
      </c>
      <c r="D204" s="189"/>
      <c r="E204" s="190">
        <v>12.262499999999999</v>
      </c>
      <c r="F204" s="158"/>
      <c r="G204" s="158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293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3" x14ac:dyDescent="0.2">
      <c r="A205" s="154"/>
      <c r="B205" s="155"/>
      <c r="C205" s="193" t="s">
        <v>904</v>
      </c>
      <c r="D205" s="189"/>
      <c r="E205" s="190">
        <v>2.52</v>
      </c>
      <c r="F205" s="158"/>
      <c r="G205" s="158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293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3" x14ac:dyDescent="0.2">
      <c r="A206" s="154"/>
      <c r="B206" s="155"/>
      <c r="C206" s="194" t="s">
        <v>297</v>
      </c>
      <c r="D206" s="191"/>
      <c r="E206" s="192">
        <v>14.782500000000001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293</v>
      </c>
      <c r="AH206" s="147">
        <v>1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93" t="s">
        <v>905</v>
      </c>
      <c r="D207" s="189"/>
      <c r="E207" s="190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293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ht="22.5" outlineLevel="3" x14ac:dyDescent="0.2">
      <c r="A208" s="154"/>
      <c r="B208" s="155"/>
      <c r="C208" s="193" t="s">
        <v>906</v>
      </c>
      <c r="D208" s="189"/>
      <c r="E208" s="190">
        <v>12.0725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293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93" t="s">
        <v>907</v>
      </c>
      <c r="D209" s="189"/>
      <c r="E209" s="190">
        <v>7.5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293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93" t="s">
        <v>908</v>
      </c>
      <c r="D210" s="189"/>
      <c r="E210" s="190">
        <v>16.760000000000002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293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3" x14ac:dyDescent="0.2">
      <c r="A211" s="154"/>
      <c r="B211" s="155"/>
      <c r="C211" s="193" t="s">
        <v>909</v>
      </c>
      <c r="D211" s="189"/>
      <c r="E211" s="190">
        <v>5.532</v>
      </c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293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ht="33.75" outlineLevel="3" x14ac:dyDescent="0.2">
      <c r="A212" s="154"/>
      <c r="B212" s="155"/>
      <c r="C212" s="193" t="s">
        <v>910</v>
      </c>
      <c r="D212" s="189"/>
      <c r="E212" s="190">
        <v>15.488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293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93" t="s">
        <v>911</v>
      </c>
      <c r="D213" s="189"/>
      <c r="E213" s="190">
        <v>5.24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293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93" t="s">
        <v>912</v>
      </c>
      <c r="D214" s="189"/>
      <c r="E214" s="190">
        <v>0.54100000000000004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293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33.75" outlineLevel="3" x14ac:dyDescent="0.2">
      <c r="A215" s="154"/>
      <c r="B215" s="155"/>
      <c r="C215" s="193" t="s">
        <v>913</v>
      </c>
      <c r="D215" s="189"/>
      <c r="E215" s="190">
        <v>11.23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293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">
      <c r="A216" s="154"/>
      <c r="B216" s="155"/>
      <c r="C216" s="193" t="s">
        <v>914</v>
      </c>
      <c r="D216" s="189"/>
      <c r="E216" s="190">
        <v>3.55</v>
      </c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293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3" x14ac:dyDescent="0.2">
      <c r="A217" s="154"/>
      <c r="B217" s="155"/>
      <c r="C217" s="193" t="s">
        <v>915</v>
      </c>
      <c r="D217" s="189"/>
      <c r="E217" s="190">
        <v>4.6059999999999999</v>
      </c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293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ht="22.5" outlineLevel="3" x14ac:dyDescent="0.2">
      <c r="A218" s="154"/>
      <c r="B218" s="155"/>
      <c r="C218" s="193" t="s">
        <v>916</v>
      </c>
      <c r="D218" s="189"/>
      <c r="E218" s="190">
        <v>8.8000000000000007</v>
      </c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293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93" t="s">
        <v>917</v>
      </c>
      <c r="D219" s="189"/>
      <c r="E219" s="190">
        <v>2.14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293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ht="22.5" outlineLevel="3" x14ac:dyDescent="0.2">
      <c r="A220" s="154"/>
      <c r="B220" s="155"/>
      <c r="C220" s="193" t="s">
        <v>918</v>
      </c>
      <c r="D220" s="189"/>
      <c r="E220" s="190">
        <v>10.92</v>
      </c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293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193" t="s">
        <v>919</v>
      </c>
      <c r="D221" s="189"/>
      <c r="E221" s="190">
        <v>9.9600000000000009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293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94" t="s">
        <v>297</v>
      </c>
      <c r="D222" s="191"/>
      <c r="E222" s="192">
        <v>114.3395</v>
      </c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293</v>
      </c>
      <c r="AH222" s="147">
        <v>1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2.5" outlineLevel="1" x14ac:dyDescent="0.2">
      <c r="A223" s="168">
        <v>18</v>
      </c>
      <c r="B223" s="169" t="s">
        <v>920</v>
      </c>
      <c r="C223" s="184" t="s">
        <v>921</v>
      </c>
      <c r="D223" s="170" t="s">
        <v>287</v>
      </c>
      <c r="E223" s="171">
        <v>196.86206999999999</v>
      </c>
      <c r="F223" s="172"/>
      <c r="G223" s="173">
        <f>ROUND(E223*F223,2)</f>
        <v>0</v>
      </c>
      <c r="H223" s="172"/>
      <c r="I223" s="173">
        <f>ROUND(E223*H223,2)</f>
        <v>0</v>
      </c>
      <c r="J223" s="172"/>
      <c r="K223" s="173">
        <f>ROUND(E223*J223,2)</f>
        <v>0</v>
      </c>
      <c r="L223" s="173">
        <v>21</v>
      </c>
      <c r="M223" s="173">
        <f>G223*(1+L223/100)</f>
        <v>0</v>
      </c>
      <c r="N223" s="171">
        <v>1.332E-2</v>
      </c>
      <c r="O223" s="171">
        <f>ROUND(E223*N223,2)</f>
        <v>2.62</v>
      </c>
      <c r="P223" s="171">
        <v>0</v>
      </c>
      <c r="Q223" s="171">
        <f>ROUND(E223*P223,2)</f>
        <v>0</v>
      </c>
      <c r="R223" s="173" t="s">
        <v>288</v>
      </c>
      <c r="S223" s="173" t="s">
        <v>248</v>
      </c>
      <c r="T223" s="174" t="s">
        <v>289</v>
      </c>
      <c r="U223" s="158">
        <v>0.86</v>
      </c>
      <c r="V223" s="158">
        <f>ROUND(E223*U223,2)</f>
        <v>169.3</v>
      </c>
      <c r="W223" s="158"/>
      <c r="X223" s="158" t="s">
        <v>290</v>
      </c>
      <c r="Y223" s="158" t="s">
        <v>250</v>
      </c>
      <c r="Z223" s="147"/>
      <c r="AA223" s="147"/>
      <c r="AB223" s="147"/>
      <c r="AC223" s="147"/>
      <c r="AD223" s="147"/>
      <c r="AE223" s="147"/>
      <c r="AF223" s="147"/>
      <c r="AG223" s="147" t="s">
        <v>291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ht="22.5" outlineLevel="2" x14ac:dyDescent="0.2">
      <c r="A224" s="154"/>
      <c r="B224" s="155"/>
      <c r="C224" s="262" t="s">
        <v>922</v>
      </c>
      <c r="D224" s="263"/>
      <c r="E224" s="263"/>
      <c r="F224" s="263"/>
      <c r="G224" s="263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351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75" t="str">
        <f>C224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224" s="147"/>
      <c r="BC224" s="147"/>
      <c r="BD224" s="147"/>
      <c r="BE224" s="147"/>
      <c r="BF224" s="147"/>
      <c r="BG224" s="147"/>
      <c r="BH224" s="147"/>
    </row>
    <row r="225" spans="1:60" outlineLevel="2" x14ac:dyDescent="0.2">
      <c r="A225" s="154"/>
      <c r="B225" s="155"/>
      <c r="C225" s="193" t="s">
        <v>923</v>
      </c>
      <c r="D225" s="189"/>
      <c r="E225" s="190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293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ht="22.5" outlineLevel="3" x14ac:dyDescent="0.2">
      <c r="A226" s="154"/>
      <c r="B226" s="155"/>
      <c r="C226" s="193" t="s">
        <v>638</v>
      </c>
      <c r="D226" s="189"/>
      <c r="E226" s="190">
        <v>11.2119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293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ht="22.5" outlineLevel="3" x14ac:dyDescent="0.2">
      <c r="A227" s="154"/>
      <c r="B227" s="155"/>
      <c r="C227" s="193" t="s">
        <v>639</v>
      </c>
      <c r="D227" s="189"/>
      <c r="E227" s="190">
        <v>0.8085</v>
      </c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293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ht="22.5" outlineLevel="3" x14ac:dyDescent="0.2">
      <c r="A228" s="154"/>
      <c r="B228" s="155"/>
      <c r="C228" s="193" t="s">
        <v>641</v>
      </c>
      <c r="D228" s="189"/>
      <c r="E228" s="190">
        <v>7.6188000000000002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293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93" t="s">
        <v>642</v>
      </c>
      <c r="D229" s="189"/>
      <c r="E229" s="190">
        <v>17.7821</v>
      </c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293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93" t="s">
        <v>643</v>
      </c>
      <c r="D230" s="189"/>
      <c r="E230" s="190">
        <v>1.3859999999999999</v>
      </c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293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93" t="s">
        <v>646</v>
      </c>
      <c r="D231" s="189"/>
      <c r="E231" s="190">
        <v>8.3244000000000007</v>
      </c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293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ht="22.5" outlineLevel="3" x14ac:dyDescent="0.2">
      <c r="A232" s="154"/>
      <c r="B232" s="155"/>
      <c r="C232" s="193" t="s">
        <v>924</v>
      </c>
      <c r="D232" s="189"/>
      <c r="E232" s="190">
        <v>9.5282499999999999</v>
      </c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293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93" t="s">
        <v>925</v>
      </c>
      <c r="D233" s="189"/>
      <c r="E233" s="190">
        <v>12.525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293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193" t="s">
        <v>926</v>
      </c>
      <c r="D234" s="189"/>
      <c r="E234" s="190">
        <v>2.06535</v>
      </c>
      <c r="F234" s="158"/>
      <c r="G234" s="158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293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ht="22.5" outlineLevel="3" x14ac:dyDescent="0.2">
      <c r="A235" s="154"/>
      <c r="B235" s="155"/>
      <c r="C235" s="193" t="s">
        <v>927</v>
      </c>
      <c r="D235" s="189"/>
      <c r="E235" s="190">
        <v>11.558809999999999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293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ht="22.5" outlineLevel="3" x14ac:dyDescent="0.2">
      <c r="A236" s="154"/>
      <c r="B236" s="155"/>
      <c r="C236" s="193" t="s">
        <v>928</v>
      </c>
      <c r="D236" s="189"/>
      <c r="E236" s="190">
        <v>18.01285</v>
      </c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293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93" t="s">
        <v>929</v>
      </c>
      <c r="D237" s="189"/>
      <c r="E237" s="190">
        <v>12.67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293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22.5" outlineLevel="3" x14ac:dyDescent="0.2">
      <c r="A238" s="154"/>
      <c r="B238" s="155"/>
      <c r="C238" s="193" t="s">
        <v>930</v>
      </c>
      <c r="D238" s="189"/>
      <c r="E238" s="190">
        <v>14.524990000000001</v>
      </c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293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93" t="s">
        <v>657</v>
      </c>
      <c r="D239" s="189"/>
      <c r="E239" s="190">
        <v>2.2687499999999998</v>
      </c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293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93" t="s">
        <v>931</v>
      </c>
      <c r="D240" s="189"/>
      <c r="E240" s="190">
        <v>9.2070000000000007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293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193" t="s">
        <v>932</v>
      </c>
      <c r="D241" s="189"/>
      <c r="E241" s="190">
        <v>39.478490000000001</v>
      </c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293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93" t="s">
        <v>933</v>
      </c>
      <c r="D242" s="189"/>
      <c r="E242" s="190">
        <v>3.1893799999999999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293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3" x14ac:dyDescent="0.2">
      <c r="A243" s="154"/>
      <c r="B243" s="155"/>
      <c r="C243" s="193" t="s">
        <v>343</v>
      </c>
      <c r="D243" s="189"/>
      <c r="E243" s="190">
        <v>14.701499999999999</v>
      </c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293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ht="45" outlineLevel="1" x14ac:dyDescent="0.2">
      <c r="A244" s="168">
        <v>19</v>
      </c>
      <c r="B244" s="169" t="s">
        <v>934</v>
      </c>
      <c r="C244" s="184" t="s">
        <v>935</v>
      </c>
      <c r="D244" s="170" t="s">
        <v>287</v>
      </c>
      <c r="E244" s="171">
        <v>188.47550000000001</v>
      </c>
      <c r="F244" s="172"/>
      <c r="G244" s="173">
        <f>ROUND(E244*F244,2)</f>
        <v>0</v>
      </c>
      <c r="H244" s="172"/>
      <c r="I244" s="173">
        <f>ROUND(E244*H244,2)</f>
        <v>0</v>
      </c>
      <c r="J244" s="172"/>
      <c r="K244" s="173">
        <f>ROUND(E244*J244,2)</f>
        <v>0</v>
      </c>
      <c r="L244" s="173">
        <v>21</v>
      </c>
      <c r="M244" s="173">
        <f>G244*(1+L244/100)</f>
        <v>0</v>
      </c>
      <c r="N244" s="171">
        <v>1.0489999999999999E-2</v>
      </c>
      <c r="O244" s="171">
        <f>ROUND(E244*N244,2)</f>
        <v>1.98</v>
      </c>
      <c r="P244" s="171">
        <v>0</v>
      </c>
      <c r="Q244" s="171">
        <f>ROUND(E244*P244,2)</f>
        <v>0</v>
      </c>
      <c r="R244" s="173" t="s">
        <v>288</v>
      </c>
      <c r="S244" s="173" t="s">
        <v>248</v>
      </c>
      <c r="T244" s="174" t="s">
        <v>289</v>
      </c>
      <c r="U244" s="158">
        <v>0.86</v>
      </c>
      <c r="V244" s="158">
        <f>ROUND(E244*U244,2)</f>
        <v>162.09</v>
      </c>
      <c r="W244" s="158"/>
      <c r="X244" s="158" t="s">
        <v>290</v>
      </c>
      <c r="Y244" s="158" t="s">
        <v>250</v>
      </c>
      <c r="Z244" s="147"/>
      <c r="AA244" s="147"/>
      <c r="AB244" s="147"/>
      <c r="AC244" s="147"/>
      <c r="AD244" s="147"/>
      <c r="AE244" s="147"/>
      <c r="AF244" s="147"/>
      <c r="AG244" s="147" t="s">
        <v>291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ht="33.75" outlineLevel="2" x14ac:dyDescent="0.2">
      <c r="A245" s="154"/>
      <c r="B245" s="155"/>
      <c r="C245" s="262" t="s">
        <v>936</v>
      </c>
      <c r="D245" s="263"/>
      <c r="E245" s="263"/>
      <c r="F245" s="263"/>
      <c r="G245" s="263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351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75" t="str">
        <f>C245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193" t="s">
        <v>937</v>
      </c>
      <c r="D246" s="189"/>
      <c r="E246" s="190"/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293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93" t="s">
        <v>887</v>
      </c>
      <c r="D247" s="189"/>
      <c r="E247" s="190">
        <v>26.207999999999998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293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93" t="s">
        <v>317</v>
      </c>
      <c r="D248" s="189"/>
      <c r="E248" s="190">
        <v>-2.1185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293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3" x14ac:dyDescent="0.2">
      <c r="A249" s="154"/>
      <c r="B249" s="155"/>
      <c r="C249" s="194" t="s">
        <v>297</v>
      </c>
      <c r="D249" s="191"/>
      <c r="E249" s="192">
        <v>24.089500000000001</v>
      </c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293</v>
      </c>
      <c r="AH249" s="147">
        <v>1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">
      <c r="A250" s="154"/>
      <c r="B250" s="155"/>
      <c r="C250" s="193" t="s">
        <v>888</v>
      </c>
      <c r="D250" s="189"/>
      <c r="E250" s="190">
        <v>93.924000000000007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293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ht="22.5" outlineLevel="3" x14ac:dyDescent="0.2">
      <c r="A251" s="154"/>
      <c r="B251" s="155"/>
      <c r="C251" s="193" t="s">
        <v>889</v>
      </c>
      <c r="D251" s="189"/>
      <c r="E251" s="190">
        <v>-41.96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293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94" t="s">
        <v>297</v>
      </c>
      <c r="D252" s="191"/>
      <c r="E252" s="192">
        <v>51.963999999999999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293</v>
      </c>
      <c r="AH252" s="147">
        <v>1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3" x14ac:dyDescent="0.2">
      <c r="A253" s="154"/>
      <c r="B253" s="155"/>
      <c r="C253" s="193" t="s">
        <v>890</v>
      </c>
      <c r="D253" s="189"/>
      <c r="E253" s="190">
        <v>57.411000000000001</v>
      </c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293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3" x14ac:dyDescent="0.2">
      <c r="A254" s="154"/>
      <c r="B254" s="155"/>
      <c r="C254" s="193" t="s">
        <v>891</v>
      </c>
      <c r="D254" s="189"/>
      <c r="E254" s="190">
        <v>-5.64</v>
      </c>
      <c r="F254" s="158"/>
      <c r="G254" s="158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293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3" x14ac:dyDescent="0.2">
      <c r="A255" s="154"/>
      <c r="B255" s="155"/>
      <c r="C255" s="194" t="s">
        <v>297</v>
      </c>
      <c r="D255" s="191"/>
      <c r="E255" s="192">
        <v>51.771000000000001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293</v>
      </c>
      <c r="AH255" s="147">
        <v>1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93" t="s">
        <v>892</v>
      </c>
      <c r="D256" s="189"/>
      <c r="E256" s="190">
        <v>85.491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293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3" x14ac:dyDescent="0.2">
      <c r="A257" s="154"/>
      <c r="B257" s="155"/>
      <c r="C257" s="193" t="s">
        <v>893</v>
      </c>
      <c r="D257" s="189"/>
      <c r="E257" s="190">
        <v>-24.84</v>
      </c>
      <c r="F257" s="158"/>
      <c r="G257" s="158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293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194" t="s">
        <v>297</v>
      </c>
      <c r="D258" s="191"/>
      <c r="E258" s="192">
        <v>60.651000000000003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293</v>
      </c>
      <c r="AH258" s="147">
        <v>1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ht="45" outlineLevel="1" x14ac:dyDescent="0.2">
      <c r="A259" s="168">
        <v>20</v>
      </c>
      <c r="B259" s="169" t="s">
        <v>938</v>
      </c>
      <c r="C259" s="184" t="s">
        <v>939</v>
      </c>
      <c r="D259" s="170" t="s">
        <v>287</v>
      </c>
      <c r="E259" s="171">
        <v>145.75049999999999</v>
      </c>
      <c r="F259" s="172"/>
      <c r="G259" s="173">
        <f>ROUND(E259*F259,2)</f>
        <v>0</v>
      </c>
      <c r="H259" s="172"/>
      <c r="I259" s="173">
        <f>ROUND(E259*H259,2)</f>
        <v>0</v>
      </c>
      <c r="J259" s="172"/>
      <c r="K259" s="173">
        <f>ROUND(E259*J259,2)</f>
        <v>0</v>
      </c>
      <c r="L259" s="173">
        <v>21</v>
      </c>
      <c r="M259" s="173">
        <f>G259*(1+L259/100)</f>
        <v>0</v>
      </c>
      <c r="N259" s="171">
        <v>1.162E-2</v>
      </c>
      <c r="O259" s="171">
        <f>ROUND(E259*N259,2)</f>
        <v>1.69</v>
      </c>
      <c r="P259" s="171">
        <v>0</v>
      </c>
      <c r="Q259" s="171">
        <f>ROUND(E259*P259,2)</f>
        <v>0</v>
      </c>
      <c r="R259" s="173" t="s">
        <v>288</v>
      </c>
      <c r="S259" s="173" t="s">
        <v>248</v>
      </c>
      <c r="T259" s="174" t="s">
        <v>289</v>
      </c>
      <c r="U259" s="158">
        <v>0.86</v>
      </c>
      <c r="V259" s="158">
        <f>ROUND(E259*U259,2)</f>
        <v>125.35</v>
      </c>
      <c r="W259" s="158"/>
      <c r="X259" s="158" t="s">
        <v>290</v>
      </c>
      <c r="Y259" s="158" t="s">
        <v>250</v>
      </c>
      <c r="Z259" s="147"/>
      <c r="AA259" s="147"/>
      <c r="AB259" s="147"/>
      <c r="AC259" s="147"/>
      <c r="AD259" s="147"/>
      <c r="AE259" s="147"/>
      <c r="AF259" s="147"/>
      <c r="AG259" s="147" t="s">
        <v>291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ht="33.75" outlineLevel="2" x14ac:dyDescent="0.2">
      <c r="A260" s="154"/>
      <c r="B260" s="155"/>
      <c r="C260" s="262" t="s">
        <v>936</v>
      </c>
      <c r="D260" s="263"/>
      <c r="E260" s="263"/>
      <c r="F260" s="263"/>
      <c r="G260" s="263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351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75" t="str">
        <f>C260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193" t="s">
        <v>940</v>
      </c>
      <c r="D261" s="189"/>
      <c r="E261" s="190"/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293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93" t="s">
        <v>895</v>
      </c>
      <c r="D262" s="189"/>
      <c r="E262" s="190">
        <v>145.8005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293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ht="22.5" outlineLevel="3" x14ac:dyDescent="0.2">
      <c r="A263" s="154"/>
      <c r="B263" s="155"/>
      <c r="C263" s="193" t="s">
        <v>896</v>
      </c>
      <c r="D263" s="189"/>
      <c r="E263" s="190">
        <v>-50.66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293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94" t="s">
        <v>297</v>
      </c>
      <c r="D264" s="191"/>
      <c r="E264" s="192">
        <v>95.140500000000003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293</v>
      </c>
      <c r="AH264" s="147">
        <v>1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193" t="s">
        <v>897</v>
      </c>
      <c r="D265" s="189"/>
      <c r="E265" s="190">
        <v>94.05</v>
      </c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293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93" t="s">
        <v>898</v>
      </c>
      <c r="D266" s="189"/>
      <c r="E266" s="190">
        <v>-54.84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293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3" x14ac:dyDescent="0.2">
      <c r="A267" s="154"/>
      <c r="B267" s="155"/>
      <c r="C267" s="194" t="s">
        <v>297</v>
      </c>
      <c r="D267" s="191"/>
      <c r="E267" s="192">
        <v>39.21</v>
      </c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293</v>
      </c>
      <c r="AH267" s="147">
        <v>1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93" t="s">
        <v>342</v>
      </c>
      <c r="D268" s="189"/>
      <c r="E268" s="190">
        <v>11.4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293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94" t="s">
        <v>297</v>
      </c>
      <c r="D269" s="191"/>
      <c r="E269" s="192">
        <v>11.4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293</v>
      </c>
      <c r="AH269" s="147">
        <v>1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ht="33.75" outlineLevel="1" x14ac:dyDescent="0.2">
      <c r="A270" s="168">
        <v>21</v>
      </c>
      <c r="B270" s="169" t="s">
        <v>941</v>
      </c>
      <c r="C270" s="184" t="s">
        <v>942</v>
      </c>
      <c r="D270" s="170" t="s">
        <v>287</v>
      </c>
      <c r="E270" s="171">
        <v>38.052</v>
      </c>
      <c r="F270" s="172"/>
      <c r="G270" s="173">
        <f>ROUND(E270*F270,2)</f>
        <v>0</v>
      </c>
      <c r="H270" s="172"/>
      <c r="I270" s="173">
        <f>ROUND(E270*H270,2)</f>
        <v>0</v>
      </c>
      <c r="J270" s="172"/>
      <c r="K270" s="173">
        <f>ROUND(E270*J270,2)</f>
        <v>0</v>
      </c>
      <c r="L270" s="173">
        <v>21</v>
      </c>
      <c r="M270" s="173">
        <f>G270*(1+L270/100)</f>
        <v>0</v>
      </c>
      <c r="N270" s="171">
        <v>1.2959999999999999E-2</v>
      </c>
      <c r="O270" s="171">
        <f>ROUND(E270*N270,2)</f>
        <v>0.49</v>
      </c>
      <c r="P270" s="171">
        <v>0</v>
      </c>
      <c r="Q270" s="171">
        <f>ROUND(E270*P270,2)</f>
        <v>0</v>
      </c>
      <c r="R270" s="173" t="s">
        <v>288</v>
      </c>
      <c r="S270" s="173" t="s">
        <v>248</v>
      </c>
      <c r="T270" s="174" t="s">
        <v>289</v>
      </c>
      <c r="U270" s="158">
        <v>0.86</v>
      </c>
      <c r="V270" s="158">
        <f>ROUND(E270*U270,2)</f>
        <v>32.72</v>
      </c>
      <c r="W270" s="158"/>
      <c r="X270" s="158" t="s">
        <v>290</v>
      </c>
      <c r="Y270" s="158" t="s">
        <v>250</v>
      </c>
      <c r="Z270" s="147"/>
      <c r="AA270" s="147"/>
      <c r="AB270" s="147"/>
      <c r="AC270" s="147"/>
      <c r="AD270" s="147"/>
      <c r="AE270" s="147"/>
      <c r="AF270" s="147"/>
      <c r="AG270" s="147" t="s">
        <v>291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ht="33.75" outlineLevel="2" x14ac:dyDescent="0.2">
      <c r="A271" s="154"/>
      <c r="B271" s="155"/>
      <c r="C271" s="262" t="s">
        <v>936</v>
      </c>
      <c r="D271" s="263"/>
      <c r="E271" s="263"/>
      <c r="F271" s="263"/>
      <c r="G271" s="263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351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75" t="str">
        <f>C271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93" t="s">
        <v>943</v>
      </c>
      <c r="D272" s="189"/>
      <c r="E272" s="190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293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93" t="s">
        <v>944</v>
      </c>
      <c r="D273" s="189"/>
      <c r="E273" s="190">
        <v>25.152000000000001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293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93" t="s">
        <v>945</v>
      </c>
      <c r="D274" s="189"/>
      <c r="E274" s="190">
        <v>12.9</v>
      </c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293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ht="22.5" outlineLevel="1" x14ac:dyDescent="0.2">
      <c r="A275" s="168">
        <v>22</v>
      </c>
      <c r="B275" s="169" t="s">
        <v>946</v>
      </c>
      <c r="C275" s="184" t="s">
        <v>947</v>
      </c>
      <c r="D275" s="170" t="s">
        <v>287</v>
      </c>
      <c r="E275" s="171">
        <v>206.01390000000001</v>
      </c>
      <c r="F275" s="172"/>
      <c r="G275" s="173">
        <f>ROUND(E275*F275,2)</f>
        <v>0</v>
      </c>
      <c r="H275" s="172"/>
      <c r="I275" s="173">
        <f>ROUND(E275*H275,2)</f>
        <v>0</v>
      </c>
      <c r="J275" s="172"/>
      <c r="K275" s="173">
        <f>ROUND(E275*J275,2)</f>
        <v>0</v>
      </c>
      <c r="L275" s="173">
        <v>21</v>
      </c>
      <c r="M275" s="173">
        <f>G275*(1+L275/100)</f>
        <v>0</v>
      </c>
      <c r="N275" s="171">
        <v>1.5730000000000001E-2</v>
      </c>
      <c r="O275" s="171">
        <f>ROUND(E275*N275,2)</f>
        <v>3.24</v>
      </c>
      <c r="P275" s="171">
        <v>0</v>
      </c>
      <c r="Q275" s="171">
        <f>ROUND(E275*P275,2)</f>
        <v>0</v>
      </c>
      <c r="R275" s="173" t="s">
        <v>288</v>
      </c>
      <c r="S275" s="173" t="s">
        <v>248</v>
      </c>
      <c r="T275" s="174" t="s">
        <v>289</v>
      </c>
      <c r="U275" s="158">
        <v>0.85699999999999998</v>
      </c>
      <c r="V275" s="158">
        <f>ROUND(E275*U275,2)</f>
        <v>176.55</v>
      </c>
      <c r="W275" s="158"/>
      <c r="X275" s="158" t="s">
        <v>290</v>
      </c>
      <c r="Y275" s="158" t="s">
        <v>250</v>
      </c>
      <c r="Z275" s="147"/>
      <c r="AA275" s="147"/>
      <c r="AB275" s="147"/>
      <c r="AC275" s="147"/>
      <c r="AD275" s="147"/>
      <c r="AE275" s="147"/>
      <c r="AF275" s="147"/>
      <c r="AG275" s="147" t="s">
        <v>291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ht="33.75" outlineLevel="2" x14ac:dyDescent="0.2">
      <c r="A276" s="154"/>
      <c r="B276" s="155"/>
      <c r="C276" s="262" t="s">
        <v>936</v>
      </c>
      <c r="D276" s="263"/>
      <c r="E276" s="263"/>
      <c r="F276" s="263"/>
      <c r="G276" s="263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351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75" t="str">
        <f>C276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193" t="s">
        <v>948</v>
      </c>
      <c r="D277" s="189"/>
      <c r="E277" s="190"/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293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93" t="s">
        <v>295</v>
      </c>
      <c r="D278" s="189"/>
      <c r="E278" s="190">
        <v>35.386800000000001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293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ht="22.5" outlineLevel="3" x14ac:dyDescent="0.2">
      <c r="A279" s="154"/>
      <c r="B279" s="155"/>
      <c r="C279" s="193" t="s">
        <v>303</v>
      </c>
      <c r="D279" s="189"/>
      <c r="E279" s="190">
        <v>30.246400000000001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293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ht="22.5" outlineLevel="3" x14ac:dyDescent="0.2">
      <c r="A280" s="154"/>
      <c r="B280" s="155"/>
      <c r="C280" s="193" t="s">
        <v>307</v>
      </c>
      <c r="D280" s="189"/>
      <c r="E280" s="190">
        <v>36.723199999999999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293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93" t="s">
        <v>326</v>
      </c>
      <c r="D281" s="189"/>
      <c r="E281" s="190">
        <v>28.057500000000001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293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3" x14ac:dyDescent="0.2">
      <c r="A282" s="154"/>
      <c r="B282" s="155"/>
      <c r="C282" s="193" t="s">
        <v>338</v>
      </c>
      <c r="D282" s="189"/>
      <c r="E282" s="190">
        <v>75.599999999999994</v>
      </c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293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45" outlineLevel="1" x14ac:dyDescent="0.2">
      <c r="A283" s="168">
        <v>23</v>
      </c>
      <c r="B283" s="169" t="s">
        <v>949</v>
      </c>
      <c r="C283" s="184" t="s">
        <v>950</v>
      </c>
      <c r="D283" s="170" t="s">
        <v>287</v>
      </c>
      <c r="E283" s="171">
        <v>1224.6699000000001</v>
      </c>
      <c r="F283" s="172"/>
      <c r="G283" s="173">
        <f>ROUND(E283*F283,2)</f>
        <v>0</v>
      </c>
      <c r="H283" s="172"/>
      <c r="I283" s="173">
        <f>ROUND(E283*H283,2)</f>
        <v>0</v>
      </c>
      <c r="J283" s="172"/>
      <c r="K283" s="173">
        <f>ROUND(E283*J283,2)</f>
        <v>0</v>
      </c>
      <c r="L283" s="173">
        <v>21</v>
      </c>
      <c r="M283" s="173">
        <f>G283*(1+L283/100)</f>
        <v>0</v>
      </c>
      <c r="N283" s="171">
        <v>1.1390000000000001E-2</v>
      </c>
      <c r="O283" s="171">
        <f>ROUND(E283*N283,2)</f>
        <v>13.95</v>
      </c>
      <c r="P283" s="171">
        <v>0</v>
      </c>
      <c r="Q283" s="171">
        <f>ROUND(E283*P283,2)</f>
        <v>0</v>
      </c>
      <c r="R283" s="173" t="s">
        <v>288</v>
      </c>
      <c r="S283" s="173" t="s">
        <v>248</v>
      </c>
      <c r="T283" s="174" t="s">
        <v>289</v>
      </c>
      <c r="U283" s="158">
        <v>0.85699999999999998</v>
      </c>
      <c r="V283" s="158">
        <f>ROUND(E283*U283,2)</f>
        <v>1049.54</v>
      </c>
      <c r="W283" s="158"/>
      <c r="X283" s="158" t="s">
        <v>290</v>
      </c>
      <c r="Y283" s="158" t="s">
        <v>250</v>
      </c>
      <c r="Z283" s="147"/>
      <c r="AA283" s="147"/>
      <c r="AB283" s="147"/>
      <c r="AC283" s="147"/>
      <c r="AD283" s="147"/>
      <c r="AE283" s="147"/>
      <c r="AF283" s="147"/>
      <c r="AG283" s="147" t="s">
        <v>291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ht="33.75" outlineLevel="2" x14ac:dyDescent="0.2">
      <c r="A284" s="154"/>
      <c r="B284" s="155"/>
      <c r="C284" s="262" t="s">
        <v>936</v>
      </c>
      <c r="D284" s="263"/>
      <c r="E284" s="263"/>
      <c r="F284" s="263"/>
      <c r="G284" s="263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351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75" t="str">
        <f>C284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284" s="147"/>
      <c r="BC284" s="147"/>
      <c r="BD284" s="147"/>
      <c r="BE284" s="147"/>
      <c r="BF284" s="147"/>
      <c r="BG284" s="147"/>
      <c r="BH284" s="147"/>
    </row>
    <row r="285" spans="1:60" outlineLevel="2" x14ac:dyDescent="0.2">
      <c r="A285" s="154"/>
      <c r="B285" s="155"/>
      <c r="C285" s="193" t="s">
        <v>951</v>
      </c>
      <c r="D285" s="189"/>
      <c r="E285" s="190"/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293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93" t="s">
        <v>867</v>
      </c>
      <c r="D286" s="189"/>
      <c r="E286" s="190">
        <v>244.6825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293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3" x14ac:dyDescent="0.2">
      <c r="A287" s="154"/>
      <c r="B287" s="155"/>
      <c r="C287" s="193" t="s">
        <v>868</v>
      </c>
      <c r="D287" s="189"/>
      <c r="E287" s="190">
        <v>-47.94</v>
      </c>
      <c r="F287" s="158"/>
      <c r="G287" s="158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7"/>
      <c r="AA287" s="147"/>
      <c r="AB287" s="147"/>
      <c r="AC287" s="147"/>
      <c r="AD287" s="147"/>
      <c r="AE287" s="147"/>
      <c r="AF287" s="147"/>
      <c r="AG287" s="147" t="s">
        <v>293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3" x14ac:dyDescent="0.2">
      <c r="A288" s="154"/>
      <c r="B288" s="155"/>
      <c r="C288" s="194" t="s">
        <v>297</v>
      </c>
      <c r="D288" s="191"/>
      <c r="E288" s="192">
        <v>196.74250000000001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293</v>
      </c>
      <c r="AH288" s="147">
        <v>1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93" t="s">
        <v>869</v>
      </c>
      <c r="D289" s="189"/>
      <c r="E289" s="190">
        <v>132.81950000000001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293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93" t="s">
        <v>299</v>
      </c>
      <c r="D290" s="189"/>
      <c r="E290" s="190">
        <v>-82.44</v>
      </c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293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94" t="s">
        <v>297</v>
      </c>
      <c r="D291" s="191"/>
      <c r="E291" s="192">
        <v>50.3795</v>
      </c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293</v>
      </c>
      <c r="AH291" s="147">
        <v>1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93" t="s">
        <v>870</v>
      </c>
      <c r="D292" s="189"/>
      <c r="E292" s="190">
        <v>296.322</v>
      </c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293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93" t="s">
        <v>301</v>
      </c>
      <c r="D293" s="189"/>
      <c r="E293" s="190">
        <v>-174.84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293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94" t="s">
        <v>297</v>
      </c>
      <c r="D294" s="191"/>
      <c r="E294" s="192">
        <v>121.482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293</v>
      </c>
      <c r="AH294" s="147">
        <v>1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93" t="s">
        <v>871</v>
      </c>
      <c r="D295" s="189"/>
      <c r="E295" s="190">
        <v>140.03100000000001</v>
      </c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293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ht="22.5" outlineLevel="3" x14ac:dyDescent="0.2">
      <c r="A296" s="154"/>
      <c r="B296" s="155"/>
      <c r="C296" s="193" t="s">
        <v>304</v>
      </c>
      <c r="D296" s="189"/>
      <c r="E296" s="190">
        <v>-20.33925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293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94" t="s">
        <v>297</v>
      </c>
      <c r="D297" s="191"/>
      <c r="E297" s="192">
        <v>119.69175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293</v>
      </c>
      <c r="AH297" s="147">
        <v>1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93" t="s">
        <v>872</v>
      </c>
      <c r="D298" s="189"/>
      <c r="E298" s="190">
        <v>237.14850000000001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293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ht="22.5" outlineLevel="3" x14ac:dyDescent="0.2">
      <c r="A299" s="154"/>
      <c r="B299" s="155"/>
      <c r="C299" s="193" t="s">
        <v>308</v>
      </c>
      <c r="D299" s="189"/>
      <c r="E299" s="190">
        <v>-95.504999999999995</v>
      </c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293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194" t="s">
        <v>297</v>
      </c>
      <c r="D300" s="191"/>
      <c r="E300" s="192">
        <v>141.64349999999999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293</v>
      </c>
      <c r="AH300" s="147">
        <v>1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193" t="s">
        <v>311</v>
      </c>
      <c r="D301" s="189"/>
      <c r="E301" s="190">
        <v>82.667500000000004</v>
      </c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293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93" t="s">
        <v>312</v>
      </c>
      <c r="D302" s="189"/>
      <c r="E302" s="190">
        <v>-39.479999999999997</v>
      </c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293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94" t="s">
        <v>297</v>
      </c>
      <c r="D303" s="191"/>
      <c r="E303" s="192">
        <v>43.1875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293</v>
      </c>
      <c r="AH303" s="147">
        <v>1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93" t="s">
        <v>314</v>
      </c>
      <c r="D304" s="189"/>
      <c r="E304" s="190">
        <v>47.276499999999999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293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94" t="s">
        <v>297</v>
      </c>
      <c r="D305" s="191"/>
      <c r="E305" s="192">
        <v>47.276499999999999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293</v>
      </c>
      <c r="AH305" s="147">
        <v>1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93" t="s">
        <v>873</v>
      </c>
      <c r="D306" s="189"/>
      <c r="E306" s="190">
        <v>30.357600000000001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293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94" t="s">
        <v>297</v>
      </c>
      <c r="D307" s="191"/>
      <c r="E307" s="192">
        <v>30.357600000000001</v>
      </c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293</v>
      </c>
      <c r="AH307" s="147">
        <v>1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93" t="s">
        <v>874</v>
      </c>
      <c r="D308" s="189"/>
      <c r="E308" s="190">
        <v>106.33499999999999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293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93" t="s">
        <v>875</v>
      </c>
      <c r="D309" s="189"/>
      <c r="E309" s="190">
        <v>-53.58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293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94" t="s">
        <v>297</v>
      </c>
      <c r="D310" s="191"/>
      <c r="E310" s="192">
        <v>52.755000000000003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293</v>
      </c>
      <c r="AH310" s="147">
        <v>1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3" x14ac:dyDescent="0.2">
      <c r="A311" s="154"/>
      <c r="B311" s="155"/>
      <c r="C311" s="193" t="s">
        <v>876</v>
      </c>
      <c r="D311" s="189"/>
      <c r="E311" s="190">
        <v>64.102500000000006</v>
      </c>
      <c r="F311" s="158"/>
      <c r="G311" s="158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293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3" x14ac:dyDescent="0.2">
      <c r="A312" s="154"/>
      <c r="B312" s="155"/>
      <c r="C312" s="193" t="s">
        <v>877</v>
      </c>
      <c r="D312" s="189"/>
      <c r="E312" s="190">
        <v>-11.28</v>
      </c>
      <c r="F312" s="158"/>
      <c r="G312" s="158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293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3" x14ac:dyDescent="0.2">
      <c r="A313" s="154"/>
      <c r="B313" s="155"/>
      <c r="C313" s="194" t="s">
        <v>297</v>
      </c>
      <c r="D313" s="191"/>
      <c r="E313" s="192">
        <v>52.822499999999998</v>
      </c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293</v>
      </c>
      <c r="AH313" s="147">
        <v>1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3" x14ac:dyDescent="0.2">
      <c r="A314" s="154"/>
      <c r="B314" s="155"/>
      <c r="C314" s="193" t="s">
        <v>878</v>
      </c>
      <c r="D314" s="189"/>
      <c r="E314" s="190">
        <v>83.53</v>
      </c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293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ht="22.5" outlineLevel="3" x14ac:dyDescent="0.2">
      <c r="A315" s="154"/>
      <c r="B315" s="155"/>
      <c r="C315" s="193" t="s">
        <v>327</v>
      </c>
      <c r="D315" s="189"/>
      <c r="E315" s="190">
        <v>-24.745200000000001</v>
      </c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293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94" t="s">
        <v>297</v>
      </c>
      <c r="D316" s="191"/>
      <c r="E316" s="192">
        <v>58.784799999999997</v>
      </c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293</v>
      </c>
      <c r="AH316" s="147">
        <v>1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193" t="s">
        <v>879</v>
      </c>
      <c r="D317" s="189"/>
      <c r="E317" s="190">
        <v>96.555000000000007</v>
      </c>
      <c r="F317" s="158"/>
      <c r="G317" s="158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293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193" t="s">
        <v>880</v>
      </c>
      <c r="D318" s="189"/>
      <c r="E318" s="190">
        <v>-45.12</v>
      </c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293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94" t="s">
        <v>297</v>
      </c>
      <c r="D319" s="191"/>
      <c r="E319" s="192">
        <v>51.435000000000002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293</v>
      </c>
      <c r="AH319" s="147">
        <v>1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93" t="s">
        <v>881</v>
      </c>
      <c r="D320" s="189"/>
      <c r="E320" s="190">
        <v>9.3224999999999998</v>
      </c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293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94" t="s">
        <v>297</v>
      </c>
      <c r="D321" s="191"/>
      <c r="E321" s="192">
        <v>9.3224999999999998</v>
      </c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293</v>
      </c>
      <c r="AH321" s="147">
        <v>1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93" t="s">
        <v>882</v>
      </c>
      <c r="D322" s="189"/>
      <c r="E322" s="190">
        <v>64.113749999999996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293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93" t="s">
        <v>334</v>
      </c>
      <c r="D323" s="189"/>
      <c r="E323" s="190">
        <v>-14.1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293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94" t="s">
        <v>297</v>
      </c>
      <c r="D324" s="191"/>
      <c r="E324" s="192">
        <v>50.013750000000002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293</v>
      </c>
      <c r="AH324" s="147">
        <v>1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">
      <c r="A325" s="154"/>
      <c r="B325" s="155"/>
      <c r="C325" s="193" t="s">
        <v>883</v>
      </c>
      <c r="D325" s="189"/>
      <c r="E325" s="190">
        <v>39.154499999999999</v>
      </c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293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94" t="s">
        <v>297</v>
      </c>
      <c r="D326" s="191"/>
      <c r="E326" s="192">
        <v>39.154499999999999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293</v>
      </c>
      <c r="AH326" s="147">
        <v>1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93" t="s">
        <v>884</v>
      </c>
      <c r="D327" s="189"/>
      <c r="E327" s="190">
        <v>156.20699999999999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293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93" t="s">
        <v>885</v>
      </c>
      <c r="D328" s="189"/>
      <c r="E328" s="190">
        <v>-73.319999999999993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293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94" t="s">
        <v>297</v>
      </c>
      <c r="D329" s="191"/>
      <c r="E329" s="192">
        <v>82.887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293</v>
      </c>
      <c r="AH329" s="147">
        <v>1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3" x14ac:dyDescent="0.2">
      <c r="A330" s="154"/>
      <c r="B330" s="155"/>
      <c r="C330" s="193" t="s">
        <v>344</v>
      </c>
      <c r="D330" s="189"/>
      <c r="E330" s="190">
        <v>93.653999999999996</v>
      </c>
      <c r="F330" s="158"/>
      <c r="G330" s="158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293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3" x14ac:dyDescent="0.2">
      <c r="A331" s="154"/>
      <c r="B331" s="155"/>
      <c r="C331" s="193" t="s">
        <v>345</v>
      </c>
      <c r="D331" s="189"/>
      <c r="E331" s="190">
        <v>-16.920000000000002</v>
      </c>
      <c r="F331" s="158"/>
      <c r="G331" s="158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293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3" x14ac:dyDescent="0.2">
      <c r="A332" s="154"/>
      <c r="B332" s="155"/>
      <c r="C332" s="194" t="s">
        <v>297</v>
      </c>
      <c r="D332" s="191"/>
      <c r="E332" s="192">
        <v>76.733999999999995</v>
      </c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293</v>
      </c>
      <c r="AH332" s="147">
        <v>1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ht="33.75" outlineLevel="1" x14ac:dyDescent="0.2">
      <c r="A333" s="168">
        <v>24</v>
      </c>
      <c r="B333" s="169" t="s">
        <v>952</v>
      </c>
      <c r="C333" s="184" t="s">
        <v>953</v>
      </c>
      <c r="D333" s="170" t="s">
        <v>287</v>
      </c>
      <c r="E333" s="171">
        <v>2084.5531700000001</v>
      </c>
      <c r="F333" s="172"/>
      <c r="G333" s="173">
        <f>ROUND(E333*F333,2)</f>
        <v>0</v>
      </c>
      <c r="H333" s="172"/>
      <c r="I333" s="173">
        <f>ROUND(E333*H333,2)</f>
        <v>0</v>
      </c>
      <c r="J333" s="172"/>
      <c r="K333" s="173">
        <f>ROUND(E333*J333,2)</f>
        <v>0</v>
      </c>
      <c r="L333" s="173">
        <v>21</v>
      </c>
      <c r="M333" s="173">
        <f>G333*(1+L333/100)</f>
        <v>0</v>
      </c>
      <c r="N333" s="171">
        <v>1.8859999999999998E-2</v>
      </c>
      <c r="O333" s="171">
        <f>ROUND(E333*N333,2)</f>
        <v>39.31</v>
      </c>
      <c r="P333" s="171">
        <v>0</v>
      </c>
      <c r="Q333" s="171">
        <f>ROUND(E333*P333,2)</f>
        <v>0</v>
      </c>
      <c r="R333" s="173" t="s">
        <v>861</v>
      </c>
      <c r="S333" s="173" t="s">
        <v>248</v>
      </c>
      <c r="T333" s="174" t="s">
        <v>289</v>
      </c>
      <c r="U333" s="158">
        <v>0.23425000000000001</v>
      </c>
      <c r="V333" s="158">
        <f>ROUND(E333*U333,2)</f>
        <v>488.31</v>
      </c>
      <c r="W333" s="158"/>
      <c r="X333" s="158" t="s">
        <v>290</v>
      </c>
      <c r="Y333" s="158" t="s">
        <v>250</v>
      </c>
      <c r="Z333" s="147"/>
      <c r="AA333" s="147"/>
      <c r="AB333" s="147"/>
      <c r="AC333" s="147"/>
      <c r="AD333" s="147"/>
      <c r="AE333" s="147"/>
      <c r="AF333" s="147"/>
      <c r="AG333" s="147" t="s">
        <v>291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2" x14ac:dyDescent="0.2">
      <c r="A334" s="154"/>
      <c r="B334" s="155"/>
      <c r="C334" s="262" t="s">
        <v>954</v>
      </c>
      <c r="D334" s="263"/>
      <c r="E334" s="263"/>
      <c r="F334" s="263"/>
      <c r="G334" s="263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351</v>
      </c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66" t="s">
        <v>955</v>
      </c>
      <c r="D335" s="267"/>
      <c r="E335" s="267"/>
      <c r="F335" s="267"/>
      <c r="G335" s="267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253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2" x14ac:dyDescent="0.2">
      <c r="A336" s="154"/>
      <c r="B336" s="155"/>
      <c r="C336" s="193" t="s">
        <v>956</v>
      </c>
      <c r="D336" s="189"/>
      <c r="E336" s="190"/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293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193" t="s">
        <v>292</v>
      </c>
      <c r="D337" s="189"/>
      <c r="E337" s="190">
        <v>418.73500000000001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293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ht="22.5" outlineLevel="3" x14ac:dyDescent="0.2">
      <c r="A338" s="154"/>
      <c r="B338" s="155"/>
      <c r="C338" s="193" t="s">
        <v>294</v>
      </c>
      <c r="D338" s="189"/>
      <c r="E338" s="190">
        <v>23.007999999999999</v>
      </c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293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93" t="s">
        <v>295</v>
      </c>
      <c r="D339" s="189"/>
      <c r="E339" s="190">
        <v>35.386800000000001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293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ht="22.5" outlineLevel="3" x14ac:dyDescent="0.2">
      <c r="A340" s="154"/>
      <c r="B340" s="155"/>
      <c r="C340" s="193" t="s">
        <v>296</v>
      </c>
      <c r="D340" s="189"/>
      <c r="E340" s="190">
        <v>-98.6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293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3" x14ac:dyDescent="0.2">
      <c r="A341" s="154"/>
      <c r="B341" s="155"/>
      <c r="C341" s="194" t="s">
        <v>297</v>
      </c>
      <c r="D341" s="191"/>
      <c r="E341" s="192">
        <v>378.52980000000002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293</v>
      </c>
      <c r="AH341" s="147">
        <v>1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193" t="s">
        <v>298</v>
      </c>
      <c r="D342" s="189"/>
      <c r="E342" s="190">
        <v>142.36750000000001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7"/>
      <c r="AA342" s="147"/>
      <c r="AB342" s="147"/>
      <c r="AC342" s="147"/>
      <c r="AD342" s="147"/>
      <c r="AE342" s="147"/>
      <c r="AF342" s="147"/>
      <c r="AG342" s="147" t="s">
        <v>293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193" t="s">
        <v>299</v>
      </c>
      <c r="D343" s="189"/>
      <c r="E343" s="190">
        <v>-82.44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293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3" x14ac:dyDescent="0.2">
      <c r="A344" s="154"/>
      <c r="B344" s="155"/>
      <c r="C344" s="194" t="s">
        <v>297</v>
      </c>
      <c r="D344" s="191"/>
      <c r="E344" s="192">
        <v>59.927500000000002</v>
      </c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293</v>
      </c>
      <c r="AH344" s="147">
        <v>1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93" t="s">
        <v>300</v>
      </c>
      <c r="D345" s="189"/>
      <c r="E345" s="190">
        <v>314.79500000000002</v>
      </c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293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93" t="s">
        <v>301</v>
      </c>
      <c r="D346" s="189"/>
      <c r="E346" s="190">
        <v>-174.84</v>
      </c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293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94" t="s">
        <v>297</v>
      </c>
      <c r="D347" s="191"/>
      <c r="E347" s="192">
        <v>139.95500000000001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293</v>
      </c>
      <c r="AH347" s="147">
        <v>1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93" t="s">
        <v>302</v>
      </c>
      <c r="D348" s="189"/>
      <c r="E348" s="190">
        <v>141.417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293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ht="22.5" outlineLevel="3" x14ac:dyDescent="0.2">
      <c r="A349" s="154"/>
      <c r="B349" s="155"/>
      <c r="C349" s="193" t="s">
        <v>303</v>
      </c>
      <c r="D349" s="189"/>
      <c r="E349" s="190">
        <v>30.246400000000001</v>
      </c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293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2.5" outlineLevel="3" x14ac:dyDescent="0.2">
      <c r="A350" s="154"/>
      <c r="B350" s="155"/>
      <c r="C350" s="193" t="s">
        <v>304</v>
      </c>
      <c r="D350" s="189"/>
      <c r="E350" s="190">
        <v>-20.33925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293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93" t="s">
        <v>305</v>
      </c>
      <c r="D351" s="189"/>
      <c r="E351" s="190">
        <v>20.896000000000001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293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94" t="s">
        <v>297</v>
      </c>
      <c r="D352" s="191"/>
      <c r="E352" s="192">
        <v>172.22014999999999</v>
      </c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293</v>
      </c>
      <c r="AH352" s="147">
        <v>1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93" t="s">
        <v>306</v>
      </c>
      <c r="D353" s="189"/>
      <c r="E353" s="190">
        <v>247.72200000000001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293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ht="22.5" outlineLevel="3" x14ac:dyDescent="0.2">
      <c r="A354" s="154"/>
      <c r="B354" s="155"/>
      <c r="C354" s="193" t="s">
        <v>307</v>
      </c>
      <c r="D354" s="189"/>
      <c r="E354" s="190">
        <v>36.723199999999999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293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ht="22.5" outlineLevel="3" x14ac:dyDescent="0.2">
      <c r="A355" s="154"/>
      <c r="B355" s="155"/>
      <c r="C355" s="193" t="s">
        <v>308</v>
      </c>
      <c r="D355" s="189"/>
      <c r="E355" s="190">
        <v>-95.504999999999995</v>
      </c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293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ht="22.5" outlineLevel="3" x14ac:dyDescent="0.2">
      <c r="A356" s="154"/>
      <c r="B356" s="155"/>
      <c r="C356" s="193" t="s">
        <v>309</v>
      </c>
      <c r="D356" s="189"/>
      <c r="E356" s="190">
        <v>10.448</v>
      </c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293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94" t="s">
        <v>297</v>
      </c>
      <c r="D357" s="191"/>
      <c r="E357" s="192">
        <v>199.38820000000001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293</v>
      </c>
      <c r="AH357" s="147">
        <v>1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ht="22.5" outlineLevel="3" x14ac:dyDescent="0.2">
      <c r="A358" s="154"/>
      <c r="B358" s="155"/>
      <c r="C358" s="193" t="s">
        <v>310</v>
      </c>
      <c r="D358" s="189"/>
      <c r="E358" s="190">
        <v>9.5282499999999999</v>
      </c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293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93" t="s">
        <v>311</v>
      </c>
      <c r="D359" s="189"/>
      <c r="E359" s="190">
        <v>82.667500000000004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293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93" t="s">
        <v>312</v>
      </c>
      <c r="D360" s="189"/>
      <c r="E360" s="190">
        <v>-39.479999999999997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293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94" t="s">
        <v>297</v>
      </c>
      <c r="D361" s="191"/>
      <c r="E361" s="192">
        <v>52.71575</v>
      </c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293</v>
      </c>
      <c r="AH361" s="147">
        <v>1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93" t="s">
        <v>313</v>
      </c>
      <c r="D362" s="189"/>
      <c r="E362" s="190">
        <v>12.525</v>
      </c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293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">
      <c r="A363" s="154"/>
      <c r="B363" s="155"/>
      <c r="C363" s="193" t="s">
        <v>314</v>
      </c>
      <c r="D363" s="189"/>
      <c r="E363" s="190">
        <v>47.276499999999999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293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">
      <c r="A364" s="154"/>
      <c r="B364" s="155"/>
      <c r="C364" s="194" t="s">
        <v>297</v>
      </c>
      <c r="D364" s="191"/>
      <c r="E364" s="192">
        <v>59.801499999999997</v>
      </c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293</v>
      </c>
      <c r="AH364" s="147">
        <v>1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193" t="s">
        <v>315</v>
      </c>
      <c r="D365" s="189"/>
      <c r="E365" s="190">
        <v>2.06535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293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93" t="s">
        <v>316</v>
      </c>
      <c r="D366" s="189"/>
      <c r="E366" s="190">
        <v>56.565600000000003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293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93" t="s">
        <v>317</v>
      </c>
      <c r="D367" s="189"/>
      <c r="E367" s="190">
        <v>-2.1185</v>
      </c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293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94" t="s">
        <v>297</v>
      </c>
      <c r="D368" s="191"/>
      <c r="E368" s="192">
        <v>56.512450000000001</v>
      </c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293</v>
      </c>
      <c r="AH368" s="147">
        <v>1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ht="22.5" outlineLevel="3" x14ac:dyDescent="0.2">
      <c r="A369" s="154"/>
      <c r="B369" s="155"/>
      <c r="C369" s="193" t="s">
        <v>318</v>
      </c>
      <c r="D369" s="189"/>
      <c r="E369" s="190">
        <v>11.558809999999999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293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93" t="s">
        <v>319</v>
      </c>
      <c r="D370" s="189"/>
      <c r="E370" s="190">
        <v>200.25899999999999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293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93" t="s">
        <v>320</v>
      </c>
      <c r="D371" s="189"/>
      <c r="E371" s="190">
        <v>12.262499999999999</v>
      </c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293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ht="33.75" outlineLevel="3" x14ac:dyDescent="0.2">
      <c r="A372" s="154"/>
      <c r="B372" s="155"/>
      <c r="C372" s="193" t="s">
        <v>321</v>
      </c>
      <c r="D372" s="189"/>
      <c r="E372" s="190">
        <v>-95.54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293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3" x14ac:dyDescent="0.2">
      <c r="A373" s="154"/>
      <c r="B373" s="155"/>
      <c r="C373" s="194" t="s">
        <v>297</v>
      </c>
      <c r="D373" s="191"/>
      <c r="E373" s="192">
        <v>128.54031000000001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293</v>
      </c>
      <c r="AH373" s="147">
        <v>1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ht="22.5" outlineLevel="3" x14ac:dyDescent="0.2">
      <c r="A374" s="154"/>
      <c r="B374" s="155"/>
      <c r="C374" s="193" t="s">
        <v>322</v>
      </c>
      <c r="D374" s="189"/>
      <c r="E374" s="190">
        <v>18.01285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293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93" t="s">
        <v>323</v>
      </c>
      <c r="D375" s="189"/>
      <c r="E375" s="190">
        <v>121.51349999999999</v>
      </c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293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93" t="s">
        <v>324</v>
      </c>
      <c r="D376" s="189"/>
      <c r="E376" s="190">
        <v>-16.920000000000002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293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">
      <c r="A377" s="154"/>
      <c r="B377" s="155"/>
      <c r="C377" s="194" t="s">
        <v>297</v>
      </c>
      <c r="D377" s="191"/>
      <c r="E377" s="192">
        <v>122.60635000000001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293</v>
      </c>
      <c r="AH377" s="147">
        <v>1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93" t="s">
        <v>325</v>
      </c>
      <c r="D378" s="189"/>
      <c r="E378" s="190">
        <v>96.2</v>
      </c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293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93" t="s">
        <v>326</v>
      </c>
      <c r="D379" s="189"/>
      <c r="E379" s="190">
        <v>28.057500000000001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293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ht="22.5" outlineLevel="3" x14ac:dyDescent="0.2">
      <c r="A380" s="154"/>
      <c r="B380" s="155"/>
      <c r="C380" s="193" t="s">
        <v>327</v>
      </c>
      <c r="D380" s="189"/>
      <c r="E380" s="190">
        <v>-24.745200000000001</v>
      </c>
      <c r="F380" s="158"/>
      <c r="G380" s="158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293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3" x14ac:dyDescent="0.2">
      <c r="A381" s="154"/>
      <c r="B381" s="155"/>
      <c r="C381" s="194" t="s">
        <v>297</v>
      </c>
      <c r="D381" s="191"/>
      <c r="E381" s="192">
        <v>99.512299999999996</v>
      </c>
      <c r="F381" s="158"/>
      <c r="G381" s="158"/>
      <c r="H381" s="158"/>
      <c r="I381" s="158"/>
      <c r="J381" s="158"/>
      <c r="K381" s="158"/>
      <c r="L381" s="158"/>
      <c r="M381" s="158"/>
      <c r="N381" s="157"/>
      <c r="O381" s="157"/>
      <c r="P381" s="157"/>
      <c r="Q381" s="157"/>
      <c r="R381" s="158"/>
      <c r="S381" s="158"/>
      <c r="T381" s="158"/>
      <c r="U381" s="158"/>
      <c r="V381" s="158"/>
      <c r="W381" s="158"/>
      <c r="X381" s="158"/>
      <c r="Y381" s="158"/>
      <c r="Z381" s="147"/>
      <c r="AA381" s="147"/>
      <c r="AB381" s="147"/>
      <c r="AC381" s="147"/>
      <c r="AD381" s="147"/>
      <c r="AE381" s="147"/>
      <c r="AF381" s="147"/>
      <c r="AG381" s="147" t="s">
        <v>293</v>
      </c>
      <c r="AH381" s="147">
        <v>1</v>
      </c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ht="22.5" outlineLevel="3" x14ac:dyDescent="0.2">
      <c r="A382" s="154"/>
      <c r="B382" s="155"/>
      <c r="C382" s="193" t="s">
        <v>328</v>
      </c>
      <c r="D382" s="189"/>
      <c r="E382" s="190">
        <v>14.524990000000001</v>
      </c>
      <c r="F382" s="158"/>
      <c r="G382" s="158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293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3" x14ac:dyDescent="0.2">
      <c r="A383" s="154"/>
      <c r="B383" s="155"/>
      <c r="C383" s="193" t="s">
        <v>329</v>
      </c>
      <c r="D383" s="189"/>
      <c r="E383" s="190">
        <v>182.04599999999999</v>
      </c>
      <c r="F383" s="158"/>
      <c r="G383" s="158"/>
      <c r="H383" s="158"/>
      <c r="I383" s="158"/>
      <c r="J383" s="158"/>
      <c r="K383" s="158"/>
      <c r="L383" s="158"/>
      <c r="M383" s="158"/>
      <c r="N383" s="157"/>
      <c r="O383" s="157"/>
      <c r="P383" s="157"/>
      <c r="Q383" s="157"/>
      <c r="R383" s="158"/>
      <c r="S383" s="158"/>
      <c r="T383" s="158"/>
      <c r="U383" s="158"/>
      <c r="V383" s="158"/>
      <c r="W383" s="158"/>
      <c r="X383" s="158"/>
      <c r="Y383" s="158"/>
      <c r="Z383" s="147"/>
      <c r="AA383" s="147"/>
      <c r="AB383" s="147"/>
      <c r="AC383" s="147"/>
      <c r="AD383" s="147"/>
      <c r="AE383" s="147"/>
      <c r="AF383" s="147"/>
      <c r="AG383" s="147" t="s">
        <v>293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193" t="s">
        <v>330</v>
      </c>
      <c r="D384" s="189"/>
      <c r="E384" s="190">
        <v>25.84</v>
      </c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293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ht="22.5" outlineLevel="3" x14ac:dyDescent="0.2">
      <c r="A385" s="154"/>
      <c r="B385" s="155"/>
      <c r="C385" s="193" t="s">
        <v>331</v>
      </c>
      <c r="D385" s="189"/>
      <c r="E385" s="190">
        <v>-69.959999999999994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293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94" t="s">
        <v>297</v>
      </c>
      <c r="D386" s="191"/>
      <c r="E386" s="192">
        <v>152.45098999999999</v>
      </c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293</v>
      </c>
      <c r="AH386" s="147">
        <v>1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93" t="s">
        <v>332</v>
      </c>
      <c r="D387" s="189"/>
      <c r="E387" s="190">
        <v>9.3224999999999998</v>
      </c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293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194" t="s">
        <v>297</v>
      </c>
      <c r="D388" s="191"/>
      <c r="E388" s="192">
        <v>9.3224999999999998</v>
      </c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293</v>
      </c>
      <c r="AH388" s="147">
        <v>1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">
      <c r="A389" s="154"/>
      <c r="B389" s="155"/>
      <c r="C389" s="193" t="s">
        <v>333</v>
      </c>
      <c r="D389" s="189"/>
      <c r="E389" s="190">
        <v>66.382499999999993</v>
      </c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293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">
      <c r="A390" s="154"/>
      <c r="B390" s="155"/>
      <c r="C390" s="193" t="s">
        <v>334</v>
      </c>
      <c r="D390" s="189"/>
      <c r="E390" s="190">
        <v>-14.1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293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94" t="s">
        <v>297</v>
      </c>
      <c r="D391" s="191"/>
      <c r="E391" s="192">
        <v>52.282499999999999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293</v>
      </c>
      <c r="AH391" s="147">
        <v>1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93" t="s">
        <v>335</v>
      </c>
      <c r="D392" s="189"/>
      <c r="E392" s="190">
        <v>26.8675</v>
      </c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293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94" t="s">
        <v>297</v>
      </c>
      <c r="D393" s="191"/>
      <c r="E393" s="192">
        <v>26.8675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293</v>
      </c>
      <c r="AH393" s="147">
        <v>1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93" t="s">
        <v>336</v>
      </c>
      <c r="D394" s="189"/>
      <c r="E394" s="190">
        <v>39.478490000000001</v>
      </c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293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93" t="s">
        <v>337</v>
      </c>
      <c r="D395" s="189"/>
      <c r="E395" s="190">
        <v>250.25700000000001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293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3" x14ac:dyDescent="0.2">
      <c r="A396" s="154"/>
      <c r="B396" s="155"/>
      <c r="C396" s="193" t="s">
        <v>338</v>
      </c>
      <c r="D396" s="189"/>
      <c r="E396" s="190">
        <v>75.599999999999994</v>
      </c>
      <c r="F396" s="158"/>
      <c r="G396" s="158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293</v>
      </c>
      <c r="AH396" s="147">
        <v>0</v>
      </c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3" x14ac:dyDescent="0.2">
      <c r="A397" s="154"/>
      <c r="B397" s="155"/>
      <c r="C397" s="193" t="s">
        <v>339</v>
      </c>
      <c r="D397" s="189"/>
      <c r="E397" s="190">
        <v>30.72</v>
      </c>
      <c r="F397" s="158"/>
      <c r="G397" s="158"/>
      <c r="H397" s="158"/>
      <c r="I397" s="158"/>
      <c r="J397" s="158"/>
      <c r="K397" s="158"/>
      <c r="L397" s="158"/>
      <c r="M397" s="158"/>
      <c r="N397" s="157"/>
      <c r="O397" s="157"/>
      <c r="P397" s="157"/>
      <c r="Q397" s="157"/>
      <c r="R397" s="158"/>
      <c r="S397" s="158"/>
      <c r="T397" s="158"/>
      <c r="U397" s="158"/>
      <c r="V397" s="158"/>
      <c r="W397" s="158"/>
      <c r="X397" s="158"/>
      <c r="Y397" s="158"/>
      <c r="Z397" s="147"/>
      <c r="AA397" s="147"/>
      <c r="AB397" s="147"/>
      <c r="AC397" s="147"/>
      <c r="AD397" s="147"/>
      <c r="AE397" s="147"/>
      <c r="AF397" s="147"/>
      <c r="AG397" s="147" t="s">
        <v>293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ht="22.5" outlineLevel="3" x14ac:dyDescent="0.2">
      <c r="A398" s="154"/>
      <c r="B398" s="155"/>
      <c r="C398" s="193" t="s">
        <v>340</v>
      </c>
      <c r="D398" s="189"/>
      <c r="E398" s="190">
        <v>-128.16</v>
      </c>
      <c r="F398" s="158"/>
      <c r="G398" s="158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293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3" x14ac:dyDescent="0.2">
      <c r="A399" s="154"/>
      <c r="B399" s="155"/>
      <c r="C399" s="194" t="s">
        <v>297</v>
      </c>
      <c r="D399" s="191"/>
      <c r="E399" s="192">
        <v>267.89549</v>
      </c>
      <c r="F399" s="158"/>
      <c r="G399" s="158"/>
      <c r="H399" s="158"/>
      <c r="I399" s="158"/>
      <c r="J399" s="158"/>
      <c r="K399" s="158"/>
      <c r="L399" s="158"/>
      <c r="M399" s="158"/>
      <c r="N399" s="157"/>
      <c r="O399" s="157"/>
      <c r="P399" s="157"/>
      <c r="Q399" s="157"/>
      <c r="R399" s="158"/>
      <c r="S399" s="158"/>
      <c r="T399" s="158"/>
      <c r="U399" s="158"/>
      <c r="V399" s="158"/>
      <c r="W399" s="158"/>
      <c r="X399" s="158"/>
      <c r="Y399" s="158"/>
      <c r="Z399" s="147"/>
      <c r="AA399" s="147"/>
      <c r="AB399" s="147"/>
      <c r="AC399" s="147"/>
      <c r="AD399" s="147"/>
      <c r="AE399" s="147"/>
      <c r="AF399" s="147"/>
      <c r="AG399" s="147" t="s">
        <v>293</v>
      </c>
      <c r="AH399" s="147">
        <v>1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3" x14ac:dyDescent="0.2">
      <c r="A400" s="154"/>
      <c r="B400" s="155"/>
      <c r="C400" s="193" t="s">
        <v>341</v>
      </c>
      <c r="D400" s="189"/>
      <c r="E400" s="190">
        <v>3.1893799999999999</v>
      </c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293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193" t="s">
        <v>342</v>
      </c>
      <c r="D401" s="189"/>
      <c r="E401" s="190">
        <v>11.4</v>
      </c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293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194" t="s">
        <v>297</v>
      </c>
      <c r="D402" s="191"/>
      <c r="E402" s="192">
        <v>14.58938</v>
      </c>
      <c r="F402" s="158"/>
      <c r="G402" s="158"/>
      <c r="H402" s="158"/>
      <c r="I402" s="158"/>
      <c r="J402" s="158"/>
      <c r="K402" s="158"/>
      <c r="L402" s="158"/>
      <c r="M402" s="158"/>
      <c r="N402" s="157"/>
      <c r="O402" s="157"/>
      <c r="P402" s="157"/>
      <c r="Q402" s="157"/>
      <c r="R402" s="158"/>
      <c r="S402" s="158"/>
      <c r="T402" s="158"/>
      <c r="U402" s="158"/>
      <c r="V402" s="158"/>
      <c r="W402" s="158"/>
      <c r="X402" s="158"/>
      <c r="Y402" s="158"/>
      <c r="Z402" s="147"/>
      <c r="AA402" s="147"/>
      <c r="AB402" s="147"/>
      <c r="AC402" s="147"/>
      <c r="AD402" s="147"/>
      <c r="AE402" s="147"/>
      <c r="AF402" s="147"/>
      <c r="AG402" s="147" t="s">
        <v>293</v>
      </c>
      <c r="AH402" s="147">
        <v>1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93" t="s">
        <v>343</v>
      </c>
      <c r="D403" s="189"/>
      <c r="E403" s="190">
        <v>14.701499999999999</v>
      </c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293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193" t="s">
        <v>344</v>
      </c>
      <c r="D404" s="189"/>
      <c r="E404" s="190">
        <v>93.653999999999996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293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3" x14ac:dyDescent="0.2">
      <c r="A405" s="154"/>
      <c r="B405" s="155"/>
      <c r="C405" s="193" t="s">
        <v>345</v>
      </c>
      <c r="D405" s="189"/>
      <c r="E405" s="190">
        <v>-16.920000000000002</v>
      </c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293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3" x14ac:dyDescent="0.2">
      <c r="A406" s="154"/>
      <c r="B406" s="155"/>
      <c r="C406" s="194" t="s">
        <v>297</v>
      </c>
      <c r="D406" s="191"/>
      <c r="E406" s="192">
        <v>91.435500000000005</v>
      </c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293</v>
      </c>
      <c r="AH406" s="147">
        <v>1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1" x14ac:dyDescent="0.2">
      <c r="A407" s="168">
        <v>25</v>
      </c>
      <c r="B407" s="169" t="s">
        <v>957</v>
      </c>
      <c r="C407" s="184" t="s">
        <v>958</v>
      </c>
      <c r="D407" s="170" t="s">
        <v>287</v>
      </c>
      <c r="E407" s="171">
        <v>14.782500000000001</v>
      </c>
      <c r="F407" s="172"/>
      <c r="G407" s="173">
        <f>ROUND(E407*F407,2)</f>
        <v>0</v>
      </c>
      <c r="H407" s="172"/>
      <c r="I407" s="173">
        <f>ROUND(E407*H407,2)</f>
        <v>0</v>
      </c>
      <c r="J407" s="172"/>
      <c r="K407" s="173">
        <f>ROUND(E407*J407,2)</f>
        <v>0</v>
      </c>
      <c r="L407" s="173">
        <v>21</v>
      </c>
      <c r="M407" s="173">
        <f>G407*(1+L407/100)</f>
        <v>0</v>
      </c>
      <c r="N407" s="171">
        <v>4.8999999999999998E-4</v>
      </c>
      <c r="O407" s="171">
        <f>ROUND(E407*N407,2)</f>
        <v>0.01</v>
      </c>
      <c r="P407" s="171">
        <v>0</v>
      </c>
      <c r="Q407" s="171">
        <f>ROUND(E407*P407,2)</f>
        <v>0</v>
      </c>
      <c r="R407" s="173" t="s">
        <v>288</v>
      </c>
      <c r="S407" s="173" t="s">
        <v>248</v>
      </c>
      <c r="T407" s="174" t="s">
        <v>289</v>
      </c>
      <c r="U407" s="158">
        <v>0.23100000000000001</v>
      </c>
      <c r="V407" s="158">
        <f>ROUND(E407*U407,2)</f>
        <v>3.41</v>
      </c>
      <c r="W407" s="158"/>
      <c r="X407" s="158" t="s">
        <v>290</v>
      </c>
      <c r="Y407" s="158" t="s">
        <v>250</v>
      </c>
      <c r="Z407" s="147"/>
      <c r="AA407" s="147"/>
      <c r="AB407" s="147"/>
      <c r="AC407" s="147"/>
      <c r="AD407" s="147"/>
      <c r="AE407" s="147"/>
      <c r="AF407" s="147"/>
      <c r="AG407" s="147" t="s">
        <v>291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2" x14ac:dyDescent="0.2">
      <c r="A408" s="154"/>
      <c r="B408" s="155"/>
      <c r="C408" s="262" t="s">
        <v>959</v>
      </c>
      <c r="D408" s="263"/>
      <c r="E408" s="263"/>
      <c r="F408" s="263"/>
      <c r="G408" s="263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351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2" x14ac:dyDescent="0.2">
      <c r="A409" s="154"/>
      <c r="B409" s="155"/>
      <c r="C409" s="193" t="s">
        <v>320</v>
      </c>
      <c r="D409" s="189"/>
      <c r="E409" s="190">
        <v>12.262499999999999</v>
      </c>
      <c r="F409" s="158"/>
      <c r="G409" s="158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293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3" x14ac:dyDescent="0.2">
      <c r="A410" s="154"/>
      <c r="B410" s="155"/>
      <c r="C410" s="193" t="s">
        <v>904</v>
      </c>
      <c r="D410" s="189"/>
      <c r="E410" s="190">
        <v>2.52</v>
      </c>
      <c r="F410" s="158"/>
      <c r="G410" s="158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293</v>
      </c>
      <c r="AH410" s="147">
        <v>0</v>
      </c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ht="22.5" outlineLevel="1" x14ac:dyDescent="0.2">
      <c r="A411" s="168">
        <v>26</v>
      </c>
      <c r="B411" s="169" t="s">
        <v>960</v>
      </c>
      <c r="C411" s="184" t="s">
        <v>961</v>
      </c>
      <c r="D411" s="170" t="s">
        <v>750</v>
      </c>
      <c r="E411" s="171">
        <v>66.521249999999995</v>
      </c>
      <c r="F411" s="172"/>
      <c r="G411" s="173">
        <f>ROUND(E411*F411,2)</f>
        <v>0</v>
      </c>
      <c r="H411" s="172"/>
      <c r="I411" s="173">
        <f>ROUND(E411*H411,2)</f>
        <v>0</v>
      </c>
      <c r="J411" s="172"/>
      <c r="K411" s="173">
        <f>ROUND(E411*J411,2)</f>
        <v>0</v>
      </c>
      <c r="L411" s="173">
        <v>21</v>
      </c>
      <c r="M411" s="173">
        <f>G411*(1+L411/100)</f>
        <v>0</v>
      </c>
      <c r="N411" s="171">
        <v>1E-3</v>
      </c>
      <c r="O411" s="171">
        <f>ROUND(E411*N411,2)</f>
        <v>7.0000000000000007E-2</v>
      </c>
      <c r="P411" s="171">
        <v>0</v>
      </c>
      <c r="Q411" s="171">
        <f>ROUND(E411*P411,2)</f>
        <v>0</v>
      </c>
      <c r="R411" s="173" t="s">
        <v>962</v>
      </c>
      <c r="S411" s="173" t="s">
        <v>248</v>
      </c>
      <c r="T411" s="174" t="s">
        <v>289</v>
      </c>
      <c r="U411" s="158">
        <v>0</v>
      </c>
      <c r="V411" s="158">
        <f>ROUND(E411*U411,2)</f>
        <v>0</v>
      </c>
      <c r="W411" s="158"/>
      <c r="X411" s="158" t="s">
        <v>963</v>
      </c>
      <c r="Y411" s="158" t="s">
        <v>250</v>
      </c>
      <c r="Z411" s="147"/>
      <c r="AA411" s="147"/>
      <c r="AB411" s="147"/>
      <c r="AC411" s="147"/>
      <c r="AD411" s="147"/>
      <c r="AE411" s="147"/>
      <c r="AF411" s="147"/>
      <c r="AG411" s="147" t="s">
        <v>964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193" t="s">
        <v>965</v>
      </c>
      <c r="D412" s="189"/>
      <c r="E412" s="190"/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293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">
      <c r="A413" s="154"/>
      <c r="B413" s="155"/>
      <c r="C413" s="193" t="s">
        <v>966</v>
      </c>
      <c r="D413" s="189"/>
      <c r="E413" s="190">
        <v>55.181249999999999</v>
      </c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293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193" t="s">
        <v>967</v>
      </c>
      <c r="D414" s="189"/>
      <c r="E414" s="190">
        <v>11.34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293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x14ac:dyDescent="0.2">
      <c r="A415" s="161" t="s">
        <v>243</v>
      </c>
      <c r="B415" s="162" t="s">
        <v>109</v>
      </c>
      <c r="C415" s="183" t="s">
        <v>110</v>
      </c>
      <c r="D415" s="163"/>
      <c r="E415" s="164"/>
      <c r="F415" s="165"/>
      <c r="G415" s="165">
        <f>SUMIF(AG416:AG472,"&lt;&gt;NOR",G416:G472)</f>
        <v>0</v>
      </c>
      <c r="H415" s="165"/>
      <c r="I415" s="165">
        <f>SUM(I416:I472)</f>
        <v>0</v>
      </c>
      <c r="J415" s="165"/>
      <c r="K415" s="165">
        <f>SUM(K416:K472)</f>
        <v>0</v>
      </c>
      <c r="L415" s="165"/>
      <c r="M415" s="165">
        <f>SUM(M416:M472)</f>
        <v>0</v>
      </c>
      <c r="N415" s="164"/>
      <c r="O415" s="164">
        <f>SUM(O416:O472)</f>
        <v>91.77</v>
      </c>
      <c r="P415" s="164"/>
      <c r="Q415" s="164">
        <f>SUM(Q416:Q472)</f>
        <v>0</v>
      </c>
      <c r="R415" s="165"/>
      <c r="S415" s="165"/>
      <c r="T415" s="166"/>
      <c r="U415" s="160"/>
      <c r="V415" s="160">
        <f>SUM(V416:V472)</f>
        <v>141.69</v>
      </c>
      <c r="W415" s="160"/>
      <c r="X415" s="160"/>
      <c r="Y415" s="160"/>
      <c r="AG415" t="s">
        <v>244</v>
      </c>
    </row>
    <row r="416" spans="1:60" outlineLevel="1" x14ac:dyDescent="0.2">
      <c r="A416" s="168">
        <v>27</v>
      </c>
      <c r="B416" s="169" t="s">
        <v>968</v>
      </c>
      <c r="C416" s="184" t="s">
        <v>969</v>
      </c>
      <c r="D416" s="170" t="s">
        <v>348</v>
      </c>
      <c r="E416" s="171">
        <v>10.92088</v>
      </c>
      <c r="F416" s="172"/>
      <c r="G416" s="173">
        <f>ROUND(E416*F416,2)</f>
        <v>0</v>
      </c>
      <c r="H416" s="172"/>
      <c r="I416" s="173">
        <f>ROUND(E416*H416,2)</f>
        <v>0</v>
      </c>
      <c r="J416" s="172"/>
      <c r="K416" s="173">
        <f>ROUND(E416*J416,2)</f>
        <v>0</v>
      </c>
      <c r="L416" s="173">
        <v>21</v>
      </c>
      <c r="M416" s="173">
        <f>G416*(1+L416/100)</f>
        <v>0</v>
      </c>
      <c r="N416" s="171">
        <v>2.5249999999999999</v>
      </c>
      <c r="O416" s="171">
        <f>ROUND(E416*N416,2)</f>
        <v>27.58</v>
      </c>
      <c r="P416" s="171">
        <v>0</v>
      </c>
      <c r="Q416" s="171">
        <f>ROUND(E416*P416,2)</f>
        <v>0</v>
      </c>
      <c r="R416" s="173" t="s">
        <v>288</v>
      </c>
      <c r="S416" s="173" t="s">
        <v>248</v>
      </c>
      <c r="T416" s="174" t="s">
        <v>289</v>
      </c>
      <c r="U416" s="158">
        <v>3.2130000000000001</v>
      </c>
      <c r="V416" s="158">
        <f>ROUND(E416*U416,2)</f>
        <v>35.090000000000003</v>
      </c>
      <c r="W416" s="158"/>
      <c r="X416" s="158" t="s">
        <v>290</v>
      </c>
      <c r="Y416" s="158" t="s">
        <v>250</v>
      </c>
      <c r="Z416" s="147"/>
      <c r="AA416" s="147"/>
      <c r="AB416" s="147"/>
      <c r="AC416" s="147"/>
      <c r="AD416" s="147"/>
      <c r="AE416" s="147"/>
      <c r="AF416" s="147"/>
      <c r="AG416" s="147" t="s">
        <v>291</v>
      </c>
      <c r="AH416" s="147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2" x14ac:dyDescent="0.2">
      <c r="A417" s="154"/>
      <c r="B417" s="155"/>
      <c r="C417" s="262" t="s">
        <v>970</v>
      </c>
      <c r="D417" s="263"/>
      <c r="E417" s="263"/>
      <c r="F417" s="263"/>
      <c r="G417" s="263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351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2" x14ac:dyDescent="0.2">
      <c r="A418" s="154"/>
      <c r="B418" s="155"/>
      <c r="C418" s="193" t="s">
        <v>355</v>
      </c>
      <c r="D418" s="189"/>
      <c r="E418" s="190"/>
      <c r="F418" s="158"/>
      <c r="G418" s="158"/>
      <c r="H418" s="158"/>
      <c r="I418" s="158"/>
      <c r="J418" s="158"/>
      <c r="K418" s="158"/>
      <c r="L418" s="158"/>
      <c r="M418" s="158"/>
      <c r="N418" s="157"/>
      <c r="O418" s="157"/>
      <c r="P418" s="157"/>
      <c r="Q418" s="157"/>
      <c r="R418" s="158"/>
      <c r="S418" s="158"/>
      <c r="T418" s="158"/>
      <c r="U418" s="158"/>
      <c r="V418" s="158"/>
      <c r="W418" s="158"/>
      <c r="X418" s="158"/>
      <c r="Y418" s="158"/>
      <c r="Z418" s="147"/>
      <c r="AA418" s="147"/>
      <c r="AB418" s="147"/>
      <c r="AC418" s="147"/>
      <c r="AD418" s="147"/>
      <c r="AE418" s="147"/>
      <c r="AF418" s="147"/>
      <c r="AG418" s="147" t="s">
        <v>293</v>
      </c>
      <c r="AH418" s="147">
        <v>0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3" x14ac:dyDescent="0.2">
      <c r="A419" s="154"/>
      <c r="B419" s="155"/>
      <c r="C419" s="193" t="s">
        <v>971</v>
      </c>
      <c r="D419" s="189"/>
      <c r="E419" s="190"/>
      <c r="F419" s="158"/>
      <c r="G419" s="158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293</v>
      </c>
      <c r="AH419" s="147">
        <v>0</v>
      </c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3" x14ac:dyDescent="0.2">
      <c r="A420" s="154"/>
      <c r="B420" s="155"/>
      <c r="C420" s="193" t="s">
        <v>357</v>
      </c>
      <c r="D420" s="189"/>
      <c r="E420" s="190">
        <v>1.8282</v>
      </c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293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">
      <c r="A421" s="154"/>
      <c r="B421" s="155"/>
      <c r="C421" s="193" t="s">
        <v>358</v>
      </c>
      <c r="D421" s="189"/>
      <c r="E421" s="190">
        <v>0.15884000000000001</v>
      </c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293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ht="22.5" outlineLevel="3" x14ac:dyDescent="0.2">
      <c r="A422" s="154"/>
      <c r="B422" s="155"/>
      <c r="C422" s="193" t="s">
        <v>359</v>
      </c>
      <c r="D422" s="189"/>
      <c r="E422" s="190">
        <v>1.1485099999999999</v>
      </c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293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">
      <c r="A423" s="154"/>
      <c r="B423" s="155"/>
      <c r="C423" s="193" t="s">
        <v>360</v>
      </c>
      <c r="D423" s="189"/>
      <c r="E423" s="190">
        <v>3.1350000000000003E-2</v>
      </c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293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">
      <c r="A424" s="154"/>
      <c r="B424" s="155"/>
      <c r="C424" s="193" t="s">
        <v>361</v>
      </c>
      <c r="D424" s="189"/>
      <c r="E424" s="190">
        <v>1.2820199999999999</v>
      </c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293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">
      <c r="A425" s="154"/>
      <c r="B425" s="155"/>
      <c r="C425" s="193" t="s">
        <v>362</v>
      </c>
      <c r="D425" s="189"/>
      <c r="E425" s="190">
        <v>2.7314400000000001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293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">
      <c r="A426" s="154"/>
      <c r="B426" s="155"/>
      <c r="C426" s="193" t="s">
        <v>363</v>
      </c>
      <c r="D426" s="189"/>
      <c r="E426" s="190">
        <v>0.2417</v>
      </c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293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">
      <c r="A427" s="154"/>
      <c r="B427" s="155"/>
      <c r="C427" s="193" t="s">
        <v>364</v>
      </c>
      <c r="D427" s="189"/>
      <c r="E427" s="190">
        <v>3.4988299999999999</v>
      </c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293</v>
      </c>
      <c r="AH427" s="147">
        <v>0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1" x14ac:dyDescent="0.2">
      <c r="A428" s="168">
        <v>28</v>
      </c>
      <c r="B428" s="169" t="s">
        <v>972</v>
      </c>
      <c r="C428" s="184" t="s">
        <v>973</v>
      </c>
      <c r="D428" s="170" t="s">
        <v>348</v>
      </c>
      <c r="E428" s="171">
        <v>2.7746300000000002</v>
      </c>
      <c r="F428" s="172"/>
      <c r="G428" s="173">
        <f>ROUND(E428*F428,2)</f>
        <v>0</v>
      </c>
      <c r="H428" s="172"/>
      <c r="I428" s="173">
        <f>ROUND(E428*H428,2)</f>
        <v>0</v>
      </c>
      <c r="J428" s="172"/>
      <c r="K428" s="173">
        <f>ROUND(E428*J428,2)</f>
        <v>0</v>
      </c>
      <c r="L428" s="173">
        <v>21</v>
      </c>
      <c r="M428" s="173">
        <f>G428*(1+L428/100)</f>
        <v>0</v>
      </c>
      <c r="N428" s="171">
        <v>2.5249999999999999</v>
      </c>
      <c r="O428" s="171">
        <f>ROUND(E428*N428,2)</f>
        <v>7.01</v>
      </c>
      <c r="P428" s="171">
        <v>0</v>
      </c>
      <c r="Q428" s="171">
        <f>ROUND(E428*P428,2)</f>
        <v>0</v>
      </c>
      <c r="R428" s="173" t="s">
        <v>288</v>
      </c>
      <c r="S428" s="173" t="s">
        <v>248</v>
      </c>
      <c r="T428" s="174" t="s">
        <v>289</v>
      </c>
      <c r="U428" s="158">
        <v>2.3170000000000002</v>
      </c>
      <c r="V428" s="158">
        <f>ROUND(E428*U428,2)</f>
        <v>6.43</v>
      </c>
      <c r="W428" s="158"/>
      <c r="X428" s="158" t="s">
        <v>290</v>
      </c>
      <c r="Y428" s="158" t="s">
        <v>250</v>
      </c>
      <c r="Z428" s="147"/>
      <c r="AA428" s="147"/>
      <c r="AB428" s="147"/>
      <c r="AC428" s="147"/>
      <c r="AD428" s="147"/>
      <c r="AE428" s="147"/>
      <c r="AF428" s="147"/>
      <c r="AG428" s="147" t="s">
        <v>291</v>
      </c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2" x14ac:dyDescent="0.2">
      <c r="A429" s="154"/>
      <c r="B429" s="155"/>
      <c r="C429" s="262" t="s">
        <v>970</v>
      </c>
      <c r="D429" s="263"/>
      <c r="E429" s="263"/>
      <c r="F429" s="263"/>
      <c r="G429" s="263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351</v>
      </c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2" x14ac:dyDescent="0.2">
      <c r="A430" s="154"/>
      <c r="B430" s="155"/>
      <c r="C430" s="193" t="s">
        <v>974</v>
      </c>
      <c r="D430" s="189"/>
      <c r="E430" s="190">
        <v>2.7746300000000002</v>
      </c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293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1" x14ac:dyDescent="0.2">
      <c r="A431" s="168">
        <v>29</v>
      </c>
      <c r="B431" s="169" t="s">
        <v>975</v>
      </c>
      <c r="C431" s="184" t="s">
        <v>976</v>
      </c>
      <c r="D431" s="170" t="s">
        <v>287</v>
      </c>
      <c r="E431" s="171">
        <v>1.825</v>
      </c>
      <c r="F431" s="172"/>
      <c r="G431" s="173">
        <f>ROUND(E431*F431,2)</f>
        <v>0</v>
      </c>
      <c r="H431" s="172"/>
      <c r="I431" s="173">
        <f>ROUND(E431*H431,2)</f>
        <v>0</v>
      </c>
      <c r="J431" s="172"/>
      <c r="K431" s="173">
        <f>ROUND(E431*J431,2)</f>
        <v>0</v>
      </c>
      <c r="L431" s="173">
        <v>21</v>
      </c>
      <c r="M431" s="173">
        <f>G431*(1+L431/100)</f>
        <v>0</v>
      </c>
      <c r="N431" s="171">
        <v>1.41E-2</v>
      </c>
      <c r="O431" s="171">
        <f>ROUND(E431*N431,2)</f>
        <v>0.03</v>
      </c>
      <c r="P431" s="171">
        <v>0</v>
      </c>
      <c r="Q431" s="171">
        <f>ROUND(E431*P431,2)</f>
        <v>0</v>
      </c>
      <c r="R431" s="173" t="s">
        <v>288</v>
      </c>
      <c r="S431" s="173" t="s">
        <v>248</v>
      </c>
      <c r="T431" s="174" t="s">
        <v>289</v>
      </c>
      <c r="U431" s="158">
        <v>0.39600000000000002</v>
      </c>
      <c r="V431" s="158">
        <f>ROUND(E431*U431,2)</f>
        <v>0.72</v>
      </c>
      <c r="W431" s="158"/>
      <c r="X431" s="158" t="s">
        <v>290</v>
      </c>
      <c r="Y431" s="158" t="s">
        <v>250</v>
      </c>
      <c r="Z431" s="147"/>
      <c r="AA431" s="147"/>
      <c r="AB431" s="147"/>
      <c r="AC431" s="147"/>
      <c r="AD431" s="147"/>
      <c r="AE431" s="147"/>
      <c r="AF431" s="147"/>
      <c r="AG431" s="147" t="s">
        <v>291</v>
      </c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2" x14ac:dyDescent="0.2">
      <c r="A432" s="154"/>
      <c r="B432" s="155"/>
      <c r="C432" s="193" t="s">
        <v>977</v>
      </c>
      <c r="D432" s="189"/>
      <c r="E432" s="190">
        <v>1.825</v>
      </c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293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1" x14ac:dyDescent="0.2">
      <c r="A433" s="168">
        <v>30</v>
      </c>
      <c r="B433" s="169" t="s">
        <v>975</v>
      </c>
      <c r="C433" s="184" t="s">
        <v>976</v>
      </c>
      <c r="D433" s="170" t="s">
        <v>287</v>
      </c>
      <c r="E433" s="171">
        <v>38.006250000000001</v>
      </c>
      <c r="F433" s="172"/>
      <c r="G433" s="173">
        <f>ROUND(E433*F433,2)</f>
        <v>0</v>
      </c>
      <c r="H433" s="172"/>
      <c r="I433" s="173">
        <f>ROUND(E433*H433,2)</f>
        <v>0</v>
      </c>
      <c r="J433" s="172"/>
      <c r="K433" s="173">
        <f>ROUND(E433*J433,2)</f>
        <v>0</v>
      </c>
      <c r="L433" s="173">
        <v>21</v>
      </c>
      <c r="M433" s="173">
        <f>G433*(1+L433/100)</f>
        <v>0</v>
      </c>
      <c r="N433" s="171">
        <v>1.41E-2</v>
      </c>
      <c r="O433" s="171">
        <f>ROUND(E433*N433,2)</f>
        <v>0.54</v>
      </c>
      <c r="P433" s="171">
        <v>0</v>
      </c>
      <c r="Q433" s="171">
        <f>ROUND(E433*P433,2)</f>
        <v>0</v>
      </c>
      <c r="R433" s="173" t="s">
        <v>288</v>
      </c>
      <c r="S433" s="173" t="s">
        <v>248</v>
      </c>
      <c r="T433" s="174" t="s">
        <v>289</v>
      </c>
      <c r="U433" s="158">
        <v>0.39600000000000002</v>
      </c>
      <c r="V433" s="158">
        <f>ROUND(E433*U433,2)</f>
        <v>15.05</v>
      </c>
      <c r="W433" s="158"/>
      <c r="X433" s="158" t="s">
        <v>290</v>
      </c>
      <c r="Y433" s="158" t="s">
        <v>250</v>
      </c>
      <c r="Z433" s="147"/>
      <c r="AA433" s="147"/>
      <c r="AB433" s="147"/>
      <c r="AC433" s="147"/>
      <c r="AD433" s="147"/>
      <c r="AE433" s="147"/>
      <c r="AF433" s="147"/>
      <c r="AG433" s="147" t="s">
        <v>291</v>
      </c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2" x14ac:dyDescent="0.2">
      <c r="A434" s="154"/>
      <c r="B434" s="155"/>
      <c r="C434" s="193" t="s">
        <v>978</v>
      </c>
      <c r="D434" s="189"/>
      <c r="E434" s="190"/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293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">
      <c r="A435" s="154"/>
      <c r="B435" s="155"/>
      <c r="C435" s="193" t="s">
        <v>979</v>
      </c>
      <c r="D435" s="189"/>
      <c r="E435" s="190">
        <v>8.875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293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93" t="s">
        <v>980</v>
      </c>
      <c r="D436" s="189"/>
      <c r="E436" s="190">
        <v>0.92500000000000004</v>
      </c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293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">
      <c r="A437" s="154"/>
      <c r="B437" s="155"/>
      <c r="C437" s="193" t="s">
        <v>981</v>
      </c>
      <c r="D437" s="189"/>
      <c r="E437" s="190">
        <v>4.9000000000000004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293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93" t="s">
        <v>982</v>
      </c>
      <c r="D438" s="189"/>
      <c r="E438" s="190">
        <v>0.23749999999999999</v>
      </c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293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93" t="s">
        <v>983</v>
      </c>
      <c r="D439" s="189"/>
      <c r="E439" s="190">
        <v>6.3949999999999996</v>
      </c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293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">
      <c r="A440" s="154"/>
      <c r="B440" s="155"/>
      <c r="C440" s="193" t="s">
        <v>984</v>
      </c>
      <c r="D440" s="189"/>
      <c r="E440" s="190">
        <v>6.7750000000000004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293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93" t="s">
        <v>985</v>
      </c>
      <c r="D441" s="189"/>
      <c r="E441" s="190">
        <v>0.99875000000000003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293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">
      <c r="A442" s="154"/>
      <c r="B442" s="155"/>
      <c r="C442" s="193" t="s">
        <v>986</v>
      </c>
      <c r="D442" s="189"/>
      <c r="E442" s="190">
        <v>8.9</v>
      </c>
      <c r="F442" s="158"/>
      <c r="G442" s="158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293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1" x14ac:dyDescent="0.2">
      <c r="A443" s="168">
        <v>31</v>
      </c>
      <c r="B443" s="169" t="s">
        <v>987</v>
      </c>
      <c r="C443" s="184" t="s">
        <v>988</v>
      </c>
      <c r="D443" s="170" t="s">
        <v>287</v>
      </c>
      <c r="E443" s="171">
        <v>38.006250000000001</v>
      </c>
      <c r="F443" s="172"/>
      <c r="G443" s="173">
        <f>ROUND(E443*F443,2)</f>
        <v>0</v>
      </c>
      <c r="H443" s="172"/>
      <c r="I443" s="173">
        <f>ROUND(E443*H443,2)</f>
        <v>0</v>
      </c>
      <c r="J443" s="172"/>
      <c r="K443" s="173">
        <f>ROUND(E443*J443,2)</f>
        <v>0</v>
      </c>
      <c r="L443" s="173">
        <v>21</v>
      </c>
      <c r="M443" s="173">
        <f>G443*(1+L443/100)</f>
        <v>0</v>
      </c>
      <c r="N443" s="171">
        <v>0</v>
      </c>
      <c r="O443" s="171">
        <f>ROUND(E443*N443,2)</f>
        <v>0</v>
      </c>
      <c r="P443" s="171">
        <v>0</v>
      </c>
      <c r="Q443" s="171">
        <f>ROUND(E443*P443,2)</f>
        <v>0</v>
      </c>
      <c r="R443" s="173" t="s">
        <v>288</v>
      </c>
      <c r="S443" s="173" t="s">
        <v>248</v>
      </c>
      <c r="T443" s="174" t="s">
        <v>289</v>
      </c>
      <c r="U443" s="158">
        <v>0.24</v>
      </c>
      <c r="V443" s="158">
        <f>ROUND(E443*U443,2)</f>
        <v>9.1199999999999992</v>
      </c>
      <c r="W443" s="158"/>
      <c r="X443" s="158" t="s">
        <v>290</v>
      </c>
      <c r="Y443" s="158" t="s">
        <v>250</v>
      </c>
      <c r="Z443" s="147"/>
      <c r="AA443" s="147"/>
      <c r="AB443" s="147"/>
      <c r="AC443" s="147"/>
      <c r="AD443" s="147"/>
      <c r="AE443" s="147"/>
      <c r="AF443" s="147"/>
      <c r="AG443" s="147" t="s">
        <v>291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2" x14ac:dyDescent="0.2">
      <c r="A444" s="154"/>
      <c r="B444" s="155"/>
      <c r="C444" s="193" t="s">
        <v>989</v>
      </c>
      <c r="D444" s="189"/>
      <c r="E444" s="190">
        <v>38.006250000000001</v>
      </c>
      <c r="F444" s="158"/>
      <c r="G444" s="158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293</v>
      </c>
      <c r="AH444" s="147">
        <v>5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1" x14ac:dyDescent="0.2">
      <c r="A445" s="176">
        <v>32</v>
      </c>
      <c r="B445" s="177" t="s">
        <v>987</v>
      </c>
      <c r="C445" s="185" t="s">
        <v>988</v>
      </c>
      <c r="D445" s="178" t="s">
        <v>287</v>
      </c>
      <c r="E445" s="179">
        <v>1.825</v>
      </c>
      <c r="F445" s="180"/>
      <c r="G445" s="181">
        <f>ROUND(E445*F445,2)</f>
        <v>0</v>
      </c>
      <c r="H445" s="180"/>
      <c r="I445" s="181">
        <f>ROUND(E445*H445,2)</f>
        <v>0</v>
      </c>
      <c r="J445" s="180"/>
      <c r="K445" s="181">
        <f>ROUND(E445*J445,2)</f>
        <v>0</v>
      </c>
      <c r="L445" s="181">
        <v>21</v>
      </c>
      <c r="M445" s="181">
        <f>G445*(1+L445/100)</f>
        <v>0</v>
      </c>
      <c r="N445" s="179">
        <v>0</v>
      </c>
      <c r="O445" s="179">
        <f>ROUND(E445*N445,2)</f>
        <v>0</v>
      </c>
      <c r="P445" s="179">
        <v>0</v>
      </c>
      <c r="Q445" s="179">
        <f>ROUND(E445*P445,2)</f>
        <v>0</v>
      </c>
      <c r="R445" s="181" t="s">
        <v>288</v>
      </c>
      <c r="S445" s="181" t="s">
        <v>248</v>
      </c>
      <c r="T445" s="182" t="s">
        <v>289</v>
      </c>
      <c r="U445" s="158">
        <v>0.24</v>
      </c>
      <c r="V445" s="158">
        <f>ROUND(E445*U445,2)</f>
        <v>0.44</v>
      </c>
      <c r="W445" s="158"/>
      <c r="X445" s="158" t="s">
        <v>290</v>
      </c>
      <c r="Y445" s="158" t="s">
        <v>250</v>
      </c>
      <c r="Z445" s="147"/>
      <c r="AA445" s="147"/>
      <c r="AB445" s="147"/>
      <c r="AC445" s="147"/>
      <c r="AD445" s="147"/>
      <c r="AE445" s="147"/>
      <c r="AF445" s="147"/>
      <c r="AG445" s="147" t="s">
        <v>291</v>
      </c>
      <c r="AH445" s="147"/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ht="22.5" outlineLevel="1" x14ac:dyDescent="0.2">
      <c r="A446" s="168">
        <v>33</v>
      </c>
      <c r="B446" s="169" t="s">
        <v>990</v>
      </c>
      <c r="C446" s="184" t="s">
        <v>991</v>
      </c>
      <c r="D446" s="170" t="s">
        <v>768</v>
      </c>
      <c r="E446" s="171">
        <v>7.0900000000000005E-2</v>
      </c>
      <c r="F446" s="172"/>
      <c r="G446" s="173">
        <f>ROUND(E446*F446,2)</f>
        <v>0</v>
      </c>
      <c r="H446" s="172"/>
      <c r="I446" s="173">
        <f>ROUND(E446*H446,2)</f>
        <v>0</v>
      </c>
      <c r="J446" s="172"/>
      <c r="K446" s="173">
        <f>ROUND(E446*J446,2)</f>
        <v>0</v>
      </c>
      <c r="L446" s="173">
        <v>21</v>
      </c>
      <c r="M446" s="173">
        <f>G446*(1+L446/100)</f>
        <v>0</v>
      </c>
      <c r="N446" s="171">
        <v>1.0800399999999999</v>
      </c>
      <c r="O446" s="171">
        <f>ROUND(E446*N446,2)</f>
        <v>0.08</v>
      </c>
      <c r="P446" s="171">
        <v>0</v>
      </c>
      <c r="Q446" s="171">
        <f>ROUND(E446*P446,2)</f>
        <v>0</v>
      </c>
      <c r="R446" s="173" t="s">
        <v>288</v>
      </c>
      <c r="S446" s="173" t="s">
        <v>248</v>
      </c>
      <c r="T446" s="174" t="s">
        <v>289</v>
      </c>
      <c r="U446" s="158">
        <v>15.231</v>
      </c>
      <c r="V446" s="158">
        <f>ROUND(E446*U446,2)</f>
        <v>1.08</v>
      </c>
      <c r="W446" s="158"/>
      <c r="X446" s="158" t="s">
        <v>290</v>
      </c>
      <c r="Y446" s="158" t="s">
        <v>250</v>
      </c>
      <c r="Z446" s="147"/>
      <c r="AA446" s="147"/>
      <c r="AB446" s="147"/>
      <c r="AC446" s="147"/>
      <c r="AD446" s="147"/>
      <c r="AE446" s="147"/>
      <c r="AF446" s="147"/>
      <c r="AG446" s="147" t="s">
        <v>291</v>
      </c>
      <c r="AH446" s="147"/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2" x14ac:dyDescent="0.2">
      <c r="A447" s="154"/>
      <c r="B447" s="155"/>
      <c r="C447" s="262" t="s">
        <v>846</v>
      </c>
      <c r="D447" s="263"/>
      <c r="E447" s="263"/>
      <c r="F447" s="263"/>
      <c r="G447" s="263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351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ht="22.5" outlineLevel="2" x14ac:dyDescent="0.2">
      <c r="A448" s="154"/>
      <c r="B448" s="155"/>
      <c r="C448" s="193" t="s">
        <v>992</v>
      </c>
      <c r="D448" s="189"/>
      <c r="E448" s="190"/>
      <c r="F448" s="158"/>
      <c r="G448" s="158"/>
      <c r="H448" s="158"/>
      <c r="I448" s="158"/>
      <c r="J448" s="158"/>
      <c r="K448" s="158"/>
      <c r="L448" s="158"/>
      <c r="M448" s="158"/>
      <c r="N448" s="157"/>
      <c r="O448" s="157"/>
      <c r="P448" s="157"/>
      <c r="Q448" s="157"/>
      <c r="R448" s="158"/>
      <c r="S448" s="158"/>
      <c r="T448" s="158"/>
      <c r="U448" s="158"/>
      <c r="V448" s="158"/>
      <c r="W448" s="158"/>
      <c r="X448" s="158"/>
      <c r="Y448" s="158"/>
      <c r="Z448" s="147"/>
      <c r="AA448" s="147"/>
      <c r="AB448" s="147"/>
      <c r="AC448" s="147"/>
      <c r="AD448" s="147"/>
      <c r="AE448" s="147"/>
      <c r="AF448" s="147"/>
      <c r="AG448" s="147" t="s">
        <v>293</v>
      </c>
      <c r="AH448" s="147">
        <v>0</v>
      </c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ht="22.5" outlineLevel="3" x14ac:dyDescent="0.2">
      <c r="A449" s="154"/>
      <c r="B449" s="155"/>
      <c r="C449" s="193" t="s">
        <v>993</v>
      </c>
      <c r="D449" s="189"/>
      <c r="E449" s="190">
        <v>6.4449999999999993E-2</v>
      </c>
      <c r="F449" s="158"/>
      <c r="G449" s="158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293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3" x14ac:dyDescent="0.2">
      <c r="A450" s="154"/>
      <c r="B450" s="155"/>
      <c r="C450" s="193" t="s">
        <v>994</v>
      </c>
      <c r="D450" s="189"/>
      <c r="E450" s="190">
        <v>6.45E-3</v>
      </c>
      <c r="F450" s="158"/>
      <c r="G450" s="158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293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ht="22.5" outlineLevel="1" x14ac:dyDescent="0.2">
      <c r="A451" s="168">
        <v>34</v>
      </c>
      <c r="B451" s="169" t="s">
        <v>990</v>
      </c>
      <c r="C451" s="184" t="s">
        <v>991</v>
      </c>
      <c r="D451" s="170" t="s">
        <v>768</v>
      </c>
      <c r="E451" s="171">
        <v>0.76107999999999998</v>
      </c>
      <c r="F451" s="172"/>
      <c r="G451" s="173">
        <f>ROUND(E451*F451,2)</f>
        <v>0</v>
      </c>
      <c r="H451" s="172"/>
      <c r="I451" s="173">
        <f>ROUND(E451*H451,2)</f>
        <v>0</v>
      </c>
      <c r="J451" s="172"/>
      <c r="K451" s="173">
        <f>ROUND(E451*J451,2)</f>
        <v>0</v>
      </c>
      <c r="L451" s="173">
        <v>21</v>
      </c>
      <c r="M451" s="173">
        <f>G451*(1+L451/100)</f>
        <v>0</v>
      </c>
      <c r="N451" s="171">
        <v>1.0800399999999999</v>
      </c>
      <c r="O451" s="171">
        <f>ROUND(E451*N451,2)</f>
        <v>0.82</v>
      </c>
      <c r="P451" s="171">
        <v>0</v>
      </c>
      <c r="Q451" s="171">
        <f>ROUND(E451*P451,2)</f>
        <v>0</v>
      </c>
      <c r="R451" s="173" t="s">
        <v>288</v>
      </c>
      <c r="S451" s="173" t="s">
        <v>248</v>
      </c>
      <c r="T451" s="174" t="s">
        <v>289</v>
      </c>
      <c r="U451" s="158">
        <v>15.231</v>
      </c>
      <c r="V451" s="158">
        <f>ROUND(E451*U451,2)</f>
        <v>11.59</v>
      </c>
      <c r="W451" s="158"/>
      <c r="X451" s="158" t="s">
        <v>290</v>
      </c>
      <c r="Y451" s="158" t="s">
        <v>250</v>
      </c>
      <c r="Z451" s="147"/>
      <c r="AA451" s="147"/>
      <c r="AB451" s="147"/>
      <c r="AC451" s="147"/>
      <c r="AD451" s="147"/>
      <c r="AE451" s="147"/>
      <c r="AF451" s="147"/>
      <c r="AG451" s="147" t="s">
        <v>291</v>
      </c>
      <c r="AH451" s="147"/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2" x14ac:dyDescent="0.2">
      <c r="A452" s="154"/>
      <c r="B452" s="155"/>
      <c r="C452" s="262" t="s">
        <v>846</v>
      </c>
      <c r="D452" s="263"/>
      <c r="E452" s="263"/>
      <c r="F452" s="263"/>
      <c r="G452" s="263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351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ht="22.5" outlineLevel="2" x14ac:dyDescent="0.2">
      <c r="A453" s="154"/>
      <c r="B453" s="155"/>
      <c r="C453" s="193" t="s">
        <v>995</v>
      </c>
      <c r="D453" s="189"/>
      <c r="E453" s="190"/>
      <c r="F453" s="158"/>
      <c r="G453" s="158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293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193" t="s">
        <v>996</v>
      </c>
      <c r="D454" s="189"/>
      <c r="E454" s="190"/>
      <c r="F454" s="158"/>
      <c r="G454" s="15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293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193" t="s">
        <v>997</v>
      </c>
      <c r="D455" s="189"/>
      <c r="E455" s="190">
        <v>0.11582000000000001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293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">
      <c r="A456" s="154"/>
      <c r="B456" s="155"/>
      <c r="C456" s="193" t="s">
        <v>998</v>
      </c>
      <c r="D456" s="189"/>
      <c r="E456" s="190">
        <v>1.0059999999999999E-2</v>
      </c>
      <c r="F456" s="158"/>
      <c r="G456" s="158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293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ht="22.5" outlineLevel="3" x14ac:dyDescent="0.2">
      <c r="A457" s="154"/>
      <c r="B457" s="155"/>
      <c r="C457" s="193" t="s">
        <v>999</v>
      </c>
      <c r="D457" s="189"/>
      <c r="E457" s="190">
        <v>7.2760000000000005E-2</v>
      </c>
      <c r="F457" s="158"/>
      <c r="G457" s="158"/>
      <c r="H457" s="158"/>
      <c r="I457" s="158"/>
      <c r="J457" s="158"/>
      <c r="K457" s="158"/>
      <c r="L457" s="158"/>
      <c r="M457" s="158"/>
      <c r="N457" s="157"/>
      <c r="O457" s="157"/>
      <c r="P457" s="157"/>
      <c r="Q457" s="157"/>
      <c r="R457" s="158"/>
      <c r="S457" s="158"/>
      <c r="T457" s="158"/>
      <c r="U457" s="158"/>
      <c r="V457" s="158"/>
      <c r="W457" s="158"/>
      <c r="X457" s="158"/>
      <c r="Y457" s="158"/>
      <c r="Z457" s="147"/>
      <c r="AA457" s="147"/>
      <c r="AB457" s="147"/>
      <c r="AC457" s="147"/>
      <c r="AD457" s="147"/>
      <c r="AE457" s="147"/>
      <c r="AF457" s="147"/>
      <c r="AG457" s="147" t="s">
        <v>293</v>
      </c>
      <c r="AH457" s="147">
        <v>0</v>
      </c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3" x14ac:dyDescent="0.2">
      <c r="A458" s="154"/>
      <c r="B458" s="155"/>
      <c r="C458" s="193" t="s">
        <v>1000</v>
      </c>
      <c r="D458" s="189"/>
      <c r="E458" s="190">
        <v>1.99E-3</v>
      </c>
      <c r="F458" s="158"/>
      <c r="G458" s="158"/>
      <c r="H458" s="158"/>
      <c r="I458" s="158"/>
      <c r="J458" s="158"/>
      <c r="K458" s="158"/>
      <c r="L458" s="158"/>
      <c r="M458" s="158"/>
      <c r="N458" s="157"/>
      <c r="O458" s="157"/>
      <c r="P458" s="157"/>
      <c r="Q458" s="157"/>
      <c r="R458" s="158"/>
      <c r="S458" s="158"/>
      <c r="T458" s="158"/>
      <c r="U458" s="158"/>
      <c r="V458" s="158"/>
      <c r="W458" s="158"/>
      <c r="X458" s="158"/>
      <c r="Y458" s="158"/>
      <c r="Z458" s="147"/>
      <c r="AA458" s="147"/>
      <c r="AB458" s="147"/>
      <c r="AC458" s="147"/>
      <c r="AD458" s="147"/>
      <c r="AE458" s="147"/>
      <c r="AF458" s="147"/>
      <c r="AG458" s="147" t="s">
        <v>293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3" x14ac:dyDescent="0.2">
      <c r="A459" s="154"/>
      <c r="B459" s="155"/>
      <c r="C459" s="193" t="s">
        <v>1001</v>
      </c>
      <c r="D459" s="189"/>
      <c r="E459" s="190">
        <v>8.1220000000000001E-2</v>
      </c>
      <c r="F459" s="158"/>
      <c r="G459" s="158"/>
      <c r="H459" s="158"/>
      <c r="I459" s="158"/>
      <c r="J459" s="158"/>
      <c r="K459" s="158"/>
      <c r="L459" s="158"/>
      <c r="M459" s="158"/>
      <c r="N459" s="157"/>
      <c r="O459" s="157"/>
      <c r="P459" s="157"/>
      <c r="Q459" s="157"/>
      <c r="R459" s="158"/>
      <c r="S459" s="158"/>
      <c r="T459" s="158"/>
      <c r="U459" s="158"/>
      <c r="V459" s="158"/>
      <c r="W459" s="158"/>
      <c r="X459" s="158"/>
      <c r="Y459" s="158"/>
      <c r="Z459" s="147"/>
      <c r="AA459" s="147"/>
      <c r="AB459" s="147"/>
      <c r="AC459" s="147"/>
      <c r="AD459" s="147"/>
      <c r="AE459" s="147"/>
      <c r="AF459" s="147"/>
      <c r="AG459" s="147" t="s">
        <v>293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">
      <c r="A460" s="154"/>
      <c r="B460" s="155"/>
      <c r="C460" s="193" t="s">
        <v>1002</v>
      </c>
      <c r="D460" s="189"/>
      <c r="E460" s="190">
        <v>0.17305000000000001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293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">
      <c r="A461" s="154"/>
      <c r="B461" s="155"/>
      <c r="C461" s="193" t="s">
        <v>1003</v>
      </c>
      <c r="D461" s="189"/>
      <c r="E461" s="190">
        <v>1.5310000000000001E-2</v>
      </c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293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">
      <c r="A462" s="154"/>
      <c r="B462" s="155"/>
      <c r="C462" s="193" t="s">
        <v>1004</v>
      </c>
      <c r="D462" s="189"/>
      <c r="E462" s="190">
        <v>0.22167000000000001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293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94" t="s">
        <v>297</v>
      </c>
      <c r="D463" s="191"/>
      <c r="E463" s="192">
        <v>0.69189000000000001</v>
      </c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293</v>
      </c>
      <c r="AH463" s="147">
        <v>1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93" t="s">
        <v>1005</v>
      </c>
      <c r="D464" s="189"/>
      <c r="E464" s="190">
        <v>6.9190000000000002E-2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293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3" x14ac:dyDescent="0.2">
      <c r="A465" s="154"/>
      <c r="B465" s="155"/>
      <c r="C465" s="194" t="s">
        <v>297</v>
      </c>
      <c r="D465" s="191"/>
      <c r="E465" s="192">
        <v>6.9190000000000002E-2</v>
      </c>
      <c r="F465" s="158"/>
      <c r="G465" s="158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293</v>
      </c>
      <c r="AH465" s="147">
        <v>1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68">
        <v>35</v>
      </c>
      <c r="B466" s="169" t="s">
        <v>1006</v>
      </c>
      <c r="C466" s="184" t="s">
        <v>1007</v>
      </c>
      <c r="D466" s="170" t="s">
        <v>348</v>
      </c>
      <c r="E466" s="171">
        <v>32.648420000000002</v>
      </c>
      <c r="F466" s="172"/>
      <c r="G466" s="173">
        <f>ROUND(E466*F466,2)</f>
        <v>0</v>
      </c>
      <c r="H466" s="172"/>
      <c r="I466" s="173">
        <f>ROUND(E466*H466,2)</f>
        <v>0</v>
      </c>
      <c r="J466" s="172"/>
      <c r="K466" s="173">
        <f>ROUND(E466*J466,2)</f>
        <v>0</v>
      </c>
      <c r="L466" s="173">
        <v>21</v>
      </c>
      <c r="M466" s="173">
        <f>G466*(1+L466/100)</f>
        <v>0</v>
      </c>
      <c r="N466" s="171">
        <v>1.68</v>
      </c>
      <c r="O466" s="171">
        <f>ROUND(E466*N466,2)</f>
        <v>54.85</v>
      </c>
      <c r="P466" s="171">
        <v>0</v>
      </c>
      <c r="Q466" s="171">
        <f>ROUND(E466*P466,2)</f>
        <v>0</v>
      </c>
      <c r="R466" s="173" t="s">
        <v>288</v>
      </c>
      <c r="S466" s="173" t="s">
        <v>248</v>
      </c>
      <c r="T466" s="174" t="s">
        <v>289</v>
      </c>
      <c r="U466" s="158">
        <v>1.8360000000000001</v>
      </c>
      <c r="V466" s="158">
        <f>ROUND(E466*U466,2)</f>
        <v>59.94</v>
      </c>
      <c r="W466" s="158"/>
      <c r="X466" s="158" t="s">
        <v>290</v>
      </c>
      <c r="Y466" s="158" t="s">
        <v>250</v>
      </c>
      <c r="Z466" s="147"/>
      <c r="AA466" s="147"/>
      <c r="AB466" s="147"/>
      <c r="AC466" s="147"/>
      <c r="AD466" s="147"/>
      <c r="AE466" s="147"/>
      <c r="AF466" s="147"/>
      <c r="AG466" s="147" t="s">
        <v>291</v>
      </c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2" x14ac:dyDescent="0.2">
      <c r="A467" s="154"/>
      <c r="B467" s="155"/>
      <c r="C467" s="262" t="s">
        <v>1008</v>
      </c>
      <c r="D467" s="263"/>
      <c r="E467" s="263"/>
      <c r="F467" s="263"/>
      <c r="G467" s="263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351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75" t="str">
        <f>C467</f>
        <v>pod mazaniny a dlažby, popř. na plochých střechách, vodorovný nebo ve spádu, s udusáním a urovnáním povrchu,</v>
      </c>
      <c r="BB467" s="147"/>
      <c r="BC467" s="147"/>
      <c r="BD467" s="147"/>
      <c r="BE467" s="147"/>
      <c r="BF467" s="147"/>
      <c r="BG467" s="147"/>
      <c r="BH467" s="147"/>
    </row>
    <row r="468" spans="1:60" outlineLevel="2" x14ac:dyDescent="0.2">
      <c r="A468" s="154"/>
      <c r="B468" s="155"/>
      <c r="C468" s="193" t="s">
        <v>1009</v>
      </c>
      <c r="D468" s="189"/>
      <c r="E468" s="190">
        <v>30.656420000000001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293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ht="22.5" outlineLevel="3" x14ac:dyDescent="0.2">
      <c r="A469" s="154"/>
      <c r="B469" s="155"/>
      <c r="C469" s="193" t="s">
        <v>1010</v>
      </c>
      <c r="D469" s="189"/>
      <c r="E469" s="190">
        <v>1.992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293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ht="33.75" outlineLevel="1" x14ac:dyDescent="0.2">
      <c r="A470" s="168">
        <v>36</v>
      </c>
      <c r="B470" s="169" t="s">
        <v>1011</v>
      </c>
      <c r="C470" s="184" t="s">
        <v>1012</v>
      </c>
      <c r="D470" s="170" t="s">
        <v>287</v>
      </c>
      <c r="E470" s="171">
        <v>3.68</v>
      </c>
      <c r="F470" s="172"/>
      <c r="G470" s="173">
        <f>ROUND(E470*F470,2)</f>
        <v>0</v>
      </c>
      <c r="H470" s="172"/>
      <c r="I470" s="173">
        <f>ROUND(E470*H470,2)</f>
        <v>0</v>
      </c>
      <c r="J470" s="172"/>
      <c r="K470" s="173">
        <f>ROUND(E470*J470,2)</f>
        <v>0</v>
      </c>
      <c r="L470" s="173">
        <v>21</v>
      </c>
      <c r="M470" s="173">
        <f>G470*(1+L470/100)</f>
        <v>0</v>
      </c>
      <c r="N470" s="171">
        <v>0.23236999999999999</v>
      </c>
      <c r="O470" s="171">
        <f>ROUND(E470*N470,2)</f>
        <v>0.86</v>
      </c>
      <c r="P470" s="171">
        <v>0</v>
      </c>
      <c r="Q470" s="171">
        <f>ROUND(E470*P470,2)</f>
        <v>0</v>
      </c>
      <c r="R470" s="173" t="s">
        <v>288</v>
      </c>
      <c r="S470" s="173" t="s">
        <v>248</v>
      </c>
      <c r="T470" s="174" t="s">
        <v>289</v>
      </c>
      <c r="U470" s="158">
        <v>0.60499999999999998</v>
      </c>
      <c r="V470" s="158">
        <f>ROUND(E470*U470,2)</f>
        <v>2.23</v>
      </c>
      <c r="W470" s="158"/>
      <c r="X470" s="158" t="s">
        <v>290</v>
      </c>
      <c r="Y470" s="158" t="s">
        <v>250</v>
      </c>
      <c r="Z470" s="147"/>
      <c r="AA470" s="147"/>
      <c r="AB470" s="147"/>
      <c r="AC470" s="147"/>
      <c r="AD470" s="147"/>
      <c r="AE470" s="147"/>
      <c r="AF470" s="147"/>
      <c r="AG470" s="147" t="s">
        <v>291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2" x14ac:dyDescent="0.2">
      <c r="A471" s="154"/>
      <c r="B471" s="155"/>
      <c r="C471" s="262" t="s">
        <v>1013</v>
      </c>
      <c r="D471" s="263"/>
      <c r="E471" s="263"/>
      <c r="F471" s="263"/>
      <c r="G471" s="263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351</v>
      </c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2" x14ac:dyDescent="0.2">
      <c r="A472" s="154"/>
      <c r="B472" s="155"/>
      <c r="C472" s="193" t="s">
        <v>1014</v>
      </c>
      <c r="D472" s="189"/>
      <c r="E472" s="190">
        <v>3.68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293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x14ac:dyDescent="0.2">
      <c r="A473" s="161" t="s">
        <v>243</v>
      </c>
      <c r="B473" s="162" t="s">
        <v>111</v>
      </c>
      <c r="C473" s="183" t="s">
        <v>112</v>
      </c>
      <c r="D473" s="163"/>
      <c r="E473" s="164"/>
      <c r="F473" s="165"/>
      <c r="G473" s="165">
        <f>SUMIF(AG474:AG475,"&lt;&gt;NOR",G474:G475)</f>
        <v>0</v>
      </c>
      <c r="H473" s="165"/>
      <c r="I473" s="165">
        <f>SUM(I474:I475)</f>
        <v>0</v>
      </c>
      <c r="J473" s="165"/>
      <c r="K473" s="165">
        <f>SUM(K474:K475)</f>
        <v>0</v>
      </c>
      <c r="L473" s="165"/>
      <c r="M473" s="165">
        <f>SUM(M474:M475)</f>
        <v>0</v>
      </c>
      <c r="N473" s="164"/>
      <c r="O473" s="164">
        <f>SUM(O474:O475)</f>
        <v>0</v>
      </c>
      <c r="P473" s="164"/>
      <c r="Q473" s="164">
        <f>SUM(Q474:Q475)</f>
        <v>0</v>
      </c>
      <c r="R473" s="165"/>
      <c r="S473" s="165"/>
      <c r="T473" s="166"/>
      <c r="U473" s="160"/>
      <c r="V473" s="160">
        <f>SUM(V474:V475)</f>
        <v>0.2</v>
      </c>
      <c r="W473" s="160"/>
      <c r="X473" s="160"/>
      <c r="Y473" s="160"/>
      <c r="AG473" t="s">
        <v>244</v>
      </c>
    </row>
    <row r="474" spans="1:60" outlineLevel="1" x14ac:dyDescent="0.2">
      <c r="A474" s="176">
        <v>37</v>
      </c>
      <c r="B474" s="177" t="s">
        <v>1015</v>
      </c>
      <c r="C474" s="185" t="s">
        <v>1016</v>
      </c>
      <c r="D474" s="178" t="s">
        <v>565</v>
      </c>
      <c r="E474" s="179">
        <v>4</v>
      </c>
      <c r="F474" s="180"/>
      <c r="G474" s="181">
        <f>ROUND(E474*F474,2)</f>
        <v>0</v>
      </c>
      <c r="H474" s="180"/>
      <c r="I474" s="181">
        <f>ROUND(E474*H474,2)</f>
        <v>0</v>
      </c>
      <c r="J474" s="180"/>
      <c r="K474" s="181">
        <f>ROUND(E474*J474,2)</f>
        <v>0</v>
      </c>
      <c r="L474" s="181">
        <v>21</v>
      </c>
      <c r="M474" s="181">
        <f>G474*(1+L474/100)</f>
        <v>0</v>
      </c>
      <c r="N474" s="179">
        <v>0</v>
      </c>
      <c r="O474" s="179">
        <f>ROUND(E474*N474,2)</f>
        <v>0</v>
      </c>
      <c r="P474" s="179">
        <v>0</v>
      </c>
      <c r="Q474" s="179">
        <f>ROUND(E474*P474,2)</f>
        <v>0</v>
      </c>
      <c r="R474" s="181"/>
      <c r="S474" s="181" t="s">
        <v>248</v>
      </c>
      <c r="T474" s="182" t="s">
        <v>289</v>
      </c>
      <c r="U474" s="158">
        <v>0.05</v>
      </c>
      <c r="V474" s="158">
        <f>ROUND(E474*U474,2)</f>
        <v>0.2</v>
      </c>
      <c r="W474" s="158"/>
      <c r="X474" s="158" t="s">
        <v>290</v>
      </c>
      <c r="Y474" s="158" t="s">
        <v>250</v>
      </c>
      <c r="Z474" s="147"/>
      <c r="AA474" s="147"/>
      <c r="AB474" s="147"/>
      <c r="AC474" s="147"/>
      <c r="AD474" s="147"/>
      <c r="AE474" s="147"/>
      <c r="AF474" s="147"/>
      <c r="AG474" s="147" t="s">
        <v>291</v>
      </c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ht="22.5" outlineLevel="1" x14ac:dyDescent="0.2">
      <c r="A475" s="176">
        <v>38</v>
      </c>
      <c r="B475" s="177" t="s">
        <v>1017</v>
      </c>
      <c r="C475" s="185" t="s">
        <v>1018</v>
      </c>
      <c r="D475" s="178" t="s">
        <v>565</v>
      </c>
      <c r="E475" s="179">
        <v>4</v>
      </c>
      <c r="F475" s="180"/>
      <c r="G475" s="181">
        <f>ROUND(E475*F475,2)</f>
        <v>0</v>
      </c>
      <c r="H475" s="180"/>
      <c r="I475" s="181">
        <f>ROUND(E475*H475,2)</f>
        <v>0</v>
      </c>
      <c r="J475" s="180"/>
      <c r="K475" s="181">
        <f>ROUND(E475*J475,2)</f>
        <v>0</v>
      </c>
      <c r="L475" s="181">
        <v>21</v>
      </c>
      <c r="M475" s="181">
        <f>G475*(1+L475/100)</f>
        <v>0</v>
      </c>
      <c r="N475" s="179">
        <v>4.8000000000000001E-4</v>
      </c>
      <c r="O475" s="179">
        <f>ROUND(E475*N475,2)</f>
        <v>0</v>
      </c>
      <c r="P475" s="179">
        <v>0</v>
      </c>
      <c r="Q475" s="179">
        <f>ROUND(E475*P475,2)</f>
        <v>0</v>
      </c>
      <c r="R475" s="181" t="s">
        <v>962</v>
      </c>
      <c r="S475" s="181" t="s">
        <v>248</v>
      </c>
      <c r="T475" s="182" t="s">
        <v>289</v>
      </c>
      <c r="U475" s="158">
        <v>0</v>
      </c>
      <c r="V475" s="158">
        <f>ROUND(E475*U475,2)</f>
        <v>0</v>
      </c>
      <c r="W475" s="158"/>
      <c r="X475" s="158" t="s">
        <v>963</v>
      </c>
      <c r="Y475" s="158" t="s">
        <v>250</v>
      </c>
      <c r="Z475" s="147"/>
      <c r="AA475" s="147"/>
      <c r="AB475" s="147"/>
      <c r="AC475" s="147"/>
      <c r="AD475" s="147"/>
      <c r="AE475" s="147"/>
      <c r="AF475" s="147"/>
      <c r="AG475" s="147" t="s">
        <v>964</v>
      </c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x14ac:dyDescent="0.2">
      <c r="A476" s="161" t="s">
        <v>243</v>
      </c>
      <c r="B476" s="162" t="s">
        <v>113</v>
      </c>
      <c r="C476" s="183" t="s">
        <v>114</v>
      </c>
      <c r="D476" s="163"/>
      <c r="E476" s="164"/>
      <c r="F476" s="165"/>
      <c r="G476" s="165">
        <f>SUMIF(AG477:AG479,"&lt;&gt;NOR",G477:G479)</f>
        <v>0</v>
      </c>
      <c r="H476" s="165"/>
      <c r="I476" s="165">
        <f>SUM(I477:I479)</f>
        <v>0</v>
      </c>
      <c r="J476" s="165"/>
      <c r="K476" s="165">
        <f>SUM(K477:K479)</f>
        <v>0</v>
      </c>
      <c r="L476" s="165"/>
      <c r="M476" s="165">
        <f>SUM(M477:M479)</f>
        <v>0</v>
      </c>
      <c r="N476" s="164"/>
      <c r="O476" s="164">
        <f>SUM(O477:O479)</f>
        <v>1.07</v>
      </c>
      <c r="P476" s="164"/>
      <c r="Q476" s="164">
        <f>SUM(Q477:Q479)</f>
        <v>0</v>
      </c>
      <c r="R476" s="165"/>
      <c r="S476" s="165"/>
      <c r="T476" s="166"/>
      <c r="U476" s="160"/>
      <c r="V476" s="160">
        <f>SUM(V477:V479)</f>
        <v>0.98</v>
      </c>
      <c r="W476" s="160"/>
      <c r="X476" s="160"/>
      <c r="Y476" s="160"/>
      <c r="AG476" t="s">
        <v>244</v>
      </c>
    </row>
    <row r="477" spans="1:60" ht="22.5" outlineLevel="1" x14ac:dyDescent="0.2">
      <c r="A477" s="168">
        <v>39</v>
      </c>
      <c r="B477" s="169" t="s">
        <v>1019</v>
      </c>
      <c r="C477" s="184" t="s">
        <v>1020</v>
      </c>
      <c r="D477" s="170" t="s">
        <v>565</v>
      </c>
      <c r="E477" s="171">
        <v>7</v>
      </c>
      <c r="F477" s="172"/>
      <c r="G477" s="173">
        <f>ROUND(E477*F477,2)</f>
        <v>0</v>
      </c>
      <c r="H477" s="172"/>
      <c r="I477" s="173">
        <f>ROUND(E477*H477,2)</f>
        <v>0</v>
      </c>
      <c r="J477" s="172"/>
      <c r="K477" s="173">
        <f>ROUND(E477*J477,2)</f>
        <v>0</v>
      </c>
      <c r="L477" s="173">
        <v>21</v>
      </c>
      <c r="M477" s="173">
        <f>G477*(1+L477/100)</f>
        <v>0</v>
      </c>
      <c r="N477" s="171">
        <v>0.15223999999999999</v>
      </c>
      <c r="O477" s="171">
        <f>ROUND(E477*N477,2)</f>
        <v>1.07</v>
      </c>
      <c r="P477" s="171">
        <v>0</v>
      </c>
      <c r="Q477" s="171">
        <f>ROUND(E477*P477,2)</f>
        <v>0</v>
      </c>
      <c r="R477" s="173" t="s">
        <v>1021</v>
      </c>
      <c r="S477" s="173" t="s">
        <v>248</v>
      </c>
      <c r="T477" s="174" t="s">
        <v>289</v>
      </c>
      <c r="U477" s="158">
        <v>0.14000000000000001</v>
      </c>
      <c r="V477" s="158">
        <f>ROUND(E477*U477,2)</f>
        <v>0.98</v>
      </c>
      <c r="W477" s="158"/>
      <c r="X477" s="158" t="s">
        <v>290</v>
      </c>
      <c r="Y477" s="158" t="s">
        <v>250</v>
      </c>
      <c r="Z477" s="147"/>
      <c r="AA477" s="147"/>
      <c r="AB477" s="147"/>
      <c r="AC477" s="147"/>
      <c r="AD477" s="147"/>
      <c r="AE477" s="147"/>
      <c r="AF477" s="147"/>
      <c r="AG477" s="147" t="s">
        <v>291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2" x14ac:dyDescent="0.2">
      <c r="A478" s="154"/>
      <c r="B478" s="155"/>
      <c r="C478" s="262" t="s">
        <v>1022</v>
      </c>
      <c r="D478" s="263"/>
      <c r="E478" s="263"/>
      <c r="F478" s="263"/>
      <c r="G478" s="263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351</v>
      </c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2" x14ac:dyDescent="0.2">
      <c r="A479" s="154"/>
      <c r="B479" s="155"/>
      <c r="C479" s="193" t="s">
        <v>1023</v>
      </c>
      <c r="D479" s="189"/>
      <c r="E479" s="190">
        <v>7</v>
      </c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293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x14ac:dyDescent="0.2">
      <c r="A480" s="161" t="s">
        <v>243</v>
      </c>
      <c r="B480" s="162" t="s">
        <v>115</v>
      </c>
      <c r="C480" s="183" t="s">
        <v>116</v>
      </c>
      <c r="D480" s="163"/>
      <c r="E480" s="164"/>
      <c r="F480" s="165"/>
      <c r="G480" s="165">
        <f>SUMIF(AG481:AG484,"&lt;&gt;NOR",G481:G484)</f>
        <v>0</v>
      </c>
      <c r="H480" s="165"/>
      <c r="I480" s="165">
        <f>SUM(I481:I484)</f>
        <v>0</v>
      </c>
      <c r="J480" s="165"/>
      <c r="K480" s="165">
        <f>SUM(K481:K484)</f>
        <v>0</v>
      </c>
      <c r="L480" s="165"/>
      <c r="M480" s="165">
        <f>SUM(M481:M484)</f>
        <v>0</v>
      </c>
      <c r="N480" s="164"/>
      <c r="O480" s="164">
        <f>SUM(O481:O484)</f>
        <v>0.4</v>
      </c>
      <c r="P480" s="164"/>
      <c r="Q480" s="164">
        <f>SUM(Q481:Q484)</f>
        <v>0</v>
      </c>
      <c r="R480" s="165"/>
      <c r="S480" s="165"/>
      <c r="T480" s="166"/>
      <c r="U480" s="160"/>
      <c r="V480" s="160">
        <f>SUM(V481:V484)</f>
        <v>0.63</v>
      </c>
      <c r="W480" s="160"/>
      <c r="X480" s="160"/>
      <c r="Y480" s="160"/>
      <c r="AG480" t="s">
        <v>244</v>
      </c>
    </row>
    <row r="481" spans="1:60" ht="22.5" outlineLevel="1" x14ac:dyDescent="0.2">
      <c r="A481" s="168">
        <v>40</v>
      </c>
      <c r="B481" s="169" t="s">
        <v>1024</v>
      </c>
      <c r="C481" s="184" t="s">
        <v>1025</v>
      </c>
      <c r="D481" s="170" t="s">
        <v>565</v>
      </c>
      <c r="E481" s="171">
        <v>3.5</v>
      </c>
      <c r="F481" s="172"/>
      <c r="G481" s="173">
        <f>ROUND(E481*F481,2)</f>
        <v>0</v>
      </c>
      <c r="H481" s="172"/>
      <c r="I481" s="173">
        <f>ROUND(E481*H481,2)</f>
        <v>0</v>
      </c>
      <c r="J481" s="172"/>
      <c r="K481" s="173">
        <f>ROUND(E481*J481,2)</f>
        <v>0</v>
      </c>
      <c r="L481" s="173">
        <v>21</v>
      </c>
      <c r="M481" s="173">
        <f>G481*(1+L481/100)</f>
        <v>0</v>
      </c>
      <c r="N481" s="171">
        <v>7.2849999999999998E-2</v>
      </c>
      <c r="O481" s="171">
        <f>ROUND(E481*N481,2)</f>
        <v>0.25</v>
      </c>
      <c r="P481" s="171">
        <v>0</v>
      </c>
      <c r="Q481" s="171">
        <f>ROUND(E481*P481,2)</f>
        <v>0</v>
      </c>
      <c r="R481" s="173" t="s">
        <v>1021</v>
      </c>
      <c r="S481" s="173" t="s">
        <v>248</v>
      </c>
      <c r="T481" s="174" t="s">
        <v>289</v>
      </c>
      <c r="U481" s="158">
        <v>0.17899999999999999</v>
      </c>
      <c r="V481" s="158">
        <f>ROUND(E481*U481,2)</f>
        <v>0.63</v>
      </c>
      <c r="W481" s="158"/>
      <c r="X481" s="158" t="s">
        <v>290</v>
      </c>
      <c r="Y481" s="158" t="s">
        <v>250</v>
      </c>
      <c r="Z481" s="147"/>
      <c r="AA481" s="147"/>
      <c r="AB481" s="147"/>
      <c r="AC481" s="147"/>
      <c r="AD481" s="147"/>
      <c r="AE481" s="147"/>
      <c r="AF481" s="147"/>
      <c r="AG481" s="147" t="s">
        <v>291</v>
      </c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2" x14ac:dyDescent="0.2">
      <c r="A482" s="154"/>
      <c r="B482" s="155"/>
      <c r="C482" s="262" t="s">
        <v>1026</v>
      </c>
      <c r="D482" s="263"/>
      <c r="E482" s="263"/>
      <c r="F482" s="263"/>
      <c r="G482" s="263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351</v>
      </c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2" x14ac:dyDescent="0.2">
      <c r="A483" s="154"/>
      <c r="B483" s="155"/>
      <c r="C483" s="193" t="s">
        <v>1027</v>
      </c>
      <c r="D483" s="189"/>
      <c r="E483" s="190">
        <v>3.5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293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1" x14ac:dyDescent="0.2">
      <c r="A484" s="176">
        <v>41</v>
      </c>
      <c r="B484" s="177" t="s">
        <v>1028</v>
      </c>
      <c r="C484" s="185" t="s">
        <v>1029</v>
      </c>
      <c r="D484" s="178" t="s">
        <v>383</v>
      </c>
      <c r="E484" s="179">
        <v>7</v>
      </c>
      <c r="F484" s="180"/>
      <c r="G484" s="181">
        <f>ROUND(E484*F484,2)</f>
        <v>0</v>
      </c>
      <c r="H484" s="180"/>
      <c r="I484" s="181">
        <f>ROUND(E484*H484,2)</f>
        <v>0</v>
      </c>
      <c r="J484" s="180"/>
      <c r="K484" s="181">
        <f>ROUND(E484*J484,2)</f>
        <v>0</v>
      </c>
      <c r="L484" s="181">
        <v>21</v>
      </c>
      <c r="M484" s="181">
        <f>G484*(1+L484/100)</f>
        <v>0</v>
      </c>
      <c r="N484" s="179">
        <v>2.137E-2</v>
      </c>
      <c r="O484" s="179">
        <f>ROUND(E484*N484,2)</f>
        <v>0.15</v>
      </c>
      <c r="P484" s="179">
        <v>0</v>
      </c>
      <c r="Q484" s="179">
        <f>ROUND(E484*P484,2)</f>
        <v>0</v>
      </c>
      <c r="R484" s="181" t="s">
        <v>962</v>
      </c>
      <c r="S484" s="181" t="s">
        <v>248</v>
      </c>
      <c r="T484" s="182" t="s">
        <v>289</v>
      </c>
      <c r="U484" s="158">
        <v>0</v>
      </c>
      <c r="V484" s="158">
        <f>ROUND(E484*U484,2)</f>
        <v>0</v>
      </c>
      <c r="W484" s="158"/>
      <c r="X484" s="158" t="s">
        <v>963</v>
      </c>
      <c r="Y484" s="158" t="s">
        <v>250</v>
      </c>
      <c r="Z484" s="147"/>
      <c r="AA484" s="147"/>
      <c r="AB484" s="147"/>
      <c r="AC484" s="147"/>
      <c r="AD484" s="147"/>
      <c r="AE484" s="147"/>
      <c r="AF484" s="147"/>
      <c r="AG484" s="147" t="s">
        <v>964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x14ac:dyDescent="0.2">
      <c r="A485" s="161" t="s">
        <v>243</v>
      </c>
      <c r="B485" s="162" t="s">
        <v>117</v>
      </c>
      <c r="C485" s="183" t="s">
        <v>118</v>
      </c>
      <c r="D485" s="163"/>
      <c r="E485" s="164"/>
      <c r="F485" s="165"/>
      <c r="G485" s="165">
        <f>SUMIF(AG486:AG506,"&lt;&gt;NOR",G486:G506)</f>
        <v>0</v>
      </c>
      <c r="H485" s="165"/>
      <c r="I485" s="165">
        <f>SUM(I486:I506)</f>
        <v>0</v>
      </c>
      <c r="J485" s="165"/>
      <c r="K485" s="165">
        <f>SUM(K486:K506)</f>
        <v>0</v>
      </c>
      <c r="L485" s="165"/>
      <c r="M485" s="165">
        <f>SUM(M486:M506)</f>
        <v>0</v>
      </c>
      <c r="N485" s="164"/>
      <c r="O485" s="164">
        <f>SUM(O486:O506)</f>
        <v>79.61</v>
      </c>
      <c r="P485" s="164"/>
      <c r="Q485" s="164">
        <f>SUM(Q486:Q506)</f>
        <v>0</v>
      </c>
      <c r="R485" s="165"/>
      <c r="S485" s="165"/>
      <c r="T485" s="166"/>
      <c r="U485" s="160"/>
      <c r="V485" s="160">
        <f>SUM(V486:V506)</f>
        <v>946.6</v>
      </c>
      <c r="W485" s="160"/>
      <c r="X485" s="160"/>
      <c r="Y485" s="160"/>
      <c r="AG485" t="s">
        <v>244</v>
      </c>
    </row>
    <row r="486" spans="1:60" ht="22.5" outlineLevel="1" x14ac:dyDescent="0.2">
      <c r="A486" s="168">
        <v>42</v>
      </c>
      <c r="B486" s="169" t="s">
        <v>1030</v>
      </c>
      <c r="C486" s="184" t="s">
        <v>1031</v>
      </c>
      <c r="D486" s="170" t="s">
        <v>287</v>
      </c>
      <c r="E486" s="171">
        <v>2817</v>
      </c>
      <c r="F486" s="172"/>
      <c r="G486" s="173">
        <f>ROUND(E486*F486,2)</f>
        <v>0</v>
      </c>
      <c r="H486" s="172"/>
      <c r="I486" s="173">
        <f>ROUND(E486*H486,2)</f>
        <v>0</v>
      </c>
      <c r="J486" s="172"/>
      <c r="K486" s="173">
        <f>ROUND(E486*J486,2)</f>
        <v>0</v>
      </c>
      <c r="L486" s="173">
        <v>21</v>
      </c>
      <c r="M486" s="173">
        <f>G486*(1+L486/100)</f>
        <v>0</v>
      </c>
      <c r="N486" s="171">
        <v>1.8380000000000001E-2</v>
      </c>
      <c r="O486" s="171">
        <f>ROUND(E486*N486,2)</f>
        <v>51.78</v>
      </c>
      <c r="P486" s="171">
        <v>0</v>
      </c>
      <c r="Q486" s="171">
        <f>ROUND(E486*P486,2)</f>
        <v>0</v>
      </c>
      <c r="R486" s="173" t="s">
        <v>1032</v>
      </c>
      <c r="S486" s="173" t="s">
        <v>248</v>
      </c>
      <c r="T486" s="174" t="s">
        <v>289</v>
      </c>
      <c r="U486" s="158">
        <v>0.13</v>
      </c>
      <c r="V486" s="158">
        <f>ROUND(E486*U486,2)</f>
        <v>366.21</v>
      </c>
      <c r="W486" s="158"/>
      <c r="X486" s="158" t="s">
        <v>290</v>
      </c>
      <c r="Y486" s="158" t="s">
        <v>250</v>
      </c>
      <c r="Z486" s="147"/>
      <c r="AA486" s="147"/>
      <c r="AB486" s="147"/>
      <c r="AC486" s="147"/>
      <c r="AD486" s="147"/>
      <c r="AE486" s="147"/>
      <c r="AF486" s="147"/>
      <c r="AG486" s="147" t="s">
        <v>291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2" x14ac:dyDescent="0.2">
      <c r="A487" s="154"/>
      <c r="B487" s="155"/>
      <c r="C487" s="262" t="s">
        <v>1033</v>
      </c>
      <c r="D487" s="263"/>
      <c r="E487" s="263"/>
      <c r="F487" s="263"/>
      <c r="G487" s="263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351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2" x14ac:dyDescent="0.2">
      <c r="A488" s="154"/>
      <c r="B488" s="155"/>
      <c r="C488" s="266" t="s">
        <v>1034</v>
      </c>
      <c r="D488" s="267"/>
      <c r="E488" s="267"/>
      <c r="F488" s="267"/>
      <c r="G488" s="267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253</v>
      </c>
      <c r="AH488" s="147"/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2" x14ac:dyDescent="0.2">
      <c r="A489" s="154"/>
      <c r="B489" s="155"/>
      <c r="C489" s="193" t="s">
        <v>1035</v>
      </c>
      <c r="D489" s="189"/>
      <c r="E489" s="190">
        <v>2817</v>
      </c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293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ht="22.5" outlineLevel="1" x14ac:dyDescent="0.2">
      <c r="A490" s="168">
        <v>43</v>
      </c>
      <c r="B490" s="169" t="s">
        <v>1036</v>
      </c>
      <c r="C490" s="184" t="s">
        <v>1037</v>
      </c>
      <c r="D490" s="170" t="s">
        <v>287</v>
      </c>
      <c r="E490" s="171">
        <v>25353</v>
      </c>
      <c r="F490" s="172"/>
      <c r="G490" s="173">
        <f>ROUND(E490*F490,2)</f>
        <v>0</v>
      </c>
      <c r="H490" s="172"/>
      <c r="I490" s="173">
        <f>ROUND(E490*H490,2)</f>
        <v>0</v>
      </c>
      <c r="J490" s="172"/>
      <c r="K490" s="173">
        <f>ROUND(E490*J490,2)</f>
        <v>0</v>
      </c>
      <c r="L490" s="173">
        <v>21</v>
      </c>
      <c r="M490" s="173">
        <f>G490*(1+L490/100)</f>
        <v>0</v>
      </c>
      <c r="N490" s="171">
        <v>9.3000000000000005E-4</v>
      </c>
      <c r="O490" s="171">
        <f>ROUND(E490*N490,2)</f>
        <v>23.58</v>
      </c>
      <c r="P490" s="171">
        <v>0</v>
      </c>
      <c r="Q490" s="171">
        <f>ROUND(E490*P490,2)</f>
        <v>0</v>
      </c>
      <c r="R490" s="173" t="s">
        <v>1032</v>
      </c>
      <c r="S490" s="173" t="s">
        <v>248</v>
      </c>
      <c r="T490" s="174" t="s">
        <v>289</v>
      </c>
      <c r="U490" s="158">
        <v>6.0000000000000001E-3</v>
      </c>
      <c r="V490" s="158">
        <f>ROUND(E490*U490,2)</f>
        <v>152.12</v>
      </c>
      <c r="W490" s="158"/>
      <c r="X490" s="158" t="s">
        <v>290</v>
      </c>
      <c r="Y490" s="158" t="s">
        <v>250</v>
      </c>
      <c r="Z490" s="147"/>
      <c r="AA490" s="147"/>
      <c r="AB490" s="147"/>
      <c r="AC490" s="147"/>
      <c r="AD490" s="147"/>
      <c r="AE490" s="147"/>
      <c r="AF490" s="147"/>
      <c r="AG490" s="147" t="s">
        <v>291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262" t="s">
        <v>1033</v>
      </c>
      <c r="D491" s="263"/>
      <c r="E491" s="263"/>
      <c r="F491" s="263"/>
      <c r="G491" s="263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351</v>
      </c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2" x14ac:dyDescent="0.2">
      <c r="A492" s="154"/>
      <c r="B492" s="155"/>
      <c r="C492" s="193" t="s">
        <v>1038</v>
      </c>
      <c r="D492" s="189"/>
      <c r="E492" s="190">
        <v>25353</v>
      </c>
      <c r="F492" s="158"/>
      <c r="G492" s="158"/>
      <c r="H492" s="158"/>
      <c r="I492" s="158"/>
      <c r="J492" s="158"/>
      <c r="K492" s="158"/>
      <c r="L492" s="158"/>
      <c r="M492" s="158"/>
      <c r="N492" s="157"/>
      <c r="O492" s="157"/>
      <c r="P492" s="157"/>
      <c r="Q492" s="157"/>
      <c r="R492" s="158"/>
      <c r="S492" s="158"/>
      <c r="T492" s="158"/>
      <c r="U492" s="158"/>
      <c r="V492" s="158"/>
      <c r="W492" s="158"/>
      <c r="X492" s="158"/>
      <c r="Y492" s="158"/>
      <c r="Z492" s="147"/>
      <c r="AA492" s="147"/>
      <c r="AB492" s="147"/>
      <c r="AC492" s="147"/>
      <c r="AD492" s="147"/>
      <c r="AE492" s="147"/>
      <c r="AF492" s="147"/>
      <c r="AG492" s="147" t="s">
        <v>293</v>
      </c>
      <c r="AH492" s="147">
        <v>5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1" x14ac:dyDescent="0.2">
      <c r="A493" s="168">
        <v>44</v>
      </c>
      <c r="B493" s="169" t="s">
        <v>1039</v>
      </c>
      <c r="C493" s="184" t="s">
        <v>1040</v>
      </c>
      <c r="D493" s="170" t="s">
        <v>287</v>
      </c>
      <c r="E493" s="171">
        <v>2817</v>
      </c>
      <c r="F493" s="172"/>
      <c r="G493" s="173">
        <f>ROUND(E493*F493,2)</f>
        <v>0</v>
      </c>
      <c r="H493" s="172"/>
      <c r="I493" s="173">
        <f>ROUND(E493*H493,2)</f>
        <v>0</v>
      </c>
      <c r="J493" s="172"/>
      <c r="K493" s="173">
        <f>ROUND(E493*J493,2)</f>
        <v>0</v>
      </c>
      <c r="L493" s="173">
        <v>21</v>
      </c>
      <c r="M493" s="173">
        <f>G493*(1+L493/100)</f>
        <v>0</v>
      </c>
      <c r="N493" s="171">
        <v>0</v>
      </c>
      <c r="O493" s="171">
        <f>ROUND(E493*N493,2)</f>
        <v>0</v>
      </c>
      <c r="P493" s="171">
        <v>0</v>
      </c>
      <c r="Q493" s="171">
        <f>ROUND(E493*P493,2)</f>
        <v>0</v>
      </c>
      <c r="R493" s="173" t="s">
        <v>1032</v>
      </c>
      <c r="S493" s="173" t="s">
        <v>248</v>
      </c>
      <c r="T493" s="174" t="s">
        <v>289</v>
      </c>
      <c r="U493" s="158">
        <v>0.10199999999999999</v>
      </c>
      <c r="V493" s="158">
        <f>ROUND(E493*U493,2)</f>
        <v>287.33</v>
      </c>
      <c r="W493" s="158"/>
      <c r="X493" s="158" t="s">
        <v>290</v>
      </c>
      <c r="Y493" s="158" t="s">
        <v>250</v>
      </c>
      <c r="Z493" s="147"/>
      <c r="AA493" s="147"/>
      <c r="AB493" s="147"/>
      <c r="AC493" s="147"/>
      <c r="AD493" s="147"/>
      <c r="AE493" s="147"/>
      <c r="AF493" s="147"/>
      <c r="AG493" s="147" t="s">
        <v>291</v>
      </c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2" x14ac:dyDescent="0.2">
      <c r="A494" s="154"/>
      <c r="B494" s="155"/>
      <c r="C494" s="193" t="s">
        <v>1041</v>
      </c>
      <c r="D494" s="189"/>
      <c r="E494" s="190">
        <v>2817</v>
      </c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293</v>
      </c>
      <c r="AH494" s="147">
        <v>5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1" x14ac:dyDescent="0.2">
      <c r="A495" s="168">
        <v>45</v>
      </c>
      <c r="B495" s="169" t="s">
        <v>1042</v>
      </c>
      <c r="C495" s="184" t="s">
        <v>1043</v>
      </c>
      <c r="D495" s="170" t="s">
        <v>287</v>
      </c>
      <c r="E495" s="171">
        <v>2817</v>
      </c>
      <c r="F495" s="172"/>
      <c r="G495" s="173">
        <f>ROUND(E495*F495,2)</f>
        <v>0</v>
      </c>
      <c r="H495" s="172"/>
      <c r="I495" s="173">
        <f>ROUND(E495*H495,2)</f>
        <v>0</v>
      </c>
      <c r="J495" s="172"/>
      <c r="K495" s="173">
        <f>ROUND(E495*J495,2)</f>
        <v>0</v>
      </c>
      <c r="L495" s="173">
        <v>21</v>
      </c>
      <c r="M495" s="173">
        <f>G495*(1+L495/100)</f>
        <v>0</v>
      </c>
      <c r="N495" s="171">
        <v>0</v>
      </c>
      <c r="O495" s="171">
        <f>ROUND(E495*N495,2)</f>
        <v>0</v>
      </c>
      <c r="P495" s="171">
        <v>0</v>
      </c>
      <c r="Q495" s="171">
        <f>ROUND(E495*P495,2)</f>
        <v>0</v>
      </c>
      <c r="R495" s="173" t="s">
        <v>1032</v>
      </c>
      <c r="S495" s="173" t="s">
        <v>248</v>
      </c>
      <c r="T495" s="174" t="s">
        <v>289</v>
      </c>
      <c r="U495" s="158">
        <v>3.0300000000000001E-2</v>
      </c>
      <c r="V495" s="158">
        <f>ROUND(E495*U495,2)</f>
        <v>85.36</v>
      </c>
      <c r="W495" s="158"/>
      <c r="X495" s="158" t="s">
        <v>290</v>
      </c>
      <c r="Y495" s="158" t="s">
        <v>250</v>
      </c>
      <c r="Z495" s="147"/>
      <c r="AA495" s="147"/>
      <c r="AB495" s="147"/>
      <c r="AC495" s="147"/>
      <c r="AD495" s="147"/>
      <c r="AE495" s="147"/>
      <c r="AF495" s="147"/>
      <c r="AG495" s="147" t="s">
        <v>291</v>
      </c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2" x14ac:dyDescent="0.2">
      <c r="A496" s="154"/>
      <c r="B496" s="155"/>
      <c r="C496" s="193" t="s">
        <v>1041</v>
      </c>
      <c r="D496" s="189"/>
      <c r="E496" s="190">
        <v>2817</v>
      </c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293</v>
      </c>
      <c r="AH496" s="147">
        <v>5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ht="22.5" outlineLevel="1" x14ac:dyDescent="0.2">
      <c r="A497" s="168">
        <v>46</v>
      </c>
      <c r="B497" s="169" t="s">
        <v>1044</v>
      </c>
      <c r="C497" s="184" t="s">
        <v>1045</v>
      </c>
      <c r="D497" s="170" t="s">
        <v>287</v>
      </c>
      <c r="E497" s="171">
        <v>25353</v>
      </c>
      <c r="F497" s="172"/>
      <c r="G497" s="173">
        <f>ROUND(E497*F497,2)</f>
        <v>0</v>
      </c>
      <c r="H497" s="172"/>
      <c r="I497" s="173">
        <f>ROUND(E497*H497,2)</f>
        <v>0</v>
      </c>
      <c r="J497" s="172"/>
      <c r="K497" s="173">
        <f>ROUND(E497*J497,2)</f>
        <v>0</v>
      </c>
      <c r="L497" s="173">
        <v>21</v>
      </c>
      <c r="M497" s="173">
        <f>G497*(1+L497/100)</f>
        <v>0</v>
      </c>
      <c r="N497" s="171">
        <v>1.4999999999999999E-4</v>
      </c>
      <c r="O497" s="171">
        <f>ROUND(E497*N497,2)</f>
        <v>3.8</v>
      </c>
      <c r="P497" s="171">
        <v>0</v>
      </c>
      <c r="Q497" s="171">
        <f>ROUND(E497*P497,2)</f>
        <v>0</v>
      </c>
      <c r="R497" s="173" t="s">
        <v>1032</v>
      </c>
      <c r="S497" s="173" t="s">
        <v>248</v>
      </c>
      <c r="T497" s="174" t="s">
        <v>289</v>
      </c>
      <c r="U497" s="158">
        <v>0</v>
      </c>
      <c r="V497" s="158">
        <f>ROUND(E497*U497,2)</f>
        <v>0</v>
      </c>
      <c r="W497" s="158"/>
      <c r="X497" s="158" t="s">
        <v>290</v>
      </c>
      <c r="Y497" s="158" t="s">
        <v>250</v>
      </c>
      <c r="Z497" s="147"/>
      <c r="AA497" s="147"/>
      <c r="AB497" s="147"/>
      <c r="AC497" s="147"/>
      <c r="AD497" s="147"/>
      <c r="AE497" s="147"/>
      <c r="AF497" s="147"/>
      <c r="AG497" s="147" t="s">
        <v>291</v>
      </c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2" x14ac:dyDescent="0.2">
      <c r="A498" s="154"/>
      <c r="B498" s="155"/>
      <c r="C498" s="193" t="s">
        <v>1046</v>
      </c>
      <c r="D498" s="189"/>
      <c r="E498" s="190">
        <v>25353</v>
      </c>
      <c r="F498" s="158"/>
      <c r="G498" s="158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293</v>
      </c>
      <c r="AH498" s="147">
        <v>5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1" x14ac:dyDescent="0.2">
      <c r="A499" s="168">
        <v>47</v>
      </c>
      <c r="B499" s="169" t="s">
        <v>1047</v>
      </c>
      <c r="C499" s="184" t="s">
        <v>1048</v>
      </c>
      <c r="D499" s="170" t="s">
        <v>287</v>
      </c>
      <c r="E499" s="171">
        <v>2817</v>
      </c>
      <c r="F499" s="172"/>
      <c r="G499" s="173">
        <f>ROUND(E499*F499,2)</f>
        <v>0</v>
      </c>
      <c r="H499" s="172"/>
      <c r="I499" s="173">
        <f>ROUND(E499*H499,2)</f>
        <v>0</v>
      </c>
      <c r="J499" s="172"/>
      <c r="K499" s="173">
        <f>ROUND(E499*J499,2)</f>
        <v>0</v>
      </c>
      <c r="L499" s="173">
        <v>21</v>
      </c>
      <c r="M499" s="173">
        <f>G499*(1+L499/100)</f>
        <v>0</v>
      </c>
      <c r="N499" s="171">
        <v>0</v>
      </c>
      <c r="O499" s="171">
        <f>ROUND(E499*N499,2)</f>
        <v>0</v>
      </c>
      <c r="P499" s="171">
        <v>0</v>
      </c>
      <c r="Q499" s="171">
        <f>ROUND(E499*P499,2)</f>
        <v>0</v>
      </c>
      <c r="R499" s="173" t="s">
        <v>1032</v>
      </c>
      <c r="S499" s="173" t="s">
        <v>248</v>
      </c>
      <c r="T499" s="174" t="s">
        <v>289</v>
      </c>
      <c r="U499" s="158">
        <v>1.7999999999999999E-2</v>
      </c>
      <c r="V499" s="158">
        <f>ROUND(E499*U499,2)</f>
        <v>50.71</v>
      </c>
      <c r="W499" s="158"/>
      <c r="X499" s="158" t="s">
        <v>290</v>
      </c>
      <c r="Y499" s="158" t="s">
        <v>250</v>
      </c>
      <c r="Z499" s="147"/>
      <c r="AA499" s="147"/>
      <c r="AB499" s="147"/>
      <c r="AC499" s="147"/>
      <c r="AD499" s="147"/>
      <c r="AE499" s="147"/>
      <c r="AF499" s="147"/>
      <c r="AG499" s="147" t="s">
        <v>291</v>
      </c>
      <c r="AH499" s="147"/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2" x14ac:dyDescent="0.2">
      <c r="A500" s="154"/>
      <c r="B500" s="155"/>
      <c r="C500" s="193" t="s">
        <v>1049</v>
      </c>
      <c r="D500" s="189"/>
      <c r="E500" s="190">
        <v>2817</v>
      </c>
      <c r="F500" s="158"/>
      <c r="G500" s="158"/>
      <c r="H500" s="158"/>
      <c r="I500" s="158"/>
      <c r="J500" s="158"/>
      <c r="K500" s="158"/>
      <c r="L500" s="158"/>
      <c r="M500" s="158"/>
      <c r="N500" s="157"/>
      <c r="O500" s="157"/>
      <c r="P500" s="157"/>
      <c r="Q500" s="157"/>
      <c r="R500" s="158"/>
      <c r="S500" s="158"/>
      <c r="T500" s="158"/>
      <c r="U500" s="158"/>
      <c r="V500" s="158"/>
      <c r="W500" s="158"/>
      <c r="X500" s="158"/>
      <c r="Y500" s="158"/>
      <c r="Z500" s="147"/>
      <c r="AA500" s="147"/>
      <c r="AB500" s="147"/>
      <c r="AC500" s="147"/>
      <c r="AD500" s="147"/>
      <c r="AE500" s="147"/>
      <c r="AF500" s="147"/>
      <c r="AG500" s="147" t="s">
        <v>293</v>
      </c>
      <c r="AH500" s="147">
        <v>5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1" x14ac:dyDescent="0.2">
      <c r="A501" s="176">
        <v>48</v>
      </c>
      <c r="B501" s="177" t="s">
        <v>1050</v>
      </c>
      <c r="C501" s="185" t="s">
        <v>1051</v>
      </c>
      <c r="D501" s="178" t="s">
        <v>565</v>
      </c>
      <c r="E501" s="179">
        <v>12</v>
      </c>
      <c r="F501" s="180"/>
      <c r="G501" s="181">
        <f>ROUND(E501*F501,2)</f>
        <v>0</v>
      </c>
      <c r="H501" s="180"/>
      <c r="I501" s="181">
        <f>ROUND(E501*H501,2)</f>
        <v>0</v>
      </c>
      <c r="J501" s="180"/>
      <c r="K501" s="181">
        <f>ROUND(E501*J501,2)</f>
        <v>0</v>
      </c>
      <c r="L501" s="181">
        <v>21</v>
      </c>
      <c r="M501" s="181">
        <f>G501*(1+L501/100)</f>
        <v>0</v>
      </c>
      <c r="N501" s="179">
        <v>2.1909999999999999E-2</v>
      </c>
      <c r="O501" s="179">
        <f>ROUND(E501*N501,2)</f>
        <v>0.26</v>
      </c>
      <c r="P501" s="179">
        <v>0</v>
      </c>
      <c r="Q501" s="179">
        <f>ROUND(E501*P501,2)</f>
        <v>0</v>
      </c>
      <c r="R501" s="181" t="s">
        <v>1032</v>
      </c>
      <c r="S501" s="181" t="s">
        <v>248</v>
      </c>
      <c r="T501" s="182" t="s">
        <v>289</v>
      </c>
      <c r="U501" s="158">
        <v>0.20300000000000001</v>
      </c>
      <c r="V501" s="158">
        <f>ROUND(E501*U501,2)</f>
        <v>2.44</v>
      </c>
      <c r="W501" s="158"/>
      <c r="X501" s="158" t="s">
        <v>290</v>
      </c>
      <c r="Y501" s="158" t="s">
        <v>250</v>
      </c>
      <c r="Z501" s="147"/>
      <c r="AA501" s="147"/>
      <c r="AB501" s="147"/>
      <c r="AC501" s="147"/>
      <c r="AD501" s="147"/>
      <c r="AE501" s="147"/>
      <c r="AF501" s="147"/>
      <c r="AG501" s="147" t="s">
        <v>291</v>
      </c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ht="22.5" outlineLevel="1" x14ac:dyDescent="0.2">
      <c r="A502" s="168">
        <v>49</v>
      </c>
      <c r="B502" s="169" t="s">
        <v>1052</v>
      </c>
      <c r="C502" s="184" t="s">
        <v>1053</v>
      </c>
      <c r="D502" s="170" t="s">
        <v>565</v>
      </c>
      <c r="E502" s="171">
        <v>108</v>
      </c>
      <c r="F502" s="172"/>
      <c r="G502" s="173">
        <f>ROUND(E502*F502,2)</f>
        <v>0</v>
      </c>
      <c r="H502" s="172"/>
      <c r="I502" s="173">
        <f>ROUND(E502*H502,2)</f>
        <v>0</v>
      </c>
      <c r="J502" s="172"/>
      <c r="K502" s="173">
        <f>ROUND(E502*J502,2)</f>
        <v>0</v>
      </c>
      <c r="L502" s="173">
        <v>21</v>
      </c>
      <c r="M502" s="173">
        <f>G502*(1+L502/100)</f>
        <v>0</v>
      </c>
      <c r="N502" s="171">
        <v>1.7600000000000001E-3</v>
      </c>
      <c r="O502" s="171">
        <f>ROUND(E502*N502,2)</f>
        <v>0.19</v>
      </c>
      <c r="P502" s="171">
        <v>0</v>
      </c>
      <c r="Q502" s="171">
        <f>ROUND(E502*P502,2)</f>
        <v>0</v>
      </c>
      <c r="R502" s="173" t="s">
        <v>1032</v>
      </c>
      <c r="S502" s="173" t="s">
        <v>248</v>
      </c>
      <c r="T502" s="174" t="s">
        <v>289</v>
      </c>
      <c r="U502" s="158">
        <v>8.0000000000000002E-3</v>
      </c>
      <c r="V502" s="158">
        <f>ROUND(E502*U502,2)</f>
        <v>0.86</v>
      </c>
      <c r="W502" s="158"/>
      <c r="X502" s="158" t="s">
        <v>290</v>
      </c>
      <c r="Y502" s="158" t="s">
        <v>250</v>
      </c>
      <c r="Z502" s="147"/>
      <c r="AA502" s="147"/>
      <c r="AB502" s="147"/>
      <c r="AC502" s="147"/>
      <c r="AD502" s="147"/>
      <c r="AE502" s="147"/>
      <c r="AF502" s="147"/>
      <c r="AG502" s="147" t="s">
        <v>291</v>
      </c>
      <c r="AH502" s="147"/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193" t="s">
        <v>1054</v>
      </c>
      <c r="D503" s="189"/>
      <c r="E503" s="190">
        <v>108</v>
      </c>
      <c r="F503" s="158"/>
      <c r="G503" s="158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293</v>
      </c>
      <c r="AH503" s="147">
        <v>5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1" x14ac:dyDescent="0.2">
      <c r="A504" s="168">
        <v>50</v>
      </c>
      <c r="B504" s="169" t="s">
        <v>1055</v>
      </c>
      <c r="C504" s="184" t="s">
        <v>1056</v>
      </c>
      <c r="D504" s="170" t="s">
        <v>565</v>
      </c>
      <c r="E504" s="171">
        <v>12</v>
      </c>
      <c r="F504" s="172"/>
      <c r="G504" s="173">
        <f>ROUND(E504*F504,2)</f>
        <v>0</v>
      </c>
      <c r="H504" s="172"/>
      <c r="I504" s="173">
        <f>ROUND(E504*H504,2)</f>
        <v>0</v>
      </c>
      <c r="J504" s="172"/>
      <c r="K504" s="173">
        <f>ROUND(E504*J504,2)</f>
        <v>0</v>
      </c>
      <c r="L504" s="173">
        <v>21</v>
      </c>
      <c r="M504" s="173">
        <f>G504*(1+L504/100)</f>
        <v>0</v>
      </c>
      <c r="N504" s="171">
        <v>0</v>
      </c>
      <c r="O504" s="171">
        <f>ROUND(E504*N504,2)</f>
        <v>0</v>
      </c>
      <c r="P504" s="171">
        <v>0</v>
      </c>
      <c r="Q504" s="171">
        <f>ROUND(E504*P504,2)</f>
        <v>0</v>
      </c>
      <c r="R504" s="173" t="s">
        <v>1032</v>
      </c>
      <c r="S504" s="173" t="s">
        <v>248</v>
      </c>
      <c r="T504" s="174" t="s">
        <v>289</v>
      </c>
      <c r="U504" s="158">
        <v>0.13100000000000001</v>
      </c>
      <c r="V504" s="158">
        <f>ROUND(E504*U504,2)</f>
        <v>1.57</v>
      </c>
      <c r="W504" s="158"/>
      <c r="X504" s="158" t="s">
        <v>290</v>
      </c>
      <c r="Y504" s="158" t="s">
        <v>250</v>
      </c>
      <c r="Z504" s="147"/>
      <c r="AA504" s="147"/>
      <c r="AB504" s="147"/>
      <c r="AC504" s="147"/>
      <c r="AD504" s="147"/>
      <c r="AE504" s="147"/>
      <c r="AF504" s="147"/>
      <c r="AG504" s="147" t="s">
        <v>291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262" t="s">
        <v>1057</v>
      </c>
      <c r="D505" s="263"/>
      <c r="E505" s="263"/>
      <c r="F505" s="263"/>
      <c r="G505" s="263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351</v>
      </c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2" x14ac:dyDescent="0.2">
      <c r="A506" s="154"/>
      <c r="B506" s="155"/>
      <c r="C506" s="193" t="s">
        <v>1058</v>
      </c>
      <c r="D506" s="189"/>
      <c r="E506" s="190">
        <v>12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293</v>
      </c>
      <c r="AH506" s="147">
        <v>5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x14ac:dyDescent="0.2">
      <c r="A507" s="161" t="s">
        <v>243</v>
      </c>
      <c r="B507" s="162" t="s">
        <v>119</v>
      </c>
      <c r="C507" s="183" t="s">
        <v>120</v>
      </c>
      <c r="D507" s="163"/>
      <c r="E507" s="164"/>
      <c r="F507" s="165"/>
      <c r="G507" s="165">
        <f>SUMIF(AG508:AG509,"&lt;&gt;NOR",G508:G509)</f>
        <v>0</v>
      </c>
      <c r="H507" s="165"/>
      <c r="I507" s="165">
        <f>SUM(I508:I509)</f>
        <v>0</v>
      </c>
      <c r="J507" s="165"/>
      <c r="K507" s="165">
        <f>SUM(K508:K509)</f>
        <v>0</v>
      </c>
      <c r="L507" s="165"/>
      <c r="M507" s="165">
        <f>SUM(M508:M509)</f>
        <v>0</v>
      </c>
      <c r="N507" s="164"/>
      <c r="O507" s="164">
        <f>SUM(O508:O509)</f>
        <v>0</v>
      </c>
      <c r="P507" s="164"/>
      <c r="Q507" s="164">
        <f>SUM(Q508:Q509)</f>
        <v>0</v>
      </c>
      <c r="R507" s="165"/>
      <c r="S507" s="165"/>
      <c r="T507" s="166"/>
      <c r="U507" s="160"/>
      <c r="V507" s="160">
        <f>SUM(V508:V509)</f>
        <v>174.03</v>
      </c>
      <c r="W507" s="160"/>
      <c r="X507" s="160"/>
      <c r="Y507" s="160"/>
      <c r="AG507" t="s">
        <v>244</v>
      </c>
    </row>
    <row r="508" spans="1:60" ht="33.75" outlineLevel="1" x14ac:dyDescent="0.2">
      <c r="A508" s="168">
        <v>51</v>
      </c>
      <c r="B508" s="169" t="s">
        <v>1059</v>
      </c>
      <c r="C508" s="184" t="s">
        <v>1060</v>
      </c>
      <c r="D508" s="170" t="s">
        <v>287</v>
      </c>
      <c r="E508" s="171">
        <v>1252</v>
      </c>
      <c r="F508" s="172"/>
      <c r="G508" s="173">
        <f>ROUND(E508*F508,2)</f>
        <v>0</v>
      </c>
      <c r="H508" s="172"/>
      <c r="I508" s="173">
        <f>ROUND(E508*H508,2)</f>
        <v>0</v>
      </c>
      <c r="J508" s="172"/>
      <c r="K508" s="173">
        <f>ROUND(E508*J508,2)</f>
        <v>0</v>
      </c>
      <c r="L508" s="173">
        <v>21</v>
      </c>
      <c r="M508" s="173">
        <f>G508*(1+L508/100)</f>
        <v>0</v>
      </c>
      <c r="N508" s="171">
        <v>0</v>
      </c>
      <c r="O508" s="171">
        <f>ROUND(E508*N508,2)</f>
        <v>0</v>
      </c>
      <c r="P508" s="171">
        <v>0</v>
      </c>
      <c r="Q508" s="171">
        <f>ROUND(E508*P508,2)</f>
        <v>0</v>
      </c>
      <c r="R508" s="173" t="s">
        <v>288</v>
      </c>
      <c r="S508" s="173" t="s">
        <v>248</v>
      </c>
      <c r="T508" s="174" t="s">
        <v>289</v>
      </c>
      <c r="U508" s="158">
        <v>0.13900000000000001</v>
      </c>
      <c r="V508" s="158">
        <f>ROUND(E508*U508,2)</f>
        <v>174.03</v>
      </c>
      <c r="W508" s="158"/>
      <c r="X508" s="158" t="s">
        <v>290</v>
      </c>
      <c r="Y508" s="158" t="s">
        <v>250</v>
      </c>
      <c r="Z508" s="147"/>
      <c r="AA508" s="147"/>
      <c r="AB508" s="147"/>
      <c r="AC508" s="147"/>
      <c r="AD508" s="147"/>
      <c r="AE508" s="147"/>
      <c r="AF508" s="147"/>
      <c r="AG508" s="147" t="s">
        <v>291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ht="22.5" outlineLevel="2" x14ac:dyDescent="0.2">
      <c r="A509" s="154"/>
      <c r="B509" s="155"/>
      <c r="C509" s="193" t="s">
        <v>1061</v>
      </c>
      <c r="D509" s="189"/>
      <c r="E509" s="190">
        <v>1252</v>
      </c>
      <c r="F509" s="158"/>
      <c r="G509" s="158"/>
      <c r="H509" s="158"/>
      <c r="I509" s="158"/>
      <c r="J509" s="158"/>
      <c r="K509" s="158"/>
      <c r="L509" s="158"/>
      <c r="M509" s="158"/>
      <c r="N509" s="157"/>
      <c r="O509" s="157"/>
      <c r="P509" s="157"/>
      <c r="Q509" s="157"/>
      <c r="R509" s="158"/>
      <c r="S509" s="158"/>
      <c r="T509" s="158"/>
      <c r="U509" s="158"/>
      <c r="V509" s="158"/>
      <c r="W509" s="158"/>
      <c r="X509" s="158"/>
      <c r="Y509" s="158"/>
      <c r="Z509" s="147"/>
      <c r="AA509" s="147"/>
      <c r="AB509" s="147"/>
      <c r="AC509" s="147"/>
      <c r="AD509" s="147"/>
      <c r="AE509" s="147"/>
      <c r="AF509" s="147"/>
      <c r="AG509" s="147" t="s">
        <v>293</v>
      </c>
      <c r="AH509" s="147">
        <v>0</v>
      </c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x14ac:dyDescent="0.2">
      <c r="A510" s="161" t="s">
        <v>243</v>
      </c>
      <c r="B510" s="162" t="s">
        <v>123</v>
      </c>
      <c r="C510" s="183" t="s">
        <v>124</v>
      </c>
      <c r="D510" s="163"/>
      <c r="E510" s="164"/>
      <c r="F510" s="165"/>
      <c r="G510" s="165">
        <f>SUMIF(AG511:AG514,"&lt;&gt;NOR",G511:G514)</f>
        <v>0</v>
      </c>
      <c r="H510" s="165"/>
      <c r="I510" s="165">
        <f>SUM(I511:I514)</f>
        <v>0</v>
      </c>
      <c r="J510" s="165"/>
      <c r="K510" s="165">
        <f>SUM(K511:K514)</f>
        <v>0</v>
      </c>
      <c r="L510" s="165"/>
      <c r="M510" s="165">
        <f>SUM(M511:M514)</f>
        <v>0</v>
      </c>
      <c r="N510" s="164"/>
      <c r="O510" s="164">
        <f>SUM(O511:O514)</f>
        <v>0</v>
      </c>
      <c r="P510" s="164"/>
      <c r="Q510" s="164">
        <f>SUM(Q511:Q514)</f>
        <v>0</v>
      </c>
      <c r="R510" s="165"/>
      <c r="S510" s="165"/>
      <c r="T510" s="166"/>
      <c r="U510" s="160"/>
      <c r="V510" s="160">
        <f>SUM(V511:V514)</f>
        <v>499.1</v>
      </c>
      <c r="W510" s="160"/>
      <c r="X510" s="160"/>
      <c r="Y510" s="160"/>
      <c r="AG510" t="s">
        <v>244</v>
      </c>
    </row>
    <row r="511" spans="1:60" ht="22.5" outlineLevel="1" x14ac:dyDescent="0.2">
      <c r="A511" s="168">
        <v>52</v>
      </c>
      <c r="B511" s="169" t="s">
        <v>1062</v>
      </c>
      <c r="C511" s="184" t="s">
        <v>1063</v>
      </c>
      <c r="D511" s="170" t="s">
        <v>768</v>
      </c>
      <c r="E511" s="171">
        <v>266.61076000000003</v>
      </c>
      <c r="F511" s="172"/>
      <c r="G511" s="173">
        <f>ROUND(E511*F511,2)</f>
        <v>0</v>
      </c>
      <c r="H511" s="172"/>
      <c r="I511" s="173">
        <f>ROUND(E511*H511,2)</f>
        <v>0</v>
      </c>
      <c r="J511" s="172"/>
      <c r="K511" s="173">
        <f>ROUND(E511*J511,2)</f>
        <v>0</v>
      </c>
      <c r="L511" s="173">
        <v>21</v>
      </c>
      <c r="M511" s="173">
        <f>G511*(1+L511/100)</f>
        <v>0</v>
      </c>
      <c r="N511" s="171">
        <v>0</v>
      </c>
      <c r="O511" s="171">
        <f>ROUND(E511*N511,2)</f>
        <v>0</v>
      </c>
      <c r="P511" s="171">
        <v>0</v>
      </c>
      <c r="Q511" s="171">
        <f>ROUND(E511*P511,2)</f>
        <v>0</v>
      </c>
      <c r="R511" s="173" t="s">
        <v>861</v>
      </c>
      <c r="S511" s="173" t="s">
        <v>248</v>
      </c>
      <c r="T511" s="174" t="s">
        <v>289</v>
      </c>
      <c r="U511" s="158">
        <v>1.8720000000000001</v>
      </c>
      <c r="V511" s="158">
        <f>ROUND(E511*U511,2)</f>
        <v>499.1</v>
      </c>
      <c r="W511" s="158"/>
      <c r="X511" s="158" t="s">
        <v>1064</v>
      </c>
      <c r="Y511" s="158" t="s">
        <v>250</v>
      </c>
      <c r="Z511" s="147"/>
      <c r="AA511" s="147"/>
      <c r="AB511" s="147"/>
      <c r="AC511" s="147"/>
      <c r="AD511" s="147"/>
      <c r="AE511" s="147"/>
      <c r="AF511" s="147"/>
      <c r="AG511" s="147" t="s">
        <v>1065</v>
      </c>
      <c r="AH511" s="147"/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2" x14ac:dyDescent="0.2">
      <c r="A512" s="154"/>
      <c r="B512" s="155"/>
      <c r="C512" s="262" t="s">
        <v>1066</v>
      </c>
      <c r="D512" s="263"/>
      <c r="E512" s="263"/>
      <c r="F512" s="263"/>
      <c r="G512" s="263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351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ht="33.75" outlineLevel="1" x14ac:dyDescent="0.2">
      <c r="A513" s="168">
        <v>53</v>
      </c>
      <c r="B513" s="169" t="s">
        <v>1067</v>
      </c>
      <c r="C513" s="184" t="s">
        <v>1068</v>
      </c>
      <c r="D513" s="170" t="s">
        <v>768</v>
      </c>
      <c r="E513" s="171">
        <v>266.61076000000003</v>
      </c>
      <c r="F513" s="172"/>
      <c r="G513" s="173">
        <f>ROUND(E513*F513,2)</f>
        <v>0</v>
      </c>
      <c r="H513" s="172"/>
      <c r="I513" s="173">
        <f>ROUND(E513*H513,2)</f>
        <v>0</v>
      </c>
      <c r="J513" s="172"/>
      <c r="K513" s="173">
        <f>ROUND(E513*J513,2)</f>
        <v>0</v>
      </c>
      <c r="L513" s="173">
        <v>21</v>
      </c>
      <c r="M513" s="173">
        <f>G513*(1+L513/100)</f>
        <v>0</v>
      </c>
      <c r="N513" s="171">
        <v>0</v>
      </c>
      <c r="O513" s="171">
        <f>ROUND(E513*N513,2)</f>
        <v>0</v>
      </c>
      <c r="P513" s="171">
        <v>0</v>
      </c>
      <c r="Q513" s="171">
        <f>ROUND(E513*P513,2)</f>
        <v>0</v>
      </c>
      <c r="R513" s="173" t="s">
        <v>861</v>
      </c>
      <c r="S513" s="173" t="s">
        <v>248</v>
      </c>
      <c r="T513" s="174" t="s">
        <v>289</v>
      </c>
      <c r="U513" s="158">
        <v>0</v>
      </c>
      <c r="V513" s="158">
        <f>ROUND(E513*U513,2)</f>
        <v>0</v>
      </c>
      <c r="W513" s="158"/>
      <c r="X513" s="158" t="s">
        <v>1064</v>
      </c>
      <c r="Y513" s="158" t="s">
        <v>250</v>
      </c>
      <c r="Z513" s="147"/>
      <c r="AA513" s="147"/>
      <c r="AB513" s="147"/>
      <c r="AC513" s="147"/>
      <c r="AD513" s="147"/>
      <c r="AE513" s="147"/>
      <c r="AF513" s="147"/>
      <c r="AG513" s="147" t="s">
        <v>1065</v>
      </c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62" t="s">
        <v>1066</v>
      </c>
      <c r="D514" s="263"/>
      <c r="E514" s="263"/>
      <c r="F514" s="263"/>
      <c r="G514" s="263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351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x14ac:dyDescent="0.2">
      <c r="A515" s="161" t="s">
        <v>243</v>
      </c>
      <c r="B515" s="162" t="s">
        <v>125</v>
      </c>
      <c r="C515" s="183" t="s">
        <v>126</v>
      </c>
      <c r="D515" s="163"/>
      <c r="E515" s="164"/>
      <c r="F515" s="165"/>
      <c r="G515" s="165">
        <f>SUMIF(AG516:AG562,"&lt;&gt;NOR",G516:G562)</f>
        <v>0</v>
      </c>
      <c r="H515" s="165"/>
      <c r="I515" s="165">
        <f>SUM(I516:I562)</f>
        <v>0</v>
      </c>
      <c r="J515" s="165"/>
      <c r="K515" s="165">
        <f>SUM(K516:K562)</f>
        <v>0</v>
      </c>
      <c r="L515" s="165"/>
      <c r="M515" s="165">
        <f>SUM(M516:M562)</f>
        <v>0</v>
      </c>
      <c r="N515" s="164"/>
      <c r="O515" s="164">
        <f>SUM(O516:O562)</f>
        <v>2.2200000000000002</v>
      </c>
      <c r="P515" s="164"/>
      <c r="Q515" s="164">
        <f>SUM(Q516:Q562)</f>
        <v>0</v>
      </c>
      <c r="R515" s="165"/>
      <c r="S515" s="165"/>
      <c r="T515" s="166"/>
      <c r="U515" s="160"/>
      <c r="V515" s="160">
        <f>SUM(V516:V562)</f>
        <v>143.33000000000001</v>
      </c>
      <c r="W515" s="160"/>
      <c r="X515" s="160"/>
      <c r="Y515" s="160"/>
      <c r="AG515" t="s">
        <v>244</v>
      </c>
    </row>
    <row r="516" spans="1:60" ht="22.5" outlineLevel="1" x14ac:dyDescent="0.2">
      <c r="A516" s="168">
        <v>54</v>
      </c>
      <c r="B516" s="169" t="s">
        <v>1069</v>
      </c>
      <c r="C516" s="184" t="s">
        <v>1070</v>
      </c>
      <c r="D516" s="170" t="s">
        <v>287</v>
      </c>
      <c r="E516" s="171">
        <v>397.12299999999999</v>
      </c>
      <c r="F516" s="172"/>
      <c r="G516" s="173">
        <f>ROUND(E516*F516,2)</f>
        <v>0</v>
      </c>
      <c r="H516" s="172"/>
      <c r="I516" s="173">
        <f>ROUND(E516*H516,2)</f>
        <v>0</v>
      </c>
      <c r="J516" s="172"/>
      <c r="K516" s="173">
        <f>ROUND(E516*J516,2)</f>
        <v>0</v>
      </c>
      <c r="L516" s="173">
        <v>21</v>
      </c>
      <c r="M516" s="173">
        <f>G516*(1+L516/100)</f>
        <v>0</v>
      </c>
      <c r="N516" s="171">
        <v>3.3E-4</v>
      </c>
      <c r="O516" s="171">
        <f>ROUND(E516*N516,2)</f>
        <v>0.13</v>
      </c>
      <c r="P516" s="171">
        <v>0</v>
      </c>
      <c r="Q516" s="171">
        <f>ROUND(E516*P516,2)</f>
        <v>0</v>
      </c>
      <c r="R516" s="173" t="s">
        <v>1071</v>
      </c>
      <c r="S516" s="173" t="s">
        <v>248</v>
      </c>
      <c r="T516" s="174" t="s">
        <v>289</v>
      </c>
      <c r="U516" s="158">
        <v>2.75E-2</v>
      </c>
      <c r="V516" s="158">
        <f>ROUND(E516*U516,2)</f>
        <v>10.92</v>
      </c>
      <c r="W516" s="158"/>
      <c r="X516" s="158" t="s">
        <v>290</v>
      </c>
      <c r="Y516" s="158" t="s">
        <v>250</v>
      </c>
      <c r="Z516" s="147"/>
      <c r="AA516" s="147"/>
      <c r="AB516" s="147"/>
      <c r="AC516" s="147"/>
      <c r="AD516" s="147"/>
      <c r="AE516" s="147"/>
      <c r="AF516" s="147"/>
      <c r="AG516" s="147" t="s">
        <v>291</v>
      </c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2" x14ac:dyDescent="0.2">
      <c r="A517" s="154"/>
      <c r="B517" s="155"/>
      <c r="C517" s="193" t="s">
        <v>1072</v>
      </c>
      <c r="D517" s="189"/>
      <c r="E517" s="190"/>
      <c r="F517" s="158"/>
      <c r="G517" s="158"/>
      <c r="H517" s="158"/>
      <c r="I517" s="158"/>
      <c r="J517" s="158"/>
      <c r="K517" s="158"/>
      <c r="L517" s="158"/>
      <c r="M517" s="158"/>
      <c r="N517" s="157"/>
      <c r="O517" s="157"/>
      <c r="P517" s="157"/>
      <c r="Q517" s="157"/>
      <c r="R517" s="158"/>
      <c r="S517" s="158"/>
      <c r="T517" s="158"/>
      <c r="U517" s="158"/>
      <c r="V517" s="158"/>
      <c r="W517" s="158"/>
      <c r="X517" s="158"/>
      <c r="Y517" s="158"/>
      <c r="Z517" s="147"/>
      <c r="AA517" s="147"/>
      <c r="AB517" s="147"/>
      <c r="AC517" s="147"/>
      <c r="AD517" s="147"/>
      <c r="AE517" s="147"/>
      <c r="AF517" s="147"/>
      <c r="AG517" s="147" t="s">
        <v>293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3" x14ac:dyDescent="0.2">
      <c r="A518" s="154"/>
      <c r="B518" s="155"/>
      <c r="C518" s="193" t="s">
        <v>373</v>
      </c>
      <c r="D518" s="189"/>
      <c r="E518" s="190">
        <v>33.24</v>
      </c>
      <c r="F518" s="158"/>
      <c r="G518" s="158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293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3" x14ac:dyDescent="0.2">
      <c r="A519" s="154"/>
      <c r="B519" s="155"/>
      <c r="C519" s="193" t="s">
        <v>374</v>
      </c>
      <c r="D519" s="189"/>
      <c r="E519" s="190">
        <v>2.8879999999999999</v>
      </c>
      <c r="F519" s="158"/>
      <c r="G519" s="158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293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ht="22.5" outlineLevel="3" x14ac:dyDescent="0.2">
      <c r="A520" s="154"/>
      <c r="B520" s="155"/>
      <c r="C520" s="193" t="s">
        <v>375</v>
      </c>
      <c r="D520" s="189"/>
      <c r="E520" s="190">
        <v>20.882000000000001</v>
      </c>
      <c r="F520" s="158"/>
      <c r="G520" s="158"/>
      <c r="H520" s="158"/>
      <c r="I520" s="158"/>
      <c r="J520" s="158"/>
      <c r="K520" s="158"/>
      <c r="L520" s="158"/>
      <c r="M520" s="158"/>
      <c r="N520" s="157"/>
      <c r="O520" s="157"/>
      <c r="P520" s="157"/>
      <c r="Q520" s="157"/>
      <c r="R520" s="158"/>
      <c r="S520" s="158"/>
      <c r="T520" s="158"/>
      <c r="U520" s="158"/>
      <c r="V520" s="158"/>
      <c r="W520" s="158"/>
      <c r="X520" s="158"/>
      <c r="Y520" s="158"/>
      <c r="Z520" s="147"/>
      <c r="AA520" s="147"/>
      <c r="AB520" s="147"/>
      <c r="AC520" s="147"/>
      <c r="AD520" s="147"/>
      <c r="AE520" s="147"/>
      <c r="AF520" s="147"/>
      <c r="AG520" s="147" t="s">
        <v>293</v>
      </c>
      <c r="AH520" s="147">
        <v>0</v>
      </c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3" x14ac:dyDescent="0.2">
      <c r="A521" s="154"/>
      <c r="B521" s="155"/>
      <c r="C521" s="193" t="s">
        <v>376</v>
      </c>
      <c r="D521" s="189"/>
      <c r="E521" s="190">
        <v>0.56999999999999995</v>
      </c>
      <c r="F521" s="158"/>
      <c r="G521" s="158"/>
      <c r="H521" s="158"/>
      <c r="I521" s="158"/>
      <c r="J521" s="158"/>
      <c r="K521" s="158"/>
      <c r="L521" s="158"/>
      <c r="M521" s="158"/>
      <c r="N521" s="157"/>
      <c r="O521" s="157"/>
      <c r="P521" s="157"/>
      <c r="Q521" s="157"/>
      <c r="R521" s="158"/>
      <c r="S521" s="158"/>
      <c r="T521" s="158"/>
      <c r="U521" s="158"/>
      <c r="V521" s="158"/>
      <c r="W521" s="158"/>
      <c r="X521" s="158"/>
      <c r="Y521" s="158"/>
      <c r="Z521" s="147"/>
      <c r="AA521" s="147"/>
      <c r="AB521" s="147"/>
      <c r="AC521" s="147"/>
      <c r="AD521" s="147"/>
      <c r="AE521" s="147"/>
      <c r="AF521" s="147"/>
      <c r="AG521" s="147" t="s">
        <v>293</v>
      </c>
      <c r="AH521" s="147">
        <v>0</v>
      </c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3" x14ac:dyDescent="0.2">
      <c r="A522" s="154"/>
      <c r="B522" s="155"/>
      <c r="C522" s="193" t="s">
        <v>377</v>
      </c>
      <c r="D522" s="189"/>
      <c r="E522" s="190">
        <v>23.3095</v>
      </c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293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93" t="s">
        <v>378</v>
      </c>
      <c r="D523" s="189"/>
      <c r="E523" s="190">
        <v>49.662500000000001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293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3" x14ac:dyDescent="0.2">
      <c r="A524" s="154"/>
      <c r="B524" s="155"/>
      <c r="C524" s="193" t="s">
        <v>379</v>
      </c>
      <c r="D524" s="189"/>
      <c r="E524" s="190">
        <v>4.3944999999999999</v>
      </c>
      <c r="F524" s="158"/>
      <c r="G524" s="158"/>
      <c r="H524" s="158"/>
      <c r="I524" s="158"/>
      <c r="J524" s="158"/>
      <c r="K524" s="158"/>
      <c r="L524" s="158"/>
      <c r="M524" s="158"/>
      <c r="N524" s="157"/>
      <c r="O524" s="157"/>
      <c r="P524" s="157"/>
      <c r="Q524" s="157"/>
      <c r="R524" s="158"/>
      <c r="S524" s="158"/>
      <c r="T524" s="158"/>
      <c r="U524" s="158"/>
      <c r="V524" s="158"/>
      <c r="W524" s="158"/>
      <c r="X524" s="158"/>
      <c r="Y524" s="158"/>
      <c r="Z524" s="147"/>
      <c r="AA524" s="147"/>
      <c r="AB524" s="147"/>
      <c r="AC524" s="147"/>
      <c r="AD524" s="147"/>
      <c r="AE524" s="147"/>
      <c r="AF524" s="147"/>
      <c r="AG524" s="147" t="s">
        <v>293</v>
      </c>
      <c r="AH524" s="147">
        <v>0</v>
      </c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3" x14ac:dyDescent="0.2">
      <c r="A525" s="154"/>
      <c r="B525" s="155"/>
      <c r="C525" s="193" t="s">
        <v>380</v>
      </c>
      <c r="D525" s="189"/>
      <c r="E525" s="190">
        <v>63.615000000000002</v>
      </c>
      <c r="F525" s="158"/>
      <c r="G525" s="158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293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3" x14ac:dyDescent="0.2">
      <c r="A526" s="154"/>
      <c r="B526" s="155"/>
      <c r="C526" s="194" t="s">
        <v>297</v>
      </c>
      <c r="D526" s="191"/>
      <c r="E526" s="192">
        <v>198.5615</v>
      </c>
      <c r="F526" s="158"/>
      <c r="G526" s="158"/>
      <c r="H526" s="158"/>
      <c r="I526" s="158"/>
      <c r="J526" s="158"/>
      <c r="K526" s="158"/>
      <c r="L526" s="158"/>
      <c r="M526" s="158"/>
      <c r="N526" s="157"/>
      <c r="O526" s="157"/>
      <c r="P526" s="157"/>
      <c r="Q526" s="157"/>
      <c r="R526" s="158"/>
      <c r="S526" s="158"/>
      <c r="T526" s="158"/>
      <c r="U526" s="158"/>
      <c r="V526" s="158"/>
      <c r="W526" s="158"/>
      <c r="X526" s="158"/>
      <c r="Y526" s="158"/>
      <c r="Z526" s="147"/>
      <c r="AA526" s="147"/>
      <c r="AB526" s="147"/>
      <c r="AC526" s="147"/>
      <c r="AD526" s="147"/>
      <c r="AE526" s="147"/>
      <c r="AF526" s="147"/>
      <c r="AG526" s="147" t="s">
        <v>293</v>
      </c>
      <c r="AH526" s="147">
        <v>1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3" x14ac:dyDescent="0.2">
      <c r="A527" s="154"/>
      <c r="B527" s="155"/>
      <c r="C527" s="193" t="s">
        <v>1073</v>
      </c>
      <c r="D527" s="189"/>
      <c r="E527" s="190"/>
      <c r="F527" s="158"/>
      <c r="G527" s="158"/>
      <c r="H527" s="158"/>
      <c r="I527" s="158"/>
      <c r="J527" s="158"/>
      <c r="K527" s="158"/>
      <c r="L527" s="158"/>
      <c r="M527" s="158"/>
      <c r="N527" s="157"/>
      <c r="O527" s="157"/>
      <c r="P527" s="157"/>
      <c r="Q527" s="157"/>
      <c r="R527" s="158"/>
      <c r="S527" s="158"/>
      <c r="T527" s="158"/>
      <c r="U527" s="158"/>
      <c r="V527" s="158"/>
      <c r="W527" s="158"/>
      <c r="X527" s="158"/>
      <c r="Y527" s="158"/>
      <c r="Z527" s="147"/>
      <c r="AA527" s="147"/>
      <c r="AB527" s="147"/>
      <c r="AC527" s="147"/>
      <c r="AD527" s="147"/>
      <c r="AE527" s="147"/>
      <c r="AF527" s="147"/>
      <c r="AG527" s="147" t="s">
        <v>293</v>
      </c>
      <c r="AH527" s="147">
        <v>0</v>
      </c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3" x14ac:dyDescent="0.2">
      <c r="A528" s="154"/>
      <c r="B528" s="155"/>
      <c r="C528" s="193" t="s">
        <v>373</v>
      </c>
      <c r="D528" s="189"/>
      <c r="E528" s="190">
        <v>33.24</v>
      </c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293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93" t="s">
        <v>374</v>
      </c>
      <c r="D529" s="189"/>
      <c r="E529" s="190">
        <v>2.8879999999999999</v>
      </c>
      <c r="F529" s="158"/>
      <c r="G529" s="158"/>
      <c r="H529" s="158"/>
      <c r="I529" s="158"/>
      <c r="J529" s="158"/>
      <c r="K529" s="158"/>
      <c r="L529" s="158"/>
      <c r="M529" s="158"/>
      <c r="N529" s="157"/>
      <c r="O529" s="157"/>
      <c r="P529" s="157"/>
      <c r="Q529" s="157"/>
      <c r="R529" s="158"/>
      <c r="S529" s="158"/>
      <c r="T529" s="158"/>
      <c r="U529" s="158"/>
      <c r="V529" s="158"/>
      <c r="W529" s="158"/>
      <c r="X529" s="158"/>
      <c r="Y529" s="158"/>
      <c r="Z529" s="147"/>
      <c r="AA529" s="147"/>
      <c r="AB529" s="147"/>
      <c r="AC529" s="147"/>
      <c r="AD529" s="147"/>
      <c r="AE529" s="147"/>
      <c r="AF529" s="147"/>
      <c r="AG529" s="147" t="s">
        <v>293</v>
      </c>
      <c r="AH529" s="147">
        <v>0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ht="22.5" outlineLevel="3" x14ac:dyDescent="0.2">
      <c r="A530" s="154"/>
      <c r="B530" s="155"/>
      <c r="C530" s="193" t="s">
        <v>375</v>
      </c>
      <c r="D530" s="189"/>
      <c r="E530" s="190">
        <v>20.882000000000001</v>
      </c>
      <c r="F530" s="158"/>
      <c r="G530" s="158"/>
      <c r="H530" s="158"/>
      <c r="I530" s="158"/>
      <c r="J530" s="158"/>
      <c r="K530" s="158"/>
      <c r="L530" s="158"/>
      <c r="M530" s="158"/>
      <c r="N530" s="157"/>
      <c r="O530" s="157"/>
      <c r="P530" s="157"/>
      <c r="Q530" s="157"/>
      <c r="R530" s="158"/>
      <c r="S530" s="158"/>
      <c r="T530" s="158"/>
      <c r="U530" s="158"/>
      <c r="V530" s="158"/>
      <c r="W530" s="158"/>
      <c r="X530" s="158"/>
      <c r="Y530" s="158"/>
      <c r="Z530" s="147"/>
      <c r="AA530" s="147"/>
      <c r="AB530" s="147"/>
      <c r="AC530" s="147"/>
      <c r="AD530" s="147"/>
      <c r="AE530" s="147"/>
      <c r="AF530" s="147"/>
      <c r="AG530" s="147" t="s">
        <v>293</v>
      </c>
      <c r="AH530" s="147">
        <v>0</v>
      </c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3" x14ac:dyDescent="0.2">
      <c r="A531" s="154"/>
      <c r="B531" s="155"/>
      <c r="C531" s="193" t="s">
        <v>376</v>
      </c>
      <c r="D531" s="189"/>
      <c r="E531" s="190">
        <v>0.56999999999999995</v>
      </c>
      <c r="F531" s="158"/>
      <c r="G531" s="158"/>
      <c r="H531" s="158"/>
      <c r="I531" s="158"/>
      <c r="J531" s="158"/>
      <c r="K531" s="158"/>
      <c r="L531" s="158"/>
      <c r="M531" s="158"/>
      <c r="N531" s="157"/>
      <c r="O531" s="157"/>
      <c r="P531" s="157"/>
      <c r="Q531" s="157"/>
      <c r="R531" s="158"/>
      <c r="S531" s="158"/>
      <c r="T531" s="158"/>
      <c r="U531" s="158"/>
      <c r="V531" s="158"/>
      <c r="W531" s="158"/>
      <c r="X531" s="158"/>
      <c r="Y531" s="158"/>
      <c r="Z531" s="147"/>
      <c r="AA531" s="147"/>
      <c r="AB531" s="147"/>
      <c r="AC531" s="147"/>
      <c r="AD531" s="147"/>
      <c r="AE531" s="147"/>
      <c r="AF531" s="147"/>
      <c r="AG531" s="147" t="s">
        <v>293</v>
      </c>
      <c r="AH531" s="147">
        <v>0</v>
      </c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3" x14ac:dyDescent="0.2">
      <c r="A532" s="154"/>
      <c r="B532" s="155"/>
      <c r="C532" s="193" t="s">
        <v>377</v>
      </c>
      <c r="D532" s="189"/>
      <c r="E532" s="190">
        <v>23.3095</v>
      </c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293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3" x14ac:dyDescent="0.2">
      <c r="A533" s="154"/>
      <c r="B533" s="155"/>
      <c r="C533" s="193" t="s">
        <v>378</v>
      </c>
      <c r="D533" s="189"/>
      <c r="E533" s="190">
        <v>49.662500000000001</v>
      </c>
      <c r="F533" s="158"/>
      <c r="G533" s="158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293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3" x14ac:dyDescent="0.2">
      <c r="A534" s="154"/>
      <c r="B534" s="155"/>
      <c r="C534" s="193" t="s">
        <v>379</v>
      </c>
      <c r="D534" s="189"/>
      <c r="E534" s="190">
        <v>4.3944999999999999</v>
      </c>
      <c r="F534" s="158"/>
      <c r="G534" s="158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293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3" x14ac:dyDescent="0.2">
      <c r="A535" s="154"/>
      <c r="B535" s="155"/>
      <c r="C535" s="193" t="s">
        <v>380</v>
      </c>
      <c r="D535" s="189"/>
      <c r="E535" s="190">
        <v>63.615000000000002</v>
      </c>
      <c r="F535" s="158"/>
      <c r="G535" s="158"/>
      <c r="H535" s="158"/>
      <c r="I535" s="158"/>
      <c r="J535" s="158"/>
      <c r="K535" s="158"/>
      <c r="L535" s="158"/>
      <c r="M535" s="158"/>
      <c r="N535" s="157"/>
      <c r="O535" s="157"/>
      <c r="P535" s="157"/>
      <c r="Q535" s="157"/>
      <c r="R535" s="158"/>
      <c r="S535" s="158"/>
      <c r="T535" s="158"/>
      <c r="U535" s="158"/>
      <c r="V535" s="158"/>
      <c r="W535" s="158"/>
      <c r="X535" s="158"/>
      <c r="Y535" s="158"/>
      <c r="Z535" s="147"/>
      <c r="AA535" s="147"/>
      <c r="AB535" s="147"/>
      <c r="AC535" s="147"/>
      <c r="AD535" s="147"/>
      <c r="AE535" s="147"/>
      <c r="AF535" s="147"/>
      <c r="AG535" s="147" t="s">
        <v>293</v>
      </c>
      <c r="AH535" s="147">
        <v>0</v>
      </c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3" x14ac:dyDescent="0.2">
      <c r="A536" s="154"/>
      <c r="B536" s="155"/>
      <c r="C536" s="194" t="s">
        <v>297</v>
      </c>
      <c r="D536" s="191"/>
      <c r="E536" s="192">
        <v>198.5615</v>
      </c>
      <c r="F536" s="158"/>
      <c r="G536" s="158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293</v>
      </c>
      <c r="AH536" s="147">
        <v>1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ht="22.5" outlineLevel="1" x14ac:dyDescent="0.2">
      <c r="A537" s="168">
        <v>55</v>
      </c>
      <c r="B537" s="169" t="s">
        <v>1074</v>
      </c>
      <c r="C537" s="184" t="s">
        <v>1075</v>
      </c>
      <c r="D537" s="170" t="s">
        <v>287</v>
      </c>
      <c r="E537" s="171">
        <v>218.41765000000001</v>
      </c>
      <c r="F537" s="172"/>
      <c r="G537" s="173">
        <f>ROUND(E537*F537,2)</f>
        <v>0</v>
      </c>
      <c r="H537" s="172"/>
      <c r="I537" s="173">
        <f>ROUND(E537*H537,2)</f>
        <v>0</v>
      </c>
      <c r="J537" s="172"/>
      <c r="K537" s="173">
        <f>ROUND(E537*J537,2)</f>
        <v>0</v>
      </c>
      <c r="L537" s="173">
        <v>21</v>
      </c>
      <c r="M537" s="173">
        <f>G537*(1+L537/100)</f>
        <v>0</v>
      </c>
      <c r="N537" s="171">
        <v>5.7600000000000004E-3</v>
      </c>
      <c r="O537" s="171">
        <f>ROUND(E537*N537,2)</f>
        <v>1.26</v>
      </c>
      <c r="P537" s="171">
        <v>0</v>
      </c>
      <c r="Q537" s="171">
        <f>ROUND(E537*P537,2)</f>
        <v>0</v>
      </c>
      <c r="R537" s="173" t="s">
        <v>1071</v>
      </c>
      <c r="S537" s="173" t="s">
        <v>248</v>
      </c>
      <c r="T537" s="174" t="s">
        <v>289</v>
      </c>
      <c r="U537" s="158">
        <v>0.22991</v>
      </c>
      <c r="V537" s="158">
        <f>ROUND(E537*U537,2)</f>
        <v>50.22</v>
      </c>
      <c r="W537" s="158"/>
      <c r="X537" s="158" t="s">
        <v>290</v>
      </c>
      <c r="Y537" s="158" t="s">
        <v>250</v>
      </c>
      <c r="Z537" s="147"/>
      <c r="AA537" s="147"/>
      <c r="AB537" s="147"/>
      <c r="AC537" s="147"/>
      <c r="AD537" s="147"/>
      <c r="AE537" s="147"/>
      <c r="AF537" s="147"/>
      <c r="AG537" s="147" t="s">
        <v>291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193" t="s">
        <v>1076</v>
      </c>
      <c r="D538" s="189"/>
      <c r="E538" s="190"/>
      <c r="F538" s="158"/>
      <c r="G538" s="158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293</v>
      </c>
      <c r="AH538" s="147">
        <v>0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3" x14ac:dyDescent="0.2">
      <c r="A539" s="154"/>
      <c r="B539" s="155"/>
      <c r="C539" s="193" t="s">
        <v>1077</v>
      </c>
      <c r="D539" s="189"/>
      <c r="E539" s="190">
        <v>36.564</v>
      </c>
      <c r="F539" s="158"/>
      <c r="G539" s="158"/>
      <c r="H539" s="158"/>
      <c r="I539" s="158"/>
      <c r="J539" s="158"/>
      <c r="K539" s="158"/>
      <c r="L539" s="158"/>
      <c r="M539" s="158"/>
      <c r="N539" s="157"/>
      <c r="O539" s="157"/>
      <c r="P539" s="157"/>
      <c r="Q539" s="157"/>
      <c r="R539" s="158"/>
      <c r="S539" s="158"/>
      <c r="T539" s="158"/>
      <c r="U539" s="158"/>
      <c r="V539" s="158"/>
      <c r="W539" s="158"/>
      <c r="X539" s="158"/>
      <c r="Y539" s="158"/>
      <c r="Z539" s="147"/>
      <c r="AA539" s="147"/>
      <c r="AB539" s="147"/>
      <c r="AC539" s="147"/>
      <c r="AD539" s="147"/>
      <c r="AE539" s="147"/>
      <c r="AF539" s="147"/>
      <c r="AG539" s="147" t="s">
        <v>293</v>
      </c>
      <c r="AH539" s="147">
        <v>0</v>
      </c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3" x14ac:dyDescent="0.2">
      <c r="A540" s="154"/>
      <c r="B540" s="155"/>
      <c r="C540" s="193" t="s">
        <v>1078</v>
      </c>
      <c r="D540" s="189"/>
      <c r="E540" s="190">
        <v>3.1768000000000001</v>
      </c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293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ht="22.5" outlineLevel="3" x14ac:dyDescent="0.2">
      <c r="A541" s="154"/>
      <c r="B541" s="155"/>
      <c r="C541" s="193" t="s">
        <v>1079</v>
      </c>
      <c r="D541" s="189"/>
      <c r="E541" s="190">
        <v>22.970199999999998</v>
      </c>
      <c r="F541" s="158"/>
      <c r="G541" s="158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293</v>
      </c>
      <c r="AH541" s="147">
        <v>0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3" x14ac:dyDescent="0.2">
      <c r="A542" s="154"/>
      <c r="B542" s="155"/>
      <c r="C542" s="193" t="s">
        <v>1080</v>
      </c>
      <c r="D542" s="189"/>
      <c r="E542" s="190">
        <v>0.627</v>
      </c>
      <c r="F542" s="158"/>
      <c r="G542" s="158"/>
      <c r="H542" s="158"/>
      <c r="I542" s="158"/>
      <c r="J542" s="158"/>
      <c r="K542" s="158"/>
      <c r="L542" s="158"/>
      <c r="M542" s="158"/>
      <c r="N542" s="157"/>
      <c r="O542" s="157"/>
      <c r="P542" s="157"/>
      <c r="Q542" s="157"/>
      <c r="R542" s="158"/>
      <c r="S542" s="158"/>
      <c r="T542" s="158"/>
      <c r="U542" s="158"/>
      <c r="V542" s="158"/>
      <c r="W542" s="158"/>
      <c r="X542" s="158"/>
      <c r="Y542" s="158"/>
      <c r="Z542" s="147"/>
      <c r="AA542" s="147"/>
      <c r="AB542" s="147"/>
      <c r="AC542" s="147"/>
      <c r="AD542" s="147"/>
      <c r="AE542" s="147"/>
      <c r="AF542" s="147"/>
      <c r="AG542" s="147" t="s">
        <v>293</v>
      </c>
      <c r="AH542" s="147">
        <v>0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3" x14ac:dyDescent="0.2">
      <c r="A543" s="154"/>
      <c r="B543" s="155"/>
      <c r="C543" s="193" t="s">
        <v>1081</v>
      </c>
      <c r="D543" s="189"/>
      <c r="E543" s="190">
        <v>25.640450000000001</v>
      </c>
      <c r="F543" s="158"/>
      <c r="G543" s="15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293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93" t="s">
        <v>1082</v>
      </c>
      <c r="D544" s="189"/>
      <c r="E544" s="190">
        <v>54.628749999999997</v>
      </c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293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93" t="s">
        <v>1083</v>
      </c>
      <c r="D545" s="189"/>
      <c r="E545" s="190">
        <v>4.8339499999999997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293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">
      <c r="A546" s="154"/>
      <c r="B546" s="155"/>
      <c r="C546" s="193" t="s">
        <v>1084</v>
      </c>
      <c r="D546" s="189"/>
      <c r="E546" s="190">
        <v>69.976500000000001</v>
      </c>
      <c r="F546" s="158"/>
      <c r="G546" s="158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293</v>
      </c>
      <c r="AH546" s="147">
        <v>0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1" x14ac:dyDescent="0.2">
      <c r="A547" s="168">
        <v>56</v>
      </c>
      <c r="B547" s="169" t="s">
        <v>1085</v>
      </c>
      <c r="C547" s="184" t="s">
        <v>1086</v>
      </c>
      <c r="D547" s="170" t="s">
        <v>287</v>
      </c>
      <c r="E547" s="171">
        <v>198.5615</v>
      </c>
      <c r="F547" s="172"/>
      <c r="G547" s="173">
        <f>ROUND(E547*F547,2)</f>
        <v>0</v>
      </c>
      <c r="H547" s="172"/>
      <c r="I547" s="173">
        <f>ROUND(E547*H547,2)</f>
        <v>0</v>
      </c>
      <c r="J547" s="172"/>
      <c r="K547" s="173">
        <f>ROUND(E547*J547,2)</f>
        <v>0</v>
      </c>
      <c r="L547" s="173">
        <v>21</v>
      </c>
      <c r="M547" s="173">
        <f>G547*(1+L547/100)</f>
        <v>0</v>
      </c>
      <c r="N547" s="171">
        <v>4.1999999999999997E-3</v>
      </c>
      <c r="O547" s="171">
        <f>ROUND(E547*N547,2)</f>
        <v>0.83</v>
      </c>
      <c r="P547" s="171">
        <v>0</v>
      </c>
      <c r="Q547" s="171">
        <f>ROUND(E547*P547,2)</f>
        <v>0</v>
      </c>
      <c r="R547" s="173" t="s">
        <v>1071</v>
      </c>
      <c r="S547" s="173" t="s">
        <v>248</v>
      </c>
      <c r="T547" s="174" t="s">
        <v>289</v>
      </c>
      <c r="U547" s="158">
        <v>0.38500000000000001</v>
      </c>
      <c r="V547" s="158">
        <f>ROUND(E547*U547,2)</f>
        <v>76.45</v>
      </c>
      <c r="W547" s="158"/>
      <c r="X547" s="158" t="s">
        <v>290</v>
      </c>
      <c r="Y547" s="158" t="s">
        <v>250</v>
      </c>
      <c r="Z547" s="147"/>
      <c r="AA547" s="147"/>
      <c r="AB547" s="147"/>
      <c r="AC547" s="147"/>
      <c r="AD547" s="147"/>
      <c r="AE547" s="147"/>
      <c r="AF547" s="147"/>
      <c r="AG547" s="147" t="s">
        <v>291</v>
      </c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">
      <c r="A548" s="154"/>
      <c r="B548" s="155"/>
      <c r="C548" s="193" t="s">
        <v>1087</v>
      </c>
      <c r="D548" s="189"/>
      <c r="E548" s="190"/>
      <c r="F548" s="158"/>
      <c r="G548" s="158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293</v>
      </c>
      <c r="AH548" s="147">
        <v>0</v>
      </c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3" x14ac:dyDescent="0.2">
      <c r="A549" s="154"/>
      <c r="B549" s="155"/>
      <c r="C549" s="193" t="s">
        <v>373</v>
      </c>
      <c r="D549" s="189"/>
      <c r="E549" s="190">
        <v>33.24</v>
      </c>
      <c r="F549" s="158"/>
      <c r="G549" s="158"/>
      <c r="H549" s="158"/>
      <c r="I549" s="158"/>
      <c r="J549" s="158"/>
      <c r="K549" s="158"/>
      <c r="L549" s="158"/>
      <c r="M549" s="158"/>
      <c r="N549" s="157"/>
      <c r="O549" s="157"/>
      <c r="P549" s="157"/>
      <c r="Q549" s="157"/>
      <c r="R549" s="158"/>
      <c r="S549" s="158"/>
      <c r="T549" s="158"/>
      <c r="U549" s="158"/>
      <c r="V549" s="158"/>
      <c r="W549" s="158"/>
      <c r="X549" s="158"/>
      <c r="Y549" s="158"/>
      <c r="Z549" s="147"/>
      <c r="AA549" s="147"/>
      <c r="AB549" s="147"/>
      <c r="AC549" s="147"/>
      <c r="AD549" s="147"/>
      <c r="AE549" s="147"/>
      <c r="AF549" s="147"/>
      <c r="AG549" s="147" t="s">
        <v>293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3" x14ac:dyDescent="0.2">
      <c r="A550" s="154"/>
      <c r="B550" s="155"/>
      <c r="C550" s="193" t="s">
        <v>374</v>
      </c>
      <c r="D550" s="189"/>
      <c r="E550" s="190">
        <v>2.8879999999999999</v>
      </c>
      <c r="F550" s="158"/>
      <c r="G550" s="158"/>
      <c r="H550" s="158"/>
      <c r="I550" s="158"/>
      <c r="J550" s="158"/>
      <c r="K550" s="158"/>
      <c r="L550" s="158"/>
      <c r="M550" s="158"/>
      <c r="N550" s="157"/>
      <c r="O550" s="157"/>
      <c r="P550" s="157"/>
      <c r="Q550" s="157"/>
      <c r="R550" s="158"/>
      <c r="S550" s="158"/>
      <c r="T550" s="158"/>
      <c r="U550" s="158"/>
      <c r="V550" s="158"/>
      <c r="W550" s="158"/>
      <c r="X550" s="158"/>
      <c r="Y550" s="158"/>
      <c r="Z550" s="147"/>
      <c r="AA550" s="147"/>
      <c r="AB550" s="147"/>
      <c r="AC550" s="147"/>
      <c r="AD550" s="147"/>
      <c r="AE550" s="147"/>
      <c r="AF550" s="147"/>
      <c r="AG550" s="147" t="s">
        <v>293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ht="22.5" outlineLevel="3" x14ac:dyDescent="0.2">
      <c r="A551" s="154"/>
      <c r="B551" s="155"/>
      <c r="C551" s="193" t="s">
        <v>375</v>
      </c>
      <c r="D551" s="189"/>
      <c r="E551" s="190">
        <v>20.882000000000001</v>
      </c>
      <c r="F551" s="158"/>
      <c r="G551" s="158"/>
      <c r="H551" s="158"/>
      <c r="I551" s="158"/>
      <c r="J551" s="158"/>
      <c r="K551" s="158"/>
      <c r="L551" s="158"/>
      <c r="M551" s="158"/>
      <c r="N551" s="157"/>
      <c r="O551" s="157"/>
      <c r="P551" s="157"/>
      <c r="Q551" s="157"/>
      <c r="R551" s="158"/>
      <c r="S551" s="158"/>
      <c r="T551" s="158"/>
      <c r="U551" s="158"/>
      <c r="V551" s="158"/>
      <c r="W551" s="158"/>
      <c r="X551" s="158"/>
      <c r="Y551" s="158"/>
      <c r="Z551" s="147"/>
      <c r="AA551" s="147"/>
      <c r="AB551" s="147"/>
      <c r="AC551" s="147"/>
      <c r="AD551" s="147"/>
      <c r="AE551" s="147"/>
      <c r="AF551" s="147"/>
      <c r="AG551" s="147" t="s">
        <v>293</v>
      </c>
      <c r="AH551" s="147">
        <v>0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3" x14ac:dyDescent="0.2">
      <c r="A552" s="154"/>
      <c r="B552" s="155"/>
      <c r="C552" s="193" t="s">
        <v>376</v>
      </c>
      <c r="D552" s="189"/>
      <c r="E552" s="190">
        <v>0.56999999999999995</v>
      </c>
      <c r="F552" s="158"/>
      <c r="G552" s="158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293</v>
      </c>
      <c r="AH552" s="147">
        <v>0</v>
      </c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">
      <c r="A553" s="154"/>
      <c r="B553" s="155"/>
      <c r="C553" s="193" t="s">
        <v>377</v>
      </c>
      <c r="D553" s="189"/>
      <c r="E553" s="190">
        <v>23.3095</v>
      </c>
      <c r="F553" s="158"/>
      <c r="G553" s="158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293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3" x14ac:dyDescent="0.2">
      <c r="A554" s="154"/>
      <c r="B554" s="155"/>
      <c r="C554" s="193" t="s">
        <v>378</v>
      </c>
      <c r="D554" s="189"/>
      <c r="E554" s="190">
        <v>49.662500000000001</v>
      </c>
      <c r="F554" s="158"/>
      <c r="G554" s="158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293</v>
      </c>
      <c r="AH554" s="147">
        <v>0</v>
      </c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3" x14ac:dyDescent="0.2">
      <c r="A555" s="154"/>
      <c r="B555" s="155"/>
      <c r="C555" s="193" t="s">
        <v>379</v>
      </c>
      <c r="D555" s="189"/>
      <c r="E555" s="190">
        <v>4.3944999999999999</v>
      </c>
      <c r="F555" s="158"/>
      <c r="G555" s="158"/>
      <c r="H555" s="158"/>
      <c r="I555" s="158"/>
      <c r="J555" s="158"/>
      <c r="K555" s="158"/>
      <c r="L555" s="158"/>
      <c r="M555" s="158"/>
      <c r="N555" s="157"/>
      <c r="O555" s="157"/>
      <c r="P555" s="157"/>
      <c r="Q555" s="157"/>
      <c r="R555" s="158"/>
      <c r="S555" s="158"/>
      <c r="T555" s="158"/>
      <c r="U555" s="158"/>
      <c r="V555" s="158"/>
      <c r="W555" s="158"/>
      <c r="X555" s="158"/>
      <c r="Y555" s="158"/>
      <c r="Z555" s="147"/>
      <c r="AA555" s="147"/>
      <c r="AB555" s="147"/>
      <c r="AC555" s="147"/>
      <c r="AD555" s="147"/>
      <c r="AE555" s="147"/>
      <c r="AF555" s="147"/>
      <c r="AG555" s="147" t="s">
        <v>293</v>
      </c>
      <c r="AH555" s="147">
        <v>0</v>
      </c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3" x14ac:dyDescent="0.2">
      <c r="A556" s="154"/>
      <c r="B556" s="155"/>
      <c r="C556" s="193" t="s">
        <v>380</v>
      </c>
      <c r="D556" s="189"/>
      <c r="E556" s="190">
        <v>63.615000000000002</v>
      </c>
      <c r="F556" s="158"/>
      <c r="G556" s="158"/>
      <c r="H556" s="158"/>
      <c r="I556" s="158"/>
      <c r="J556" s="158"/>
      <c r="K556" s="158"/>
      <c r="L556" s="158"/>
      <c r="M556" s="158"/>
      <c r="N556" s="157"/>
      <c r="O556" s="157"/>
      <c r="P556" s="157"/>
      <c r="Q556" s="157"/>
      <c r="R556" s="158"/>
      <c r="S556" s="158"/>
      <c r="T556" s="158"/>
      <c r="U556" s="158"/>
      <c r="V556" s="158"/>
      <c r="W556" s="158"/>
      <c r="X556" s="158"/>
      <c r="Y556" s="158"/>
      <c r="Z556" s="147"/>
      <c r="AA556" s="147"/>
      <c r="AB556" s="147"/>
      <c r="AC556" s="147"/>
      <c r="AD556" s="147"/>
      <c r="AE556" s="147"/>
      <c r="AF556" s="147"/>
      <c r="AG556" s="147" t="s">
        <v>293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1" x14ac:dyDescent="0.2">
      <c r="A557" s="168">
        <v>57</v>
      </c>
      <c r="B557" s="169" t="s">
        <v>1088</v>
      </c>
      <c r="C557" s="184" t="s">
        <v>1089</v>
      </c>
      <c r="D557" s="170" t="s">
        <v>287</v>
      </c>
      <c r="E557" s="171">
        <v>10.525</v>
      </c>
      <c r="F557" s="172"/>
      <c r="G557" s="173">
        <f>ROUND(E557*F557,2)</f>
        <v>0</v>
      </c>
      <c r="H557" s="172"/>
      <c r="I557" s="173">
        <f>ROUND(E557*H557,2)</f>
        <v>0</v>
      </c>
      <c r="J557" s="172"/>
      <c r="K557" s="173">
        <f>ROUND(E557*J557,2)</f>
        <v>0</v>
      </c>
      <c r="L557" s="173">
        <v>21</v>
      </c>
      <c r="M557" s="173">
        <f>G557*(1+L557/100)</f>
        <v>0</v>
      </c>
      <c r="N557" s="171">
        <v>1.7000000000000001E-4</v>
      </c>
      <c r="O557" s="171">
        <f>ROUND(E557*N557,2)</f>
        <v>0</v>
      </c>
      <c r="P557" s="171">
        <v>0</v>
      </c>
      <c r="Q557" s="171">
        <f>ROUND(E557*P557,2)</f>
        <v>0</v>
      </c>
      <c r="R557" s="173" t="s">
        <v>1071</v>
      </c>
      <c r="S557" s="173" t="s">
        <v>248</v>
      </c>
      <c r="T557" s="174" t="s">
        <v>289</v>
      </c>
      <c r="U557" s="158">
        <v>0.16</v>
      </c>
      <c r="V557" s="158">
        <f>ROUND(E557*U557,2)</f>
        <v>1.68</v>
      </c>
      <c r="W557" s="158"/>
      <c r="X557" s="158" t="s">
        <v>290</v>
      </c>
      <c r="Y557" s="158" t="s">
        <v>250</v>
      </c>
      <c r="Z557" s="147"/>
      <c r="AA557" s="147"/>
      <c r="AB557" s="147"/>
      <c r="AC557" s="147"/>
      <c r="AD557" s="147"/>
      <c r="AE557" s="147"/>
      <c r="AF557" s="147"/>
      <c r="AG557" s="147" t="s">
        <v>291</v>
      </c>
      <c r="AH557" s="147"/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2" x14ac:dyDescent="0.2">
      <c r="A558" s="154"/>
      <c r="B558" s="155"/>
      <c r="C558" s="193" t="s">
        <v>1090</v>
      </c>
      <c r="D558" s="189"/>
      <c r="E558" s="190">
        <v>10.525</v>
      </c>
      <c r="F558" s="158"/>
      <c r="G558" s="158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293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1" x14ac:dyDescent="0.2">
      <c r="A559" s="168">
        <v>58</v>
      </c>
      <c r="B559" s="169" t="s">
        <v>1091</v>
      </c>
      <c r="C559" s="184" t="s">
        <v>1092</v>
      </c>
      <c r="D559" s="170" t="s">
        <v>565</v>
      </c>
      <c r="E559" s="171">
        <v>5</v>
      </c>
      <c r="F559" s="172"/>
      <c r="G559" s="173">
        <f>ROUND(E559*F559,2)</f>
        <v>0</v>
      </c>
      <c r="H559" s="172"/>
      <c r="I559" s="173">
        <f>ROUND(E559*H559,2)</f>
        <v>0</v>
      </c>
      <c r="J559" s="172"/>
      <c r="K559" s="173">
        <f>ROUND(E559*J559,2)</f>
        <v>0</v>
      </c>
      <c r="L559" s="173">
        <v>21</v>
      </c>
      <c r="M559" s="173">
        <f>G559*(1+L559/100)</f>
        <v>0</v>
      </c>
      <c r="N559" s="171">
        <v>5.2999999999999998E-4</v>
      </c>
      <c r="O559" s="171">
        <f>ROUND(E559*N559,2)</f>
        <v>0</v>
      </c>
      <c r="P559" s="171">
        <v>0</v>
      </c>
      <c r="Q559" s="171">
        <f>ROUND(E559*P559,2)</f>
        <v>0</v>
      </c>
      <c r="R559" s="173" t="s">
        <v>1071</v>
      </c>
      <c r="S559" s="173" t="s">
        <v>248</v>
      </c>
      <c r="T559" s="174" t="s">
        <v>289</v>
      </c>
      <c r="U559" s="158">
        <v>0.1</v>
      </c>
      <c r="V559" s="158">
        <f>ROUND(E559*U559,2)</f>
        <v>0.5</v>
      </c>
      <c r="W559" s="158"/>
      <c r="X559" s="158" t="s">
        <v>290</v>
      </c>
      <c r="Y559" s="158" t="s">
        <v>250</v>
      </c>
      <c r="Z559" s="147"/>
      <c r="AA559" s="147"/>
      <c r="AB559" s="147"/>
      <c r="AC559" s="147"/>
      <c r="AD559" s="147"/>
      <c r="AE559" s="147"/>
      <c r="AF559" s="147"/>
      <c r="AG559" s="147" t="s">
        <v>291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2" x14ac:dyDescent="0.2">
      <c r="A560" s="154"/>
      <c r="B560" s="155"/>
      <c r="C560" s="193" t="s">
        <v>1093</v>
      </c>
      <c r="D560" s="189"/>
      <c r="E560" s="190">
        <v>5</v>
      </c>
      <c r="F560" s="158"/>
      <c r="G560" s="158"/>
      <c r="H560" s="158"/>
      <c r="I560" s="158"/>
      <c r="J560" s="158"/>
      <c r="K560" s="158"/>
      <c r="L560" s="158"/>
      <c r="M560" s="158"/>
      <c r="N560" s="157"/>
      <c r="O560" s="157"/>
      <c r="P560" s="157"/>
      <c r="Q560" s="157"/>
      <c r="R560" s="158"/>
      <c r="S560" s="158"/>
      <c r="T560" s="158"/>
      <c r="U560" s="158"/>
      <c r="V560" s="158"/>
      <c r="W560" s="158"/>
      <c r="X560" s="158"/>
      <c r="Y560" s="158"/>
      <c r="Z560" s="147"/>
      <c r="AA560" s="147"/>
      <c r="AB560" s="147"/>
      <c r="AC560" s="147"/>
      <c r="AD560" s="147"/>
      <c r="AE560" s="147"/>
      <c r="AF560" s="147"/>
      <c r="AG560" s="147" t="s">
        <v>293</v>
      </c>
      <c r="AH560" s="147">
        <v>0</v>
      </c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1" x14ac:dyDescent="0.2">
      <c r="A561" s="168">
        <v>59</v>
      </c>
      <c r="B561" s="169" t="s">
        <v>1094</v>
      </c>
      <c r="C561" s="184" t="s">
        <v>1095</v>
      </c>
      <c r="D561" s="170" t="s">
        <v>768</v>
      </c>
      <c r="E561" s="171">
        <v>2.2275299999999998</v>
      </c>
      <c r="F561" s="172"/>
      <c r="G561" s="173">
        <f>ROUND(E561*F561,2)</f>
        <v>0</v>
      </c>
      <c r="H561" s="172"/>
      <c r="I561" s="173">
        <f>ROUND(E561*H561,2)</f>
        <v>0</v>
      </c>
      <c r="J561" s="172"/>
      <c r="K561" s="173">
        <f>ROUND(E561*J561,2)</f>
        <v>0</v>
      </c>
      <c r="L561" s="173">
        <v>21</v>
      </c>
      <c r="M561" s="173">
        <f>G561*(1+L561/100)</f>
        <v>0</v>
      </c>
      <c r="N561" s="171">
        <v>0</v>
      </c>
      <c r="O561" s="171">
        <f>ROUND(E561*N561,2)</f>
        <v>0</v>
      </c>
      <c r="P561" s="171">
        <v>0</v>
      </c>
      <c r="Q561" s="171">
        <f>ROUND(E561*P561,2)</f>
        <v>0</v>
      </c>
      <c r="R561" s="173" t="s">
        <v>1071</v>
      </c>
      <c r="S561" s="173" t="s">
        <v>248</v>
      </c>
      <c r="T561" s="174" t="s">
        <v>289</v>
      </c>
      <c r="U561" s="158">
        <v>1.5980000000000001</v>
      </c>
      <c r="V561" s="158">
        <f>ROUND(E561*U561,2)</f>
        <v>3.56</v>
      </c>
      <c r="W561" s="158"/>
      <c r="X561" s="158" t="s">
        <v>1064</v>
      </c>
      <c r="Y561" s="158" t="s">
        <v>250</v>
      </c>
      <c r="Z561" s="147"/>
      <c r="AA561" s="147"/>
      <c r="AB561" s="147"/>
      <c r="AC561" s="147"/>
      <c r="AD561" s="147"/>
      <c r="AE561" s="147"/>
      <c r="AF561" s="147"/>
      <c r="AG561" s="147" t="s">
        <v>1065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2" x14ac:dyDescent="0.2">
      <c r="A562" s="154"/>
      <c r="B562" s="155"/>
      <c r="C562" s="262" t="s">
        <v>1096</v>
      </c>
      <c r="D562" s="263"/>
      <c r="E562" s="263"/>
      <c r="F562" s="263"/>
      <c r="G562" s="263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351</v>
      </c>
      <c r="AH562" s="147"/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x14ac:dyDescent="0.2">
      <c r="A563" s="161" t="s">
        <v>243</v>
      </c>
      <c r="B563" s="162" t="s">
        <v>127</v>
      </c>
      <c r="C563" s="183" t="s">
        <v>128</v>
      </c>
      <c r="D563" s="163"/>
      <c r="E563" s="164"/>
      <c r="F563" s="165"/>
      <c r="G563" s="165">
        <f>SUMIF(AG564:AG610,"&lt;&gt;NOR",G564:G610)</f>
        <v>0</v>
      </c>
      <c r="H563" s="165"/>
      <c r="I563" s="165">
        <f>SUM(I564:I610)</f>
        <v>0</v>
      </c>
      <c r="J563" s="165"/>
      <c r="K563" s="165">
        <f>SUM(K564:K610)</f>
        <v>0</v>
      </c>
      <c r="L563" s="165"/>
      <c r="M563" s="165">
        <f>SUM(M564:M610)</f>
        <v>0</v>
      </c>
      <c r="N563" s="164"/>
      <c r="O563" s="164">
        <f>SUM(O564:O610)</f>
        <v>2.76</v>
      </c>
      <c r="P563" s="164"/>
      <c r="Q563" s="164">
        <f>SUM(Q564:Q610)</f>
        <v>1.34</v>
      </c>
      <c r="R563" s="165"/>
      <c r="S563" s="165"/>
      <c r="T563" s="166"/>
      <c r="U563" s="160"/>
      <c r="V563" s="160">
        <f>SUM(V564:V610)</f>
        <v>1155.74</v>
      </c>
      <c r="W563" s="160"/>
      <c r="X563" s="160"/>
      <c r="Y563" s="160"/>
      <c r="AG563" t="s">
        <v>244</v>
      </c>
    </row>
    <row r="564" spans="1:60" ht="22.5" outlineLevel="1" x14ac:dyDescent="0.2">
      <c r="A564" s="168">
        <v>60</v>
      </c>
      <c r="B564" s="169" t="s">
        <v>1097</v>
      </c>
      <c r="C564" s="184" t="s">
        <v>1098</v>
      </c>
      <c r="D564" s="170" t="s">
        <v>287</v>
      </c>
      <c r="E564" s="171">
        <v>672.0444</v>
      </c>
      <c r="F564" s="172"/>
      <c r="G564" s="173">
        <f>ROUND(E564*F564,2)</f>
        <v>0</v>
      </c>
      <c r="H564" s="172"/>
      <c r="I564" s="173">
        <f>ROUND(E564*H564,2)</f>
        <v>0</v>
      </c>
      <c r="J564" s="172"/>
      <c r="K564" s="173">
        <f>ROUND(E564*J564,2)</f>
        <v>0</v>
      </c>
      <c r="L564" s="173">
        <v>21</v>
      </c>
      <c r="M564" s="173">
        <f>G564*(1+L564/100)</f>
        <v>0</v>
      </c>
      <c r="N564" s="171">
        <v>0</v>
      </c>
      <c r="O564" s="171">
        <f>ROUND(E564*N564,2)</f>
        <v>0</v>
      </c>
      <c r="P564" s="171">
        <v>2E-3</v>
      </c>
      <c r="Q564" s="171">
        <f>ROUND(E564*P564,2)</f>
        <v>1.34</v>
      </c>
      <c r="R564" s="173" t="s">
        <v>1071</v>
      </c>
      <c r="S564" s="173" t="s">
        <v>248</v>
      </c>
      <c r="T564" s="174" t="s">
        <v>289</v>
      </c>
      <c r="U564" s="158">
        <v>0.06</v>
      </c>
      <c r="V564" s="158">
        <f>ROUND(E564*U564,2)</f>
        <v>40.32</v>
      </c>
      <c r="W564" s="158"/>
      <c r="X564" s="158" t="s">
        <v>290</v>
      </c>
      <c r="Y564" s="158" t="s">
        <v>250</v>
      </c>
      <c r="Z564" s="147"/>
      <c r="AA564" s="147"/>
      <c r="AB564" s="147"/>
      <c r="AC564" s="147"/>
      <c r="AD564" s="147"/>
      <c r="AE564" s="147"/>
      <c r="AF564" s="147"/>
      <c r="AG564" s="147" t="s">
        <v>291</v>
      </c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2" x14ac:dyDescent="0.2">
      <c r="A565" s="154"/>
      <c r="B565" s="155"/>
      <c r="C565" s="193" t="s">
        <v>1099</v>
      </c>
      <c r="D565" s="189"/>
      <c r="E565" s="190">
        <v>613.12840000000006</v>
      </c>
      <c r="F565" s="158"/>
      <c r="G565" s="158"/>
      <c r="H565" s="158"/>
      <c r="I565" s="158"/>
      <c r="J565" s="158"/>
      <c r="K565" s="158"/>
      <c r="L565" s="158"/>
      <c r="M565" s="158"/>
      <c r="N565" s="157"/>
      <c r="O565" s="157"/>
      <c r="P565" s="157"/>
      <c r="Q565" s="157"/>
      <c r="R565" s="158"/>
      <c r="S565" s="158"/>
      <c r="T565" s="158"/>
      <c r="U565" s="158"/>
      <c r="V565" s="158"/>
      <c r="W565" s="158"/>
      <c r="X565" s="158"/>
      <c r="Y565" s="158"/>
      <c r="Z565" s="147"/>
      <c r="AA565" s="147"/>
      <c r="AB565" s="147"/>
      <c r="AC565" s="147"/>
      <c r="AD565" s="147"/>
      <c r="AE565" s="147"/>
      <c r="AF565" s="147"/>
      <c r="AG565" s="147" t="s">
        <v>293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ht="22.5" outlineLevel="3" x14ac:dyDescent="0.2">
      <c r="A566" s="154"/>
      <c r="B566" s="155"/>
      <c r="C566" s="193" t="s">
        <v>1100</v>
      </c>
      <c r="D566" s="189"/>
      <c r="E566" s="190">
        <v>58.915999999999997</v>
      </c>
      <c r="F566" s="158"/>
      <c r="G566" s="158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293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ht="22.5" outlineLevel="1" x14ac:dyDescent="0.2">
      <c r="A567" s="168">
        <v>61</v>
      </c>
      <c r="B567" s="169" t="s">
        <v>1101</v>
      </c>
      <c r="C567" s="184" t="s">
        <v>1102</v>
      </c>
      <c r="D567" s="170" t="s">
        <v>565</v>
      </c>
      <c r="E567" s="171">
        <v>30.75</v>
      </c>
      <c r="F567" s="172"/>
      <c r="G567" s="173">
        <f>ROUND(E567*F567,2)</f>
        <v>0</v>
      </c>
      <c r="H567" s="172"/>
      <c r="I567" s="173">
        <f>ROUND(E567*H567,2)</f>
        <v>0</v>
      </c>
      <c r="J567" s="172"/>
      <c r="K567" s="173">
        <f>ROUND(E567*J567,2)</f>
        <v>0</v>
      </c>
      <c r="L567" s="173">
        <v>21</v>
      </c>
      <c r="M567" s="173">
        <f>G567*(1+L567/100)</f>
        <v>0</v>
      </c>
      <c r="N567" s="171">
        <v>1.5200000000000001E-3</v>
      </c>
      <c r="O567" s="171">
        <f>ROUND(E567*N567,2)</f>
        <v>0.05</v>
      </c>
      <c r="P567" s="171">
        <v>0</v>
      </c>
      <c r="Q567" s="171">
        <f>ROUND(E567*P567,2)</f>
        <v>0</v>
      </c>
      <c r="R567" s="173" t="s">
        <v>1071</v>
      </c>
      <c r="S567" s="173" t="s">
        <v>248</v>
      </c>
      <c r="T567" s="174" t="s">
        <v>289</v>
      </c>
      <c r="U567" s="158">
        <v>0.252</v>
      </c>
      <c r="V567" s="158">
        <f>ROUND(E567*U567,2)</f>
        <v>7.75</v>
      </c>
      <c r="W567" s="158"/>
      <c r="X567" s="158" t="s">
        <v>290</v>
      </c>
      <c r="Y567" s="158" t="s">
        <v>250</v>
      </c>
      <c r="Z567" s="147"/>
      <c r="AA567" s="147"/>
      <c r="AB567" s="147"/>
      <c r="AC567" s="147"/>
      <c r="AD567" s="147"/>
      <c r="AE567" s="147"/>
      <c r="AF567" s="147"/>
      <c r="AG567" s="147" t="s">
        <v>291</v>
      </c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2" x14ac:dyDescent="0.2">
      <c r="A568" s="154"/>
      <c r="B568" s="155"/>
      <c r="C568" s="262" t="s">
        <v>1103</v>
      </c>
      <c r="D568" s="263"/>
      <c r="E568" s="263"/>
      <c r="F568" s="263"/>
      <c r="G568" s="263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351</v>
      </c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2" x14ac:dyDescent="0.2">
      <c r="A569" s="154"/>
      <c r="B569" s="155"/>
      <c r="C569" s="266" t="s">
        <v>1104</v>
      </c>
      <c r="D569" s="267"/>
      <c r="E569" s="267"/>
      <c r="F569" s="267"/>
      <c r="G569" s="267"/>
      <c r="H569" s="158"/>
      <c r="I569" s="158"/>
      <c r="J569" s="158"/>
      <c r="K569" s="158"/>
      <c r="L569" s="158"/>
      <c r="M569" s="158"/>
      <c r="N569" s="157"/>
      <c r="O569" s="157"/>
      <c r="P569" s="157"/>
      <c r="Q569" s="157"/>
      <c r="R569" s="158"/>
      <c r="S569" s="158"/>
      <c r="T569" s="158"/>
      <c r="U569" s="158"/>
      <c r="V569" s="158"/>
      <c r="W569" s="158"/>
      <c r="X569" s="158"/>
      <c r="Y569" s="158"/>
      <c r="Z569" s="147"/>
      <c r="AA569" s="147"/>
      <c r="AB569" s="147"/>
      <c r="AC569" s="147"/>
      <c r="AD569" s="147"/>
      <c r="AE569" s="147"/>
      <c r="AF569" s="147"/>
      <c r="AG569" s="147" t="s">
        <v>253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193" t="s">
        <v>1105</v>
      </c>
      <c r="D570" s="189"/>
      <c r="E570" s="190">
        <v>30.75</v>
      </c>
      <c r="F570" s="158"/>
      <c r="G570" s="158"/>
      <c r="H570" s="158"/>
      <c r="I570" s="158"/>
      <c r="J570" s="158"/>
      <c r="K570" s="158"/>
      <c r="L570" s="158"/>
      <c r="M570" s="158"/>
      <c r="N570" s="157"/>
      <c r="O570" s="157"/>
      <c r="P570" s="157"/>
      <c r="Q570" s="157"/>
      <c r="R570" s="158"/>
      <c r="S570" s="158"/>
      <c r="T570" s="158"/>
      <c r="U570" s="158"/>
      <c r="V570" s="158"/>
      <c r="W570" s="158"/>
      <c r="X570" s="158"/>
      <c r="Y570" s="158"/>
      <c r="Z570" s="147"/>
      <c r="AA570" s="147"/>
      <c r="AB570" s="147"/>
      <c r="AC570" s="147"/>
      <c r="AD570" s="147"/>
      <c r="AE570" s="147"/>
      <c r="AF570" s="147"/>
      <c r="AG570" s="147" t="s">
        <v>293</v>
      </c>
      <c r="AH570" s="147">
        <v>0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ht="22.5" outlineLevel="1" x14ac:dyDescent="0.2">
      <c r="A571" s="168">
        <v>62</v>
      </c>
      <c r="B571" s="169" t="s">
        <v>1106</v>
      </c>
      <c r="C571" s="184" t="s">
        <v>1107</v>
      </c>
      <c r="D571" s="170" t="s">
        <v>565</v>
      </c>
      <c r="E571" s="171">
        <v>321.3</v>
      </c>
      <c r="F571" s="172"/>
      <c r="G571" s="173">
        <f>ROUND(E571*F571,2)</f>
        <v>0</v>
      </c>
      <c r="H571" s="172"/>
      <c r="I571" s="173">
        <f>ROUND(E571*H571,2)</f>
        <v>0</v>
      </c>
      <c r="J571" s="172"/>
      <c r="K571" s="173">
        <f>ROUND(E571*J571,2)</f>
        <v>0</v>
      </c>
      <c r="L571" s="173">
        <v>21</v>
      </c>
      <c r="M571" s="173">
        <f>G571*(1+L571/100)</f>
        <v>0</v>
      </c>
      <c r="N571" s="171">
        <v>1.8400000000000001E-3</v>
      </c>
      <c r="O571" s="171">
        <f>ROUND(E571*N571,2)</f>
        <v>0.59</v>
      </c>
      <c r="P571" s="171">
        <v>0</v>
      </c>
      <c r="Q571" s="171">
        <f>ROUND(E571*P571,2)</f>
        <v>0</v>
      </c>
      <c r="R571" s="173" t="s">
        <v>1071</v>
      </c>
      <c r="S571" s="173" t="s">
        <v>248</v>
      </c>
      <c r="T571" s="174" t="s">
        <v>289</v>
      </c>
      <c r="U571" s="158">
        <v>0.252</v>
      </c>
      <c r="V571" s="158">
        <f>ROUND(E571*U571,2)</f>
        <v>80.97</v>
      </c>
      <c r="W571" s="158"/>
      <c r="X571" s="158" t="s">
        <v>290</v>
      </c>
      <c r="Y571" s="158" t="s">
        <v>250</v>
      </c>
      <c r="Z571" s="147"/>
      <c r="AA571" s="147"/>
      <c r="AB571" s="147"/>
      <c r="AC571" s="147"/>
      <c r="AD571" s="147"/>
      <c r="AE571" s="147"/>
      <c r="AF571" s="147"/>
      <c r="AG571" s="147" t="s">
        <v>291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2" x14ac:dyDescent="0.2">
      <c r="A572" s="154"/>
      <c r="B572" s="155"/>
      <c r="C572" s="262" t="s">
        <v>1103</v>
      </c>
      <c r="D572" s="263"/>
      <c r="E572" s="263"/>
      <c r="F572" s="263"/>
      <c r="G572" s="263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351</v>
      </c>
      <c r="AH572" s="147"/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2" x14ac:dyDescent="0.2">
      <c r="A573" s="154"/>
      <c r="B573" s="155"/>
      <c r="C573" s="266" t="s">
        <v>1108</v>
      </c>
      <c r="D573" s="267"/>
      <c r="E573" s="267"/>
      <c r="F573" s="267"/>
      <c r="G573" s="267"/>
      <c r="H573" s="158"/>
      <c r="I573" s="158"/>
      <c r="J573" s="158"/>
      <c r="K573" s="158"/>
      <c r="L573" s="158"/>
      <c r="M573" s="158"/>
      <c r="N573" s="157"/>
      <c r="O573" s="157"/>
      <c r="P573" s="157"/>
      <c r="Q573" s="157"/>
      <c r="R573" s="158"/>
      <c r="S573" s="158"/>
      <c r="T573" s="158"/>
      <c r="U573" s="158"/>
      <c r="V573" s="158"/>
      <c r="W573" s="158"/>
      <c r="X573" s="158"/>
      <c r="Y573" s="158"/>
      <c r="Z573" s="147"/>
      <c r="AA573" s="147"/>
      <c r="AB573" s="147"/>
      <c r="AC573" s="147"/>
      <c r="AD573" s="147"/>
      <c r="AE573" s="147"/>
      <c r="AF573" s="147"/>
      <c r="AG573" s="147" t="s">
        <v>253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2" x14ac:dyDescent="0.2">
      <c r="A574" s="154"/>
      <c r="B574" s="155"/>
      <c r="C574" s="193" t="s">
        <v>1109</v>
      </c>
      <c r="D574" s="189"/>
      <c r="E574" s="190">
        <v>321.3</v>
      </c>
      <c r="F574" s="158"/>
      <c r="G574" s="158"/>
      <c r="H574" s="158"/>
      <c r="I574" s="158"/>
      <c r="J574" s="158"/>
      <c r="K574" s="158"/>
      <c r="L574" s="158"/>
      <c r="M574" s="158"/>
      <c r="N574" s="157"/>
      <c r="O574" s="157"/>
      <c r="P574" s="157"/>
      <c r="Q574" s="157"/>
      <c r="R574" s="158"/>
      <c r="S574" s="158"/>
      <c r="T574" s="158"/>
      <c r="U574" s="158"/>
      <c r="V574" s="158"/>
      <c r="W574" s="158"/>
      <c r="X574" s="158"/>
      <c r="Y574" s="158"/>
      <c r="Z574" s="147"/>
      <c r="AA574" s="147"/>
      <c r="AB574" s="147"/>
      <c r="AC574" s="147"/>
      <c r="AD574" s="147"/>
      <c r="AE574" s="147"/>
      <c r="AF574" s="147"/>
      <c r="AG574" s="147" t="s">
        <v>293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ht="22.5" outlineLevel="1" x14ac:dyDescent="0.2">
      <c r="A575" s="168">
        <v>63</v>
      </c>
      <c r="B575" s="169" t="s">
        <v>1110</v>
      </c>
      <c r="C575" s="184" t="s">
        <v>1111</v>
      </c>
      <c r="D575" s="170" t="s">
        <v>565</v>
      </c>
      <c r="E575" s="171">
        <v>107.15</v>
      </c>
      <c r="F575" s="172"/>
      <c r="G575" s="173">
        <f>ROUND(E575*F575,2)</f>
        <v>0</v>
      </c>
      <c r="H575" s="172"/>
      <c r="I575" s="173">
        <f>ROUND(E575*H575,2)</f>
        <v>0</v>
      </c>
      <c r="J575" s="172"/>
      <c r="K575" s="173">
        <f>ROUND(E575*J575,2)</f>
        <v>0</v>
      </c>
      <c r="L575" s="173">
        <v>21</v>
      </c>
      <c r="M575" s="173">
        <f>G575*(1+L575/100)</f>
        <v>0</v>
      </c>
      <c r="N575" s="171">
        <v>7.6000000000000004E-4</v>
      </c>
      <c r="O575" s="171">
        <f>ROUND(E575*N575,2)</f>
        <v>0.08</v>
      </c>
      <c r="P575" s="171">
        <v>0</v>
      </c>
      <c r="Q575" s="171">
        <f>ROUND(E575*P575,2)</f>
        <v>0</v>
      </c>
      <c r="R575" s="173" t="s">
        <v>1071</v>
      </c>
      <c r="S575" s="173" t="s">
        <v>248</v>
      </c>
      <c r="T575" s="174" t="s">
        <v>289</v>
      </c>
      <c r="U575" s="158">
        <v>0.189</v>
      </c>
      <c r="V575" s="158">
        <f>ROUND(E575*U575,2)</f>
        <v>20.25</v>
      </c>
      <c r="W575" s="158"/>
      <c r="X575" s="158" t="s">
        <v>290</v>
      </c>
      <c r="Y575" s="158" t="s">
        <v>250</v>
      </c>
      <c r="Z575" s="147"/>
      <c r="AA575" s="147"/>
      <c r="AB575" s="147"/>
      <c r="AC575" s="147"/>
      <c r="AD575" s="147"/>
      <c r="AE575" s="147"/>
      <c r="AF575" s="147"/>
      <c r="AG575" s="147" t="s">
        <v>291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2" x14ac:dyDescent="0.2">
      <c r="A576" s="154"/>
      <c r="B576" s="155"/>
      <c r="C576" s="262" t="s">
        <v>1103</v>
      </c>
      <c r="D576" s="263"/>
      <c r="E576" s="263"/>
      <c r="F576" s="263"/>
      <c r="G576" s="263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351</v>
      </c>
      <c r="AH576" s="147"/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2" x14ac:dyDescent="0.2">
      <c r="A577" s="154"/>
      <c r="B577" s="155"/>
      <c r="C577" s="266" t="s">
        <v>1112</v>
      </c>
      <c r="D577" s="267"/>
      <c r="E577" s="267"/>
      <c r="F577" s="267"/>
      <c r="G577" s="267"/>
      <c r="H577" s="158"/>
      <c r="I577" s="158"/>
      <c r="J577" s="158"/>
      <c r="K577" s="158"/>
      <c r="L577" s="158"/>
      <c r="M577" s="158"/>
      <c r="N577" s="157"/>
      <c r="O577" s="157"/>
      <c r="P577" s="157"/>
      <c r="Q577" s="157"/>
      <c r="R577" s="158"/>
      <c r="S577" s="158"/>
      <c r="T577" s="158"/>
      <c r="U577" s="158"/>
      <c r="V577" s="158"/>
      <c r="W577" s="158"/>
      <c r="X577" s="158"/>
      <c r="Y577" s="158"/>
      <c r="Z577" s="147"/>
      <c r="AA577" s="147"/>
      <c r="AB577" s="147"/>
      <c r="AC577" s="147"/>
      <c r="AD577" s="147"/>
      <c r="AE577" s="147"/>
      <c r="AF577" s="147"/>
      <c r="AG577" s="147" t="s">
        <v>253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193" t="s">
        <v>1113</v>
      </c>
      <c r="D578" s="189"/>
      <c r="E578" s="190">
        <v>107.15</v>
      </c>
      <c r="F578" s="158"/>
      <c r="G578" s="158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293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ht="22.5" outlineLevel="1" x14ac:dyDescent="0.2">
      <c r="A579" s="168">
        <v>64</v>
      </c>
      <c r="B579" s="169" t="s">
        <v>1114</v>
      </c>
      <c r="C579" s="184" t="s">
        <v>1115</v>
      </c>
      <c r="D579" s="170" t="s">
        <v>565</v>
      </c>
      <c r="E579" s="171">
        <v>140.75</v>
      </c>
      <c r="F579" s="172"/>
      <c r="G579" s="173">
        <f>ROUND(E579*F579,2)</f>
        <v>0</v>
      </c>
      <c r="H579" s="172"/>
      <c r="I579" s="173">
        <f>ROUND(E579*H579,2)</f>
        <v>0</v>
      </c>
      <c r="J579" s="172"/>
      <c r="K579" s="173">
        <f>ROUND(E579*J579,2)</f>
        <v>0</v>
      </c>
      <c r="L579" s="173">
        <v>21</v>
      </c>
      <c r="M579" s="173">
        <f>G579*(1+L579/100)</f>
        <v>0</v>
      </c>
      <c r="N579" s="171">
        <v>7.6000000000000004E-4</v>
      </c>
      <c r="O579" s="171">
        <f>ROUND(E579*N579,2)</f>
        <v>0.11</v>
      </c>
      <c r="P579" s="171">
        <v>0</v>
      </c>
      <c r="Q579" s="171">
        <f>ROUND(E579*P579,2)</f>
        <v>0</v>
      </c>
      <c r="R579" s="173" t="s">
        <v>1071</v>
      </c>
      <c r="S579" s="173" t="s">
        <v>248</v>
      </c>
      <c r="T579" s="174" t="s">
        <v>289</v>
      </c>
      <c r="U579" s="158">
        <v>0.189</v>
      </c>
      <c r="V579" s="158">
        <f>ROUND(E579*U579,2)</f>
        <v>26.6</v>
      </c>
      <c r="W579" s="158"/>
      <c r="X579" s="158" t="s">
        <v>290</v>
      </c>
      <c r="Y579" s="158" t="s">
        <v>250</v>
      </c>
      <c r="Z579" s="147"/>
      <c r="AA579" s="147"/>
      <c r="AB579" s="147"/>
      <c r="AC579" s="147"/>
      <c r="AD579" s="147"/>
      <c r="AE579" s="147"/>
      <c r="AF579" s="147"/>
      <c r="AG579" s="147" t="s">
        <v>291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262" t="s">
        <v>1103</v>
      </c>
      <c r="D580" s="263"/>
      <c r="E580" s="263"/>
      <c r="F580" s="263"/>
      <c r="G580" s="263"/>
      <c r="H580" s="158"/>
      <c r="I580" s="158"/>
      <c r="J580" s="158"/>
      <c r="K580" s="158"/>
      <c r="L580" s="158"/>
      <c r="M580" s="158"/>
      <c r="N580" s="157"/>
      <c r="O580" s="157"/>
      <c r="P580" s="157"/>
      <c r="Q580" s="157"/>
      <c r="R580" s="158"/>
      <c r="S580" s="158"/>
      <c r="T580" s="158"/>
      <c r="U580" s="158"/>
      <c r="V580" s="158"/>
      <c r="W580" s="158"/>
      <c r="X580" s="158"/>
      <c r="Y580" s="158"/>
      <c r="Z580" s="147"/>
      <c r="AA580" s="147"/>
      <c r="AB580" s="147"/>
      <c r="AC580" s="147"/>
      <c r="AD580" s="147"/>
      <c r="AE580" s="147"/>
      <c r="AF580" s="147"/>
      <c r="AG580" s="147" t="s">
        <v>351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266" t="s">
        <v>1112</v>
      </c>
      <c r="D581" s="267"/>
      <c r="E581" s="267"/>
      <c r="F581" s="267"/>
      <c r="G581" s="267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253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2" x14ac:dyDescent="0.2">
      <c r="A582" s="154"/>
      <c r="B582" s="155"/>
      <c r="C582" s="193" t="s">
        <v>1116</v>
      </c>
      <c r="D582" s="189"/>
      <c r="E582" s="190">
        <v>140.75</v>
      </c>
      <c r="F582" s="158"/>
      <c r="G582" s="158"/>
      <c r="H582" s="158"/>
      <c r="I582" s="158"/>
      <c r="J582" s="158"/>
      <c r="K582" s="158"/>
      <c r="L582" s="158"/>
      <c r="M582" s="158"/>
      <c r="N582" s="157"/>
      <c r="O582" s="157"/>
      <c r="P582" s="157"/>
      <c r="Q582" s="157"/>
      <c r="R582" s="158"/>
      <c r="S582" s="158"/>
      <c r="T582" s="158"/>
      <c r="U582" s="158"/>
      <c r="V582" s="158"/>
      <c r="W582" s="158"/>
      <c r="X582" s="158"/>
      <c r="Y582" s="158"/>
      <c r="Z582" s="147"/>
      <c r="AA582" s="147"/>
      <c r="AB582" s="147"/>
      <c r="AC582" s="147"/>
      <c r="AD582" s="147"/>
      <c r="AE582" s="147"/>
      <c r="AF582" s="147"/>
      <c r="AG582" s="147" t="s">
        <v>293</v>
      </c>
      <c r="AH582" s="147">
        <v>0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ht="22.5" outlineLevel="1" x14ac:dyDescent="0.2">
      <c r="A583" s="168">
        <v>65</v>
      </c>
      <c r="B583" s="169" t="s">
        <v>1117</v>
      </c>
      <c r="C583" s="184" t="s">
        <v>1118</v>
      </c>
      <c r="D583" s="170" t="s">
        <v>287</v>
      </c>
      <c r="E583" s="171">
        <v>841.03404</v>
      </c>
      <c r="F583" s="172"/>
      <c r="G583" s="173">
        <f>ROUND(E583*F583,2)</f>
        <v>0</v>
      </c>
      <c r="H583" s="172"/>
      <c r="I583" s="173">
        <f>ROUND(E583*H583,2)</f>
        <v>0</v>
      </c>
      <c r="J583" s="172"/>
      <c r="K583" s="173">
        <f>ROUND(E583*J583,2)</f>
        <v>0</v>
      </c>
      <c r="L583" s="173">
        <v>21</v>
      </c>
      <c r="M583" s="173">
        <f>G583*(1+L583/100)</f>
        <v>0</v>
      </c>
      <c r="N583" s="171">
        <v>2.0200000000000001E-3</v>
      </c>
      <c r="O583" s="171">
        <f>ROUND(E583*N583,2)</f>
        <v>1.7</v>
      </c>
      <c r="P583" s="171">
        <v>0</v>
      </c>
      <c r="Q583" s="171">
        <f>ROUND(E583*P583,2)</f>
        <v>0</v>
      </c>
      <c r="R583" s="173" t="s">
        <v>1071</v>
      </c>
      <c r="S583" s="173" t="s">
        <v>248</v>
      </c>
      <c r="T583" s="174" t="s">
        <v>289</v>
      </c>
      <c r="U583" s="158">
        <v>0.94799999999999995</v>
      </c>
      <c r="V583" s="158">
        <f>ROUND(E583*U583,2)</f>
        <v>797.3</v>
      </c>
      <c r="W583" s="158"/>
      <c r="X583" s="158" t="s">
        <v>290</v>
      </c>
      <c r="Y583" s="158" t="s">
        <v>250</v>
      </c>
      <c r="Z583" s="147"/>
      <c r="AA583" s="147"/>
      <c r="AB583" s="147"/>
      <c r="AC583" s="147"/>
      <c r="AD583" s="147"/>
      <c r="AE583" s="147"/>
      <c r="AF583" s="147"/>
      <c r="AG583" s="147" t="s">
        <v>291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2" x14ac:dyDescent="0.2">
      <c r="A584" s="154"/>
      <c r="B584" s="155"/>
      <c r="C584" s="193" t="s">
        <v>1119</v>
      </c>
      <c r="D584" s="189"/>
      <c r="E584" s="190">
        <v>613.12840000000006</v>
      </c>
      <c r="F584" s="158"/>
      <c r="G584" s="158"/>
      <c r="H584" s="158"/>
      <c r="I584" s="158"/>
      <c r="J584" s="158"/>
      <c r="K584" s="158"/>
      <c r="L584" s="158"/>
      <c r="M584" s="158"/>
      <c r="N584" s="157"/>
      <c r="O584" s="157"/>
      <c r="P584" s="157"/>
      <c r="Q584" s="157"/>
      <c r="R584" s="158"/>
      <c r="S584" s="158"/>
      <c r="T584" s="158"/>
      <c r="U584" s="158"/>
      <c r="V584" s="158"/>
      <c r="W584" s="158"/>
      <c r="X584" s="158"/>
      <c r="Y584" s="158"/>
      <c r="Z584" s="147"/>
      <c r="AA584" s="147"/>
      <c r="AB584" s="147"/>
      <c r="AC584" s="147"/>
      <c r="AD584" s="147"/>
      <c r="AE584" s="147"/>
      <c r="AF584" s="147"/>
      <c r="AG584" s="147" t="s">
        <v>293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ht="22.5" outlineLevel="3" x14ac:dyDescent="0.2">
      <c r="A585" s="154"/>
      <c r="B585" s="155"/>
      <c r="C585" s="193" t="s">
        <v>1120</v>
      </c>
      <c r="D585" s="189"/>
      <c r="E585" s="190">
        <v>58.915999999999997</v>
      </c>
      <c r="F585" s="158"/>
      <c r="G585" s="158"/>
      <c r="H585" s="158"/>
      <c r="I585" s="158"/>
      <c r="J585" s="158"/>
      <c r="K585" s="158"/>
      <c r="L585" s="158"/>
      <c r="M585" s="158"/>
      <c r="N585" s="157"/>
      <c r="O585" s="157"/>
      <c r="P585" s="157"/>
      <c r="Q585" s="157"/>
      <c r="R585" s="158"/>
      <c r="S585" s="158"/>
      <c r="T585" s="158"/>
      <c r="U585" s="158"/>
      <c r="V585" s="158"/>
      <c r="W585" s="158"/>
      <c r="X585" s="158"/>
      <c r="Y585" s="158"/>
      <c r="Z585" s="147"/>
      <c r="AA585" s="147"/>
      <c r="AB585" s="147"/>
      <c r="AC585" s="147"/>
      <c r="AD585" s="147"/>
      <c r="AE585" s="147"/>
      <c r="AF585" s="147"/>
      <c r="AG585" s="147" t="s">
        <v>293</v>
      </c>
      <c r="AH585" s="147">
        <v>0</v>
      </c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ht="22.5" outlineLevel="3" x14ac:dyDescent="0.2">
      <c r="A586" s="154"/>
      <c r="B586" s="155"/>
      <c r="C586" s="193" t="s">
        <v>1121</v>
      </c>
      <c r="D586" s="189"/>
      <c r="E586" s="190">
        <v>54.48</v>
      </c>
      <c r="F586" s="158"/>
      <c r="G586" s="158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293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3" x14ac:dyDescent="0.2">
      <c r="A587" s="154"/>
      <c r="B587" s="155"/>
      <c r="C587" s="194" t="s">
        <v>297</v>
      </c>
      <c r="D587" s="191"/>
      <c r="E587" s="192">
        <v>726.52440000000001</v>
      </c>
      <c r="F587" s="158"/>
      <c r="G587" s="158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293</v>
      </c>
      <c r="AH587" s="147">
        <v>1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ht="22.5" outlineLevel="3" x14ac:dyDescent="0.2">
      <c r="A588" s="154"/>
      <c r="B588" s="155"/>
      <c r="C588" s="193" t="s">
        <v>1122</v>
      </c>
      <c r="D588" s="189"/>
      <c r="E588" s="190">
        <v>72.652439999999999</v>
      </c>
      <c r="F588" s="158"/>
      <c r="G588" s="158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293</v>
      </c>
      <c r="AH588" s="147">
        <v>0</v>
      </c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3" x14ac:dyDescent="0.2">
      <c r="A589" s="154"/>
      <c r="B589" s="155"/>
      <c r="C589" s="194" t="s">
        <v>297</v>
      </c>
      <c r="D589" s="191"/>
      <c r="E589" s="192">
        <v>72.652439999999999</v>
      </c>
      <c r="F589" s="158"/>
      <c r="G589" s="158"/>
      <c r="H589" s="158"/>
      <c r="I589" s="158"/>
      <c r="J589" s="158"/>
      <c r="K589" s="158"/>
      <c r="L589" s="158"/>
      <c r="M589" s="158"/>
      <c r="N589" s="157"/>
      <c r="O589" s="157"/>
      <c r="P589" s="157"/>
      <c r="Q589" s="157"/>
      <c r="R589" s="158"/>
      <c r="S589" s="158"/>
      <c r="T589" s="158"/>
      <c r="U589" s="158"/>
      <c r="V589" s="158"/>
      <c r="W589" s="158"/>
      <c r="X589" s="158"/>
      <c r="Y589" s="158"/>
      <c r="Z589" s="147"/>
      <c r="AA589" s="147"/>
      <c r="AB589" s="147"/>
      <c r="AC589" s="147"/>
      <c r="AD589" s="147"/>
      <c r="AE589" s="147"/>
      <c r="AF589" s="147"/>
      <c r="AG589" s="147" t="s">
        <v>293</v>
      </c>
      <c r="AH589" s="147">
        <v>1</v>
      </c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3" x14ac:dyDescent="0.2">
      <c r="A590" s="154"/>
      <c r="B590" s="155"/>
      <c r="C590" s="193" t="s">
        <v>1123</v>
      </c>
      <c r="D590" s="189"/>
      <c r="E590" s="190"/>
      <c r="F590" s="158"/>
      <c r="G590" s="158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293</v>
      </c>
      <c r="AH590" s="147">
        <v>0</v>
      </c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3" x14ac:dyDescent="0.2">
      <c r="A591" s="154"/>
      <c r="B591" s="155"/>
      <c r="C591" s="193" t="s">
        <v>944</v>
      </c>
      <c r="D591" s="189"/>
      <c r="E591" s="190">
        <v>25.152000000000001</v>
      </c>
      <c r="F591" s="158"/>
      <c r="G591" s="158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293</v>
      </c>
      <c r="AH591" s="147">
        <v>0</v>
      </c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3" x14ac:dyDescent="0.2">
      <c r="A592" s="154"/>
      <c r="B592" s="155"/>
      <c r="C592" s="193" t="s">
        <v>945</v>
      </c>
      <c r="D592" s="189"/>
      <c r="E592" s="190">
        <v>12.9</v>
      </c>
      <c r="F592" s="158"/>
      <c r="G592" s="158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293</v>
      </c>
      <c r="AH592" s="147">
        <v>0</v>
      </c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">
      <c r="A593" s="154"/>
      <c r="B593" s="155"/>
      <c r="C593" s="194" t="s">
        <v>297</v>
      </c>
      <c r="D593" s="191"/>
      <c r="E593" s="192">
        <v>38.052</v>
      </c>
      <c r="F593" s="158"/>
      <c r="G593" s="158"/>
      <c r="H593" s="158"/>
      <c r="I593" s="158"/>
      <c r="J593" s="158"/>
      <c r="K593" s="158"/>
      <c r="L593" s="158"/>
      <c r="M593" s="158"/>
      <c r="N593" s="157"/>
      <c r="O593" s="157"/>
      <c r="P593" s="157"/>
      <c r="Q593" s="157"/>
      <c r="R593" s="158"/>
      <c r="S593" s="158"/>
      <c r="T593" s="158"/>
      <c r="U593" s="158"/>
      <c r="V593" s="158"/>
      <c r="W593" s="158"/>
      <c r="X593" s="158"/>
      <c r="Y593" s="158"/>
      <c r="Z593" s="147"/>
      <c r="AA593" s="147"/>
      <c r="AB593" s="147"/>
      <c r="AC593" s="147"/>
      <c r="AD593" s="147"/>
      <c r="AE593" s="147"/>
      <c r="AF593" s="147"/>
      <c r="AG593" s="147" t="s">
        <v>293</v>
      </c>
      <c r="AH593" s="147">
        <v>1</v>
      </c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">
      <c r="A594" s="154"/>
      <c r="B594" s="155"/>
      <c r="C594" s="193" t="s">
        <v>1124</v>
      </c>
      <c r="D594" s="189"/>
      <c r="E594" s="190">
        <v>3.8052000000000001</v>
      </c>
      <c r="F594" s="158"/>
      <c r="G594" s="158"/>
      <c r="H594" s="158"/>
      <c r="I594" s="158"/>
      <c r="J594" s="158"/>
      <c r="K594" s="158"/>
      <c r="L594" s="158"/>
      <c r="M594" s="158"/>
      <c r="N594" s="157"/>
      <c r="O594" s="157"/>
      <c r="P594" s="157"/>
      <c r="Q594" s="157"/>
      <c r="R594" s="158"/>
      <c r="S594" s="158"/>
      <c r="T594" s="158"/>
      <c r="U594" s="158"/>
      <c r="V594" s="158"/>
      <c r="W594" s="158"/>
      <c r="X594" s="158"/>
      <c r="Y594" s="158"/>
      <c r="Z594" s="147"/>
      <c r="AA594" s="147"/>
      <c r="AB594" s="147"/>
      <c r="AC594" s="147"/>
      <c r="AD594" s="147"/>
      <c r="AE594" s="147"/>
      <c r="AF594" s="147"/>
      <c r="AG594" s="147" t="s">
        <v>293</v>
      </c>
      <c r="AH594" s="147">
        <v>0</v>
      </c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3" x14ac:dyDescent="0.2">
      <c r="A595" s="154"/>
      <c r="B595" s="155"/>
      <c r="C595" s="194" t="s">
        <v>297</v>
      </c>
      <c r="D595" s="191"/>
      <c r="E595" s="192">
        <v>3.8052000000000001</v>
      </c>
      <c r="F595" s="158"/>
      <c r="G595" s="158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293</v>
      </c>
      <c r="AH595" s="147">
        <v>1</v>
      </c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ht="22.5" outlineLevel="1" x14ac:dyDescent="0.2">
      <c r="A596" s="168">
        <v>66</v>
      </c>
      <c r="B596" s="169" t="s">
        <v>1125</v>
      </c>
      <c r="C596" s="184" t="s">
        <v>1126</v>
      </c>
      <c r="D596" s="170" t="s">
        <v>287</v>
      </c>
      <c r="E596" s="171">
        <v>841.03404</v>
      </c>
      <c r="F596" s="172"/>
      <c r="G596" s="173">
        <f>ROUND(E596*F596,2)</f>
        <v>0</v>
      </c>
      <c r="H596" s="172"/>
      <c r="I596" s="173">
        <f>ROUND(E596*H596,2)</f>
        <v>0</v>
      </c>
      <c r="J596" s="172"/>
      <c r="K596" s="173">
        <f>ROUND(E596*J596,2)</f>
        <v>0</v>
      </c>
      <c r="L596" s="173">
        <v>21</v>
      </c>
      <c r="M596" s="173">
        <f>G596*(1+L596/100)</f>
        <v>0</v>
      </c>
      <c r="N596" s="171">
        <v>1.2999999999999999E-4</v>
      </c>
      <c r="O596" s="171">
        <f>ROUND(E596*N596,2)</f>
        <v>0.11</v>
      </c>
      <c r="P596" s="171">
        <v>0</v>
      </c>
      <c r="Q596" s="171">
        <f>ROUND(E596*P596,2)</f>
        <v>0</v>
      </c>
      <c r="R596" s="173" t="s">
        <v>1071</v>
      </c>
      <c r="S596" s="173" t="s">
        <v>248</v>
      </c>
      <c r="T596" s="174" t="s">
        <v>289</v>
      </c>
      <c r="U596" s="158">
        <v>0.1</v>
      </c>
      <c r="V596" s="158">
        <f>ROUND(E596*U596,2)</f>
        <v>84.1</v>
      </c>
      <c r="W596" s="158"/>
      <c r="X596" s="158" t="s">
        <v>290</v>
      </c>
      <c r="Y596" s="158" t="s">
        <v>250</v>
      </c>
      <c r="Z596" s="147"/>
      <c r="AA596" s="147"/>
      <c r="AB596" s="147"/>
      <c r="AC596" s="147"/>
      <c r="AD596" s="147"/>
      <c r="AE596" s="147"/>
      <c r="AF596" s="147"/>
      <c r="AG596" s="147" t="s">
        <v>291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outlineLevel="2" x14ac:dyDescent="0.2">
      <c r="A597" s="154"/>
      <c r="B597" s="155"/>
      <c r="C597" s="193" t="s">
        <v>1127</v>
      </c>
      <c r="D597" s="189"/>
      <c r="E597" s="190">
        <v>674.44123999999999</v>
      </c>
      <c r="F597" s="158"/>
      <c r="G597" s="158"/>
      <c r="H597" s="158"/>
      <c r="I597" s="158"/>
      <c r="J597" s="158"/>
      <c r="K597" s="158"/>
      <c r="L597" s="158"/>
      <c r="M597" s="158"/>
      <c r="N597" s="157"/>
      <c r="O597" s="157"/>
      <c r="P597" s="157"/>
      <c r="Q597" s="157"/>
      <c r="R597" s="158"/>
      <c r="S597" s="158"/>
      <c r="T597" s="158"/>
      <c r="U597" s="158"/>
      <c r="V597" s="158"/>
      <c r="W597" s="158"/>
      <c r="X597" s="158"/>
      <c r="Y597" s="158"/>
      <c r="Z597" s="147"/>
      <c r="AA597" s="147"/>
      <c r="AB597" s="147"/>
      <c r="AC597" s="147"/>
      <c r="AD597" s="147"/>
      <c r="AE597" s="147"/>
      <c r="AF597" s="147"/>
      <c r="AG597" s="147" t="s">
        <v>293</v>
      </c>
      <c r="AH597" s="147">
        <v>0</v>
      </c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ht="22.5" outlineLevel="3" x14ac:dyDescent="0.2">
      <c r="A598" s="154"/>
      <c r="B598" s="155"/>
      <c r="C598" s="193" t="s">
        <v>1128</v>
      </c>
      <c r="D598" s="189"/>
      <c r="E598" s="190">
        <v>64.807599999999994</v>
      </c>
      <c r="F598" s="158"/>
      <c r="G598" s="158"/>
      <c r="H598" s="158"/>
      <c r="I598" s="158"/>
      <c r="J598" s="158"/>
      <c r="K598" s="158"/>
      <c r="L598" s="158"/>
      <c r="M598" s="158"/>
      <c r="N598" s="157"/>
      <c r="O598" s="157"/>
      <c r="P598" s="157"/>
      <c r="Q598" s="157"/>
      <c r="R598" s="158"/>
      <c r="S598" s="158"/>
      <c r="T598" s="158"/>
      <c r="U598" s="158"/>
      <c r="V598" s="158"/>
      <c r="W598" s="158"/>
      <c r="X598" s="158"/>
      <c r="Y598" s="158"/>
      <c r="Z598" s="147"/>
      <c r="AA598" s="147"/>
      <c r="AB598" s="147"/>
      <c r="AC598" s="147"/>
      <c r="AD598" s="147"/>
      <c r="AE598" s="147"/>
      <c r="AF598" s="147"/>
      <c r="AG598" s="147" t="s">
        <v>293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ht="22.5" outlineLevel="3" x14ac:dyDescent="0.2">
      <c r="A599" s="154"/>
      <c r="B599" s="155"/>
      <c r="C599" s="193" t="s">
        <v>1129</v>
      </c>
      <c r="D599" s="189"/>
      <c r="E599" s="190">
        <v>59.927999999999997</v>
      </c>
      <c r="F599" s="158"/>
      <c r="G599" s="158"/>
      <c r="H599" s="158"/>
      <c r="I599" s="158"/>
      <c r="J599" s="158"/>
      <c r="K599" s="158"/>
      <c r="L599" s="158"/>
      <c r="M599" s="158"/>
      <c r="N599" s="157"/>
      <c r="O599" s="157"/>
      <c r="P599" s="157"/>
      <c r="Q599" s="157"/>
      <c r="R599" s="158"/>
      <c r="S599" s="158"/>
      <c r="T599" s="158"/>
      <c r="U599" s="158"/>
      <c r="V599" s="158"/>
      <c r="W599" s="158"/>
      <c r="X599" s="158"/>
      <c r="Y599" s="158"/>
      <c r="Z599" s="147"/>
      <c r="AA599" s="147"/>
      <c r="AB599" s="147"/>
      <c r="AC599" s="147"/>
      <c r="AD599" s="147"/>
      <c r="AE599" s="147"/>
      <c r="AF599" s="147"/>
      <c r="AG599" s="147" t="s">
        <v>293</v>
      </c>
      <c r="AH599" s="147">
        <v>0</v>
      </c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3" x14ac:dyDescent="0.2">
      <c r="A600" s="154"/>
      <c r="B600" s="155"/>
      <c r="C600" s="194" t="s">
        <v>297</v>
      </c>
      <c r="D600" s="191"/>
      <c r="E600" s="192">
        <v>799.17683999999997</v>
      </c>
      <c r="F600" s="158"/>
      <c r="G600" s="158"/>
      <c r="H600" s="158"/>
      <c r="I600" s="158"/>
      <c r="J600" s="158"/>
      <c r="K600" s="158"/>
      <c r="L600" s="158"/>
      <c r="M600" s="158"/>
      <c r="N600" s="157"/>
      <c r="O600" s="157"/>
      <c r="P600" s="157"/>
      <c r="Q600" s="157"/>
      <c r="R600" s="158"/>
      <c r="S600" s="158"/>
      <c r="T600" s="158"/>
      <c r="U600" s="158"/>
      <c r="V600" s="158"/>
      <c r="W600" s="158"/>
      <c r="X600" s="158"/>
      <c r="Y600" s="158"/>
      <c r="Z600" s="147"/>
      <c r="AA600" s="147"/>
      <c r="AB600" s="147"/>
      <c r="AC600" s="147"/>
      <c r="AD600" s="147"/>
      <c r="AE600" s="147"/>
      <c r="AF600" s="147"/>
      <c r="AG600" s="147" t="s">
        <v>293</v>
      </c>
      <c r="AH600" s="147">
        <v>1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93" t="s">
        <v>1130</v>
      </c>
      <c r="D601" s="189"/>
      <c r="E601" s="190"/>
      <c r="F601" s="158"/>
      <c r="G601" s="158"/>
      <c r="H601" s="158"/>
      <c r="I601" s="158"/>
      <c r="J601" s="158"/>
      <c r="K601" s="158"/>
      <c r="L601" s="158"/>
      <c r="M601" s="158"/>
      <c r="N601" s="157"/>
      <c r="O601" s="157"/>
      <c r="P601" s="157"/>
      <c r="Q601" s="157"/>
      <c r="R601" s="158"/>
      <c r="S601" s="158"/>
      <c r="T601" s="158"/>
      <c r="U601" s="158"/>
      <c r="V601" s="158"/>
      <c r="W601" s="158"/>
      <c r="X601" s="158"/>
      <c r="Y601" s="158"/>
      <c r="Z601" s="147"/>
      <c r="AA601" s="147"/>
      <c r="AB601" s="147"/>
      <c r="AC601" s="147"/>
      <c r="AD601" s="147"/>
      <c r="AE601" s="147"/>
      <c r="AF601" s="147"/>
      <c r="AG601" s="147" t="s">
        <v>293</v>
      </c>
      <c r="AH601" s="147">
        <v>0</v>
      </c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3" x14ac:dyDescent="0.2">
      <c r="A602" s="154"/>
      <c r="B602" s="155"/>
      <c r="C602" s="193" t="s">
        <v>1131</v>
      </c>
      <c r="D602" s="189"/>
      <c r="E602" s="190">
        <v>27.667200000000001</v>
      </c>
      <c r="F602" s="158"/>
      <c r="G602" s="158"/>
      <c r="H602" s="158"/>
      <c r="I602" s="158"/>
      <c r="J602" s="158"/>
      <c r="K602" s="158"/>
      <c r="L602" s="158"/>
      <c r="M602" s="158"/>
      <c r="N602" s="157"/>
      <c r="O602" s="157"/>
      <c r="P602" s="157"/>
      <c r="Q602" s="157"/>
      <c r="R602" s="158"/>
      <c r="S602" s="158"/>
      <c r="T602" s="158"/>
      <c r="U602" s="158"/>
      <c r="V602" s="158"/>
      <c r="W602" s="158"/>
      <c r="X602" s="158"/>
      <c r="Y602" s="158"/>
      <c r="Z602" s="147"/>
      <c r="AA602" s="147"/>
      <c r="AB602" s="147"/>
      <c r="AC602" s="147"/>
      <c r="AD602" s="147"/>
      <c r="AE602" s="147"/>
      <c r="AF602" s="147"/>
      <c r="AG602" s="147" t="s">
        <v>293</v>
      </c>
      <c r="AH602" s="147">
        <v>0</v>
      </c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3" x14ac:dyDescent="0.2">
      <c r="A603" s="154"/>
      <c r="B603" s="155"/>
      <c r="C603" s="193" t="s">
        <v>1132</v>
      </c>
      <c r="D603" s="189"/>
      <c r="E603" s="190">
        <v>14.19</v>
      </c>
      <c r="F603" s="158"/>
      <c r="G603" s="158"/>
      <c r="H603" s="158"/>
      <c r="I603" s="158"/>
      <c r="J603" s="158"/>
      <c r="K603" s="158"/>
      <c r="L603" s="158"/>
      <c r="M603" s="158"/>
      <c r="N603" s="157"/>
      <c r="O603" s="157"/>
      <c r="P603" s="157"/>
      <c r="Q603" s="157"/>
      <c r="R603" s="158"/>
      <c r="S603" s="158"/>
      <c r="T603" s="158"/>
      <c r="U603" s="158"/>
      <c r="V603" s="158"/>
      <c r="W603" s="158"/>
      <c r="X603" s="158"/>
      <c r="Y603" s="158"/>
      <c r="Z603" s="147"/>
      <c r="AA603" s="147"/>
      <c r="AB603" s="147"/>
      <c r="AC603" s="147"/>
      <c r="AD603" s="147"/>
      <c r="AE603" s="147"/>
      <c r="AF603" s="147"/>
      <c r="AG603" s="147" t="s">
        <v>293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3" x14ac:dyDescent="0.2">
      <c r="A604" s="154"/>
      <c r="B604" s="155"/>
      <c r="C604" s="194" t="s">
        <v>297</v>
      </c>
      <c r="D604" s="191"/>
      <c r="E604" s="192">
        <v>41.857199999999999</v>
      </c>
      <c r="F604" s="158"/>
      <c r="G604" s="158"/>
      <c r="H604" s="158"/>
      <c r="I604" s="158"/>
      <c r="J604" s="158"/>
      <c r="K604" s="158"/>
      <c r="L604" s="158"/>
      <c r="M604" s="158"/>
      <c r="N604" s="157"/>
      <c r="O604" s="157"/>
      <c r="P604" s="157"/>
      <c r="Q604" s="157"/>
      <c r="R604" s="158"/>
      <c r="S604" s="158"/>
      <c r="T604" s="158"/>
      <c r="U604" s="158"/>
      <c r="V604" s="158"/>
      <c r="W604" s="158"/>
      <c r="X604" s="158"/>
      <c r="Y604" s="158"/>
      <c r="Z604" s="147"/>
      <c r="AA604" s="147"/>
      <c r="AB604" s="147"/>
      <c r="AC604" s="147"/>
      <c r="AD604" s="147"/>
      <c r="AE604" s="147"/>
      <c r="AF604" s="147"/>
      <c r="AG604" s="147" t="s">
        <v>293</v>
      </c>
      <c r="AH604" s="147">
        <v>1</v>
      </c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ht="22.5" outlineLevel="1" x14ac:dyDescent="0.2">
      <c r="A605" s="168">
        <v>67</v>
      </c>
      <c r="B605" s="169" t="s">
        <v>1133</v>
      </c>
      <c r="C605" s="184" t="s">
        <v>1134</v>
      </c>
      <c r="D605" s="170" t="s">
        <v>287</v>
      </c>
      <c r="E605" s="171">
        <v>799.17683999999997</v>
      </c>
      <c r="F605" s="172"/>
      <c r="G605" s="173">
        <f>ROUND(E605*F605,2)</f>
        <v>0</v>
      </c>
      <c r="H605" s="172"/>
      <c r="I605" s="173">
        <f>ROUND(E605*H605,2)</f>
        <v>0</v>
      </c>
      <c r="J605" s="172"/>
      <c r="K605" s="173">
        <f>ROUND(E605*J605,2)</f>
        <v>0</v>
      </c>
      <c r="L605" s="173">
        <v>21</v>
      </c>
      <c r="M605" s="173">
        <f>G605*(1+L605/100)</f>
        <v>0</v>
      </c>
      <c r="N605" s="171">
        <v>1.4999999999999999E-4</v>
      </c>
      <c r="O605" s="171">
        <f>ROUND(E605*N605,2)</f>
        <v>0.12</v>
      </c>
      <c r="P605" s="171">
        <v>0</v>
      </c>
      <c r="Q605" s="171">
        <f>ROUND(E605*P605,2)</f>
        <v>0</v>
      </c>
      <c r="R605" s="173" t="s">
        <v>1071</v>
      </c>
      <c r="S605" s="173" t="s">
        <v>248</v>
      </c>
      <c r="T605" s="174" t="s">
        <v>289</v>
      </c>
      <c r="U605" s="158">
        <v>0.11765</v>
      </c>
      <c r="V605" s="158">
        <f>ROUND(E605*U605,2)</f>
        <v>94.02</v>
      </c>
      <c r="W605" s="158"/>
      <c r="X605" s="158" t="s">
        <v>290</v>
      </c>
      <c r="Y605" s="158" t="s">
        <v>250</v>
      </c>
      <c r="Z605" s="147"/>
      <c r="AA605" s="147"/>
      <c r="AB605" s="147"/>
      <c r="AC605" s="147"/>
      <c r="AD605" s="147"/>
      <c r="AE605" s="147"/>
      <c r="AF605" s="147"/>
      <c r="AG605" s="147" t="s">
        <v>291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2" x14ac:dyDescent="0.2">
      <c r="A606" s="154"/>
      <c r="B606" s="155"/>
      <c r="C606" s="193" t="s">
        <v>1135</v>
      </c>
      <c r="D606" s="189"/>
      <c r="E606" s="190">
        <v>674.44123999999999</v>
      </c>
      <c r="F606" s="158"/>
      <c r="G606" s="158"/>
      <c r="H606" s="158"/>
      <c r="I606" s="158"/>
      <c r="J606" s="158"/>
      <c r="K606" s="158"/>
      <c r="L606" s="158"/>
      <c r="M606" s="158"/>
      <c r="N606" s="157"/>
      <c r="O606" s="157"/>
      <c r="P606" s="157"/>
      <c r="Q606" s="157"/>
      <c r="R606" s="158"/>
      <c r="S606" s="158"/>
      <c r="T606" s="158"/>
      <c r="U606" s="158"/>
      <c r="V606" s="158"/>
      <c r="W606" s="158"/>
      <c r="X606" s="158"/>
      <c r="Y606" s="158"/>
      <c r="Z606" s="147"/>
      <c r="AA606" s="147"/>
      <c r="AB606" s="147"/>
      <c r="AC606" s="147"/>
      <c r="AD606" s="147"/>
      <c r="AE606" s="147"/>
      <c r="AF606" s="147"/>
      <c r="AG606" s="147" t="s">
        <v>293</v>
      </c>
      <c r="AH606" s="147">
        <v>0</v>
      </c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ht="22.5" outlineLevel="3" x14ac:dyDescent="0.2">
      <c r="A607" s="154"/>
      <c r="B607" s="155"/>
      <c r="C607" s="193" t="s">
        <v>1136</v>
      </c>
      <c r="D607" s="189"/>
      <c r="E607" s="190">
        <v>64.807599999999994</v>
      </c>
      <c r="F607" s="158"/>
      <c r="G607" s="158"/>
      <c r="H607" s="158"/>
      <c r="I607" s="158"/>
      <c r="J607" s="158"/>
      <c r="K607" s="158"/>
      <c r="L607" s="158"/>
      <c r="M607" s="158"/>
      <c r="N607" s="157"/>
      <c r="O607" s="157"/>
      <c r="P607" s="157"/>
      <c r="Q607" s="157"/>
      <c r="R607" s="158"/>
      <c r="S607" s="158"/>
      <c r="T607" s="158"/>
      <c r="U607" s="158"/>
      <c r="V607" s="158"/>
      <c r="W607" s="158"/>
      <c r="X607" s="158"/>
      <c r="Y607" s="158"/>
      <c r="Z607" s="147"/>
      <c r="AA607" s="147"/>
      <c r="AB607" s="147"/>
      <c r="AC607" s="147"/>
      <c r="AD607" s="147"/>
      <c r="AE607" s="147"/>
      <c r="AF607" s="147"/>
      <c r="AG607" s="147" t="s">
        <v>293</v>
      </c>
      <c r="AH607" s="147">
        <v>0</v>
      </c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ht="22.5" outlineLevel="3" x14ac:dyDescent="0.2">
      <c r="A608" s="154"/>
      <c r="B608" s="155"/>
      <c r="C608" s="193" t="s">
        <v>1137</v>
      </c>
      <c r="D608" s="189"/>
      <c r="E608" s="190">
        <v>59.927999999999997</v>
      </c>
      <c r="F608" s="158"/>
      <c r="G608" s="158"/>
      <c r="H608" s="158"/>
      <c r="I608" s="158"/>
      <c r="J608" s="158"/>
      <c r="K608" s="158"/>
      <c r="L608" s="158"/>
      <c r="M608" s="158"/>
      <c r="N608" s="157"/>
      <c r="O608" s="157"/>
      <c r="P608" s="157"/>
      <c r="Q608" s="157"/>
      <c r="R608" s="158"/>
      <c r="S608" s="158"/>
      <c r="T608" s="158"/>
      <c r="U608" s="158"/>
      <c r="V608" s="158"/>
      <c r="W608" s="158"/>
      <c r="X608" s="158"/>
      <c r="Y608" s="158"/>
      <c r="Z608" s="147"/>
      <c r="AA608" s="147"/>
      <c r="AB608" s="147"/>
      <c r="AC608" s="147"/>
      <c r="AD608" s="147"/>
      <c r="AE608" s="147"/>
      <c r="AF608" s="147"/>
      <c r="AG608" s="147" t="s">
        <v>293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1" x14ac:dyDescent="0.2">
      <c r="A609" s="168">
        <v>68</v>
      </c>
      <c r="B609" s="169" t="s">
        <v>1138</v>
      </c>
      <c r="C609" s="184" t="s">
        <v>1139</v>
      </c>
      <c r="D609" s="170" t="s">
        <v>768</v>
      </c>
      <c r="E609" s="171">
        <v>2.7544400000000002</v>
      </c>
      <c r="F609" s="172"/>
      <c r="G609" s="173">
        <f>ROUND(E609*F609,2)</f>
        <v>0</v>
      </c>
      <c r="H609" s="172"/>
      <c r="I609" s="173">
        <f>ROUND(E609*H609,2)</f>
        <v>0</v>
      </c>
      <c r="J609" s="172"/>
      <c r="K609" s="173">
        <f>ROUND(E609*J609,2)</f>
        <v>0</v>
      </c>
      <c r="L609" s="173">
        <v>21</v>
      </c>
      <c r="M609" s="173">
        <f>G609*(1+L609/100)</f>
        <v>0</v>
      </c>
      <c r="N609" s="171">
        <v>0</v>
      </c>
      <c r="O609" s="171">
        <f>ROUND(E609*N609,2)</f>
        <v>0</v>
      </c>
      <c r="P609" s="171">
        <v>0</v>
      </c>
      <c r="Q609" s="171">
        <f>ROUND(E609*P609,2)</f>
        <v>0</v>
      </c>
      <c r="R609" s="173" t="s">
        <v>1071</v>
      </c>
      <c r="S609" s="173" t="s">
        <v>248</v>
      </c>
      <c r="T609" s="174" t="s">
        <v>289</v>
      </c>
      <c r="U609" s="158">
        <v>1.609</v>
      </c>
      <c r="V609" s="158">
        <f>ROUND(E609*U609,2)</f>
        <v>4.43</v>
      </c>
      <c r="W609" s="158"/>
      <c r="X609" s="158" t="s">
        <v>1064</v>
      </c>
      <c r="Y609" s="158" t="s">
        <v>250</v>
      </c>
      <c r="Z609" s="147"/>
      <c r="AA609" s="147"/>
      <c r="AB609" s="147"/>
      <c r="AC609" s="147"/>
      <c r="AD609" s="147"/>
      <c r="AE609" s="147"/>
      <c r="AF609" s="147"/>
      <c r="AG609" s="147" t="s">
        <v>1065</v>
      </c>
      <c r="AH609" s="147"/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2" x14ac:dyDescent="0.2">
      <c r="A610" s="154"/>
      <c r="B610" s="155"/>
      <c r="C610" s="262" t="s">
        <v>1140</v>
      </c>
      <c r="D610" s="263"/>
      <c r="E610" s="263"/>
      <c r="F610" s="263"/>
      <c r="G610" s="263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351</v>
      </c>
      <c r="AH610" s="147"/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x14ac:dyDescent="0.2">
      <c r="A611" s="161" t="s">
        <v>243</v>
      </c>
      <c r="B611" s="162" t="s">
        <v>129</v>
      </c>
      <c r="C611" s="183" t="s">
        <v>130</v>
      </c>
      <c r="D611" s="163"/>
      <c r="E611" s="164"/>
      <c r="F611" s="165"/>
      <c r="G611" s="165">
        <f>SUMIF(AG612:AG641,"&lt;&gt;NOR",G612:G641)</f>
        <v>0</v>
      </c>
      <c r="H611" s="165"/>
      <c r="I611" s="165">
        <f>SUM(I612:I641)</f>
        <v>0</v>
      </c>
      <c r="J611" s="165"/>
      <c r="K611" s="165">
        <f>SUM(K612:K641)</f>
        <v>0</v>
      </c>
      <c r="L611" s="165"/>
      <c r="M611" s="165">
        <f>SUM(M612:M641)</f>
        <v>0</v>
      </c>
      <c r="N611" s="164"/>
      <c r="O611" s="164">
        <f>SUM(O612:O641)</f>
        <v>7.39</v>
      </c>
      <c r="P611" s="164"/>
      <c r="Q611" s="164">
        <f>SUM(Q612:Q641)</f>
        <v>0</v>
      </c>
      <c r="R611" s="165"/>
      <c r="S611" s="165"/>
      <c r="T611" s="166"/>
      <c r="U611" s="160"/>
      <c r="V611" s="160">
        <f>SUM(V612:V641)</f>
        <v>260.76</v>
      </c>
      <c r="W611" s="160"/>
      <c r="X611" s="160"/>
      <c r="Y611" s="160"/>
      <c r="AG611" t="s">
        <v>244</v>
      </c>
    </row>
    <row r="612" spans="1:60" ht="33.75" outlineLevel="1" x14ac:dyDescent="0.2">
      <c r="A612" s="168">
        <v>69</v>
      </c>
      <c r="B612" s="169" t="s">
        <v>1141</v>
      </c>
      <c r="C612" s="184" t="s">
        <v>1142</v>
      </c>
      <c r="D612" s="170" t="s">
        <v>287</v>
      </c>
      <c r="E612" s="171">
        <v>160.65</v>
      </c>
      <c r="F612" s="172"/>
      <c r="G612" s="173">
        <f>ROUND(E612*F612,2)</f>
        <v>0</v>
      </c>
      <c r="H612" s="172"/>
      <c r="I612" s="173">
        <f>ROUND(E612*H612,2)</f>
        <v>0</v>
      </c>
      <c r="J612" s="172"/>
      <c r="K612" s="173">
        <f>ROUND(E612*J612,2)</f>
        <v>0</v>
      </c>
      <c r="L612" s="173">
        <v>21</v>
      </c>
      <c r="M612" s="173">
        <f>G612*(1+L612/100)</f>
        <v>0</v>
      </c>
      <c r="N612" s="171">
        <v>4.96E-3</v>
      </c>
      <c r="O612" s="171">
        <f>ROUND(E612*N612,2)</f>
        <v>0.8</v>
      </c>
      <c r="P612" s="171">
        <v>0</v>
      </c>
      <c r="Q612" s="171">
        <f>ROUND(E612*P612,2)</f>
        <v>0</v>
      </c>
      <c r="R612" s="173" t="s">
        <v>1143</v>
      </c>
      <c r="S612" s="173" t="s">
        <v>248</v>
      </c>
      <c r="T612" s="174" t="s">
        <v>289</v>
      </c>
      <c r="U612" s="158">
        <v>0.21</v>
      </c>
      <c r="V612" s="158">
        <f>ROUND(E612*U612,2)</f>
        <v>33.74</v>
      </c>
      <c r="W612" s="158"/>
      <c r="X612" s="158" t="s">
        <v>290</v>
      </c>
      <c r="Y612" s="158" t="s">
        <v>250</v>
      </c>
      <c r="Z612" s="147"/>
      <c r="AA612" s="147"/>
      <c r="AB612" s="147"/>
      <c r="AC612" s="147"/>
      <c r="AD612" s="147"/>
      <c r="AE612" s="147"/>
      <c r="AF612" s="147"/>
      <c r="AG612" s="147" t="s">
        <v>291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2" x14ac:dyDescent="0.2">
      <c r="A613" s="154"/>
      <c r="B613" s="155"/>
      <c r="C613" s="193" t="s">
        <v>1144</v>
      </c>
      <c r="D613" s="189"/>
      <c r="E613" s="190"/>
      <c r="F613" s="158"/>
      <c r="G613" s="158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293</v>
      </c>
      <c r="AH613" s="147">
        <v>0</v>
      </c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3" x14ac:dyDescent="0.2">
      <c r="A614" s="154"/>
      <c r="B614" s="155"/>
      <c r="C614" s="193" t="s">
        <v>1145</v>
      </c>
      <c r="D614" s="189"/>
      <c r="E614" s="190">
        <v>160.65</v>
      </c>
      <c r="F614" s="158"/>
      <c r="G614" s="158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293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1" x14ac:dyDescent="0.2">
      <c r="A615" s="168">
        <v>70</v>
      </c>
      <c r="B615" s="169" t="s">
        <v>1146</v>
      </c>
      <c r="C615" s="184" t="s">
        <v>1147</v>
      </c>
      <c r="D615" s="170" t="s">
        <v>287</v>
      </c>
      <c r="E615" s="171">
        <v>1.96</v>
      </c>
      <c r="F615" s="172"/>
      <c r="G615" s="173">
        <f>ROUND(E615*F615,2)</f>
        <v>0</v>
      </c>
      <c r="H615" s="172"/>
      <c r="I615" s="173">
        <f>ROUND(E615*H615,2)</f>
        <v>0</v>
      </c>
      <c r="J615" s="172"/>
      <c r="K615" s="173">
        <f>ROUND(E615*J615,2)</f>
        <v>0</v>
      </c>
      <c r="L615" s="173">
        <v>21</v>
      </c>
      <c r="M615" s="173">
        <f>G615*(1+L615/100)</f>
        <v>0</v>
      </c>
      <c r="N615" s="171">
        <v>5.2999999999999998E-4</v>
      </c>
      <c r="O615" s="171">
        <f>ROUND(E615*N615,2)</f>
        <v>0</v>
      </c>
      <c r="P615" s="171">
        <v>0</v>
      </c>
      <c r="Q615" s="171">
        <f>ROUND(E615*P615,2)</f>
        <v>0</v>
      </c>
      <c r="R615" s="173" t="s">
        <v>1143</v>
      </c>
      <c r="S615" s="173" t="s">
        <v>248</v>
      </c>
      <c r="T615" s="174" t="s">
        <v>289</v>
      </c>
      <c r="U615" s="158">
        <v>0.17100000000000001</v>
      </c>
      <c r="V615" s="158">
        <f>ROUND(E615*U615,2)</f>
        <v>0.34</v>
      </c>
      <c r="W615" s="158"/>
      <c r="X615" s="158" t="s">
        <v>290</v>
      </c>
      <c r="Y615" s="158" t="s">
        <v>250</v>
      </c>
      <c r="Z615" s="147"/>
      <c r="AA615" s="147"/>
      <c r="AB615" s="147"/>
      <c r="AC615" s="147"/>
      <c r="AD615" s="147"/>
      <c r="AE615" s="147"/>
      <c r="AF615" s="147"/>
      <c r="AG615" s="147" t="s">
        <v>291</v>
      </c>
      <c r="AH615" s="147"/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ht="22.5" outlineLevel="2" x14ac:dyDescent="0.2">
      <c r="A616" s="154"/>
      <c r="B616" s="155"/>
      <c r="C616" s="193" t="s">
        <v>1148</v>
      </c>
      <c r="D616" s="189"/>
      <c r="E616" s="190">
        <v>1.96</v>
      </c>
      <c r="F616" s="158"/>
      <c r="G616" s="158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293</v>
      </c>
      <c r="AH616" s="147">
        <v>0</v>
      </c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ht="22.5" outlineLevel="1" x14ac:dyDescent="0.2">
      <c r="A617" s="168">
        <v>71</v>
      </c>
      <c r="B617" s="169" t="s">
        <v>1149</v>
      </c>
      <c r="C617" s="184" t="s">
        <v>1150</v>
      </c>
      <c r="D617" s="170" t="s">
        <v>287</v>
      </c>
      <c r="E617" s="171">
        <v>127.68</v>
      </c>
      <c r="F617" s="172"/>
      <c r="G617" s="173">
        <f>ROUND(E617*F617,2)</f>
        <v>0</v>
      </c>
      <c r="H617" s="172"/>
      <c r="I617" s="173">
        <f>ROUND(E617*H617,2)</f>
        <v>0</v>
      </c>
      <c r="J617" s="172"/>
      <c r="K617" s="173">
        <f>ROUND(E617*J617,2)</f>
        <v>0</v>
      </c>
      <c r="L617" s="173">
        <v>21</v>
      </c>
      <c r="M617" s="173">
        <f>G617*(1+L617/100)</f>
        <v>0</v>
      </c>
      <c r="N617" s="171">
        <v>0</v>
      </c>
      <c r="O617" s="171">
        <f>ROUND(E617*N617,2)</f>
        <v>0</v>
      </c>
      <c r="P617" s="171">
        <v>0</v>
      </c>
      <c r="Q617" s="171">
        <f>ROUND(E617*P617,2)</f>
        <v>0</v>
      </c>
      <c r="R617" s="173" t="s">
        <v>1143</v>
      </c>
      <c r="S617" s="173" t="s">
        <v>248</v>
      </c>
      <c r="T617" s="174" t="s">
        <v>289</v>
      </c>
      <c r="U617" s="158">
        <v>0.43680000000000002</v>
      </c>
      <c r="V617" s="158">
        <f>ROUND(E617*U617,2)</f>
        <v>55.77</v>
      </c>
      <c r="W617" s="158"/>
      <c r="X617" s="158" t="s">
        <v>290</v>
      </c>
      <c r="Y617" s="158" t="s">
        <v>250</v>
      </c>
      <c r="Z617" s="147"/>
      <c r="AA617" s="147"/>
      <c r="AB617" s="147"/>
      <c r="AC617" s="147"/>
      <c r="AD617" s="147"/>
      <c r="AE617" s="147"/>
      <c r="AF617" s="147"/>
      <c r="AG617" s="147" t="s">
        <v>291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2" x14ac:dyDescent="0.2">
      <c r="A618" s="154"/>
      <c r="B618" s="155"/>
      <c r="C618" s="193" t="s">
        <v>1151</v>
      </c>
      <c r="D618" s="189"/>
      <c r="E618" s="190"/>
      <c r="F618" s="158"/>
      <c r="G618" s="158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293</v>
      </c>
      <c r="AH618" s="147">
        <v>0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ht="22.5" outlineLevel="3" x14ac:dyDescent="0.2">
      <c r="A619" s="154"/>
      <c r="B619" s="155"/>
      <c r="C619" s="193" t="s">
        <v>901</v>
      </c>
      <c r="D619" s="189"/>
      <c r="E619" s="190">
        <v>16.768000000000001</v>
      </c>
      <c r="F619" s="158"/>
      <c r="G619" s="158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293</v>
      </c>
      <c r="AH619" s="147">
        <v>0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ht="22.5" outlineLevel="3" x14ac:dyDescent="0.2">
      <c r="A620" s="154"/>
      <c r="B620" s="155"/>
      <c r="C620" s="193" t="s">
        <v>294</v>
      </c>
      <c r="D620" s="189"/>
      <c r="E620" s="190">
        <v>23.007999999999999</v>
      </c>
      <c r="F620" s="158"/>
      <c r="G620" s="158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293</v>
      </c>
      <c r="AH620" s="147">
        <v>0</v>
      </c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94" t="s">
        <v>297</v>
      </c>
      <c r="D621" s="191"/>
      <c r="E621" s="192">
        <v>39.776000000000003</v>
      </c>
      <c r="F621" s="158"/>
      <c r="G621" s="158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293</v>
      </c>
      <c r="AH621" s="147">
        <v>1</v>
      </c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">
      <c r="A622" s="154"/>
      <c r="B622" s="155"/>
      <c r="C622" s="193" t="s">
        <v>305</v>
      </c>
      <c r="D622" s="189"/>
      <c r="E622" s="190">
        <v>20.896000000000001</v>
      </c>
      <c r="F622" s="158"/>
      <c r="G622" s="158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293</v>
      </c>
      <c r="AH622" s="147">
        <v>0</v>
      </c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">
      <c r="A623" s="154"/>
      <c r="B623" s="155"/>
      <c r="C623" s="194" t="s">
        <v>297</v>
      </c>
      <c r="D623" s="191"/>
      <c r="E623" s="192">
        <v>20.896000000000001</v>
      </c>
      <c r="F623" s="158"/>
      <c r="G623" s="158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293</v>
      </c>
      <c r="AH623" s="147">
        <v>1</v>
      </c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ht="22.5" outlineLevel="3" x14ac:dyDescent="0.2">
      <c r="A624" s="154"/>
      <c r="B624" s="155"/>
      <c r="C624" s="193" t="s">
        <v>309</v>
      </c>
      <c r="D624" s="189"/>
      <c r="E624" s="190">
        <v>10.448</v>
      </c>
      <c r="F624" s="158"/>
      <c r="G624" s="158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293</v>
      </c>
      <c r="AH624" s="147">
        <v>0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94" t="s">
        <v>297</v>
      </c>
      <c r="D625" s="191"/>
      <c r="E625" s="192">
        <v>10.448</v>
      </c>
      <c r="F625" s="158"/>
      <c r="G625" s="158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293</v>
      </c>
      <c r="AH625" s="147">
        <v>1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93" t="s">
        <v>330</v>
      </c>
      <c r="D626" s="189"/>
      <c r="E626" s="190">
        <v>25.84</v>
      </c>
      <c r="F626" s="158"/>
      <c r="G626" s="158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293</v>
      </c>
      <c r="AH626" s="147">
        <v>0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">
      <c r="A627" s="154"/>
      <c r="B627" s="155"/>
      <c r="C627" s="194" t="s">
        <v>297</v>
      </c>
      <c r="D627" s="191"/>
      <c r="E627" s="192">
        <v>25.84</v>
      </c>
      <c r="F627" s="158"/>
      <c r="G627" s="158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293</v>
      </c>
      <c r="AH627" s="147">
        <v>1</v>
      </c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">
      <c r="A628" s="154"/>
      <c r="B628" s="155"/>
      <c r="C628" s="193" t="s">
        <v>339</v>
      </c>
      <c r="D628" s="189"/>
      <c r="E628" s="190">
        <v>30.72</v>
      </c>
      <c r="F628" s="158"/>
      <c r="G628" s="158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293</v>
      </c>
      <c r="AH628" s="147">
        <v>0</v>
      </c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3" x14ac:dyDescent="0.2">
      <c r="A629" s="154"/>
      <c r="B629" s="155"/>
      <c r="C629" s="194" t="s">
        <v>297</v>
      </c>
      <c r="D629" s="191"/>
      <c r="E629" s="192">
        <v>30.72</v>
      </c>
      <c r="F629" s="158"/>
      <c r="G629" s="158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293</v>
      </c>
      <c r="AH629" s="147">
        <v>1</v>
      </c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1" x14ac:dyDescent="0.2">
      <c r="A630" s="168">
        <v>72</v>
      </c>
      <c r="B630" s="169" t="s">
        <v>1152</v>
      </c>
      <c r="C630" s="184" t="s">
        <v>1153</v>
      </c>
      <c r="D630" s="170" t="s">
        <v>287</v>
      </c>
      <c r="E630" s="171">
        <v>1223.9767999999999</v>
      </c>
      <c r="F630" s="172"/>
      <c r="G630" s="173">
        <f>ROUND(E630*F630,2)</f>
        <v>0</v>
      </c>
      <c r="H630" s="172"/>
      <c r="I630" s="173">
        <f>ROUND(E630*H630,2)</f>
        <v>0</v>
      </c>
      <c r="J630" s="172"/>
      <c r="K630" s="173">
        <f>ROUND(E630*J630,2)</f>
        <v>0</v>
      </c>
      <c r="L630" s="173">
        <v>21</v>
      </c>
      <c r="M630" s="173">
        <f>G630*(1+L630/100)</f>
        <v>0</v>
      </c>
      <c r="N630" s="171">
        <v>6.0000000000000002E-5</v>
      </c>
      <c r="O630" s="171">
        <f>ROUND(E630*N630,2)</f>
        <v>7.0000000000000007E-2</v>
      </c>
      <c r="P630" s="171">
        <v>0</v>
      </c>
      <c r="Q630" s="171">
        <f>ROUND(E630*P630,2)</f>
        <v>0</v>
      </c>
      <c r="R630" s="173" t="s">
        <v>1143</v>
      </c>
      <c r="S630" s="173" t="s">
        <v>248</v>
      </c>
      <c r="T630" s="174" t="s">
        <v>289</v>
      </c>
      <c r="U630" s="158">
        <v>0.09</v>
      </c>
      <c r="V630" s="158">
        <f>ROUND(E630*U630,2)</f>
        <v>110.16</v>
      </c>
      <c r="W630" s="158"/>
      <c r="X630" s="158" t="s">
        <v>290</v>
      </c>
      <c r="Y630" s="158" t="s">
        <v>250</v>
      </c>
      <c r="Z630" s="147"/>
      <c r="AA630" s="147"/>
      <c r="AB630" s="147"/>
      <c r="AC630" s="147"/>
      <c r="AD630" s="147"/>
      <c r="AE630" s="147"/>
      <c r="AF630" s="147"/>
      <c r="AG630" s="147" t="s">
        <v>291</v>
      </c>
      <c r="AH630" s="147"/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ht="22.5" outlineLevel="2" x14ac:dyDescent="0.2">
      <c r="A631" s="154"/>
      <c r="B631" s="155"/>
      <c r="C631" s="193" t="s">
        <v>1154</v>
      </c>
      <c r="D631" s="189"/>
      <c r="E631" s="190">
        <v>1223.9767999999999</v>
      </c>
      <c r="F631" s="158"/>
      <c r="G631" s="158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293</v>
      </c>
      <c r="AH631" s="147">
        <v>0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ht="22.5" outlineLevel="1" x14ac:dyDescent="0.2">
      <c r="A632" s="168">
        <v>73</v>
      </c>
      <c r="B632" s="169" t="s">
        <v>1155</v>
      </c>
      <c r="C632" s="184" t="s">
        <v>1156</v>
      </c>
      <c r="D632" s="170" t="s">
        <v>287</v>
      </c>
      <c r="E632" s="171">
        <v>674.44123999999999</v>
      </c>
      <c r="F632" s="172"/>
      <c r="G632" s="173">
        <f>ROUND(E632*F632,2)</f>
        <v>0</v>
      </c>
      <c r="H632" s="172"/>
      <c r="I632" s="173">
        <f>ROUND(E632*H632,2)</f>
        <v>0</v>
      </c>
      <c r="J632" s="172"/>
      <c r="K632" s="173">
        <f>ROUND(E632*J632,2)</f>
        <v>0</v>
      </c>
      <c r="L632" s="173">
        <v>21</v>
      </c>
      <c r="M632" s="173">
        <f>G632*(1+L632/100)</f>
        <v>0</v>
      </c>
      <c r="N632" s="171">
        <v>3.0000000000000001E-5</v>
      </c>
      <c r="O632" s="171">
        <f>ROUND(E632*N632,2)</f>
        <v>0.02</v>
      </c>
      <c r="P632" s="171">
        <v>0</v>
      </c>
      <c r="Q632" s="171">
        <f>ROUND(E632*P632,2)</f>
        <v>0</v>
      </c>
      <c r="R632" s="173" t="s">
        <v>1143</v>
      </c>
      <c r="S632" s="173" t="s">
        <v>248</v>
      </c>
      <c r="T632" s="174" t="s">
        <v>289</v>
      </c>
      <c r="U632" s="158">
        <v>7.0000000000000007E-2</v>
      </c>
      <c r="V632" s="158">
        <f>ROUND(E632*U632,2)</f>
        <v>47.21</v>
      </c>
      <c r="W632" s="158"/>
      <c r="X632" s="158" t="s">
        <v>290</v>
      </c>
      <c r="Y632" s="158" t="s">
        <v>250</v>
      </c>
      <c r="Z632" s="147"/>
      <c r="AA632" s="147"/>
      <c r="AB632" s="147"/>
      <c r="AC632" s="147"/>
      <c r="AD632" s="147"/>
      <c r="AE632" s="147"/>
      <c r="AF632" s="147"/>
      <c r="AG632" s="147" t="s">
        <v>291</v>
      </c>
      <c r="AH632" s="147"/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2" x14ac:dyDescent="0.2">
      <c r="A633" s="154"/>
      <c r="B633" s="155"/>
      <c r="C633" s="193" t="s">
        <v>1157</v>
      </c>
      <c r="D633" s="189"/>
      <c r="E633" s="190">
        <v>674.44123999999999</v>
      </c>
      <c r="F633" s="158"/>
      <c r="G633" s="158"/>
      <c r="H633" s="158"/>
      <c r="I633" s="158"/>
      <c r="J633" s="158"/>
      <c r="K633" s="158"/>
      <c r="L633" s="158"/>
      <c r="M633" s="158"/>
      <c r="N633" s="157"/>
      <c r="O633" s="157"/>
      <c r="P633" s="157"/>
      <c r="Q633" s="157"/>
      <c r="R633" s="158"/>
      <c r="S633" s="158"/>
      <c r="T633" s="158"/>
      <c r="U633" s="158"/>
      <c r="V633" s="158"/>
      <c r="W633" s="158"/>
      <c r="X633" s="158"/>
      <c r="Y633" s="158"/>
      <c r="Z633" s="147"/>
      <c r="AA633" s="147"/>
      <c r="AB633" s="147"/>
      <c r="AC633" s="147"/>
      <c r="AD633" s="147"/>
      <c r="AE633" s="147"/>
      <c r="AF633" s="147"/>
      <c r="AG633" s="147" t="s">
        <v>293</v>
      </c>
      <c r="AH633" s="147">
        <v>0</v>
      </c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ht="22.5" outlineLevel="1" x14ac:dyDescent="0.2">
      <c r="A634" s="168">
        <v>74</v>
      </c>
      <c r="B634" s="169" t="s">
        <v>1158</v>
      </c>
      <c r="C634" s="184" t="s">
        <v>1159</v>
      </c>
      <c r="D634" s="170" t="s">
        <v>348</v>
      </c>
      <c r="E634" s="171">
        <v>252.13921999999999</v>
      </c>
      <c r="F634" s="172"/>
      <c r="G634" s="173">
        <f>ROUND(E634*F634,2)</f>
        <v>0</v>
      </c>
      <c r="H634" s="172"/>
      <c r="I634" s="173">
        <f>ROUND(E634*H634,2)</f>
        <v>0</v>
      </c>
      <c r="J634" s="172"/>
      <c r="K634" s="173">
        <f>ROUND(E634*J634,2)</f>
        <v>0</v>
      </c>
      <c r="L634" s="173">
        <v>21</v>
      </c>
      <c r="M634" s="173">
        <f>G634*(1+L634/100)</f>
        <v>0</v>
      </c>
      <c r="N634" s="171">
        <v>2.5000000000000001E-2</v>
      </c>
      <c r="O634" s="171">
        <f>ROUND(E634*N634,2)</f>
        <v>6.3</v>
      </c>
      <c r="P634" s="171">
        <v>0</v>
      </c>
      <c r="Q634" s="171">
        <f>ROUND(E634*P634,2)</f>
        <v>0</v>
      </c>
      <c r="R634" s="173" t="s">
        <v>962</v>
      </c>
      <c r="S634" s="173" t="s">
        <v>248</v>
      </c>
      <c r="T634" s="174" t="s">
        <v>289</v>
      </c>
      <c r="U634" s="158">
        <v>0</v>
      </c>
      <c r="V634" s="158">
        <f>ROUND(E634*U634,2)</f>
        <v>0</v>
      </c>
      <c r="W634" s="158"/>
      <c r="X634" s="158" t="s">
        <v>963</v>
      </c>
      <c r="Y634" s="158" t="s">
        <v>250</v>
      </c>
      <c r="Z634" s="147"/>
      <c r="AA634" s="147"/>
      <c r="AB634" s="147"/>
      <c r="AC634" s="147"/>
      <c r="AD634" s="147"/>
      <c r="AE634" s="147"/>
      <c r="AF634" s="147"/>
      <c r="AG634" s="147" t="s">
        <v>964</v>
      </c>
      <c r="AH634" s="147"/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2" x14ac:dyDescent="0.2">
      <c r="A635" s="154"/>
      <c r="B635" s="155"/>
      <c r="C635" s="193" t="s">
        <v>1160</v>
      </c>
      <c r="D635" s="189"/>
      <c r="E635" s="190">
        <v>252.13921999999999</v>
      </c>
      <c r="F635" s="158"/>
      <c r="G635" s="158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293</v>
      </c>
      <c r="AH635" s="147">
        <v>0</v>
      </c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ht="22.5" outlineLevel="1" x14ac:dyDescent="0.2">
      <c r="A636" s="168">
        <v>75</v>
      </c>
      <c r="B636" s="169" t="s">
        <v>1161</v>
      </c>
      <c r="C636" s="184" t="s">
        <v>1162</v>
      </c>
      <c r="D636" s="170" t="s">
        <v>287</v>
      </c>
      <c r="E636" s="171">
        <v>2.0579999999999998</v>
      </c>
      <c r="F636" s="172"/>
      <c r="G636" s="173">
        <f>ROUND(E636*F636,2)</f>
        <v>0</v>
      </c>
      <c r="H636" s="172"/>
      <c r="I636" s="173">
        <f>ROUND(E636*H636,2)</f>
        <v>0</v>
      </c>
      <c r="J636" s="172"/>
      <c r="K636" s="173">
        <f>ROUND(E636*J636,2)</f>
        <v>0</v>
      </c>
      <c r="L636" s="173">
        <v>21</v>
      </c>
      <c r="M636" s="173">
        <f>G636*(1+L636/100)</f>
        <v>0</v>
      </c>
      <c r="N636" s="171">
        <v>1.7000000000000001E-4</v>
      </c>
      <c r="O636" s="171">
        <f>ROUND(E636*N636,2)</f>
        <v>0</v>
      </c>
      <c r="P636" s="171">
        <v>0</v>
      </c>
      <c r="Q636" s="171">
        <f>ROUND(E636*P636,2)</f>
        <v>0</v>
      </c>
      <c r="R636" s="173" t="s">
        <v>962</v>
      </c>
      <c r="S636" s="173" t="s">
        <v>248</v>
      </c>
      <c r="T636" s="174" t="s">
        <v>289</v>
      </c>
      <c r="U636" s="158">
        <v>0</v>
      </c>
      <c r="V636" s="158">
        <f>ROUND(E636*U636,2)</f>
        <v>0</v>
      </c>
      <c r="W636" s="158"/>
      <c r="X636" s="158" t="s">
        <v>963</v>
      </c>
      <c r="Y636" s="158" t="s">
        <v>250</v>
      </c>
      <c r="Z636" s="147"/>
      <c r="AA636" s="147"/>
      <c r="AB636" s="147"/>
      <c r="AC636" s="147"/>
      <c r="AD636" s="147"/>
      <c r="AE636" s="147"/>
      <c r="AF636" s="147"/>
      <c r="AG636" s="147" t="s">
        <v>964</v>
      </c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2" x14ac:dyDescent="0.2">
      <c r="A637" s="154"/>
      <c r="B637" s="155"/>
      <c r="C637" s="193" t="s">
        <v>1163</v>
      </c>
      <c r="D637" s="189"/>
      <c r="E637" s="190">
        <v>2.0579999999999998</v>
      </c>
      <c r="F637" s="158"/>
      <c r="G637" s="158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293</v>
      </c>
      <c r="AH637" s="147">
        <v>5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ht="33.75" outlineLevel="1" x14ac:dyDescent="0.2">
      <c r="A638" s="168">
        <v>76</v>
      </c>
      <c r="B638" s="169" t="s">
        <v>1164</v>
      </c>
      <c r="C638" s="184" t="s">
        <v>1165</v>
      </c>
      <c r="D638" s="170" t="s">
        <v>287</v>
      </c>
      <c r="E638" s="171">
        <v>134.06399999999999</v>
      </c>
      <c r="F638" s="172"/>
      <c r="G638" s="173">
        <f>ROUND(E638*F638,2)</f>
        <v>0</v>
      </c>
      <c r="H638" s="172"/>
      <c r="I638" s="173">
        <f>ROUND(E638*H638,2)</f>
        <v>0</v>
      </c>
      <c r="J638" s="172"/>
      <c r="K638" s="173">
        <f>ROUND(E638*J638,2)</f>
        <v>0</v>
      </c>
      <c r="L638" s="173">
        <v>21</v>
      </c>
      <c r="M638" s="173">
        <f>G638*(1+L638/100)</f>
        <v>0</v>
      </c>
      <c r="N638" s="171">
        <v>1.5E-3</v>
      </c>
      <c r="O638" s="171">
        <f>ROUND(E638*N638,2)</f>
        <v>0.2</v>
      </c>
      <c r="P638" s="171">
        <v>0</v>
      </c>
      <c r="Q638" s="171">
        <f>ROUND(E638*P638,2)</f>
        <v>0</v>
      </c>
      <c r="R638" s="173" t="s">
        <v>962</v>
      </c>
      <c r="S638" s="173" t="s">
        <v>248</v>
      </c>
      <c r="T638" s="174" t="s">
        <v>289</v>
      </c>
      <c r="U638" s="158">
        <v>0</v>
      </c>
      <c r="V638" s="158">
        <f>ROUND(E638*U638,2)</f>
        <v>0</v>
      </c>
      <c r="W638" s="158"/>
      <c r="X638" s="158" t="s">
        <v>963</v>
      </c>
      <c r="Y638" s="158" t="s">
        <v>250</v>
      </c>
      <c r="Z638" s="147"/>
      <c r="AA638" s="147"/>
      <c r="AB638" s="147"/>
      <c r="AC638" s="147"/>
      <c r="AD638" s="147"/>
      <c r="AE638" s="147"/>
      <c r="AF638" s="147"/>
      <c r="AG638" s="147" t="s">
        <v>964</v>
      </c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2" x14ac:dyDescent="0.2">
      <c r="A639" s="154"/>
      <c r="B639" s="155"/>
      <c r="C639" s="193" t="s">
        <v>1166</v>
      </c>
      <c r="D639" s="189"/>
      <c r="E639" s="190">
        <v>134.06399999999999</v>
      </c>
      <c r="F639" s="158"/>
      <c r="G639" s="158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293</v>
      </c>
      <c r="AH639" s="147">
        <v>5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1" x14ac:dyDescent="0.2">
      <c r="A640" s="168">
        <v>77</v>
      </c>
      <c r="B640" s="169" t="s">
        <v>1167</v>
      </c>
      <c r="C640" s="184" t="s">
        <v>1168</v>
      </c>
      <c r="D640" s="170" t="s">
        <v>768</v>
      </c>
      <c r="E640" s="171">
        <v>7.3964600000000003</v>
      </c>
      <c r="F640" s="172"/>
      <c r="G640" s="173">
        <f>ROUND(E640*F640,2)</f>
        <v>0</v>
      </c>
      <c r="H640" s="172"/>
      <c r="I640" s="173">
        <f>ROUND(E640*H640,2)</f>
        <v>0</v>
      </c>
      <c r="J640" s="172"/>
      <c r="K640" s="173">
        <f>ROUND(E640*J640,2)</f>
        <v>0</v>
      </c>
      <c r="L640" s="173">
        <v>21</v>
      </c>
      <c r="M640" s="173">
        <f>G640*(1+L640/100)</f>
        <v>0</v>
      </c>
      <c r="N640" s="171">
        <v>0</v>
      </c>
      <c r="O640" s="171">
        <f>ROUND(E640*N640,2)</f>
        <v>0</v>
      </c>
      <c r="P640" s="171">
        <v>0</v>
      </c>
      <c r="Q640" s="171">
        <f>ROUND(E640*P640,2)</f>
        <v>0</v>
      </c>
      <c r="R640" s="173" t="s">
        <v>1143</v>
      </c>
      <c r="S640" s="173" t="s">
        <v>248</v>
      </c>
      <c r="T640" s="174" t="s">
        <v>289</v>
      </c>
      <c r="U640" s="158">
        <v>1.831</v>
      </c>
      <c r="V640" s="158">
        <f>ROUND(E640*U640,2)</f>
        <v>13.54</v>
      </c>
      <c r="W640" s="158"/>
      <c r="X640" s="158" t="s">
        <v>1064</v>
      </c>
      <c r="Y640" s="158" t="s">
        <v>250</v>
      </c>
      <c r="Z640" s="147"/>
      <c r="AA640" s="147"/>
      <c r="AB640" s="147"/>
      <c r="AC640" s="147"/>
      <c r="AD640" s="147"/>
      <c r="AE640" s="147"/>
      <c r="AF640" s="147"/>
      <c r="AG640" s="147" t="s">
        <v>1065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2" x14ac:dyDescent="0.2">
      <c r="A641" s="154"/>
      <c r="B641" s="155"/>
      <c r="C641" s="262" t="s">
        <v>1140</v>
      </c>
      <c r="D641" s="263"/>
      <c r="E641" s="263"/>
      <c r="F641" s="263"/>
      <c r="G641" s="263"/>
      <c r="H641" s="158"/>
      <c r="I641" s="158"/>
      <c r="J641" s="158"/>
      <c r="K641" s="158"/>
      <c r="L641" s="158"/>
      <c r="M641" s="158"/>
      <c r="N641" s="157"/>
      <c r="O641" s="157"/>
      <c r="P641" s="157"/>
      <c r="Q641" s="157"/>
      <c r="R641" s="158"/>
      <c r="S641" s="158"/>
      <c r="T641" s="158"/>
      <c r="U641" s="158"/>
      <c r="V641" s="158"/>
      <c r="W641" s="158"/>
      <c r="X641" s="158"/>
      <c r="Y641" s="158"/>
      <c r="Z641" s="147"/>
      <c r="AA641" s="147"/>
      <c r="AB641" s="147"/>
      <c r="AC641" s="147"/>
      <c r="AD641" s="147"/>
      <c r="AE641" s="147"/>
      <c r="AF641" s="147"/>
      <c r="AG641" s="147" t="s">
        <v>351</v>
      </c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x14ac:dyDescent="0.2">
      <c r="A642" s="161" t="s">
        <v>243</v>
      </c>
      <c r="B642" s="162" t="s">
        <v>133</v>
      </c>
      <c r="C642" s="183" t="s">
        <v>134</v>
      </c>
      <c r="D642" s="163"/>
      <c r="E642" s="164"/>
      <c r="F642" s="165"/>
      <c r="G642" s="165">
        <f>SUMIF(AG643:AG648,"&lt;&gt;NOR",G643:G648)</f>
        <v>0</v>
      </c>
      <c r="H642" s="165"/>
      <c r="I642" s="165">
        <f>SUM(I643:I648)</f>
        <v>0</v>
      </c>
      <c r="J642" s="165"/>
      <c r="K642" s="165">
        <f>SUM(K643:K648)</f>
        <v>0</v>
      </c>
      <c r="L642" s="165"/>
      <c r="M642" s="165">
        <f>SUM(M643:M648)</f>
        <v>0</v>
      </c>
      <c r="N642" s="164"/>
      <c r="O642" s="164">
        <f>SUM(O643:O648)</f>
        <v>0.01</v>
      </c>
      <c r="P642" s="164"/>
      <c r="Q642" s="164">
        <f>SUM(Q643:Q648)</f>
        <v>0</v>
      </c>
      <c r="R642" s="165"/>
      <c r="S642" s="165"/>
      <c r="T642" s="166"/>
      <c r="U642" s="160"/>
      <c r="V642" s="160">
        <f>SUM(V643:V648)</f>
        <v>1.1300000000000001</v>
      </c>
      <c r="W642" s="160"/>
      <c r="X642" s="160"/>
      <c r="Y642" s="160"/>
      <c r="AG642" t="s">
        <v>244</v>
      </c>
    </row>
    <row r="643" spans="1:60" outlineLevel="1" x14ac:dyDescent="0.2">
      <c r="A643" s="168">
        <v>78</v>
      </c>
      <c r="B643" s="169" t="s">
        <v>1169</v>
      </c>
      <c r="C643" s="184" t="s">
        <v>1170</v>
      </c>
      <c r="D643" s="170" t="s">
        <v>383</v>
      </c>
      <c r="E643" s="171">
        <v>3</v>
      </c>
      <c r="F643" s="172"/>
      <c r="G643" s="173">
        <f>ROUND(E643*F643,2)</f>
        <v>0</v>
      </c>
      <c r="H643" s="172"/>
      <c r="I643" s="173">
        <f>ROUND(E643*H643,2)</f>
        <v>0</v>
      </c>
      <c r="J643" s="172"/>
      <c r="K643" s="173">
        <f>ROUND(E643*J643,2)</f>
        <v>0</v>
      </c>
      <c r="L643" s="173">
        <v>21</v>
      </c>
      <c r="M643" s="173">
        <f>G643*(1+L643/100)</f>
        <v>0</v>
      </c>
      <c r="N643" s="171">
        <v>0</v>
      </c>
      <c r="O643" s="171">
        <f>ROUND(E643*N643,2)</f>
        <v>0</v>
      </c>
      <c r="P643" s="171">
        <v>0</v>
      </c>
      <c r="Q643" s="171">
        <f>ROUND(E643*P643,2)</f>
        <v>0</v>
      </c>
      <c r="R643" s="173" t="s">
        <v>666</v>
      </c>
      <c r="S643" s="173" t="s">
        <v>248</v>
      </c>
      <c r="T643" s="174" t="s">
        <v>289</v>
      </c>
      <c r="U643" s="158">
        <v>0.37</v>
      </c>
      <c r="V643" s="158">
        <f>ROUND(E643*U643,2)</f>
        <v>1.1100000000000001</v>
      </c>
      <c r="W643" s="158"/>
      <c r="X643" s="158" t="s">
        <v>290</v>
      </c>
      <c r="Y643" s="158" t="s">
        <v>250</v>
      </c>
      <c r="Z643" s="147"/>
      <c r="AA643" s="147"/>
      <c r="AB643" s="147"/>
      <c r="AC643" s="147"/>
      <c r="AD643" s="147"/>
      <c r="AE643" s="147"/>
      <c r="AF643" s="147"/>
      <c r="AG643" s="147" t="s">
        <v>291</v>
      </c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2" x14ac:dyDescent="0.2">
      <c r="A644" s="154"/>
      <c r="B644" s="155"/>
      <c r="C644" s="193" t="s">
        <v>1171</v>
      </c>
      <c r="D644" s="189"/>
      <c r="E644" s="190">
        <v>3</v>
      </c>
      <c r="F644" s="158"/>
      <c r="G644" s="158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293</v>
      </c>
      <c r="AH644" s="147">
        <v>0</v>
      </c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ht="22.5" outlineLevel="1" x14ac:dyDescent="0.2">
      <c r="A645" s="168">
        <v>79</v>
      </c>
      <c r="B645" s="169" t="s">
        <v>1172</v>
      </c>
      <c r="C645" s="184" t="s">
        <v>1173</v>
      </c>
      <c r="D645" s="170" t="s">
        <v>383</v>
      </c>
      <c r="E645" s="171">
        <v>3</v>
      </c>
      <c r="F645" s="172"/>
      <c r="G645" s="173">
        <f>ROUND(E645*F645,2)</f>
        <v>0</v>
      </c>
      <c r="H645" s="172"/>
      <c r="I645" s="173">
        <f>ROUND(E645*H645,2)</f>
        <v>0</v>
      </c>
      <c r="J645" s="172"/>
      <c r="K645" s="173">
        <f>ROUND(E645*J645,2)</f>
        <v>0</v>
      </c>
      <c r="L645" s="173">
        <v>21</v>
      </c>
      <c r="M645" s="173">
        <f>G645*(1+L645/100)</f>
        <v>0</v>
      </c>
      <c r="N645" s="171">
        <v>4.0000000000000001E-3</v>
      </c>
      <c r="O645" s="171">
        <f>ROUND(E645*N645,2)</f>
        <v>0.01</v>
      </c>
      <c r="P645" s="171">
        <v>0</v>
      </c>
      <c r="Q645" s="171">
        <f>ROUND(E645*P645,2)</f>
        <v>0</v>
      </c>
      <c r="R645" s="173" t="s">
        <v>962</v>
      </c>
      <c r="S645" s="173" t="s">
        <v>248</v>
      </c>
      <c r="T645" s="174" t="s">
        <v>289</v>
      </c>
      <c r="U645" s="158">
        <v>0</v>
      </c>
      <c r="V645" s="158">
        <f>ROUND(E645*U645,2)</f>
        <v>0</v>
      </c>
      <c r="W645" s="158"/>
      <c r="X645" s="158" t="s">
        <v>963</v>
      </c>
      <c r="Y645" s="158" t="s">
        <v>250</v>
      </c>
      <c r="Z645" s="147"/>
      <c r="AA645" s="147"/>
      <c r="AB645" s="147"/>
      <c r="AC645" s="147"/>
      <c r="AD645" s="147"/>
      <c r="AE645" s="147"/>
      <c r="AF645" s="147"/>
      <c r="AG645" s="147" t="s">
        <v>964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2" x14ac:dyDescent="0.2">
      <c r="A646" s="154"/>
      <c r="B646" s="155"/>
      <c r="C646" s="193" t="s">
        <v>1174</v>
      </c>
      <c r="D646" s="189"/>
      <c r="E646" s="190">
        <v>3</v>
      </c>
      <c r="F646" s="158"/>
      <c r="G646" s="158"/>
      <c r="H646" s="158"/>
      <c r="I646" s="158"/>
      <c r="J646" s="158"/>
      <c r="K646" s="158"/>
      <c r="L646" s="158"/>
      <c r="M646" s="158"/>
      <c r="N646" s="157"/>
      <c r="O646" s="157"/>
      <c r="P646" s="157"/>
      <c r="Q646" s="157"/>
      <c r="R646" s="158"/>
      <c r="S646" s="158"/>
      <c r="T646" s="158"/>
      <c r="U646" s="158"/>
      <c r="V646" s="158"/>
      <c r="W646" s="158"/>
      <c r="X646" s="158"/>
      <c r="Y646" s="158"/>
      <c r="Z646" s="147"/>
      <c r="AA646" s="147"/>
      <c r="AB646" s="147"/>
      <c r="AC646" s="147"/>
      <c r="AD646" s="147"/>
      <c r="AE646" s="147"/>
      <c r="AF646" s="147"/>
      <c r="AG646" s="147" t="s">
        <v>293</v>
      </c>
      <c r="AH646" s="147">
        <v>5</v>
      </c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1" x14ac:dyDescent="0.2">
      <c r="A647" s="168">
        <v>80</v>
      </c>
      <c r="B647" s="169" t="s">
        <v>1175</v>
      </c>
      <c r="C647" s="184" t="s">
        <v>1176</v>
      </c>
      <c r="D647" s="170" t="s">
        <v>768</v>
      </c>
      <c r="E647" s="171">
        <v>1.2E-2</v>
      </c>
      <c r="F647" s="172"/>
      <c r="G647" s="173">
        <f>ROUND(E647*F647,2)</f>
        <v>0</v>
      </c>
      <c r="H647" s="172"/>
      <c r="I647" s="173">
        <f>ROUND(E647*H647,2)</f>
        <v>0</v>
      </c>
      <c r="J647" s="172"/>
      <c r="K647" s="173">
        <f>ROUND(E647*J647,2)</f>
        <v>0</v>
      </c>
      <c r="L647" s="173">
        <v>21</v>
      </c>
      <c r="M647" s="173">
        <f>G647*(1+L647/100)</f>
        <v>0</v>
      </c>
      <c r="N647" s="171">
        <v>0</v>
      </c>
      <c r="O647" s="171">
        <f>ROUND(E647*N647,2)</f>
        <v>0</v>
      </c>
      <c r="P647" s="171">
        <v>0</v>
      </c>
      <c r="Q647" s="171">
        <f>ROUND(E647*P647,2)</f>
        <v>0</v>
      </c>
      <c r="R647" s="173" t="s">
        <v>666</v>
      </c>
      <c r="S647" s="173" t="s">
        <v>248</v>
      </c>
      <c r="T647" s="174" t="s">
        <v>289</v>
      </c>
      <c r="U647" s="158">
        <v>1.573</v>
      </c>
      <c r="V647" s="158">
        <f>ROUND(E647*U647,2)</f>
        <v>0.02</v>
      </c>
      <c r="W647" s="158"/>
      <c r="X647" s="158" t="s">
        <v>1064</v>
      </c>
      <c r="Y647" s="158" t="s">
        <v>250</v>
      </c>
      <c r="Z647" s="147"/>
      <c r="AA647" s="147"/>
      <c r="AB647" s="147"/>
      <c r="AC647" s="147"/>
      <c r="AD647" s="147"/>
      <c r="AE647" s="147"/>
      <c r="AF647" s="147"/>
      <c r="AG647" s="147" t="s">
        <v>1065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2" x14ac:dyDescent="0.2">
      <c r="A648" s="154"/>
      <c r="B648" s="155"/>
      <c r="C648" s="262" t="s">
        <v>1177</v>
      </c>
      <c r="D648" s="263"/>
      <c r="E648" s="263"/>
      <c r="F648" s="263"/>
      <c r="G648" s="263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351</v>
      </c>
      <c r="AH648" s="147"/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x14ac:dyDescent="0.2">
      <c r="A649" s="161" t="s">
        <v>243</v>
      </c>
      <c r="B649" s="162" t="s">
        <v>135</v>
      </c>
      <c r="C649" s="183" t="s">
        <v>62</v>
      </c>
      <c r="D649" s="163"/>
      <c r="E649" s="164"/>
      <c r="F649" s="165"/>
      <c r="G649" s="165">
        <f>SUMIF(AG650:AG655,"&lt;&gt;NOR",G650:G655)</f>
        <v>0</v>
      </c>
      <c r="H649" s="165"/>
      <c r="I649" s="165">
        <f>SUM(I650:I655)</f>
        <v>0</v>
      </c>
      <c r="J649" s="165"/>
      <c r="K649" s="165">
        <f>SUM(K650:K655)</f>
        <v>0</v>
      </c>
      <c r="L649" s="165"/>
      <c r="M649" s="165">
        <f>SUM(M650:M655)</f>
        <v>0</v>
      </c>
      <c r="N649" s="164"/>
      <c r="O649" s="164">
        <f>SUM(O650:O655)</f>
        <v>1.2</v>
      </c>
      <c r="P649" s="164"/>
      <c r="Q649" s="164">
        <f>SUM(Q650:Q655)</f>
        <v>0</v>
      </c>
      <c r="R649" s="165"/>
      <c r="S649" s="165"/>
      <c r="T649" s="166"/>
      <c r="U649" s="160"/>
      <c r="V649" s="160">
        <f>SUM(V650:V655)</f>
        <v>19.850000000000001</v>
      </c>
      <c r="W649" s="160"/>
      <c r="X649" s="160"/>
      <c r="Y649" s="160"/>
      <c r="AG649" t="s">
        <v>244</v>
      </c>
    </row>
    <row r="650" spans="1:60" outlineLevel="1" x14ac:dyDescent="0.2">
      <c r="A650" s="168">
        <v>81</v>
      </c>
      <c r="B650" s="169" t="s">
        <v>1178</v>
      </c>
      <c r="C650" s="184" t="s">
        <v>1179</v>
      </c>
      <c r="D650" s="170" t="s">
        <v>383</v>
      </c>
      <c r="E650" s="171">
        <v>8</v>
      </c>
      <c r="F650" s="172"/>
      <c r="G650" s="173">
        <f>ROUND(E650*F650,2)</f>
        <v>0</v>
      </c>
      <c r="H650" s="172"/>
      <c r="I650" s="173">
        <f>ROUND(E650*H650,2)</f>
        <v>0</v>
      </c>
      <c r="J650" s="172"/>
      <c r="K650" s="173">
        <f>ROUND(E650*J650,2)</f>
        <v>0</v>
      </c>
      <c r="L650" s="173">
        <v>21</v>
      </c>
      <c r="M650" s="173">
        <f>G650*(1+L650/100)</f>
        <v>0</v>
      </c>
      <c r="N650" s="171">
        <v>0.15</v>
      </c>
      <c r="O650" s="171">
        <f>ROUND(E650*N650,2)</f>
        <v>1.2</v>
      </c>
      <c r="P650" s="171">
        <v>0</v>
      </c>
      <c r="Q650" s="171">
        <f>ROUND(E650*P650,2)</f>
        <v>0</v>
      </c>
      <c r="R650" s="173"/>
      <c r="S650" s="173" t="s">
        <v>672</v>
      </c>
      <c r="T650" s="174" t="s">
        <v>249</v>
      </c>
      <c r="U650" s="158">
        <v>1.7</v>
      </c>
      <c r="V650" s="158">
        <f>ROUND(E650*U650,2)</f>
        <v>13.6</v>
      </c>
      <c r="W650" s="158"/>
      <c r="X650" s="158" t="s">
        <v>290</v>
      </c>
      <c r="Y650" s="158" t="s">
        <v>250</v>
      </c>
      <c r="Z650" s="147"/>
      <c r="AA650" s="147"/>
      <c r="AB650" s="147"/>
      <c r="AC650" s="147"/>
      <c r="AD650" s="147"/>
      <c r="AE650" s="147"/>
      <c r="AF650" s="147"/>
      <c r="AG650" s="147" t="s">
        <v>291</v>
      </c>
      <c r="AH650" s="147"/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2" x14ac:dyDescent="0.2">
      <c r="A651" s="154"/>
      <c r="B651" s="155"/>
      <c r="C651" s="193" t="s">
        <v>1180</v>
      </c>
      <c r="D651" s="189"/>
      <c r="E651" s="190">
        <v>3</v>
      </c>
      <c r="F651" s="158"/>
      <c r="G651" s="158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293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193" t="s">
        <v>1181</v>
      </c>
      <c r="D652" s="189"/>
      <c r="E652" s="190">
        <v>3</v>
      </c>
      <c r="F652" s="158"/>
      <c r="G652" s="158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293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193" t="s">
        <v>1182</v>
      </c>
      <c r="D653" s="189"/>
      <c r="E653" s="190">
        <v>2</v>
      </c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293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1" x14ac:dyDescent="0.2">
      <c r="A654" s="168">
        <v>82</v>
      </c>
      <c r="B654" s="169" t="s">
        <v>1183</v>
      </c>
      <c r="C654" s="184" t="s">
        <v>1184</v>
      </c>
      <c r="D654" s="170" t="s">
        <v>768</v>
      </c>
      <c r="E654" s="171">
        <v>1.2</v>
      </c>
      <c r="F654" s="172"/>
      <c r="G654" s="173">
        <f>ROUND(E654*F654,2)</f>
        <v>0</v>
      </c>
      <c r="H654" s="172"/>
      <c r="I654" s="173">
        <f>ROUND(E654*H654,2)</f>
        <v>0</v>
      </c>
      <c r="J654" s="172"/>
      <c r="K654" s="173">
        <f>ROUND(E654*J654,2)</f>
        <v>0</v>
      </c>
      <c r="L654" s="173">
        <v>21</v>
      </c>
      <c r="M654" s="173">
        <f>G654*(1+L654/100)</f>
        <v>0</v>
      </c>
      <c r="N654" s="171">
        <v>0</v>
      </c>
      <c r="O654" s="171">
        <f>ROUND(E654*N654,2)</f>
        <v>0</v>
      </c>
      <c r="P654" s="171">
        <v>0</v>
      </c>
      <c r="Q654" s="171">
        <f>ROUND(E654*P654,2)</f>
        <v>0</v>
      </c>
      <c r="R654" s="173" t="s">
        <v>1185</v>
      </c>
      <c r="S654" s="173" t="s">
        <v>248</v>
      </c>
      <c r="T654" s="174" t="s">
        <v>289</v>
      </c>
      <c r="U654" s="158">
        <v>5.2060000000000004</v>
      </c>
      <c r="V654" s="158">
        <f>ROUND(E654*U654,2)</f>
        <v>6.25</v>
      </c>
      <c r="W654" s="158"/>
      <c r="X654" s="158" t="s">
        <v>1064</v>
      </c>
      <c r="Y654" s="158" t="s">
        <v>250</v>
      </c>
      <c r="Z654" s="147"/>
      <c r="AA654" s="147"/>
      <c r="AB654" s="147"/>
      <c r="AC654" s="147"/>
      <c r="AD654" s="147"/>
      <c r="AE654" s="147"/>
      <c r="AF654" s="147"/>
      <c r="AG654" s="147" t="s">
        <v>1065</v>
      </c>
      <c r="AH654" s="147"/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2" x14ac:dyDescent="0.2">
      <c r="A655" s="154"/>
      <c r="B655" s="155"/>
      <c r="C655" s="262" t="s">
        <v>1177</v>
      </c>
      <c r="D655" s="263"/>
      <c r="E655" s="263"/>
      <c r="F655" s="263"/>
      <c r="G655" s="263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351</v>
      </c>
      <c r="AH655" s="147"/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x14ac:dyDescent="0.2">
      <c r="A656" s="161" t="s">
        <v>243</v>
      </c>
      <c r="B656" s="162" t="s">
        <v>136</v>
      </c>
      <c r="C656" s="183" t="s">
        <v>137</v>
      </c>
      <c r="D656" s="163"/>
      <c r="E656" s="164"/>
      <c r="F656" s="165"/>
      <c r="G656" s="165">
        <f>SUMIF(AG657:AG665,"&lt;&gt;NOR",G657:G665)</f>
        <v>0</v>
      </c>
      <c r="H656" s="165"/>
      <c r="I656" s="165">
        <f>SUM(I657:I665)</f>
        <v>0</v>
      </c>
      <c r="J656" s="165"/>
      <c r="K656" s="165">
        <f>SUM(K657:K665)</f>
        <v>0</v>
      </c>
      <c r="L656" s="165"/>
      <c r="M656" s="165">
        <f>SUM(M657:M665)</f>
        <v>0</v>
      </c>
      <c r="N656" s="164"/>
      <c r="O656" s="164">
        <f>SUM(O657:O665)</f>
        <v>2.63</v>
      </c>
      <c r="P656" s="164"/>
      <c r="Q656" s="164">
        <f>SUM(Q657:Q665)</f>
        <v>0</v>
      </c>
      <c r="R656" s="165"/>
      <c r="S656" s="165"/>
      <c r="T656" s="166"/>
      <c r="U656" s="160"/>
      <c r="V656" s="160">
        <f>SUM(V657:V665)</f>
        <v>44.8</v>
      </c>
      <c r="W656" s="160"/>
      <c r="X656" s="160"/>
      <c r="Y656" s="160"/>
      <c r="AG656" t="s">
        <v>244</v>
      </c>
    </row>
    <row r="657" spans="1:60" outlineLevel="1" x14ac:dyDescent="0.2">
      <c r="A657" s="168">
        <v>83</v>
      </c>
      <c r="B657" s="169" t="s">
        <v>1186</v>
      </c>
      <c r="C657" s="184" t="s">
        <v>1187</v>
      </c>
      <c r="D657" s="170" t="s">
        <v>287</v>
      </c>
      <c r="E657" s="171">
        <v>160.65</v>
      </c>
      <c r="F657" s="172"/>
      <c r="G657" s="173">
        <f>ROUND(E657*F657,2)</f>
        <v>0</v>
      </c>
      <c r="H657" s="172"/>
      <c r="I657" s="173">
        <f>ROUND(E657*H657,2)</f>
        <v>0</v>
      </c>
      <c r="J657" s="172"/>
      <c r="K657" s="173">
        <f>ROUND(E657*J657,2)</f>
        <v>0</v>
      </c>
      <c r="L657" s="173">
        <v>21</v>
      </c>
      <c r="M657" s="173">
        <f>G657*(1+L657/100)</f>
        <v>0</v>
      </c>
      <c r="N657" s="171">
        <v>6.9999999999999994E-5</v>
      </c>
      <c r="O657" s="171">
        <f>ROUND(E657*N657,2)</f>
        <v>0.01</v>
      </c>
      <c r="P657" s="171">
        <v>0</v>
      </c>
      <c r="Q657" s="171">
        <f>ROUND(E657*P657,2)</f>
        <v>0</v>
      </c>
      <c r="R657" s="173" t="s">
        <v>1188</v>
      </c>
      <c r="S657" s="173" t="s">
        <v>248</v>
      </c>
      <c r="T657" s="174" t="s">
        <v>289</v>
      </c>
      <c r="U657" s="158">
        <v>0.25990000000000002</v>
      </c>
      <c r="V657" s="158">
        <f>ROUND(E657*U657,2)</f>
        <v>41.75</v>
      </c>
      <c r="W657" s="158"/>
      <c r="X657" s="158" t="s">
        <v>290</v>
      </c>
      <c r="Y657" s="158" t="s">
        <v>250</v>
      </c>
      <c r="Z657" s="147"/>
      <c r="AA657" s="147"/>
      <c r="AB657" s="147"/>
      <c r="AC657" s="147"/>
      <c r="AD657" s="147"/>
      <c r="AE657" s="147"/>
      <c r="AF657" s="147"/>
      <c r="AG657" s="147" t="s">
        <v>291</v>
      </c>
      <c r="AH657" s="147"/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2" x14ac:dyDescent="0.2">
      <c r="A658" s="154"/>
      <c r="B658" s="155"/>
      <c r="C658" s="262" t="s">
        <v>1189</v>
      </c>
      <c r="D658" s="263"/>
      <c r="E658" s="263"/>
      <c r="F658" s="263"/>
      <c r="G658" s="263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351</v>
      </c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2" x14ac:dyDescent="0.2">
      <c r="A659" s="154"/>
      <c r="B659" s="155"/>
      <c r="C659" s="193" t="s">
        <v>1190</v>
      </c>
      <c r="D659" s="189"/>
      <c r="E659" s="190"/>
      <c r="F659" s="158"/>
      <c r="G659" s="158"/>
      <c r="H659" s="158"/>
      <c r="I659" s="158"/>
      <c r="J659" s="158"/>
      <c r="K659" s="158"/>
      <c r="L659" s="158"/>
      <c r="M659" s="158"/>
      <c r="N659" s="157"/>
      <c r="O659" s="157"/>
      <c r="P659" s="157"/>
      <c r="Q659" s="157"/>
      <c r="R659" s="158"/>
      <c r="S659" s="158"/>
      <c r="T659" s="158"/>
      <c r="U659" s="158"/>
      <c r="V659" s="158"/>
      <c r="W659" s="158"/>
      <c r="X659" s="158"/>
      <c r="Y659" s="158"/>
      <c r="Z659" s="147"/>
      <c r="AA659" s="147"/>
      <c r="AB659" s="147"/>
      <c r="AC659" s="147"/>
      <c r="AD659" s="147"/>
      <c r="AE659" s="147"/>
      <c r="AF659" s="147"/>
      <c r="AG659" s="147" t="s">
        <v>293</v>
      </c>
      <c r="AH659" s="147">
        <v>0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">
      <c r="A660" s="154"/>
      <c r="B660" s="155"/>
      <c r="C660" s="193" t="s">
        <v>1145</v>
      </c>
      <c r="D660" s="189"/>
      <c r="E660" s="190">
        <v>160.65</v>
      </c>
      <c r="F660" s="158"/>
      <c r="G660" s="158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293</v>
      </c>
      <c r="AH660" s="147">
        <v>0</v>
      </c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ht="22.5" outlineLevel="1" x14ac:dyDescent="0.2">
      <c r="A661" s="168">
        <v>84</v>
      </c>
      <c r="B661" s="169" t="s">
        <v>1191</v>
      </c>
      <c r="C661" s="184" t="s">
        <v>1192</v>
      </c>
      <c r="D661" s="170" t="s">
        <v>287</v>
      </c>
      <c r="E661" s="171">
        <v>184.7475</v>
      </c>
      <c r="F661" s="172"/>
      <c r="G661" s="173">
        <f>ROUND(E661*F661,2)</f>
        <v>0</v>
      </c>
      <c r="H661" s="172"/>
      <c r="I661" s="173">
        <f>ROUND(E661*H661,2)</f>
        <v>0</v>
      </c>
      <c r="J661" s="172"/>
      <c r="K661" s="173">
        <f>ROUND(E661*J661,2)</f>
        <v>0</v>
      </c>
      <c r="L661" s="173">
        <v>21</v>
      </c>
      <c r="M661" s="173">
        <f>G661*(1+L661/100)</f>
        <v>0</v>
      </c>
      <c r="N661" s="171">
        <v>1.4200000000000001E-2</v>
      </c>
      <c r="O661" s="171">
        <f>ROUND(E661*N661,2)</f>
        <v>2.62</v>
      </c>
      <c r="P661" s="171">
        <v>0</v>
      </c>
      <c r="Q661" s="171">
        <f>ROUND(E661*P661,2)</f>
        <v>0</v>
      </c>
      <c r="R661" s="173" t="s">
        <v>962</v>
      </c>
      <c r="S661" s="173" t="s">
        <v>248</v>
      </c>
      <c r="T661" s="174" t="s">
        <v>289</v>
      </c>
      <c r="U661" s="158">
        <v>0</v>
      </c>
      <c r="V661" s="158">
        <f>ROUND(E661*U661,2)</f>
        <v>0</v>
      </c>
      <c r="W661" s="158"/>
      <c r="X661" s="158" t="s">
        <v>963</v>
      </c>
      <c r="Y661" s="158" t="s">
        <v>250</v>
      </c>
      <c r="Z661" s="147"/>
      <c r="AA661" s="147"/>
      <c r="AB661" s="147"/>
      <c r="AC661" s="147"/>
      <c r="AD661" s="147"/>
      <c r="AE661" s="147"/>
      <c r="AF661" s="147"/>
      <c r="AG661" s="147" t="s">
        <v>964</v>
      </c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2" x14ac:dyDescent="0.2">
      <c r="A662" s="154"/>
      <c r="B662" s="155"/>
      <c r="C662" s="193" t="s">
        <v>1190</v>
      </c>
      <c r="D662" s="189"/>
      <c r="E662" s="190"/>
      <c r="F662" s="158"/>
      <c r="G662" s="158"/>
      <c r="H662" s="158"/>
      <c r="I662" s="158"/>
      <c r="J662" s="158"/>
      <c r="K662" s="158"/>
      <c r="L662" s="158"/>
      <c r="M662" s="158"/>
      <c r="N662" s="157"/>
      <c r="O662" s="157"/>
      <c r="P662" s="157"/>
      <c r="Q662" s="157"/>
      <c r="R662" s="158"/>
      <c r="S662" s="158"/>
      <c r="T662" s="158"/>
      <c r="U662" s="158"/>
      <c r="V662" s="158"/>
      <c r="W662" s="158"/>
      <c r="X662" s="158"/>
      <c r="Y662" s="158"/>
      <c r="Z662" s="147"/>
      <c r="AA662" s="147"/>
      <c r="AB662" s="147"/>
      <c r="AC662" s="147"/>
      <c r="AD662" s="147"/>
      <c r="AE662" s="147"/>
      <c r="AF662" s="147"/>
      <c r="AG662" s="147" t="s">
        <v>293</v>
      </c>
      <c r="AH662" s="147">
        <v>0</v>
      </c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3" x14ac:dyDescent="0.2">
      <c r="A663" s="154"/>
      <c r="B663" s="155"/>
      <c r="C663" s="193" t="s">
        <v>1193</v>
      </c>
      <c r="D663" s="189"/>
      <c r="E663" s="190">
        <v>184.7475</v>
      </c>
      <c r="F663" s="158"/>
      <c r="G663" s="158"/>
      <c r="H663" s="158"/>
      <c r="I663" s="158"/>
      <c r="J663" s="158"/>
      <c r="K663" s="158"/>
      <c r="L663" s="158"/>
      <c r="M663" s="158"/>
      <c r="N663" s="157"/>
      <c r="O663" s="157"/>
      <c r="P663" s="157"/>
      <c r="Q663" s="157"/>
      <c r="R663" s="158"/>
      <c r="S663" s="158"/>
      <c r="T663" s="158"/>
      <c r="U663" s="158"/>
      <c r="V663" s="158"/>
      <c r="W663" s="158"/>
      <c r="X663" s="158"/>
      <c r="Y663" s="158"/>
      <c r="Z663" s="147"/>
      <c r="AA663" s="147"/>
      <c r="AB663" s="147"/>
      <c r="AC663" s="147"/>
      <c r="AD663" s="147"/>
      <c r="AE663" s="147"/>
      <c r="AF663" s="147"/>
      <c r="AG663" s="147" t="s">
        <v>293</v>
      </c>
      <c r="AH663" s="147">
        <v>0</v>
      </c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1" x14ac:dyDescent="0.2">
      <c r="A664" s="168">
        <v>85</v>
      </c>
      <c r="B664" s="169" t="s">
        <v>1194</v>
      </c>
      <c r="C664" s="184" t="s">
        <v>1195</v>
      </c>
      <c r="D664" s="170" t="s">
        <v>768</v>
      </c>
      <c r="E664" s="171">
        <v>2.6346599999999998</v>
      </c>
      <c r="F664" s="172"/>
      <c r="G664" s="173">
        <f>ROUND(E664*F664,2)</f>
        <v>0</v>
      </c>
      <c r="H664" s="172"/>
      <c r="I664" s="173">
        <f>ROUND(E664*H664,2)</f>
        <v>0</v>
      </c>
      <c r="J664" s="172"/>
      <c r="K664" s="173">
        <f>ROUND(E664*J664,2)</f>
        <v>0</v>
      </c>
      <c r="L664" s="173">
        <v>21</v>
      </c>
      <c r="M664" s="173">
        <f>G664*(1+L664/100)</f>
        <v>0</v>
      </c>
      <c r="N664" s="171">
        <v>0</v>
      </c>
      <c r="O664" s="171">
        <f>ROUND(E664*N664,2)</f>
        <v>0</v>
      </c>
      <c r="P664" s="171">
        <v>0</v>
      </c>
      <c r="Q664" s="171">
        <f>ROUND(E664*P664,2)</f>
        <v>0</v>
      </c>
      <c r="R664" s="173" t="s">
        <v>1188</v>
      </c>
      <c r="S664" s="173" t="s">
        <v>248</v>
      </c>
      <c r="T664" s="174" t="s">
        <v>289</v>
      </c>
      <c r="U664" s="158">
        <v>1.1559999999999999</v>
      </c>
      <c r="V664" s="158">
        <f>ROUND(E664*U664,2)</f>
        <v>3.05</v>
      </c>
      <c r="W664" s="158"/>
      <c r="X664" s="158" t="s">
        <v>1064</v>
      </c>
      <c r="Y664" s="158" t="s">
        <v>250</v>
      </c>
      <c r="Z664" s="147"/>
      <c r="AA664" s="147"/>
      <c r="AB664" s="147"/>
      <c r="AC664" s="147"/>
      <c r="AD664" s="147"/>
      <c r="AE664" s="147"/>
      <c r="AF664" s="147"/>
      <c r="AG664" s="147" t="s">
        <v>1065</v>
      </c>
      <c r="AH664" s="147"/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2" x14ac:dyDescent="0.2">
      <c r="A665" s="154"/>
      <c r="B665" s="155"/>
      <c r="C665" s="262" t="s">
        <v>1140</v>
      </c>
      <c r="D665" s="263"/>
      <c r="E665" s="263"/>
      <c r="F665" s="263"/>
      <c r="G665" s="263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351</v>
      </c>
      <c r="AH665" s="147"/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x14ac:dyDescent="0.2">
      <c r="A666" s="161" t="s">
        <v>243</v>
      </c>
      <c r="B666" s="162" t="s">
        <v>138</v>
      </c>
      <c r="C666" s="183" t="s">
        <v>139</v>
      </c>
      <c r="D666" s="163"/>
      <c r="E666" s="164"/>
      <c r="F666" s="165"/>
      <c r="G666" s="165">
        <f>SUMIF(AG667:AG682,"&lt;&gt;NOR",G667:G682)</f>
        <v>0</v>
      </c>
      <c r="H666" s="165"/>
      <c r="I666" s="165">
        <f>SUM(I667:I682)</f>
        <v>0</v>
      </c>
      <c r="J666" s="165"/>
      <c r="K666" s="165">
        <f>SUM(K667:K682)</f>
        <v>0</v>
      </c>
      <c r="L666" s="165"/>
      <c r="M666" s="165">
        <f>SUM(M667:M682)</f>
        <v>0</v>
      </c>
      <c r="N666" s="164"/>
      <c r="O666" s="164">
        <f>SUM(O667:O682)</f>
        <v>1.73</v>
      </c>
      <c r="P666" s="164"/>
      <c r="Q666" s="164">
        <f>SUM(Q667:Q682)</f>
        <v>0</v>
      </c>
      <c r="R666" s="165"/>
      <c r="S666" s="165"/>
      <c r="T666" s="166"/>
      <c r="U666" s="160"/>
      <c r="V666" s="160">
        <f>SUM(V667:V682)</f>
        <v>282.33</v>
      </c>
      <c r="W666" s="160"/>
      <c r="X666" s="160"/>
      <c r="Y666" s="160"/>
      <c r="AG666" t="s">
        <v>244</v>
      </c>
    </row>
    <row r="667" spans="1:60" outlineLevel="1" x14ac:dyDescent="0.2">
      <c r="A667" s="168">
        <v>86</v>
      </c>
      <c r="B667" s="169" t="s">
        <v>1196</v>
      </c>
      <c r="C667" s="184" t="s">
        <v>1197</v>
      </c>
      <c r="D667" s="170" t="s">
        <v>383</v>
      </c>
      <c r="E667" s="171">
        <v>2</v>
      </c>
      <c r="F667" s="172"/>
      <c r="G667" s="173">
        <f>ROUND(E667*F667,2)</f>
        <v>0</v>
      </c>
      <c r="H667" s="172"/>
      <c r="I667" s="173">
        <f>ROUND(E667*H667,2)</f>
        <v>0</v>
      </c>
      <c r="J667" s="172"/>
      <c r="K667" s="173">
        <f>ROUND(E667*J667,2)</f>
        <v>0</v>
      </c>
      <c r="L667" s="173">
        <v>21</v>
      </c>
      <c r="M667" s="173">
        <f>G667*(1+L667/100)</f>
        <v>0</v>
      </c>
      <c r="N667" s="171">
        <v>3.0000000000000001E-5</v>
      </c>
      <c r="O667" s="171">
        <f>ROUND(E667*N667,2)</f>
        <v>0</v>
      </c>
      <c r="P667" s="171">
        <v>0</v>
      </c>
      <c r="Q667" s="171">
        <f>ROUND(E667*P667,2)</f>
        <v>0</v>
      </c>
      <c r="R667" s="173" t="s">
        <v>682</v>
      </c>
      <c r="S667" s="173" t="s">
        <v>248</v>
      </c>
      <c r="T667" s="174" t="s">
        <v>289</v>
      </c>
      <c r="U667" s="158">
        <v>0.14949999999999999</v>
      </c>
      <c r="V667" s="158">
        <f>ROUND(E667*U667,2)</f>
        <v>0.3</v>
      </c>
      <c r="W667" s="158"/>
      <c r="X667" s="158" t="s">
        <v>290</v>
      </c>
      <c r="Y667" s="158" t="s">
        <v>250</v>
      </c>
      <c r="Z667" s="147"/>
      <c r="AA667" s="147"/>
      <c r="AB667" s="147"/>
      <c r="AC667" s="147"/>
      <c r="AD667" s="147"/>
      <c r="AE667" s="147"/>
      <c r="AF667" s="147"/>
      <c r="AG667" s="147" t="s">
        <v>291</v>
      </c>
      <c r="AH667" s="147"/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2" x14ac:dyDescent="0.2">
      <c r="A668" s="154"/>
      <c r="B668" s="155"/>
      <c r="C668" s="253" t="s">
        <v>1198</v>
      </c>
      <c r="D668" s="254"/>
      <c r="E668" s="254"/>
      <c r="F668" s="254"/>
      <c r="G668" s="254"/>
      <c r="H668" s="158"/>
      <c r="I668" s="158"/>
      <c r="J668" s="158"/>
      <c r="K668" s="158"/>
      <c r="L668" s="158"/>
      <c r="M668" s="158"/>
      <c r="N668" s="157"/>
      <c r="O668" s="157"/>
      <c r="P668" s="157"/>
      <c r="Q668" s="157"/>
      <c r="R668" s="158"/>
      <c r="S668" s="158"/>
      <c r="T668" s="158"/>
      <c r="U668" s="158"/>
      <c r="V668" s="158"/>
      <c r="W668" s="158"/>
      <c r="X668" s="158"/>
      <c r="Y668" s="158"/>
      <c r="Z668" s="147"/>
      <c r="AA668" s="147"/>
      <c r="AB668" s="147"/>
      <c r="AC668" s="147"/>
      <c r="AD668" s="147"/>
      <c r="AE668" s="147"/>
      <c r="AF668" s="147"/>
      <c r="AG668" s="147" t="s">
        <v>253</v>
      </c>
      <c r="AH668" s="147"/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2" x14ac:dyDescent="0.2">
      <c r="A669" s="154"/>
      <c r="B669" s="155"/>
      <c r="C669" s="193" t="s">
        <v>1199</v>
      </c>
      <c r="D669" s="189"/>
      <c r="E669" s="190">
        <v>2</v>
      </c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293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ht="22.5" outlineLevel="1" x14ac:dyDescent="0.2">
      <c r="A670" s="168">
        <v>87</v>
      </c>
      <c r="B670" s="169" t="s">
        <v>1200</v>
      </c>
      <c r="C670" s="184" t="s">
        <v>1201</v>
      </c>
      <c r="D670" s="170" t="s">
        <v>565</v>
      </c>
      <c r="E670" s="171">
        <v>54.5</v>
      </c>
      <c r="F670" s="172"/>
      <c r="G670" s="173">
        <f>ROUND(E670*F670,2)</f>
        <v>0</v>
      </c>
      <c r="H670" s="172"/>
      <c r="I670" s="173">
        <f>ROUND(E670*H670,2)</f>
        <v>0</v>
      </c>
      <c r="J670" s="172"/>
      <c r="K670" s="173">
        <f>ROUND(E670*J670,2)</f>
        <v>0</v>
      </c>
      <c r="L670" s="173">
        <v>21</v>
      </c>
      <c r="M670" s="173">
        <f>G670*(1+L670/100)</f>
        <v>0</v>
      </c>
      <c r="N670" s="171">
        <v>2.31E-3</v>
      </c>
      <c r="O670" s="171">
        <f>ROUND(E670*N670,2)</f>
        <v>0.13</v>
      </c>
      <c r="P670" s="171">
        <v>0</v>
      </c>
      <c r="Q670" s="171">
        <f>ROUND(E670*P670,2)</f>
        <v>0</v>
      </c>
      <c r="R670" s="173" t="s">
        <v>682</v>
      </c>
      <c r="S670" s="173" t="s">
        <v>248</v>
      </c>
      <c r="T670" s="174" t="s">
        <v>289</v>
      </c>
      <c r="U670" s="158">
        <v>0.64319999999999999</v>
      </c>
      <c r="V670" s="158">
        <f>ROUND(E670*U670,2)</f>
        <v>35.049999999999997</v>
      </c>
      <c r="W670" s="158"/>
      <c r="X670" s="158" t="s">
        <v>290</v>
      </c>
      <c r="Y670" s="158" t="s">
        <v>250</v>
      </c>
      <c r="Z670" s="147"/>
      <c r="AA670" s="147"/>
      <c r="AB670" s="147"/>
      <c r="AC670" s="147"/>
      <c r="AD670" s="147"/>
      <c r="AE670" s="147"/>
      <c r="AF670" s="147"/>
      <c r="AG670" s="147" t="s">
        <v>291</v>
      </c>
      <c r="AH670" s="147"/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2" x14ac:dyDescent="0.2">
      <c r="A671" s="154"/>
      <c r="B671" s="155"/>
      <c r="C671" s="193" t="s">
        <v>1202</v>
      </c>
      <c r="D671" s="189"/>
      <c r="E671" s="190">
        <v>54.5</v>
      </c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293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1" x14ac:dyDescent="0.2">
      <c r="A672" s="168">
        <v>88</v>
      </c>
      <c r="B672" s="169" t="s">
        <v>1203</v>
      </c>
      <c r="C672" s="184" t="s">
        <v>1204</v>
      </c>
      <c r="D672" s="170" t="s">
        <v>565</v>
      </c>
      <c r="E672" s="171">
        <v>26.4</v>
      </c>
      <c r="F672" s="172"/>
      <c r="G672" s="173">
        <f>ROUND(E672*F672,2)</f>
        <v>0</v>
      </c>
      <c r="H672" s="172"/>
      <c r="I672" s="173">
        <f>ROUND(E672*H672,2)</f>
        <v>0</v>
      </c>
      <c r="J672" s="172"/>
      <c r="K672" s="173">
        <f>ROUND(E672*J672,2)</f>
        <v>0</v>
      </c>
      <c r="L672" s="173">
        <v>21</v>
      </c>
      <c r="M672" s="173">
        <f>G672*(1+L672/100)</f>
        <v>0</v>
      </c>
      <c r="N672" s="171">
        <v>1.6299999999999999E-3</v>
      </c>
      <c r="O672" s="171">
        <f>ROUND(E672*N672,2)</f>
        <v>0.04</v>
      </c>
      <c r="P672" s="171">
        <v>0</v>
      </c>
      <c r="Q672" s="171">
        <f>ROUND(E672*P672,2)</f>
        <v>0</v>
      </c>
      <c r="R672" s="173" t="s">
        <v>682</v>
      </c>
      <c r="S672" s="173" t="s">
        <v>248</v>
      </c>
      <c r="T672" s="174" t="s">
        <v>289</v>
      </c>
      <c r="U672" s="158">
        <v>0.27150000000000002</v>
      </c>
      <c r="V672" s="158">
        <f>ROUND(E672*U672,2)</f>
        <v>7.17</v>
      </c>
      <c r="W672" s="158"/>
      <c r="X672" s="158" t="s">
        <v>290</v>
      </c>
      <c r="Y672" s="158" t="s">
        <v>250</v>
      </c>
      <c r="Z672" s="147"/>
      <c r="AA672" s="147"/>
      <c r="AB672" s="147"/>
      <c r="AC672" s="147"/>
      <c r="AD672" s="147"/>
      <c r="AE672" s="147"/>
      <c r="AF672" s="147"/>
      <c r="AG672" s="147" t="s">
        <v>291</v>
      </c>
      <c r="AH672" s="147"/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2" x14ac:dyDescent="0.2">
      <c r="A673" s="154"/>
      <c r="B673" s="155"/>
      <c r="C673" s="193" t="s">
        <v>1205</v>
      </c>
      <c r="D673" s="189"/>
      <c r="E673" s="190">
        <v>26.4</v>
      </c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293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1" x14ac:dyDescent="0.2">
      <c r="A674" s="168">
        <v>89</v>
      </c>
      <c r="B674" s="169" t="s">
        <v>1206</v>
      </c>
      <c r="C674" s="184" t="s">
        <v>1207</v>
      </c>
      <c r="D674" s="170" t="s">
        <v>565</v>
      </c>
      <c r="E674" s="171">
        <v>296</v>
      </c>
      <c r="F674" s="172"/>
      <c r="G674" s="173">
        <f>ROUND(E674*F674,2)</f>
        <v>0</v>
      </c>
      <c r="H674" s="172"/>
      <c r="I674" s="173">
        <f>ROUND(E674*H674,2)</f>
        <v>0</v>
      </c>
      <c r="J674" s="172"/>
      <c r="K674" s="173">
        <f>ROUND(E674*J674,2)</f>
        <v>0</v>
      </c>
      <c r="L674" s="173">
        <v>21</v>
      </c>
      <c r="M674" s="173">
        <f>G674*(1+L674/100)</f>
        <v>0</v>
      </c>
      <c r="N674" s="171">
        <v>2.7100000000000002E-3</v>
      </c>
      <c r="O674" s="171">
        <f>ROUND(E674*N674,2)</f>
        <v>0.8</v>
      </c>
      <c r="P674" s="171">
        <v>0</v>
      </c>
      <c r="Q674" s="171">
        <f>ROUND(E674*P674,2)</f>
        <v>0</v>
      </c>
      <c r="R674" s="173" t="s">
        <v>682</v>
      </c>
      <c r="S674" s="173" t="s">
        <v>248</v>
      </c>
      <c r="T674" s="174" t="s">
        <v>289</v>
      </c>
      <c r="U674" s="158">
        <v>0.28039999999999998</v>
      </c>
      <c r="V674" s="158">
        <f>ROUND(E674*U674,2)</f>
        <v>83</v>
      </c>
      <c r="W674" s="158"/>
      <c r="X674" s="158" t="s">
        <v>290</v>
      </c>
      <c r="Y674" s="158" t="s">
        <v>250</v>
      </c>
      <c r="Z674" s="147"/>
      <c r="AA674" s="147"/>
      <c r="AB674" s="147"/>
      <c r="AC674" s="147"/>
      <c r="AD674" s="147"/>
      <c r="AE674" s="147"/>
      <c r="AF674" s="147"/>
      <c r="AG674" s="147" t="s">
        <v>291</v>
      </c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2" x14ac:dyDescent="0.2">
      <c r="A675" s="154"/>
      <c r="B675" s="155"/>
      <c r="C675" s="193" t="s">
        <v>1208</v>
      </c>
      <c r="D675" s="189"/>
      <c r="E675" s="190">
        <v>296</v>
      </c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293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ht="22.5" outlineLevel="1" x14ac:dyDescent="0.2">
      <c r="A676" s="168">
        <v>90</v>
      </c>
      <c r="B676" s="169" t="s">
        <v>1209</v>
      </c>
      <c r="C676" s="184" t="s">
        <v>1210</v>
      </c>
      <c r="D676" s="170" t="s">
        <v>565</v>
      </c>
      <c r="E676" s="171">
        <v>337.36500000000001</v>
      </c>
      <c r="F676" s="172"/>
      <c r="G676" s="173">
        <f>ROUND(E676*F676,2)</f>
        <v>0</v>
      </c>
      <c r="H676" s="172"/>
      <c r="I676" s="173">
        <f>ROUND(E676*H676,2)</f>
        <v>0</v>
      </c>
      <c r="J676" s="172"/>
      <c r="K676" s="173">
        <f>ROUND(E676*J676,2)</f>
        <v>0</v>
      </c>
      <c r="L676" s="173">
        <v>21</v>
      </c>
      <c r="M676" s="173">
        <f>G676*(1+L676/100)</f>
        <v>0</v>
      </c>
      <c r="N676" s="171">
        <v>2.2599999999999999E-3</v>
      </c>
      <c r="O676" s="171">
        <f>ROUND(E676*N676,2)</f>
        <v>0.76</v>
      </c>
      <c r="P676" s="171">
        <v>0</v>
      </c>
      <c r="Q676" s="171">
        <f>ROUND(E676*P676,2)</f>
        <v>0</v>
      </c>
      <c r="R676" s="173" t="s">
        <v>682</v>
      </c>
      <c r="S676" s="173" t="s">
        <v>248</v>
      </c>
      <c r="T676" s="174" t="s">
        <v>289</v>
      </c>
      <c r="U676" s="158">
        <v>0.44</v>
      </c>
      <c r="V676" s="158">
        <f>ROUND(E676*U676,2)</f>
        <v>148.44</v>
      </c>
      <c r="W676" s="158"/>
      <c r="X676" s="158" t="s">
        <v>290</v>
      </c>
      <c r="Y676" s="158" t="s">
        <v>250</v>
      </c>
      <c r="Z676" s="147"/>
      <c r="AA676" s="147"/>
      <c r="AB676" s="147"/>
      <c r="AC676" s="147"/>
      <c r="AD676" s="147"/>
      <c r="AE676" s="147"/>
      <c r="AF676" s="147"/>
      <c r="AG676" s="147" t="s">
        <v>291</v>
      </c>
      <c r="AH676" s="147"/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2" x14ac:dyDescent="0.2">
      <c r="A677" s="154"/>
      <c r="B677" s="155"/>
      <c r="C677" s="262" t="s">
        <v>1211</v>
      </c>
      <c r="D677" s="263"/>
      <c r="E677" s="263"/>
      <c r="F677" s="263"/>
      <c r="G677" s="263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351</v>
      </c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2" x14ac:dyDescent="0.2">
      <c r="A678" s="154"/>
      <c r="B678" s="155"/>
      <c r="C678" s="193" t="s">
        <v>1212</v>
      </c>
      <c r="D678" s="189"/>
      <c r="E678" s="190">
        <v>337.36500000000001</v>
      </c>
      <c r="F678" s="158"/>
      <c r="G678" s="158"/>
      <c r="H678" s="158"/>
      <c r="I678" s="158"/>
      <c r="J678" s="158"/>
      <c r="K678" s="158"/>
      <c r="L678" s="158"/>
      <c r="M678" s="158"/>
      <c r="N678" s="157"/>
      <c r="O678" s="157"/>
      <c r="P678" s="157"/>
      <c r="Q678" s="157"/>
      <c r="R678" s="158"/>
      <c r="S678" s="158"/>
      <c r="T678" s="158"/>
      <c r="U678" s="158"/>
      <c r="V678" s="158"/>
      <c r="W678" s="158"/>
      <c r="X678" s="158"/>
      <c r="Y678" s="158"/>
      <c r="Z678" s="147"/>
      <c r="AA678" s="147"/>
      <c r="AB678" s="147"/>
      <c r="AC678" s="147"/>
      <c r="AD678" s="147"/>
      <c r="AE678" s="147"/>
      <c r="AF678" s="147"/>
      <c r="AG678" s="147" t="s">
        <v>293</v>
      </c>
      <c r="AH678" s="147">
        <v>0</v>
      </c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ht="22.5" outlineLevel="1" x14ac:dyDescent="0.2">
      <c r="A679" s="168">
        <v>91</v>
      </c>
      <c r="B679" s="169" t="s">
        <v>1213</v>
      </c>
      <c r="C679" s="184" t="s">
        <v>1214</v>
      </c>
      <c r="D679" s="170" t="s">
        <v>383</v>
      </c>
      <c r="E679" s="171">
        <v>2</v>
      </c>
      <c r="F679" s="172"/>
      <c r="G679" s="173">
        <f>ROUND(E679*F679,2)</f>
        <v>0</v>
      </c>
      <c r="H679" s="172"/>
      <c r="I679" s="173">
        <f>ROUND(E679*H679,2)</f>
        <v>0</v>
      </c>
      <c r="J679" s="172"/>
      <c r="K679" s="173">
        <f>ROUND(E679*J679,2)</f>
        <v>0</v>
      </c>
      <c r="L679" s="173">
        <v>21</v>
      </c>
      <c r="M679" s="173">
        <f>G679*(1+L679/100)</f>
        <v>0</v>
      </c>
      <c r="N679" s="171">
        <v>1.4E-3</v>
      </c>
      <c r="O679" s="171">
        <f>ROUND(E679*N679,2)</f>
        <v>0</v>
      </c>
      <c r="P679" s="171">
        <v>0</v>
      </c>
      <c r="Q679" s="171">
        <f>ROUND(E679*P679,2)</f>
        <v>0</v>
      </c>
      <c r="R679" s="173" t="s">
        <v>962</v>
      </c>
      <c r="S679" s="173" t="s">
        <v>248</v>
      </c>
      <c r="T679" s="174" t="s">
        <v>289</v>
      </c>
      <c r="U679" s="158">
        <v>0</v>
      </c>
      <c r="V679" s="158">
        <f>ROUND(E679*U679,2)</f>
        <v>0</v>
      </c>
      <c r="W679" s="158"/>
      <c r="X679" s="158" t="s">
        <v>963</v>
      </c>
      <c r="Y679" s="158" t="s">
        <v>250</v>
      </c>
      <c r="Z679" s="147"/>
      <c r="AA679" s="147"/>
      <c r="AB679" s="147"/>
      <c r="AC679" s="147"/>
      <c r="AD679" s="147"/>
      <c r="AE679" s="147"/>
      <c r="AF679" s="147"/>
      <c r="AG679" s="147" t="s">
        <v>964</v>
      </c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</row>
    <row r="680" spans="1:60" outlineLevel="2" x14ac:dyDescent="0.2">
      <c r="A680" s="154"/>
      <c r="B680" s="155"/>
      <c r="C680" s="193" t="s">
        <v>1199</v>
      </c>
      <c r="D680" s="189"/>
      <c r="E680" s="190">
        <v>2</v>
      </c>
      <c r="F680" s="158"/>
      <c r="G680" s="158"/>
      <c r="H680" s="158"/>
      <c r="I680" s="158"/>
      <c r="J680" s="158"/>
      <c r="K680" s="158"/>
      <c r="L680" s="158"/>
      <c r="M680" s="158"/>
      <c r="N680" s="157"/>
      <c r="O680" s="157"/>
      <c r="P680" s="157"/>
      <c r="Q680" s="157"/>
      <c r="R680" s="158"/>
      <c r="S680" s="158"/>
      <c r="T680" s="158"/>
      <c r="U680" s="158"/>
      <c r="V680" s="158"/>
      <c r="W680" s="158"/>
      <c r="X680" s="158"/>
      <c r="Y680" s="158"/>
      <c r="Z680" s="147"/>
      <c r="AA680" s="147"/>
      <c r="AB680" s="147"/>
      <c r="AC680" s="147"/>
      <c r="AD680" s="147"/>
      <c r="AE680" s="147"/>
      <c r="AF680" s="147"/>
      <c r="AG680" s="147" t="s">
        <v>293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1" x14ac:dyDescent="0.2">
      <c r="A681" s="168">
        <v>92</v>
      </c>
      <c r="B681" s="169" t="s">
        <v>1215</v>
      </c>
      <c r="C681" s="184" t="s">
        <v>1216</v>
      </c>
      <c r="D681" s="170" t="s">
        <v>768</v>
      </c>
      <c r="E681" s="171">
        <v>1.7363900000000001</v>
      </c>
      <c r="F681" s="172"/>
      <c r="G681" s="173">
        <f>ROUND(E681*F681,2)</f>
        <v>0</v>
      </c>
      <c r="H681" s="172"/>
      <c r="I681" s="173">
        <f>ROUND(E681*H681,2)</f>
        <v>0</v>
      </c>
      <c r="J681" s="172"/>
      <c r="K681" s="173">
        <f>ROUND(E681*J681,2)</f>
        <v>0</v>
      </c>
      <c r="L681" s="173">
        <v>21</v>
      </c>
      <c r="M681" s="173">
        <f>G681*(1+L681/100)</f>
        <v>0</v>
      </c>
      <c r="N681" s="171">
        <v>0</v>
      </c>
      <c r="O681" s="171">
        <f>ROUND(E681*N681,2)</f>
        <v>0</v>
      </c>
      <c r="P681" s="171">
        <v>0</v>
      </c>
      <c r="Q681" s="171">
        <f>ROUND(E681*P681,2)</f>
        <v>0</v>
      </c>
      <c r="R681" s="173" t="s">
        <v>682</v>
      </c>
      <c r="S681" s="173" t="s">
        <v>248</v>
      </c>
      <c r="T681" s="174" t="s">
        <v>289</v>
      </c>
      <c r="U681" s="158">
        <v>4.82</v>
      </c>
      <c r="V681" s="158">
        <f>ROUND(E681*U681,2)</f>
        <v>8.3699999999999992</v>
      </c>
      <c r="W681" s="158"/>
      <c r="X681" s="158" t="s">
        <v>1064</v>
      </c>
      <c r="Y681" s="158" t="s">
        <v>250</v>
      </c>
      <c r="Z681" s="147"/>
      <c r="AA681" s="147"/>
      <c r="AB681" s="147"/>
      <c r="AC681" s="147"/>
      <c r="AD681" s="147"/>
      <c r="AE681" s="147"/>
      <c r="AF681" s="147"/>
      <c r="AG681" s="147" t="s">
        <v>1065</v>
      </c>
      <c r="AH681" s="147"/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2" x14ac:dyDescent="0.2">
      <c r="A682" s="154"/>
      <c r="B682" s="155"/>
      <c r="C682" s="262" t="s">
        <v>1140</v>
      </c>
      <c r="D682" s="263"/>
      <c r="E682" s="263"/>
      <c r="F682" s="263"/>
      <c r="G682" s="263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351</v>
      </c>
      <c r="AH682" s="147"/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x14ac:dyDescent="0.2">
      <c r="A683" s="161" t="s">
        <v>243</v>
      </c>
      <c r="B683" s="162" t="s">
        <v>140</v>
      </c>
      <c r="C683" s="183" t="s">
        <v>141</v>
      </c>
      <c r="D683" s="163"/>
      <c r="E683" s="164"/>
      <c r="F683" s="165"/>
      <c r="G683" s="165">
        <f>SUMIF(AG684:AG1085,"&lt;&gt;NOR",G684:G1085)</f>
        <v>0</v>
      </c>
      <c r="H683" s="165"/>
      <c r="I683" s="165">
        <f>SUM(I684:I1085)</f>
        <v>0</v>
      </c>
      <c r="J683" s="165"/>
      <c r="K683" s="165">
        <f>SUM(K684:K1085)</f>
        <v>0</v>
      </c>
      <c r="L683" s="165"/>
      <c r="M683" s="165">
        <f>SUM(M684:M1085)</f>
        <v>0</v>
      </c>
      <c r="N683" s="164"/>
      <c r="O683" s="164">
        <f>SUM(O684:O1085)</f>
        <v>1.4700000000000002</v>
      </c>
      <c r="P683" s="164"/>
      <c r="Q683" s="164">
        <f>SUM(Q684:Q1085)</f>
        <v>0</v>
      </c>
      <c r="R683" s="165"/>
      <c r="S683" s="165"/>
      <c r="T683" s="166"/>
      <c r="U683" s="160"/>
      <c r="V683" s="160">
        <f>SUM(V684:V1085)</f>
        <v>1140.3899999999999</v>
      </c>
      <c r="W683" s="160"/>
      <c r="X683" s="160"/>
      <c r="Y683" s="160"/>
      <c r="AG683" t="s">
        <v>244</v>
      </c>
    </row>
    <row r="684" spans="1:60" ht="33.75" outlineLevel="1" x14ac:dyDescent="0.2">
      <c r="A684" s="168">
        <v>93</v>
      </c>
      <c r="B684" s="169" t="s">
        <v>1217</v>
      </c>
      <c r="C684" s="184" t="s">
        <v>1218</v>
      </c>
      <c r="D684" s="170" t="s">
        <v>565</v>
      </c>
      <c r="E684" s="171">
        <v>721.67499999999995</v>
      </c>
      <c r="F684" s="172"/>
      <c r="G684" s="173">
        <f>ROUND(E684*F684,2)</f>
        <v>0</v>
      </c>
      <c r="H684" s="172"/>
      <c r="I684" s="173">
        <f>ROUND(E684*H684,2)</f>
        <v>0</v>
      </c>
      <c r="J684" s="172"/>
      <c r="K684" s="173">
        <f>ROUND(E684*J684,2)</f>
        <v>0</v>
      </c>
      <c r="L684" s="173">
        <v>21</v>
      </c>
      <c r="M684" s="173">
        <f>G684*(1+L684/100)</f>
        <v>0</v>
      </c>
      <c r="N684" s="171">
        <v>1.2E-4</v>
      </c>
      <c r="O684" s="171">
        <f>ROUND(E684*N684,2)</f>
        <v>0.09</v>
      </c>
      <c r="P684" s="171">
        <v>0</v>
      </c>
      <c r="Q684" s="171">
        <f>ROUND(E684*P684,2)</f>
        <v>0</v>
      </c>
      <c r="R684" s="173" t="s">
        <v>1219</v>
      </c>
      <c r="S684" s="173" t="s">
        <v>248</v>
      </c>
      <c r="T684" s="174" t="s">
        <v>289</v>
      </c>
      <c r="U684" s="158">
        <v>0.22</v>
      </c>
      <c r="V684" s="158">
        <f>ROUND(E684*U684,2)</f>
        <v>158.77000000000001</v>
      </c>
      <c r="W684" s="158"/>
      <c r="X684" s="158" t="s">
        <v>290</v>
      </c>
      <c r="Y684" s="158" t="s">
        <v>250</v>
      </c>
      <c r="Z684" s="147"/>
      <c r="AA684" s="147"/>
      <c r="AB684" s="147"/>
      <c r="AC684" s="147"/>
      <c r="AD684" s="147"/>
      <c r="AE684" s="147"/>
      <c r="AF684" s="147"/>
      <c r="AG684" s="147" t="s">
        <v>291</v>
      </c>
      <c r="AH684" s="147"/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ht="22.5" outlineLevel="2" x14ac:dyDescent="0.2">
      <c r="A685" s="154"/>
      <c r="B685" s="155"/>
      <c r="C685" s="253" t="s">
        <v>1220</v>
      </c>
      <c r="D685" s="254"/>
      <c r="E685" s="254"/>
      <c r="F685" s="254"/>
      <c r="G685" s="254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253</v>
      </c>
      <c r="AH685" s="147"/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75" t="str">
        <f>C685</f>
        <v>Z interiérové strany vymezení hloubky spáry PE provazcem a překrytí pružným tmelem, z vnější strany vložení expanzní pásky. Dodávka materiálu. Výplň spáry PU pěnou není součástí položky.</v>
      </c>
      <c r="BB685" s="147"/>
      <c r="BC685" s="147"/>
      <c r="BD685" s="147"/>
      <c r="BE685" s="147"/>
      <c r="BF685" s="147"/>
      <c r="BG685" s="147"/>
      <c r="BH685" s="147"/>
    </row>
    <row r="686" spans="1:60" outlineLevel="2" x14ac:dyDescent="0.2">
      <c r="A686" s="154"/>
      <c r="B686" s="155"/>
      <c r="C686" s="193" t="s">
        <v>1221</v>
      </c>
      <c r="D686" s="189"/>
      <c r="E686" s="190">
        <v>21.4</v>
      </c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293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">
      <c r="A687" s="154"/>
      <c r="B687" s="155"/>
      <c r="C687" s="193" t="s">
        <v>1222</v>
      </c>
      <c r="D687" s="189"/>
      <c r="E687" s="190">
        <v>7.1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293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">
      <c r="A688" s="154"/>
      <c r="B688" s="155"/>
      <c r="C688" s="193" t="s">
        <v>1223</v>
      </c>
      <c r="D688" s="189"/>
      <c r="E688" s="190">
        <v>7.1</v>
      </c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293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3" x14ac:dyDescent="0.2">
      <c r="A689" s="154"/>
      <c r="B689" s="155"/>
      <c r="C689" s="193" t="s">
        <v>1224</v>
      </c>
      <c r="D689" s="189"/>
      <c r="E689" s="190">
        <v>5.9</v>
      </c>
      <c r="F689" s="158"/>
      <c r="G689" s="158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293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3" x14ac:dyDescent="0.2">
      <c r="A690" s="154"/>
      <c r="B690" s="155"/>
      <c r="C690" s="193" t="s">
        <v>1225</v>
      </c>
      <c r="D690" s="189"/>
      <c r="E690" s="190">
        <v>10.7</v>
      </c>
      <c r="F690" s="158"/>
      <c r="G690" s="158"/>
      <c r="H690" s="158"/>
      <c r="I690" s="158"/>
      <c r="J690" s="158"/>
      <c r="K690" s="158"/>
      <c r="L690" s="158"/>
      <c r="M690" s="158"/>
      <c r="N690" s="157"/>
      <c r="O690" s="157"/>
      <c r="P690" s="157"/>
      <c r="Q690" s="157"/>
      <c r="R690" s="158"/>
      <c r="S690" s="158"/>
      <c r="T690" s="158"/>
      <c r="U690" s="158"/>
      <c r="V690" s="158"/>
      <c r="W690" s="158"/>
      <c r="X690" s="158"/>
      <c r="Y690" s="158"/>
      <c r="Z690" s="147"/>
      <c r="AA690" s="147"/>
      <c r="AB690" s="147"/>
      <c r="AC690" s="147"/>
      <c r="AD690" s="147"/>
      <c r="AE690" s="147"/>
      <c r="AF690" s="147"/>
      <c r="AG690" s="147" t="s">
        <v>293</v>
      </c>
      <c r="AH690" s="147">
        <v>0</v>
      </c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">
      <c r="A691" s="154"/>
      <c r="B691" s="155"/>
      <c r="C691" s="193" t="s">
        <v>1226</v>
      </c>
      <c r="D691" s="189"/>
      <c r="E691" s="190">
        <v>32.1</v>
      </c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293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3" x14ac:dyDescent="0.2">
      <c r="A692" s="154"/>
      <c r="B692" s="155"/>
      <c r="C692" s="193" t="s">
        <v>1227</v>
      </c>
      <c r="D692" s="189"/>
      <c r="E692" s="190">
        <v>42.8</v>
      </c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293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3" x14ac:dyDescent="0.2">
      <c r="A693" s="154"/>
      <c r="B693" s="155"/>
      <c r="C693" s="193" t="s">
        <v>1228</v>
      </c>
      <c r="D693" s="189"/>
      <c r="E693" s="190">
        <v>21.4</v>
      </c>
      <c r="F693" s="158"/>
      <c r="G693" s="158"/>
      <c r="H693" s="158"/>
      <c r="I693" s="158"/>
      <c r="J693" s="158"/>
      <c r="K693" s="158"/>
      <c r="L693" s="158"/>
      <c r="M693" s="158"/>
      <c r="N693" s="157"/>
      <c r="O693" s="157"/>
      <c r="P693" s="157"/>
      <c r="Q693" s="157"/>
      <c r="R693" s="158"/>
      <c r="S693" s="158"/>
      <c r="T693" s="158"/>
      <c r="U693" s="158"/>
      <c r="V693" s="158"/>
      <c r="W693" s="158"/>
      <c r="X693" s="158"/>
      <c r="Y693" s="158"/>
      <c r="Z693" s="147"/>
      <c r="AA693" s="147"/>
      <c r="AB693" s="147"/>
      <c r="AC693" s="147"/>
      <c r="AD693" s="147"/>
      <c r="AE693" s="147"/>
      <c r="AF693" s="147"/>
      <c r="AG693" s="147" t="s">
        <v>293</v>
      </c>
      <c r="AH693" s="147">
        <v>0</v>
      </c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3" x14ac:dyDescent="0.2">
      <c r="A694" s="154"/>
      <c r="B694" s="155"/>
      <c r="C694" s="193" t="s">
        <v>1229</v>
      </c>
      <c r="D694" s="189"/>
      <c r="E694" s="190">
        <v>10.7</v>
      </c>
      <c r="F694" s="158"/>
      <c r="G694" s="158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293</v>
      </c>
      <c r="AH694" s="147">
        <v>0</v>
      </c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3" x14ac:dyDescent="0.2">
      <c r="A695" s="154"/>
      <c r="B695" s="155"/>
      <c r="C695" s="193" t="s">
        <v>1230</v>
      </c>
      <c r="D695" s="189"/>
      <c r="E695" s="190">
        <v>19</v>
      </c>
      <c r="F695" s="158"/>
      <c r="G695" s="158"/>
      <c r="H695" s="158"/>
      <c r="I695" s="158"/>
      <c r="J695" s="158"/>
      <c r="K695" s="158"/>
      <c r="L695" s="158"/>
      <c r="M695" s="158"/>
      <c r="N695" s="157"/>
      <c r="O695" s="157"/>
      <c r="P695" s="157"/>
      <c r="Q695" s="157"/>
      <c r="R695" s="158"/>
      <c r="S695" s="158"/>
      <c r="T695" s="158"/>
      <c r="U695" s="158"/>
      <c r="V695" s="158"/>
      <c r="W695" s="158"/>
      <c r="X695" s="158"/>
      <c r="Y695" s="158"/>
      <c r="Z695" s="147"/>
      <c r="AA695" s="147"/>
      <c r="AB695" s="147"/>
      <c r="AC695" s="147"/>
      <c r="AD695" s="147"/>
      <c r="AE695" s="147"/>
      <c r="AF695" s="147"/>
      <c r="AG695" s="147" t="s">
        <v>293</v>
      </c>
      <c r="AH695" s="147">
        <v>0</v>
      </c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3" x14ac:dyDescent="0.2">
      <c r="A696" s="154"/>
      <c r="B696" s="155"/>
      <c r="C696" s="193" t="s">
        <v>1231</v>
      </c>
      <c r="D696" s="189"/>
      <c r="E696" s="190">
        <v>16.600000000000001</v>
      </c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293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">
      <c r="A697" s="154"/>
      <c r="B697" s="155"/>
      <c r="C697" s="193" t="s">
        <v>1232</v>
      </c>
      <c r="D697" s="189"/>
      <c r="E697" s="190">
        <v>7.24</v>
      </c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293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3" x14ac:dyDescent="0.2">
      <c r="A698" s="154"/>
      <c r="B698" s="155"/>
      <c r="C698" s="193" t="s">
        <v>1233</v>
      </c>
      <c r="D698" s="189"/>
      <c r="E698" s="190">
        <v>7.4</v>
      </c>
      <c r="F698" s="158"/>
      <c r="G698" s="158"/>
      <c r="H698" s="158"/>
      <c r="I698" s="158"/>
      <c r="J698" s="158"/>
      <c r="K698" s="158"/>
      <c r="L698" s="158"/>
      <c r="M698" s="158"/>
      <c r="N698" s="157"/>
      <c r="O698" s="157"/>
      <c r="P698" s="157"/>
      <c r="Q698" s="157"/>
      <c r="R698" s="158"/>
      <c r="S698" s="158"/>
      <c r="T698" s="158"/>
      <c r="U698" s="158"/>
      <c r="V698" s="158"/>
      <c r="W698" s="158"/>
      <c r="X698" s="158"/>
      <c r="Y698" s="158"/>
      <c r="Z698" s="147"/>
      <c r="AA698" s="147"/>
      <c r="AB698" s="147"/>
      <c r="AC698" s="147"/>
      <c r="AD698" s="147"/>
      <c r="AE698" s="147"/>
      <c r="AF698" s="147"/>
      <c r="AG698" s="147" t="s">
        <v>293</v>
      </c>
      <c r="AH698" s="147">
        <v>0</v>
      </c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3" x14ac:dyDescent="0.2">
      <c r="A699" s="154"/>
      <c r="B699" s="155"/>
      <c r="C699" s="193" t="s">
        <v>1234</v>
      </c>
      <c r="D699" s="189"/>
      <c r="E699" s="190">
        <v>17.18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293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">
      <c r="A700" s="154"/>
      <c r="B700" s="155"/>
      <c r="C700" s="193" t="s">
        <v>1235</v>
      </c>
      <c r="D700" s="189"/>
      <c r="E700" s="190">
        <v>5.0999999999999996</v>
      </c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293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">
      <c r="A701" s="154"/>
      <c r="B701" s="155"/>
      <c r="C701" s="193" t="s">
        <v>1236</v>
      </c>
      <c r="D701" s="189"/>
      <c r="E701" s="190">
        <v>6.29</v>
      </c>
      <c r="F701" s="158"/>
      <c r="G701" s="158"/>
      <c r="H701" s="158"/>
      <c r="I701" s="158"/>
      <c r="J701" s="158"/>
      <c r="K701" s="158"/>
      <c r="L701" s="158"/>
      <c r="M701" s="158"/>
      <c r="N701" s="157"/>
      <c r="O701" s="157"/>
      <c r="P701" s="157"/>
      <c r="Q701" s="157"/>
      <c r="R701" s="158"/>
      <c r="S701" s="158"/>
      <c r="T701" s="158"/>
      <c r="U701" s="158"/>
      <c r="V701" s="158"/>
      <c r="W701" s="158"/>
      <c r="X701" s="158"/>
      <c r="Y701" s="158"/>
      <c r="Z701" s="147"/>
      <c r="AA701" s="147"/>
      <c r="AB701" s="147"/>
      <c r="AC701" s="147"/>
      <c r="AD701" s="147"/>
      <c r="AE701" s="147"/>
      <c r="AF701" s="147"/>
      <c r="AG701" s="147" t="s">
        <v>293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">
      <c r="A702" s="154"/>
      <c r="B702" s="155"/>
      <c r="C702" s="193" t="s">
        <v>1237</v>
      </c>
      <c r="D702" s="189"/>
      <c r="E702" s="190">
        <v>6.29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293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">
      <c r="A703" s="154"/>
      <c r="B703" s="155"/>
      <c r="C703" s="193" t="s">
        <v>1238</v>
      </c>
      <c r="D703" s="189"/>
      <c r="E703" s="190">
        <v>19</v>
      </c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293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">
      <c r="A704" s="154"/>
      <c r="B704" s="155"/>
      <c r="C704" s="193" t="s">
        <v>1239</v>
      </c>
      <c r="D704" s="189"/>
      <c r="E704" s="190">
        <v>16.600000000000001</v>
      </c>
      <c r="F704" s="158"/>
      <c r="G704" s="158"/>
      <c r="H704" s="158"/>
      <c r="I704" s="158"/>
      <c r="J704" s="158"/>
      <c r="K704" s="158"/>
      <c r="L704" s="158"/>
      <c r="M704" s="158"/>
      <c r="N704" s="157"/>
      <c r="O704" s="157"/>
      <c r="P704" s="157"/>
      <c r="Q704" s="157"/>
      <c r="R704" s="158"/>
      <c r="S704" s="158"/>
      <c r="T704" s="158"/>
      <c r="U704" s="158"/>
      <c r="V704" s="158"/>
      <c r="W704" s="158"/>
      <c r="X704" s="158"/>
      <c r="Y704" s="158"/>
      <c r="Z704" s="147"/>
      <c r="AA704" s="147"/>
      <c r="AB704" s="147"/>
      <c r="AC704" s="147"/>
      <c r="AD704" s="147"/>
      <c r="AE704" s="147"/>
      <c r="AF704" s="147"/>
      <c r="AG704" s="147" t="s">
        <v>293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">
      <c r="A705" s="154"/>
      <c r="B705" s="155"/>
      <c r="C705" s="193" t="s">
        <v>1240</v>
      </c>
      <c r="D705" s="189"/>
      <c r="E705" s="190">
        <v>10.7</v>
      </c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293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3" x14ac:dyDescent="0.2">
      <c r="A706" s="154"/>
      <c r="B706" s="155"/>
      <c r="C706" s="193" t="s">
        <v>1241</v>
      </c>
      <c r="D706" s="189"/>
      <c r="E706" s="190">
        <v>7.1</v>
      </c>
      <c r="F706" s="158"/>
      <c r="G706" s="158"/>
      <c r="H706" s="158"/>
      <c r="I706" s="158"/>
      <c r="J706" s="158"/>
      <c r="K706" s="158"/>
      <c r="L706" s="158"/>
      <c r="M706" s="158"/>
      <c r="N706" s="157"/>
      <c r="O706" s="157"/>
      <c r="P706" s="157"/>
      <c r="Q706" s="157"/>
      <c r="R706" s="158"/>
      <c r="S706" s="158"/>
      <c r="T706" s="158"/>
      <c r="U706" s="158"/>
      <c r="V706" s="158"/>
      <c r="W706" s="158"/>
      <c r="X706" s="158"/>
      <c r="Y706" s="158"/>
      <c r="Z706" s="147"/>
      <c r="AA706" s="147"/>
      <c r="AB706" s="147"/>
      <c r="AC706" s="147"/>
      <c r="AD706" s="147"/>
      <c r="AE706" s="147"/>
      <c r="AF706" s="147"/>
      <c r="AG706" s="147" t="s">
        <v>293</v>
      </c>
      <c r="AH706" s="147">
        <v>0</v>
      </c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3" x14ac:dyDescent="0.2">
      <c r="A707" s="154"/>
      <c r="B707" s="155"/>
      <c r="C707" s="193" t="s">
        <v>1242</v>
      </c>
      <c r="D707" s="189"/>
      <c r="E707" s="190">
        <v>9.48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293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3" x14ac:dyDescent="0.2">
      <c r="A708" s="154"/>
      <c r="B708" s="155"/>
      <c r="C708" s="193" t="s">
        <v>1243</v>
      </c>
      <c r="D708" s="189"/>
      <c r="E708" s="190">
        <v>5.9</v>
      </c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293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3" x14ac:dyDescent="0.2">
      <c r="A709" s="154"/>
      <c r="B709" s="155"/>
      <c r="C709" s="193" t="s">
        <v>1244</v>
      </c>
      <c r="D709" s="189"/>
      <c r="E709" s="190">
        <v>4.5599999999999996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293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3" x14ac:dyDescent="0.2">
      <c r="A710" s="154"/>
      <c r="B710" s="155"/>
      <c r="C710" s="193" t="s">
        <v>1245</v>
      </c>
      <c r="D710" s="189"/>
      <c r="E710" s="190">
        <v>16.600000000000001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293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">
      <c r="A711" s="154"/>
      <c r="B711" s="155"/>
      <c r="C711" s="193" t="s">
        <v>1246</v>
      </c>
      <c r="D711" s="189"/>
      <c r="E711" s="190">
        <v>8.3000000000000007</v>
      </c>
      <c r="F711" s="158"/>
      <c r="G711" s="158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293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3" x14ac:dyDescent="0.2">
      <c r="A712" s="154"/>
      <c r="B712" s="155"/>
      <c r="C712" s="193" t="s">
        <v>1247</v>
      </c>
      <c r="D712" s="189"/>
      <c r="E712" s="190">
        <v>42.8</v>
      </c>
      <c r="F712" s="158"/>
      <c r="G712" s="158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293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outlineLevel="3" x14ac:dyDescent="0.2">
      <c r="A713" s="154"/>
      <c r="B713" s="155"/>
      <c r="C713" s="193" t="s">
        <v>1248</v>
      </c>
      <c r="D713" s="189"/>
      <c r="E713" s="190">
        <v>10.7</v>
      </c>
      <c r="F713" s="158"/>
      <c r="G713" s="158"/>
      <c r="H713" s="158"/>
      <c r="I713" s="158"/>
      <c r="J713" s="158"/>
      <c r="K713" s="158"/>
      <c r="L713" s="158"/>
      <c r="M713" s="158"/>
      <c r="N713" s="157"/>
      <c r="O713" s="157"/>
      <c r="P713" s="157"/>
      <c r="Q713" s="157"/>
      <c r="R713" s="158"/>
      <c r="S713" s="158"/>
      <c r="T713" s="158"/>
      <c r="U713" s="158"/>
      <c r="V713" s="158"/>
      <c r="W713" s="158"/>
      <c r="X713" s="158"/>
      <c r="Y713" s="158"/>
      <c r="Z713" s="147"/>
      <c r="AA713" s="147"/>
      <c r="AB713" s="147"/>
      <c r="AC713" s="147"/>
      <c r="AD713" s="147"/>
      <c r="AE713" s="147"/>
      <c r="AF713" s="147"/>
      <c r="AG713" s="147" t="s">
        <v>293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3" x14ac:dyDescent="0.2">
      <c r="A714" s="154"/>
      <c r="B714" s="155"/>
      <c r="C714" s="193" t="s">
        <v>1249</v>
      </c>
      <c r="D714" s="189"/>
      <c r="E714" s="190">
        <v>9.64</v>
      </c>
      <c r="F714" s="158"/>
      <c r="G714" s="158"/>
      <c r="H714" s="158"/>
      <c r="I714" s="158"/>
      <c r="J714" s="158"/>
      <c r="K714" s="158"/>
      <c r="L714" s="158"/>
      <c r="M714" s="158"/>
      <c r="N714" s="157"/>
      <c r="O714" s="157"/>
      <c r="P714" s="157"/>
      <c r="Q714" s="157"/>
      <c r="R714" s="158"/>
      <c r="S714" s="158"/>
      <c r="T714" s="158"/>
      <c r="U714" s="158"/>
      <c r="V714" s="158"/>
      <c r="W714" s="158"/>
      <c r="X714" s="158"/>
      <c r="Y714" s="158"/>
      <c r="Z714" s="147"/>
      <c r="AA714" s="147"/>
      <c r="AB714" s="147"/>
      <c r="AC714" s="147"/>
      <c r="AD714" s="147"/>
      <c r="AE714" s="147"/>
      <c r="AF714" s="147"/>
      <c r="AG714" s="147" t="s">
        <v>293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3" x14ac:dyDescent="0.2">
      <c r="A715" s="154"/>
      <c r="B715" s="155"/>
      <c r="C715" s="193" t="s">
        <v>1250</v>
      </c>
      <c r="D715" s="189"/>
      <c r="E715" s="190">
        <v>10.7</v>
      </c>
      <c r="F715" s="158"/>
      <c r="G715" s="158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293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3" x14ac:dyDescent="0.2">
      <c r="A716" s="154"/>
      <c r="B716" s="155"/>
      <c r="C716" s="193" t="s">
        <v>1251</v>
      </c>
      <c r="D716" s="189"/>
      <c r="E716" s="190">
        <v>10.7</v>
      </c>
      <c r="F716" s="158"/>
      <c r="G716" s="158"/>
      <c r="H716" s="158"/>
      <c r="I716" s="158"/>
      <c r="J716" s="158"/>
      <c r="K716" s="158"/>
      <c r="L716" s="158"/>
      <c r="M716" s="158"/>
      <c r="N716" s="157"/>
      <c r="O716" s="157"/>
      <c r="P716" s="157"/>
      <c r="Q716" s="157"/>
      <c r="R716" s="158"/>
      <c r="S716" s="158"/>
      <c r="T716" s="158"/>
      <c r="U716" s="158"/>
      <c r="V716" s="158"/>
      <c r="W716" s="158"/>
      <c r="X716" s="158"/>
      <c r="Y716" s="158"/>
      <c r="Z716" s="147"/>
      <c r="AA716" s="147"/>
      <c r="AB716" s="147"/>
      <c r="AC716" s="147"/>
      <c r="AD716" s="147"/>
      <c r="AE716" s="147"/>
      <c r="AF716" s="147"/>
      <c r="AG716" s="147" t="s">
        <v>293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3" x14ac:dyDescent="0.2">
      <c r="A717" s="154"/>
      <c r="B717" s="155"/>
      <c r="C717" s="193" t="s">
        <v>1252</v>
      </c>
      <c r="D717" s="189"/>
      <c r="E717" s="190">
        <v>10.7</v>
      </c>
      <c r="F717" s="158"/>
      <c r="G717" s="158"/>
      <c r="H717" s="158"/>
      <c r="I717" s="158"/>
      <c r="J717" s="158"/>
      <c r="K717" s="158"/>
      <c r="L717" s="158"/>
      <c r="M717" s="158"/>
      <c r="N717" s="157"/>
      <c r="O717" s="157"/>
      <c r="P717" s="157"/>
      <c r="Q717" s="157"/>
      <c r="R717" s="158"/>
      <c r="S717" s="158"/>
      <c r="T717" s="158"/>
      <c r="U717" s="158"/>
      <c r="V717" s="158"/>
      <c r="W717" s="158"/>
      <c r="X717" s="158"/>
      <c r="Y717" s="158"/>
      <c r="Z717" s="147"/>
      <c r="AA717" s="147"/>
      <c r="AB717" s="147"/>
      <c r="AC717" s="147"/>
      <c r="AD717" s="147"/>
      <c r="AE717" s="147"/>
      <c r="AF717" s="147"/>
      <c r="AG717" s="147" t="s">
        <v>293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">
      <c r="A718" s="154"/>
      <c r="B718" s="155"/>
      <c r="C718" s="193" t="s">
        <v>1253</v>
      </c>
      <c r="D718" s="189"/>
      <c r="E718" s="190">
        <v>9.5</v>
      </c>
      <c r="F718" s="158"/>
      <c r="G718" s="15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293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3" x14ac:dyDescent="0.2">
      <c r="A719" s="154"/>
      <c r="B719" s="155"/>
      <c r="C719" s="193" t="s">
        <v>1254</v>
      </c>
      <c r="D719" s="189"/>
      <c r="E719" s="190">
        <v>10.7</v>
      </c>
      <c r="F719" s="158"/>
      <c r="G719" s="158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293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3" x14ac:dyDescent="0.2">
      <c r="A720" s="154"/>
      <c r="B720" s="155"/>
      <c r="C720" s="193" t="s">
        <v>1255</v>
      </c>
      <c r="D720" s="189"/>
      <c r="E720" s="190">
        <v>10.7</v>
      </c>
      <c r="F720" s="158"/>
      <c r="G720" s="158"/>
      <c r="H720" s="158"/>
      <c r="I720" s="158"/>
      <c r="J720" s="158"/>
      <c r="K720" s="158"/>
      <c r="L720" s="158"/>
      <c r="M720" s="158"/>
      <c r="N720" s="157"/>
      <c r="O720" s="157"/>
      <c r="P720" s="157"/>
      <c r="Q720" s="157"/>
      <c r="R720" s="158"/>
      <c r="S720" s="158"/>
      <c r="T720" s="158"/>
      <c r="U720" s="158"/>
      <c r="V720" s="158"/>
      <c r="W720" s="158"/>
      <c r="X720" s="158"/>
      <c r="Y720" s="158"/>
      <c r="Z720" s="147"/>
      <c r="AA720" s="147"/>
      <c r="AB720" s="147"/>
      <c r="AC720" s="147"/>
      <c r="AD720" s="147"/>
      <c r="AE720" s="147"/>
      <c r="AF720" s="147"/>
      <c r="AG720" s="147" t="s">
        <v>293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3" x14ac:dyDescent="0.2">
      <c r="A721" s="154"/>
      <c r="B721" s="155"/>
      <c r="C721" s="193" t="s">
        <v>1256</v>
      </c>
      <c r="D721" s="189"/>
      <c r="E721" s="190">
        <v>10.7</v>
      </c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293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">
      <c r="A722" s="154"/>
      <c r="B722" s="155"/>
      <c r="C722" s="193" t="s">
        <v>1257</v>
      </c>
      <c r="D722" s="189"/>
      <c r="E722" s="190">
        <v>10.7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293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">
      <c r="A723" s="154"/>
      <c r="B723" s="155"/>
      <c r="C723" s="193" t="s">
        <v>1258</v>
      </c>
      <c r="D723" s="189"/>
      <c r="E723" s="190">
        <v>10.7</v>
      </c>
      <c r="F723" s="158"/>
      <c r="G723" s="158"/>
      <c r="H723" s="158"/>
      <c r="I723" s="158"/>
      <c r="J723" s="158"/>
      <c r="K723" s="158"/>
      <c r="L723" s="158"/>
      <c r="M723" s="158"/>
      <c r="N723" s="157"/>
      <c r="O723" s="157"/>
      <c r="P723" s="157"/>
      <c r="Q723" s="157"/>
      <c r="R723" s="158"/>
      <c r="S723" s="158"/>
      <c r="T723" s="158"/>
      <c r="U723" s="158"/>
      <c r="V723" s="158"/>
      <c r="W723" s="158"/>
      <c r="X723" s="158"/>
      <c r="Y723" s="158"/>
      <c r="Z723" s="147"/>
      <c r="AA723" s="147"/>
      <c r="AB723" s="147"/>
      <c r="AC723" s="147"/>
      <c r="AD723" s="147"/>
      <c r="AE723" s="147"/>
      <c r="AF723" s="147"/>
      <c r="AG723" s="147" t="s">
        <v>293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3" x14ac:dyDescent="0.2">
      <c r="A724" s="154"/>
      <c r="B724" s="155"/>
      <c r="C724" s="193" t="s">
        <v>1259</v>
      </c>
      <c r="D724" s="189"/>
      <c r="E724" s="190">
        <v>11.9</v>
      </c>
      <c r="F724" s="158"/>
      <c r="G724" s="158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293</v>
      </c>
      <c r="AH724" s="147">
        <v>0</v>
      </c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3" x14ac:dyDescent="0.2">
      <c r="A725" s="154"/>
      <c r="B725" s="155"/>
      <c r="C725" s="193" t="s">
        <v>1260</v>
      </c>
      <c r="D725" s="189"/>
      <c r="E725" s="190">
        <v>7.1</v>
      </c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293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3" x14ac:dyDescent="0.2">
      <c r="A726" s="154"/>
      <c r="B726" s="155"/>
      <c r="C726" s="193" t="s">
        <v>1261</v>
      </c>
      <c r="D726" s="189"/>
      <c r="E726" s="190">
        <v>10.7</v>
      </c>
      <c r="F726" s="158"/>
      <c r="G726" s="158"/>
      <c r="H726" s="158"/>
      <c r="I726" s="158"/>
      <c r="J726" s="158"/>
      <c r="K726" s="158"/>
      <c r="L726" s="158"/>
      <c r="M726" s="158"/>
      <c r="N726" s="157"/>
      <c r="O726" s="157"/>
      <c r="P726" s="157"/>
      <c r="Q726" s="157"/>
      <c r="R726" s="158"/>
      <c r="S726" s="158"/>
      <c r="T726" s="158"/>
      <c r="U726" s="158"/>
      <c r="V726" s="158"/>
      <c r="W726" s="158"/>
      <c r="X726" s="158"/>
      <c r="Y726" s="158"/>
      <c r="Z726" s="147"/>
      <c r="AA726" s="147"/>
      <c r="AB726" s="147"/>
      <c r="AC726" s="147"/>
      <c r="AD726" s="147"/>
      <c r="AE726" s="147"/>
      <c r="AF726" s="147"/>
      <c r="AG726" s="147" t="s">
        <v>293</v>
      </c>
      <c r="AH726" s="147">
        <v>0</v>
      </c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3" x14ac:dyDescent="0.2">
      <c r="A727" s="154"/>
      <c r="B727" s="155"/>
      <c r="C727" s="193" t="s">
        <v>1262</v>
      </c>
      <c r="D727" s="189"/>
      <c r="E727" s="190">
        <v>10.7</v>
      </c>
      <c r="F727" s="158"/>
      <c r="G727" s="15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293</v>
      </c>
      <c r="AH727" s="147">
        <v>0</v>
      </c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">
      <c r="A728" s="154"/>
      <c r="B728" s="155"/>
      <c r="C728" s="193" t="s">
        <v>1263</v>
      </c>
      <c r="D728" s="189"/>
      <c r="E728" s="190">
        <v>10.7</v>
      </c>
      <c r="F728" s="158"/>
      <c r="G728" s="158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293</v>
      </c>
      <c r="AH728" s="147">
        <v>0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3" x14ac:dyDescent="0.2">
      <c r="A729" s="154"/>
      <c r="B729" s="155"/>
      <c r="C729" s="193" t="s">
        <v>1264</v>
      </c>
      <c r="D729" s="189"/>
      <c r="E729" s="190">
        <v>14.2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293</v>
      </c>
      <c r="AH729" s="147">
        <v>0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">
      <c r="A730" s="154"/>
      <c r="B730" s="155"/>
      <c r="C730" s="193" t="s">
        <v>1265</v>
      </c>
      <c r="D730" s="189"/>
      <c r="E730" s="190">
        <v>9.5</v>
      </c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293</v>
      </c>
      <c r="AH730" s="147">
        <v>0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">
      <c r="A731" s="154"/>
      <c r="B731" s="155"/>
      <c r="C731" s="193" t="s">
        <v>1266</v>
      </c>
      <c r="D731" s="189"/>
      <c r="E731" s="190">
        <v>7.1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293</v>
      </c>
      <c r="AH731" s="147">
        <v>0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">
      <c r="A732" s="154"/>
      <c r="B732" s="155"/>
      <c r="C732" s="193" t="s">
        <v>1267</v>
      </c>
      <c r="D732" s="189"/>
      <c r="E732" s="190">
        <v>8.3000000000000007</v>
      </c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293</v>
      </c>
      <c r="AH732" s="147">
        <v>0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3" x14ac:dyDescent="0.2">
      <c r="A733" s="154"/>
      <c r="B733" s="155"/>
      <c r="C733" s="193" t="s">
        <v>1268</v>
      </c>
      <c r="D733" s="189"/>
      <c r="E733" s="190">
        <v>8.74</v>
      </c>
      <c r="F733" s="158"/>
      <c r="G733" s="158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293</v>
      </c>
      <c r="AH733" s="147">
        <v>0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3" x14ac:dyDescent="0.2">
      <c r="A734" s="154"/>
      <c r="B734" s="155"/>
      <c r="C734" s="193" t="s">
        <v>1269</v>
      </c>
      <c r="D734" s="189"/>
      <c r="E734" s="190">
        <v>7.1</v>
      </c>
      <c r="F734" s="158"/>
      <c r="G734" s="158"/>
      <c r="H734" s="158"/>
      <c r="I734" s="158"/>
      <c r="J734" s="158"/>
      <c r="K734" s="158"/>
      <c r="L734" s="158"/>
      <c r="M734" s="158"/>
      <c r="N734" s="157"/>
      <c r="O734" s="157"/>
      <c r="P734" s="157"/>
      <c r="Q734" s="157"/>
      <c r="R734" s="158"/>
      <c r="S734" s="158"/>
      <c r="T734" s="158"/>
      <c r="U734" s="158"/>
      <c r="V734" s="158"/>
      <c r="W734" s="158"/>
      <c r="X734" s="158"/>
      <c r="Y734" s="158"/>
      <c r="Z734" s="147"/>
      <c r="AA734" s="147"/>
      <c r="AB734" s="147"/>
      <c r="AC734" s="147"/>
      <c r="AD734" s="147"/>
      <c r="AE734" s="147"/>
      <c r="AF734" s="147"/>
      <c r="AG734" s="147" t="s">
        <v>293</v>
      </c>
      <c r="AH734" s="147">
        <v>0</v>
      </c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3" x14ac:dyDescent="0.2">
      <c r="A735" s="154"/>
      <c r="B735" s="155"/>
      <c r="C735" s="193" t="s">
        <v>1270</v>
      </c>
      <c r="D735" s="189"/>
      <c r="E735" s="190">
        <v>7.1</v>
      </c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293</v>
      </c>
      <c r="AH735" s="147">
        <v>0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">
      <c r="A736" s="154"/>
      <c r="B736" s="155"/>
      <c r="C736" s="193" t="s">
        <v>1271</v>
      </c>
      <c r="D736" s="189"/>
      <c r="E736" s="190">
        <v>6.4550000000000001</v>
      </c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293</v>
      </c>
      <c r="AH736" s="147">
        <v>0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">
      <c r="A737" s="154"/>
      <c r="B737" s="155"/>
      <c r="C737" s="193" t="s">
        <v>1272</v>
      </c>
      <c r="D737" s="189"/>
      <c r="E737" s="190">
        <v>25.2</v>
      </c>
      <c r="F737" s="158"/>
      <c r="G737" s="158"/>
      <c r="H737" s="158"/>
      <c r="I737" s="158"/>
      <c r="J737" s="158"/>
      <c r="K737" s="158"/>
      <c r="L737" s="158"/>
      <c r="M737" s="158"/>
      <c r="N737" s="157"/>
      <c r="O737" s="157"/>
      <c r="P737" s="157"/>
      <c r="Q737" s="157"/>
      <c r="R737" s="158"/>
      <c r="S737" s="158"/>
      <c r="T737" s="158"/>
      <c r="U737" s="158"/>
      <c r="V737" s="158"/>
      <c r="W737" s="158"/>
      <c r="X737" s="158"/>
      <c r="Y737" s="158"/>
      <c r="Z737" s="147"/>
      <c r="AA737" s="147"/>
      <c r="AB737" s="147"/>
      <c r="AC737" s="147"/>
      <c r="AD737" s="147"/>
      <c r="AE737" s="147"/>
      <c r="AF737" s="147"/>
      <c r="AG737" s="147" t="s">
        <v>293</v>
      </c>
      <c r="AH737" s="147">
        <v>0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">
      <c r="A738" s="154"/>
      <c r="B738" s="155"/>
      <c r="C738" s="193" t="s">
        <v>1273</v>
      </c>
      <c r="D738" s="189"/>
      <c r="E738" s="190">
        <v>5.4</v>
      </c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293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">
      <c r="A739" s="154"/>
      <c r="B739" s="155"/>
      <c r="C739" s="193" t="s">
        <v>1274</v>
      </c>
      <c r="D739" s="189"/>
      <c r="E739" s="190">
        <v>8.11</v>
      </c>
      <c r="F739" s="158"/>
      <c r="G739" s="158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293</v>
      </c>
      <c r="AH739" s="147">
        <v>0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">
      <c r="A740" s="154"/>
      <c r="B740" s="155"/>
      <c r="C740" s="194" t="s">
        <v>297</v>
      </c>
      <c r="D740" s="191"/>
      <c r="E740" s="192">
        <v>659.08500000000004</v>
      </c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293</v>
      </c>
      <c r="AH740" s="147">
        <v>1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">
      <c r="A741" s="154"/>
      <c r="B741" s="155"/>
      <c r="C741" s="193" t="s">
        <v>1275</v>
      </c>
      <c r="D741" s="189"/>
      <c r="E741" s="190">
        <v>32.299999999999997</v>
      </c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293</v>
      </c>
      <c r="AH741" s="147">
        <v>0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">
      <c r="A742" s="154"/>
      <c r="B742" s="155"/>
      <c r="C742" s="193" t="s">
        <v>1276</v>
      </c>
      <c r="D742" s="189"/>
      <c r="E742" s="190">
        <v>10.07</v>
      </c>
      <c r="F742" s="158"/>
      <c r="G742" s="158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293</v>
      </c>
      <c r="AH742" s="147">
        <v>0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">
      <c r="A743" s="154"/>
      <c r="B743" s="155"/>
      <c r="C743" s="193" t="s">
        <v>1277</v>
      </c>
      <c r="D743" s="189"/>
      <c r="E743" s="190">
        <v>11.22</v>
      </c>
      <c r="F743" s="158"/>
      <c r="G743" s="158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293</v>
      </c>
      <c r="AH743" s="147">
        <v>0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">
      <c r="A744" s="154"/>
      <c r="B744" s="155"/>
      <c r="C744" s="193" t="s">
        <v>1278</v>
      </c>
      <c r="D744" s="189"/>
      <c r="E744" s="190">
        <v>9</v>
      </c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293</v>
      </c>
      <c r="AH744" s="147">
        <v>0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">
      <c r="A745" s="154"/>
      <c r="B745" s="155"/>
      <c r="C745" s="194" t="s">
        <v>297</v>
      </c>
      <c r="D745" s="191"/>
      <c r="E745" s="192">
        <v>62.59</v>
      </c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293</v>
      </c>
      <c r="AH745" s="147">
        <v>1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ht="33.75" outlineLevel="1" x14ac:dyDescent="0.2">
      <c r="A746" s="168">
        <v>94</v>
      </c>
      <c r="B746" s="169" t="s">
        <v>1279</v>
      </c>
      <c r="C746" s="184" t="s">
        <v>1280</v>
      </c>
      <c r="D746" s="170" t="s">
        <v>565</v>
      </c>
      <c r="E746" s="171">
        <v>313.38</v>
      </c>
      <c r="F746" s="172"/>
      <c r="G746" s="173">
        <f>ROUND(E746*F746,2)</f>
        <v>0</v>
      </c>
      <c r="H746" s="172"/>
      <c r="I746" s="173">
        <f>ROUND(E746*H746,2)</f>
        <v>0</v>
      </c>
      <c r="J746" s="172"/>
      <c r="K746" s="173">
        <f>ROUND(E746*J746,2)</f>
        <v>0</v>
      </c>
      <c r="L746" s="173">
        <v>21</v>
      </c>
      <c r="M746" s="173">
        <f>G746*(1+L746/100)</f>
        <v>0</v>
      </c>
      <c r="N746" s="171">
        <v>1.2E-4</v>
      </c>
      <c r="O746" s="171">
        <f>ROUND(E746*N746,2)</f>
        <v>0.04</v>
      </c>
      <c r="P746" s="171">
        <v>0</v>
      </c>
      <c r="Q746" s="171">
        <f>ROUND(E746*P746,2)</f>
        <v>0</v>
      </c>
      <c r="R746" s="173" t="s">
        <v>1219</v>
      </c>
      <c r="S746" s="173" t="s">
        <v>248</v>
      </c>
      <c r="T746" s="174" t="s">
        <v>289</v>
      </c>
      <c r="U746" s="158">
        <v>0.64</v>
      </c>
      <c r="V746" s="158">
        <f>ROUND(E746*U746,2)</f>
        <v>200.56</v>
      </c>
      <c r="W746" s="158"/>
      <c r="X746" s="158" t="s">
        <v>290</v>
      </c>
      <c r="Y746" s="158" t="s">
        <v>250</v>
      </c>
      <c r="Z746" s="147"/>
      <c r="AA746" s="147"/>
      <c r="AB746" s="147"/>
      <c r="AC746" s="147"/>
      <c r="AD746" s="147"/>
      <c r="AE746" s="147"/>
      <c r="AF746" s="147"/>
      <c r="AG746" s="147" t="s">
        <v>291</v>
      </c>
      <c r="AH746" s="147"/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ht="22.5" outlineLevel="2" x14ac:dyDescent="0.2">
      <c r="A747" s="154"/>
      <c r="B747" s="155"/>
      <c r="C747" s="253" t="s">
        <v>1281</v>
      </c>
      <c r="D747" s="254"/>
      <c r="E747" s="254"/>
      <c r="F747" s="254"/>
      <c r="G747" s="254"/>
      <c r="H747" s="158"/>
      <c r="I747" s="158"/>
      <c r="J747" s="158"/>
      <c r="K747" s="158"/>
      <c r="L747" s="158"/>
      <c r="M747" s="158"/>
      <c r="N747" s="157"/>
      <c r="O747" s="157"/>
      <c r="P747" s="157"/>
      <c r="Q747" s="157"/>
      <c r="R747" s="158"/>
      <c r="S747" s="158"/>
      <c r="T747" s="158"/>
      <c r="U747" s="158"/>
      <c r="V747" s="158"/>
      <c r="W747" s="158"/>
      <c r="X747" s="158"/>
      <c r="Y747" s="158"/>
      <c r="Z747" s="147"/>
      <c r="AA747" s="147"/>
      <c r="AB747" s="147"/>
      <c r="AC747" s="147"/>
      <c r="AD747" s="147"/>
      <c r="AE747" s="147"/>
      <c r="AF747" s="147"/>
      <c r="AG747" s="147" t="s">
        <v>253</v>
      </c>
      <c r="AH747" s="147"/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75" t="str">
        <f>C747</f>
        <v>Dodávka a aplikace parotěsné a paropropustné fólie, těsnicí pásky pod rám a pod vnější parapet, vymezovacího provazce pod vnitřní parapet a silikonového tmelu.</v>
      </c>
      <c r="BB747" s="147"/>
      <c r="BC747" s="147"/>
      <c r="BD747" s="147"/>
      <c r="BE747" s="147"/>
      <c r="BF747" s="147"/>
      <c r="BG747" s="147"/>
      <c r="BH747" s="147"/>
    </row>
    <row r="748" spans="1:60" outlineLevel="2" x14ac:dyDescent="0.2">
      <c r="A748" s="154"/>
      <c r="B748" s="155"/>
      <c r="C748" s="193" t="s">
        <v>683</v>
      </c>
      <c r="D748" s="189"/>
      <c r="E748" s="190">
        <v>12</v>
      </c>
      <c r="F748" s="158"/>
      <c r="G748" s="158"/>
      <c r="H748" s="158"/>
      <c r="I748" s="158"/>
      <c r="J748" s="158"/>
      <c r="K748" s="158"/>
      <c r="L748" s="158"/>
      <c r="M748" s="158"/>
      <c r="N748" s="157"/>
      <c r="O748" s="157"/>
      <c r="P748" s="157"/>
      <c r="Q748" s="157"/>
      <c r="R748" s="158"/>
      <c r="S748" s="158"/>
      <c r="T748" s="158"/>
      <c r="U748" s="158"/>
      <c r="V748" s="158"/>
      <c r="W748" s="158"/>
      <c r="X748" s="158"/>
      <c r="Y748" s="158"/>
      <c r="Z748" s="147"/>
      <c r="AA748" s="147"/>
      <c r="AB748" s="147"/>
      <c r="AC748" s="147"/>
      <c r="AD748" s="147"/>
      <c r="AE748" s="147"/>
      <c r="AF748" s="147"/>
      <c r="AG748" s="147" t="s">
        <v>293</v>
      </c>
      <c r="AH748" s="147">
        <v>0</v>
      </c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">
      <c r="A749" s="154"/>
      <c r="B749" s="155"/>
      <c r="C749" s="193" t="s">
        <v>684</v>
      </c>
      <c r="D749" s="189"/>
      <c r="E749" s="190">
        <v>2.4</v>
      </c>
      <c r="F749" s="158"/>
      <c r="G749" s="158"/>
      <c r="H749" s="158"/>
      <c r="I749" s="158"/>
      <c r="J749" s="158"/>
      <c r="K749" s="158"/>
      <c r="L749" s="158"/>
      <c r="M749" s="158"/>
      <c r="N749" s="157"/>
      <c r="O749" s="157"/>
      <c r="P749" s="157"/>
      <c r="Q749" s="157"/>
      <c r="R749" s="158"/>
      <c r="S749" s="158"/>
      <c r="T749" s="158"/>
      <c r="U749" s="158"/>
      <c r="V749" s="158"/>
      <c r="W749" s="158"/>
      <c r="X749" s="158"/>
      <c r="Y749" s="158"/>
      <c r="Z749" s="147"/>
      <c r="AA749" s="147"/>
      <c r="AB749" s="147"/>
      <c r="AC749" s="147"/>
      <c r="AD749" s="147"/>
      <c r="AE749" s="147"/>
      <c r="AF749" s="147"/>
      <c r="AG749" s="147" t="s">
        <v>293</v>
      </c>
      <c r="AH749" s="147">
        <v>0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">
      <c r="A750" s="154"/>
      <c r="B750" s="155"/>
      <c r="C750" s="193" t="s">
        <v>685</v>
      </c>
      <c r="D750" s="189"/>
      <c r="E750" s="190">
        <v>2.4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293</v>
      </c>
      <c r="AH750" s="147">
        <v>0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">
      <c r="A751" s="154"/>
      <c r="B751" s="155"/>
      <c r="C751" s="193" t="s">
        <v>686</v>
      </c>
      <c r="D751" s="189"/>
      <c r="E751" s="190">
        <v>1.2</v>
      </c>
      <c r="F751" s="158"/>
      <c r="G751" s="158"/>
      <c r="H751" s="158"/>
      <c r="I751" s="158"/>
      <c r="J751" s="158"/>
      <c r="K751" s="158"/>
      <c r="L751" s="158"/>
      <c r="M751" s="158"/>
      <c r="N751" s="157"/>
      <c r="O751" s="157"/>
      <c r="P751" s="157"/>
      <c r="Q751" s="157"/>
      <c r="R751" s="158"/>
      <c r="S751" s="158"/>
      <c r="T751" s="158"/>
      <c r="U751" s="158"/>
      <c r="V751" s="158"/>
      <c r="W751" s="158"/>
      <c r="X751" s="158"/>
      <c r="Y751" s="158"/>
      <c r="Z751" s="147"/>
      <c r="AA751" s="147"/>
      <c r="AB751" s="147"/>
      <c r="AC751" s="147"/>
      <c r="AD751" s="147"/>
      <c r="AE751" s="147"/>
      <c r="AF751" s="147"/>
      <c r="AG751" s="147" t="s">
        <v>293</v>
      </c>
      <c r="AH751" s="147">
        <v>0</v>
      </c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">
      <c r="A752" s="154"/>
      <c r="B752" s="155"/>
      <c r="C752" s="193" t="s">
        <v>687</v>
      </c>
      <c r="D752" s="189"/>
      <c r="E752" s="190">
        <v>6</v>
      </c>
      <c r="F752" s="158"/>
      <c r="G752" s="158"/>
      <c r="H752" s="158"/>
      <c r="I752" s="158"/>
      <c r="J752" s="158"/>
      <c r="K752" s="158"/>
      <c r="L752" s="158"/>
      <c r="M752" s="158"/>
      <c r="N752" s="157"/>
      <c r="O752" s="157"/>
      <c r="P752" s="157"/>
      <c r="Q752" s="157"/>
      <c r="R752" s="158"/>
      <c r="S752" s="158"/>
      <c r="T752" s="158"/>
      <c r="U752" s="158"/>
      <c r="V752" s="158"/>
      <c r="W752" s="158"/>
      <c r="X752" s="158"/>
      <c r="Y752" s="158"/>
      <c r="Z752" s="147"/>
      <c r="AA752" s="147"/>
      <c r="AB752" s="147"/>
      <c r="AC752" s="147"/>
      <c r="AD752" s="147"/>
      <c r="AE752" s="147"/>
      <c r="AF752" s="147"/>
      <c r="AG752" s="147" t="s">
        <v>293</v>
      </c>
      <c r="AH752" s="147">
        <v>0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3" x14ac:dyDescent="0.2">
      <c r="A753" s="154"/>
      <c r="B753" s="155"/>
      <c r="C753" s="193" t="s">
        <v>688</v>
      </c>
      <c r="D753" s="189"/>
      <c r="E753" s="190">
        <v>18</v>
      </c>
      <c r="F753" s="158"/>
      <c r="G753" s="15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293</v>
      </c>
      <c r="AH753" s="147">
        <v>0</v>
      </c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3" x14ac:dyDescent="0.2">
      <c r="A754" s="154"/>
      <c r="B754" s="155"/>
      <c r="C754" s="193" t="s">
        <v>689</v>
      </c>
      <c r="D754" s="189"/>
      <c r="E754" s="190">
        <v>24</v>
      </c>
      <c r="F754" s="158"/>
      <c r="G754" s="158"/>
      <c r="H754" s="158"/>
      <c r="I754" s="158"/>
      <c r="J754" s="158"/>
      <c r="K754" s="158"/>
      <c r="L754" s="158"/>
      <c r="M754" s="158"/>
      <c r="N754" s="157"/>
      <c r="O754" s="157"/>
      <c r="P754" s="157"/>
      <c r="Q754" s="157"/>
      <c r="R754" s="158"/>
      <c r="S754" s="158"/>
      <c r="T754" s="158"/>
      <c r="U754" s="158"/>
      <c r="V754" s="158"/>
      <c r="W754" s="158"/>
      <c r="X754" s="158"/>
      <c r="Y754" s="158"/>
      <c r="Z754" s="147"/>
      <c r="AA754" s="147"/>
      <c r="AB754" s="147"/>
      <c r="AC754" s="147"/>
      <c r="AD754" s="147"/>
      <c r="AE754" s="147"/>
      <c r="AF754" s="147"/>
      <c r="AG754" s="147" t="s">
        <v>293</v>
      </c>
      <c r="AH754" s="147">
        <v>0</v>
      </c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3" x14ac:dyDescent="0.2">
      <c r="A755" s="154"/>
      <c r="B755" s="155"/>
      <c r="C755" s="193" t="s">
        <v>690</v>
      </c>
      <c r="D755" s="189"/>
      <c r="E755" s="190">
        <v>12</v>
      </c>
      <c r="F755" s="158"/>
      <c r="G755" s="158"/>
      <c r="H755" s="158"/>
      <c r="I755" s="158"/>
      <c r="J755" s="158"/>
      <c r="K755" s="158"/>
      <c r="L755" s="158"/>
      <c r="M755" s="158"/>
      <c r="N755" s="157"/>
      <c r="O755" s="157"/>
      <c r="P755" s="157"/>
      <c r="Q755" s="157"/>
      <c r="R755" s="158"/>
      <c r="S755" s="158"/>
      <c r="T755" s="158"/>
      <c r="U755" s="158"/>
      <c r="V755" s="158"/>
      <c r="W755" s="158"/>
      <c r="X755" s="158"/>
      <c r="Y755" s="158"/>
      <c r="Z755" s="147"/>
      <c r="AA755" s="147"/>
      <c r="AB755" s="147"/>
      <c r="AC755" s="147"/>
      <c r="AD755" s="147"/>
      <c r="AE755" s="147"/>
      <c r="AF755" s="147"/>
      <c r="AG755" s="147" t="s">
        <v>293</v>
      </c>
      <c r="AH755" s="147">
        <v>0</v>
      </c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3" x14ac:dyDescent="0.2">
      <c r="A756" s="154"/>
      <c r="B756" s="155"/>
      <c r="C756" s="193" t="s">
        <v>691</v>
      </c>
      <c r="D756" s="189"/>
      <c r="E756" s="190">
        <v>6</v>
      </c>
      <c r="F756" s="158"/>
      <c r="G756" s="158"/>
      <c r="H756" s="158"/>
      <c r="I756" s="158"/>
      <c r="J756" s="158"/>
      <c r="K756" s="158"/>
      <c r="L756" s="158"/>
      <c r="M756" s="158"/>
      <c r="N756" s="157"/>
      <c r="O756" s="157"/>
      <c r="P756" s="157"/>
      <c r="Q756" s="157"/>
      <c r="R756" s="158"/>
      <c r="S756" s="158"/>
      <c r="T756" s="158"/>
      <c r="U756" s="158"/>
      <c r="V756" s="158"/>
      <c r="W756" s="158"/>
      <c r="X756" s="158"/>
      <c r="Y756" s="158"/>
      <c r="Z756" s="147"/>
      <c r="AA756" s="147"/>
      <c r="AB756" s="147"/>
      <c r="AC756" s="147"/>
      <c r="AD756" s="147"/>
      <c r="AE756" s="147"/>
      <c r="AF756" s="147"/>
      <c r="AG756" s="147" t="s">
        <v>293</v>
      </c>
      <c r="AH756" s="147">
        <v>0</v>
      </c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3" x14ac:dyDescent="0.2">
      <c r="A757" s="154"/>
      <c r="B757" s="155"/>
      <c r="C757" s="193" t="s">
        <v>692</v>
      </c>
      <c r="D757" s="189"/>
      <c r="E757" s="190">
        <v>9.6</v>
      </c>
      <c r="F757" s="158"/>
      <c r="G757" s="158"/>
      <c r="H757" s="158"/>
      <c r="I757" s="158"/>
      <c r="J757" s="158"/>
      <c r="K757" s="158"/>
      <c r="L757" s="158"/>
      <c r="M757" s="158"/>
      <c r="N757" s="157"/>
      <c r="O757" s="157"/>
      <c r="P757" s="157"/>
      <c r="Q757" s="157"/>
      <c r="R757" s="158"/>
      <c r="S757" s="158"/>
      <c r="T757" s="158"/>
      <c r="U757" s="158"/>
      <c r="V757" s="158"/>
      <c r="W757" s="158"/>
      <c r="X757" s="158"/>
      <c r="Y757" s="158"/>
      <c r="Z757" s="147"/>
      <c r="AA757" s="147"/>
      <c r="AB757" s="147"/>
      <c r="AC757" s="147"/>
      <c r="AD757" s="147"/>
      <c r="AE757" s="147"/>
      <c r="AF757" s="147"/>
      <c r="AG757" s="147" t="s">
        <v>293</v>
      </c>
      <c r="AH757" s="147">
        <v>0</v>
      </c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3" x14ac:dyDescent="0.2">
      <c r="A758" s="154"/>
      <c r="B758" s="155"/>
      <c r="C758" s="193" t="s">
        <v>693</v>
      </c>
      <c r="D758" s="189"/>
      <c r="E758" s="190">
        <v>7.2</v>
      </c>
      <c r="F758" s="158"/>
      <c r="G758" s="158"/>
      <c r="H758" s="158"/>
      <c r="I758" s="158"/>
      <c r="J758" s="158"/>
      <c r="K758" s="158"/>
      <c r="L758" s="158"/>
      <c r="M758" s="158"/>
      <c r="N758" s="157"/>
      <c r="O758" s="157"/>
      <c r="P758" s="157"/>
      <c r="Q758" s="157"/>
      <c r="R758" s="158"/>
      <c r="S758" s="158"/>
      <c r="T758" s="158"/>
      <c r="U758" s="158"/>
      <c r="V758" s="158"/>
      <c r="W758" s="158"/>
      <c r="X758" s="158"/>
      <c r="Y758" s="158"/>
      <c r="Z758" s="147"/>
      <c r="AA758" s="147"/>
      <c r="AB758" s="147"/>
      <c r="AC758" s="147"/>
      <c r="AD758" s="147"/>
      <c r="AE758" s="147"/>
      <c r="AF758" s="147"/>
      <c r="AG758" s="147" t="s">
        <v>293</v>
      </c>
      <c r="AH758" s="147">
        <v>0</v>
      </c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3" x14ac:dyDescent="0.2">
      <c r="A759" s="154"/>
      <c r="B759" s="155"/>
      <c r="C759" s="193" t="s">
        <v>694</v>
      </c>
      <c r="D759" s="189"/>
      <c r="E759" s="190">
        <v>2.4</v>
      </c>
      <c r="F759" s="158"/>
      <c r="G759" s="158"/>
      <c r="H759" s="158"/>
      <c r="I759" s="158"/>
      <c r="J759" s="158"/>
      <c r="K759" s="158"/>
      <c r="L759" s="158"/>
      <c r="M759" s="158"/>
      <c r="N759" s="157"/>
      <c r="O759" s="157"/>
      <c r="P759" s="157"/>
      <c r="Q759" s="157"/>
      <c r="R759" s="158"/>
      <c r="S759" s="158"/>
      <c r="T759" s="158"/>
      <c r="U759" s="158"/>
      <c r="V759" s="158"/>
      <c r="W759" s="158"/>
      <c r="X759" s="158"/>
      <c r="Y759" s="158"/>
      <c r="Z759" s="147"/>
      <c r="AA759" s="147"/>
      <c r="AB759" s="147"/>
      <c r="AC759" s="147"/>
      <c r="AD759" s="147"/>
      <c r="AE759" s="147"/>
      <c r="AF759" s="147"/>
      <c r="AG759" s="147" t="s">
        <v>293</v>
      </c>
      <c r="AH759" s="147">
        <v>0</v>
      </c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">
      <c r="A760" s="154"/>
      <c r="B760" s="155"/>
      <c r="C760" s="193" t="s">
        <v>695</v>
      </c>
      <c r="D760" s="189"/>
      <c r="E760" s="190">
        <v>2.56</v>
      </c>
      <c r="F760" s="158"/>
      <c r="G760" s="158"/>
      <c r="H760" s="158"/>
      <c r="I760" s="158"/>
      <c r="J760" s="158"/>
      <c r="K760" s="158"/>
      <c r="L760" s="158"/>
      <c r="M760" s="158"/>
      <c r="N760" s="157"/>
      <c r="O760" s="157"/>
      <c r="P760" s="157"/>
      <c r="Q760" s="157"/>
      <c r="R760" s="158"/>
      <c r="S760" s="158"/>
      <c r="T760" s="158"/>
      <c r="U760" s="158"/>
      <c r="V760" s="158"/>
      <c r="W760" s="158"/>
      <c r="X760" s="158"/>
      <c r="Y760" s="158"/>
      <c r="Z760" s="147"/>
      <c r="AA760" s="147"/>
      <c r="AB760" s="147"/>
      <c r="AC760" s="147"/>
      <c r="AD760" s="147"/>
      <c r="AE760" s="147"/>
      <c r="AF760" s="147"/>
      <c r="AG760" s="147" t="s">
        <v>293</v>
      </c>
      <c r="AH760" s="147">
        <v>0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">
      <c r="A761" s="154"/>
      <c r="B761" s="155"/>
      <c r="C761" s="193" t="s">
        <v>1282</v>
      </c>
      <c r="D761" s="189"/>
      <c r="E761" s="190">
        <v>7.5</v>
      </c>
      <c r="F761" s="158"/>
      <c r="G761" s="158"/>
      <c r="H761" s="158"/>
      <c r="I761" s="158"/>
      <c r="J761" s="158"/>
      <c r="K761" s="158"/>
      <c r="L761" s="158"/>
      <c r="M761" s="158"/>
      <c r="N761" s="157"/>
      <c r="O761" s="157"/>
      <c r="P761" s="157"/>
      <c r="Q761" s="157"/>
      <c r="R761" s="158"/>
      <c r="S761" s="158"/>
      <c r="T761" s="158"/>
      <c r="U761" s="158"/>
      <c r="V761" s="158"/>
      <c r="W761" s="158"/>
      <c r="X761" s="158"/>
      <c r="Y761" s="158"/>
      <c r="Z761" s="147"/>
      <c r="AA761" s="147"/>
      <c r="AB761" s="147"/>
      <c r="AC761" s="147"/>
      <c r="AD761" s="147"/>
      <c r="AE761" s="147"/>
      <c r="AF761" s="147"/>
      <c r="AG761" s="147" t="s">
        <v>293</v>
      </c>
      <c r="AH761" s="147">
        <v>0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">
      <c r="A762" s="154"/>
      <c r="B762" s="155"/>
      <c r="C762" s="193" t="s">
        <v>697</v>
      </c>
      <c r="D762" s="189"/>
      <c r="E762" s="190">
        <v>2.56</v>
      </c>
      <c r="F762" s="158"/>
      <c r="G762" s="158"/>
      <c r="H762" s="158"/>
      <c r="I762" s="158"/>
      <c r="J762" s="158"/>
      <c r="K762" s="158"/>
      <c r="L762" s="158"/>
      <c r="M762" s="158"/>
      <c r="N762" s="157"/>
      <c r="O762" s="157"/>
      <c r="P762" s="157"/>
      <c r="Q762" s="157"/>
      <c r="R762" s="158"/>
      <c r="S762" s="158"/>
      <c r="T762" s="158"/>
      <c r="U762" s="158"/>
      <c r="V762" s="158"/>
      <c r="W762" s="158"/>
      <c r="X762" s="158"/>
      <c r="Y762" s="158"/>
      <c r="Z762" s="147"/>
      <c r="AA762" s="147"/>
      <c r="AB762" s="147"/>
      <c r="AC762" s="147"/>
      <c r="AD762" s="147"/>
      <c r="AE762" s="147"/>
      <c r="AF762" s="147"/>
      <c r="AG762" s="147" t="s">
        <v>293</v>
      </c>
      <c r="AH762" s="147">
        <v>0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">
      <c r="A763" s="154"/>
      <c r="B763" s="155"/>
      <c r="C763" s="193" t="s">
        <v>698</v>
      </c>
      <c r="D763" s="189"/>
      <c r="E763" s="190">
        <v>3.75</v>
      </c>
      <c r="F763" s="158"/>
      <c r="G763" s="158"/>
      <c r="H763" s="158"/>
      <c r="I763" s="158"/>
      <c r="J763" s="158"/>
      <c r="K763" s="158"/>
      <c r="L763" s="158"/>
      <c r="M763" s="158"/>
      <c r="N763" s="157"/>
      <c r="O763" s="157"/>
      <c r="P763" s="157"/>
      <c r="Q763" s="157"/>
      <c r="R763" s="158"/>
      <c r="S763" s="158"/>
      <c r="T763" s="158"/>
      <c r="U763" s="158"/>
      <c r="V763" s="158"/>
      <c r="W763" s="158"/>
      <c r="X763" s="158"/>
      <c r="Y763" s="158"/>
      <c r="Z763" s="147"/>
      <c r="AA763" s="147"/>
      <c r="AB763" s="147"/>
      <c r="AC763" s="147"/>
      <c r="AD763" s="147"/>
      <c r="AE763" s="147"/>
      <c r="AF763" s="147"/>
      <c r="AG763" s="147" t="s">
        <v>293</v>
      </c>
      <c r="AH763" s="147">
        <v>0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">
      <c r="A764" s="154"/>
      <c r="B764" s="155"/>
      <c r="C764" s="193" t="s">
        <v>699</v>
      </c>
      <c r="D764" s="189"/>
      <c r="E764" s="190">
        <v>3.75</v>
      </c>
      <c r="F764" s="158"/>
      <c r="G764" s="158"/>
      <c r="H764" s="158"/>
      <c r="I764" s="158"/>
      <c r="J764" s="158"/>
      <c r="K764" s="158"/>
      <c r="L764" s="158"/>
      <c r="M764" s="158"/>
      <c r="N764" s="157"/>
      <c r="O764" s="157"/>
      <c r="P764" s="157"/>
      <c r="Q764" s="157"/>
      <c r="R764" s="158"/>
      <c r="S764" s="158"/>
      <c r="T764" s="158"/>
      <c r="U764" s="158"/>
      <c r="V764" s="158"/>
      <c r="W764" s="158"/>
      <c r="X764" s="158"/>
      <c r="Y764" s="158"/>
      <c r="Z764" s="147"/>
      <c r="AA764" s="147"/>
      <c r="AB764" s="147"/>
      <c r="AC764" s="147"/>
      <c r="AD764" s="147"/>
      <c r="AE764" s="147"/>
      <c r="AF764" s="147"/>
      <c r="AG764" s="147" t="s">
        <v>293</v>
      </c>
      <c r="AH764" s="147">
        <v>0</v>
      </c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">
      <c r="A765" s="154"/>
      <c r="B765" s="155"/>
      <c r="C765" s="193" t="s">
        <v>700</v>
      </c>
      <c r="D765" s="189"/>
      <c r="E765" s="190">
        <v>9.6</v>
      </c>
      <c r="F765" s="158"/>
      <c r="G765" s="158"/>
      <c r="H765" s="158"/>
      <c r="I765" s="158"/>
      <c r="J765" s="158"/>
      <c r="K765" s="158"/>
      <c r="L765" s="158"/>
      <c r="M765" s="158"/>
      <c r="N765" s="157"/>
      <c r="O765" s="157"/>
      <c r="P765" s="157"/>
      <c r="Q765" s="157"/>
      <c r="R765" s="158"/>
      <c r="S765" s="158"/>
      <c r="T765" s="158"/>
      <c r="U765" s="158"/>
      <c r="V765" s="158"/>
      <c r="W765" s="158"/>
      <c r="X765" s="158"/>
      <c r="Y765" s="158"/>
      <c r="Z765" s="147"/>
      <c r="AA765" s="147"/>
      <c r="AB765" s="147"/>
      <c r="AC765" s="147"/>
      <c r="AD765" s="147"/>
      <c r="AE765" s="147"/>
      <c r="AF765" s="147"/>
      <c r="AG765" s="147" t="s">
        <v>293</v>
      </c>
      <c r="AH765" s="147">
        <v>0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3" x14ac:dyDescent="0.2">
      <c r="A766" s="154"/>
      <c r="B766" s="155"/>
      <c r="C766" s="193" t="s">
        <v>701</v>
      </c>
      <c r="D766" s="189"/>
      <c r="E766" s="190">
        <v>7.2</v>
      </c>
      <c r="F766" s="158"/>
      <c r="G766" s="158"/>
      <c r="H766" s="158"/>
      <c r="I766" s="158"/>
      <c r="J766" s="158"/>
      <c r="K766" s="158"/>
      <c r="L766" s="158"/>
      <c r="M766" s="158"/>
      <c r="N766" s="157"/>
      <c r="O766" s="157"/>
      <c r="P766" s="157"/>
      <c r="Q766" s="157"/>
      <c r="R766" s="158"/>
      <c r="S766" s="158"/>
      <c r="T766" s="158"/>
      <c r="U766" s="158"/>
      <c r="V766" s="158"/>
      <c r="W766" s="158"/>
      <c r="X766" s="158"/>
      <c r="Y766" s="158"/>
      <c r="Z766" s="147"/>
      <c r="AA766" s="147"/>
      <c r="AB766" s="147"/>
      <c r="AC766" s="147"/>
      <c r="AD766" s="147"/>
      <c r="AE766" s="147"/>
      <c r="AF766" s="147"/>
      <c r="AG766" s="147" t="s">
        <v>293</v>
      </c>
      <c r="AH766" s="147">
        <v>0</v>
      </c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3" x14ac:dyDescent="0.2">
      <c r="A767" s="154"/>
      <c r="B767" s="155"/>
      <c r="C767" s="193" t="s">
        <v>702</v>
      </c>
      <c r="D767" s="189"/>
      <c r="E767" s="190">
        <v>6</v>
      </c>
      <c r="F767" s="158"/>
      <c r="G767" s="158"/>
      <c r="H767" s="158"/>
      <c r="I767" s="158"/>
      <c r="J767" s="158"/>
      <c r="K767" s="158"/>
      <c r="L767" s="158"/>
      <c r="M767" s="158"/>
      <c r="N767" s="157"/>
      <c r="O767" s="157"/>
      <c r="P767" s="157"/>
      <c r="Q767" s="157"/>
      <c r="R767" s="158"/>
      <c r="S767" s="158"/>
      <c r="T767" s="158"/>
      <c r="U767" s="158"/>
      <c r="V767" s="158"/>
      <c r="W767" s="158"/>
      <c r="X767" s="158"/>
      <c r="Y767" s="158"/>
      <c r="Z767" s="147"/>
      <c r="AA767" s="147"/>
      <c r="AB767" s="147"/>
      <c r="AC767" s="147"/>
      <c r="AD767" s="147"/>
      <c r="AE767" s="147"/>
      <c r="AF767" s="147"/>
      <c r="AG767" s="147" t="s">
        <v>293</v>
      </c>
      <c r="AH767" s="147">
        <v>0</v>
      </c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">
      <c r="A768" s="154"/>
      <c r="B768" s="155"/>
      <c r="C768" s="193" t="s">
        <v>703</v>
      </c>
      <c r="D768" s="189"/>
      <c r="E768" s="190">
        <v>2.4</v>
      </c>
      <c r="F768" s="158"/>
      <c r="G768" s="158"/>
      <c r="H768" s="158"/>
      <c r="I768" s="158"/>
      <c r="J768" s="158"/>
      <c r="K768" s="158"/>
      <c r="L768" s="158"/>
      <c r="M768" s="158"/>
      <c r="N768" s="157"/>
      <c r="O768" s="157"/>
      <c r="P768" s="157"/>
      <c r="Q768" s="157"/>
      <c r="R768" s="158"/>
      <c r="S768" s="158"/>
      <c r="T768" s="158"/>
      <c r="U768" s="158"/>
      <c r="V768" s="158"/>
      <c r="W768" s="158"/>
      <c r="X768" s="158"/>
      <c r="Y768" s="158"/>
      <c r="Z768" s="147"/>
      <c r="AA768" s="147"/>
      <c r="AB768" s="147"/>
      <c r="AC768" s="147"/>
      <c r="AD768" s="147"/>
      <c r="AE768" s="147"/>
      <c r="AF768" s="147"/>
      <c r="AG768" s="147" t="s">
        <v>293</v>
      </c>
      <c r="AH768" s="147">
        <v>0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">
      <c r="A769" s="154"/>
      <c r="B769" s="155"/>
      <c r="C769" s="193" t="s">
        <v>704</v>
      </c>
      <c r="D769" s="189"/>
      <c r="E769" s="190">
        <v>3.42</v>
      </c>
      <c r="F769" s="158"/>
      <c r="G769" s="158"/>
      <c r="H769" s="158"/>
      <c r="I769" s="158"/>
      <c r="J769" s="158"/>
      <c r="K769" s="158"/>
      <c r="L769" s="158"/>
      <c r="M769" s="158"/>
      <c r="N769" s="157"/>
      <c r="O769" s="157"/>
      <c r="P769" s="157"/>
      <c r="Q769" s="157"/>
      <c r="R769" s="158"/>
      <c r="S769" s="158"/>
      <c r="T769" s="158"/>
      <c r="U769" s="158"/>
      <c r="V769" s="158"/>
      <c r="W769" s="158"/>
      <c r="X769" s="158"/>
      <c r="Y769" s="158"/>
      <c r="Z769" s="147"/>
      <c r="AA769" s="147"/>
      <c r="AB769" s="147"/>
      <c r="AC769" s="147"/>
      <c r="AD769" s="147"/>
      <c r="AE769" s="147"/>
      <c r="AF769" s="147"/>
      <c r="AG769" s="147" t="s">
        <v>293</v>
      </c>
      <c r="AH769" s="147">
        <v>0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">
      <c r="A770" s="154"/>
      <c r="B770" s="155"/>
      <c r="C770" s="193" t="s">
        <v>705</v>
      </c>
      <c r="D770" s="189"/>
      <c r="E770" s="190">
        <v>3.42</v>
      </c>
      <c r="F770" s="158"/>
      <c r="G770" s="158"/>
      <c r="H770" s="158"/>
      <c r="I770" s="158"/>
      <c r="J770" s="158"/>
      <c r="K770" s="158"/>
      <c r="L770" s="158"/>
      <c r="M770" s="158"/>
      <c r="N770" s="157"/>
      <c r="O770" s="157"/>
      <c r="P770" s="157"/>
      <c r="Q770" s="157"/>
      <c r="R770" s="158"/>
      <c r="S770" s="158"/>
      <c r="T770" s="158"/>
      <c r="U770" s="158"/>
      <c r="V770" s="158"/>
      <c r="W770" s="158"/>
      <c r="X770" s="158"/>
      <c r="Y770" s="158"/>
      <c r="Z770" s="147"/>
      <c r="AA770" s="147"/>
      <c r="AB770" s="147"/>
      <c r="AC770" s="147"/>
      <c r="AD770" s="147"/>
      <c r="AE770" s="147"/>
      <c r="AF770" s="147"/>
      <c r="AG770" s="147" t="s">
        <v>293</v>
      </c>
      <c r="AH770" s="147">
        <v>0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outlineLevel="3" x14ac:dyDescent="0.2">
      <c r="A771" s="154"/>
      <c r="B771" s="155"/>
      <c r="C771" s="193" t="s">
        <v>706</v>
      </c>
      <c r="D771" s="189"/>
      <c r="E771" s="190">
        <v>3.42</v>
      </c>
      <c r="F771" s="158"/>
      <c r="G771" s="158"/>
      <c r="H771" s="158"/>
      <c r="I771" s="158"/>
      <c r="J771" s="158"/>
      <c r="K771" s="158"/>
      <c r="L771" s="158"/>
      <c r="M771" s="158"/>
      <c r="N771" s="157"/>
      <c r="O771" s="157"/>
      <c r="P771" s="157"/>
      <c r="Q771" s="157"/>
      <c r="R771" s="158"/>
      <c r="S771" s="158"/>
      <c r="T771" s="158"/>
      <c r="U771" s="158"/>
      <c r="V771" s="158"/>
      <c r="W771" s="158"/>
      <c r="X771" s="158"/>
      <c r="Y771" s="158"/>
      <c r="Z771" s="147"/>
      <c r="AA771" s="147"/>
      <c r="AB771" s="147"/>
      <c r="AC771" s="147"/>
      <c r="AD771" s="147"/>
      <c r="AE771" s="147"/>
      <c r="AF771" s="147"/>
      <c r="AG771" s="147" t="s">
        <v>293</v>
      </c>
      <c r="AH771" s="147">
        <v>0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">
      <c r="A772" s="154"/>
      <c r="B772" s="155"/>
      <c r="C772" s="193" t="s">
        <v>707</v>
      </c>
      <c r="D772" s="189"/>
      <c r="E772" s="190">
        <v>7.2</v>
      </c>
      <c r="F772" s="158"/>
      <c r="G772" s="158"/>
      <c r="H772" s="158"/>
      <c r="I772" s="158"/>
      <c r="J772" s="158"/>
      <c r="K772" s="158"/>
      <c r="L772" s="158"/>
      <c r="M772" s="158"/>
      <c r="N772" s="157"/>
      <c r="O772" s="157"/>
      <c r="P772" s="157"/>
      <c r="Q772" s="157"/>
      <c r="R772" s="158"/>
      <c r="S772" s="158"/>
      <c r="T772" s="158"/>
      <c r="U772" s="158"/>
      <c r="V772" s="158"/>
      <c r="W772" s="158"/>
      <c r="X772" s="158"/>
      <c r="Y772" s="158"/>
      <c r="Z772" s="147"/>
      <c r="AA772" s="147"/>
      <c r="AB772" s="147"/>
      <c r="AC772" s="147"/>
      <c r="AD772" s="147"/>
      <c r="AE772" s="147"/>
      <c r="AF772" s="147"/>
      <c r="AG772" s="147" t="s">
        <v>293</v>
      </c>
      <c r="AH772" s="147">
        <v>0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3" x14ac:dyDescent="0.2">
      <c r="A773" s="154"/>
      <c r="B773" s="155"/>
      <c r="C773" s="193" t="s">
        <v>708</v>
      </c>
      <c r="D773" s="189"/>
      <c r="E773" s="190">
        <v>3.6</v>
      </c>
      <c r="F773" s="158"/>
      <c r="G773" s="158"/>
      <c r="H773" s="158"/>
      <c r="I773" s="158"/>
      <c r="J773" s="158"/>
      <c r="K773" s="158"/>
      <c r="L773" s="158"/>
      <c r="M773" s="158"/>
      <c r="N773" s="157"/>
      <c r="O773" s="157"/>
      <c r="P773" s="157"/>
      <c r="Q773" s="157"/>
      <c r="R773" s="158"/>
      <c r="S773" s="158"/>
      <c r="T773" s="158"/>
      <c r="U773" s="158"/>
      <c r="V773" s="158"/>
      <c r="W773" s="158"/>
      <c r="X773" s="158"/>
      <c r="Y773" s="158"/>
      <c r="Z773" s="147"/>
      <c r="AA773" s="147"/>
      <c r="AB773" s="147"/>
      <c r="AC773" s="147"/>
      <c r="AD773" s="147"/>
      <c r="AE773" s="147"/>
      <c r="AF773" s="147"/>
      <c r="AG773" s="147" t="s">
        <v>293</v>
      </c>
      <c r="AH773" s="147">
        <v>0</v>
      </c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3" x14ac:dyDescent="0.2">
      <c r="A774" s="154"/>
      <c r="B774" s="155"/>
      <c r="C774" s="193" t="s">
        <v>709</v>
      </c>
      <c r="D774" s="189"/>
      <c r="E774" s="190">
        <v>24</v>
      </c>
      <c r="F774" s="158"/>
      <c r="G774" s="158"/>
      <c r="H774" s="158"/>
      <c r="I774" s="158"/>
      <c r="J774" s="158"/>
      <c r="K774" s="158"/>
      <c r="L774" s="158"/>
      <c r="M774" s="158"/>
      <c r="N774" s="157"/>
      <c r="O774" s="157"/>
      <c r="P774" s="157"/>
      <c r="Q774" s="157"/>
      <c r="R774" s="158"/>
      <c r="S774" s="158"/>
      <c r="T774" s="158"/>
      <c r="U774" s="158"/>
      <c r="V774" s="158"/>
      <c r="W774" s="158"/>
      <c r="X774" s="158"/>
      <c r="Y774" s="158"/>
      <c r="Z774" s="147"/>
      <c r="AA774" s="147"/>
      <c r="AB774" s="147"/>
      <c r="AC774" s="147"/>
      <c r="AD774" s="147"/>
      <c r="AE774" s="147"/>
      <c r="AF774" s="147"/>
      <c r="AG774" s="147" t="s">
        <v>293</v>
      </c>
      <c r="AH774" s="147">
        <v>0</v>
      </c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3" x14ac:dyDescent="0.2">
      <c r="A775" s="154"/>
      <c r="B775" s="155"/>
      <c r="C775" s="193" t="s">
        <v>710</v>
      </c>
      <c r="D775" s="189"/>
      <c r="E775" s="190">
        <v>6</v>
      </c>
      <c r="F775" s="158"/>
      <c r="G775" s="158"/>
      <c r="H775" s="158"/>
      <c r="I775" s="158"/>
      <c r="J775" s="158"/>
      <c r="K775" s="158"/>
      <c r="L775" s="158"/>
      <c r="M775" s="158"/>
      <c r="N775" s="157"/>
      <c r="O775" s="157"/>
      <c r="P775" s="157"/>
      <c r="Q775" s="157"/>
      <c r="R775" s="158"/>
      <c r="S775" s="158"/>
      <c r="T775" s="158"/>
      <c r="U775" s="158"/>
      <c r="V775" s="158"/>
      <c r="W775" s="158"/>
      <c r="X775" s="158"/>
      <c r="Y775" s="158"/>
      <c r="Z775" s="147"/>
      <c r="AA775" s="147"/>
      <c r="AB775" s="147"/>
      <c r="AC775" s="147"/>
      <c r="AD775" s="147"/>
      <c r="AE775" s="147"/>
      <c r="AF775" s="147"/>
      <c r="AG775" s="147" t="s">
        <v>293</v>
      </c>
      <c r="AH775" s="147">
        <v>0</v>
      </c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3" x14ac:dyDescent="0.2">
      <c r="A776" s="154"/>
      <c r="B776" s="155"/>
      <c r="C776" s="193" t="s">
        <v>711</v>
      </c>
      <c r="D776" s="189"/>
      <c r="E776" s="190">
        <v>4.8</v>
      </c>
      <c r="F776" s="158"/>
      <c r="G776" s="158"/>
      <c r="H776" s="158"/>
      <c r="I776" s="158"/>
      <c r="J776" s="158"/>
      <c r="K776" s="158"/>
      <c r="L776" s="158"/>
      <c r="M776" s="158"/>
      <c r="N776" s="157"/>
      <c r="O776" s="157"/>
      <c r="P776" s="157"/>
      <c r="Q776" s="157"/>
      <c r="R776" s="158"/>
      <c r="S776" s="158"/>
      <c r="T776" s="158"/>
      <c r="U776" s="158"/>
      <c r="V776" s="158"/>
      <c r="W776" s="158"/>
      <c r="X776" s="158"/>
      <c r="Y776" s="158"/>
      <c r="Z776" s="147"/>
      <c r="AA776" s="147"/>
      <c r="AB776" s="147"/>
      <c r="AC776" s="147"/>
      <c r="AD776" s="147"/>
      <c r="AE776" s="147"/>
      <c r="AF776" s="147"/>
      <c r="AG776" s="147" t="s">
        <v>293</v>
      </c>
      <c r="AH776" s="147">
        <v>0</v>
      </c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outlineLevel="3" x14ac:dyDescent="0.2">
      <c r="A777" s="154"/>
      <c r="B777" s="155"/>
      <c r="C777" s="193" t="s">
        <v>712</v>
      </c>
      <c r="D777" s="189"/>
      <c r="E777" s="190">
        <v>6</v>
      </c>
      <c r="F777" s="158"/>
      <c r="G777" s="158"/>
      <c r="H777" s="158"/>
      <c r="I777" s="158"/>
      <c r="J777" s="158"/>
      <c r="K777" s="158"/>
      <c r="L777" s="158"/>
      <c r="M777" s="158"/>
      <c r="N777" s="157"/>
      <c r="O777" s="157"/>
      <c r="P777" s="157"/>
      <c r="Q777" s="157"/>
      <c r="R777" s="158"/>
      <c r="S777" s="158"/>
      <c r="T777" s="158"/>
      <c r="U777" s="158"/>
      <c r="V777" s="158"/>
      <c r="W777" s="158"/>
      <c r="X777" s="158"/>
      <c r="Y777" s="158"/>
      <c r="Z777" s="147"/>
      <c r="AA777" s="147"/>
      <c r="AB777" s="147"/>
      <c r="AC777" s="147"/>
      <c r="AD777" s="147"/>
      <c r="AE777" s="147"/>
      <c r="AF777" s="147"/>
      <c r="AG777" s="147" t="s">
        <v>293</v>
      </c>
      <c r="AH777" s="147">
        <v>0</v>
      </c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47"/>
      <c r="BB777" s="147"/>
      <c r="BC777" s="147"/>
      <c r="BD777" s="147"/>
      <c r="BE777" s="147"/>
      <c r="BF777" s="147"/>
      <c r="BG777" s="147"/>
      <c r="BH777" s="147"/>
    </row>
    <row r="778" spans="1:60" outlineLevel="3" x14ac:dyDescent="0.2">
      <c r="A778" s="154"/>
      <c r="B778" s="155"/>
      <c r="C778" s="193" t="s">
        <v>713</v>
      </c>
      <c r="D778" s="189"/>
      <c r="E778" s="190">
        <v>6</v>
      </c>
      <c r="F778" s="158"/>
      <c r="G778" s="158"/>
      <c r="H778" s="158"/>
      <c r="I778" s="158"/>
      <c r="J778" s="158"/>
      <c r="K778" s="158"/>
      <c r="L778" s="158"/>
      <c r="M778" s="158"/>
      <c r="N778" s="157"/>
      <c r="O778" s="157"/>
      <c r="P778" s="157"/>
      <c r="Q778" s="157"/>
      <c r="R778" s="158"/>
      <c r="S778" s="158"/>
      <c r="T778" s="158"/>
      <c r="U778" s="158"/>
      <c r="V778" s="158"/>
      <c r="W778" s="158"/>
      <c r="X778" s="158"/>
      <c r="Y778" s="158"/>
      <c r="Z778" s="147"/>
      <c r="AA778" s="147"/>
      <c r="AB778" s="147"/>
      <c r="AC778" s="147"/>
      <c r="AD778" s="147"/>
      <c r="AE778" s="147"/>
      <c r="AF778" s="147"/>
      <c r="AG778" s="147" t="s">
        <v>293</v>
      </c>
      <c r="AH778" s="147">
        <v>0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outlineLevel="3" x14ac:dyDescent="0.2">
      <c r="A779" s="154"/>
      <c r="B779" s="155"/>
      <c r="C779" s="193" t="s">
        <v>714</v>
      </c>
      <c r="D779" s="189"/>
      <c r="E779" s="190">
        <v>6</v>
      </c>
      <c r="F779" s="158"/>
      <c r="G779" s="158"/>
      <c r="H779" s="158"/>
      <c r="I779" s="158"/>
      <c r="J779" s="158"/>
      <c r="K779" s="158"/>
      <c r="L779" s="158"/>
      <c r="M779" s="158"/>
      <c r="N779" s="157"/>
      <c r="O779" s="157"/>
      <c r="P779" s="157"/>
      <c r="Q779" s="157"/>
      <c r="R779" s="158"/>
      <c r="S779" s="158"/>
      <c r="T779" s="158"/>
      <c r="U779" s="158"/>
      <c r="V779" s="158"/>
      <c r="W779" s="158"/>
      <c r="X779" s="158"/>
      <c r="Y779" s="158"/>
      <c r="Z779" s="147"/>
      <c r="AA779" s="147"/>
      <c r="AB779" s="147"/>
      <c r="AC779" s="147"/>
      <c r="AD779" s="147"/>
      <c r="AE779" s="147"/>
      <c r="AF779" s="147"/>
      <c r="AG779" s="147" t="s">
        <v>293</v>
      </c>
      <c r="AH779" s="147">
        <v>0</v>
      </c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">
      <c r="A780" s="154"/>
      <c r="B780" s="155"/>
      <c r="C780" s="193" t="s">
        <v>715</v>
      </c>
      <c r="D780" s="189"/>
      <c r="E780" s="190">
        <v>4.8</v>
      </c>
      <c r="F780" s="158"/>
      <c r="G780" s="158"/>
      <c r="H780" s="158"/>
      <c r="I780" s="158"/>
      <c r="J780" s="158"/>
      <c r="K780" s="158"/>
      <c r="L780" s="158"/>
      <c r="M780" s="158"/>
      <c r="N780" s="157"/>
      <c r="O780" s="157"/>
      <c r="P780" s="157"/>
      <c r="Q780" s="157"/>
      <c r="R780" s="158"/>
      <c r="S780" s="158"/>
      <c r="T780" s="158"/>
      <c r="U780" s="158"/>
      <c r="V780" s="158"/>
      <c r="W780" s="158"/>
      <c r="X780" s="158"/>
      <c r="Y780" s="158"/>
      <c r="Z780" s="147"/>
      <c r="AA780" s="147"/>
      <c r="AB780" s="147"/>
      <c r="AC780" s="147"/>
      <c r="AD780" s="147"/>
      <c r="AE780" s="147"/>
      <c r="AF780" s="147"/>
      <c r="AG780" s="147" t="s">
        <v>293</v>
      </c>
      <c r="AH780" s="147">
        <v>0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3" x14ac:dyDescent="0.2">
      <c r="A781" s="154"/>
      <c r="B781" s="155"/>
      <c r="C781" s="193" t="s">
        <v>716</v>
      </c>
      <c r="D781" s="189"/>
      <c r="E781" s="190">
        <v>6</v>
      </c>
      <c r="F781" s="158"/>
      <c r="G781" s="158"/>
      <c r="H781" s="158"/>
      <c r="I781" s="158"/>
      <c r="J781" s="158"/>
      <c r="K781" s="158"/>
      <c r="L781" s="158"/>
      <c r="M781" s="158"/>
      <c r="N781" s="157"/>
      <c r="O781" s="157"/>
      <c r="P781" s="157"/>
      <c r="Q781" s="157"/>
      <c r="R781" s="158"/>
      <c r="S781" s="158"/>
      <c r="T781" s="158"/>
      <c r="U781" s="158"/>
      <c r="V781" s="158"/>
      <c r="W781" s="158"/>
      <c r="X781" s="158"/>
      <c r="Y781" s="158"/>
      <c r="Z781" s="147"/>
      <c r="AA781" s="147"/>
      <c r="AB781" s="147"/>
      <c r="AC781" s="147"/>
      <c r="AD781" s="147"/>
      <c r="AE781" s="147"/>
      <c r="AF781" s="147"/>
      <c r="AG781" s="147" t="s">
        <v>293</v>
      </c>
      <c r="AH781" s="147">
        <v>0</v>
      </c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3" x14ac:dyDescent="0.2">
      <c r="A782" s="154"/>
      <c r="B782" s="155"/>
      <c r="C782" s="193" t="s">
        <v>717</v>
      </c>
      <c r="D782" s="189"/>
      <c r="E782" s="190">
        <v>6</v>
      </c>
      <c r="F782" s="158"/>
      <c r="G782" s="158"/>
      <c r="H782" s="158"/>
      <c r="I782" s="158"/>
      <c r="J782" s="158"/>
      <c r="K782" s="158"/>
      <c r="L782" s="158"/>
      <c r="M782" s="158"/>
      <c r="N782" s="157"/>
      <c r="O782" s="157"/>
      <c r="P782" s="157"/>
      <c r="Q782" s="157"/>
      <c r="R782" s="158"/>
      <c r="S782" s="158"/>
      <c r="T782" s="158"/>
      <c r="U782" s="158"/>
      <c r="V782" s="158"/>
      <c r="W782" s="158"/>
      <c r="X782" s="158"/>
      <c r="Y782" s="158"/>
      <c r="Z782" s="147"/>
      <c r="AA782" s="147"/>
      <c r="AB782" s="147"/>
      <c r="AC782" s="147"/>
      <c r="AD782" s="147"/>
      <c r="AE782" s="147"/>
      <c r="AF782" s="147"/>
      <c r="AG782" s="147" t="s">
        <v>293</v>
      </c>
      <c r="AH782" s="147">
        <v>0</v>
      </c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">
      <c r="A783" s="154"/>
      <c r="B783" s="155"/>
      <c r="C783" s="193" t="s">
        <v>718</v>
      </c>
      <c r="D783" s="189"/>
      <c r="E783" s="190">
        <v>6</v>
      </c>
      <c r="F783" s="158"/>
      <c r="G783" s="158"/>
      <c r="H783" s="158"/>
      <c r="I783" s="158"/>
      <c r="J783" s="158"/>
      <c r="K783" s="158"/>
      <c r="L783" s="158"/>
      <c r="M783" s="158"/>
      <c r="N783" s="157"/>
      <c r="O783" s="157"/>
      <c r="P783" s="157"/>
      <c r="Q783" s="157"/>
      <c r="R783" s="158"/>
      <c r="S783" s="158"/>
      <c r="T783" s="158"/>
      <c r="U783" s="158"/>
      <c r="V783" s="158"/>
      <c r="W783" s="158"/>
      <c r="X783" s="158"/>
      <c r="Y783" s="158"/>
      <c r="Z783" s="147"/>
      <c r="AA783" s="147"/>
      <c r="AB783" s="147"/>
      <c r="AC783" s="147"/>
      <c r="AD783" s="147"/>
      <c r="AE783" s="147"/>
      <c r="AF783" s="147"/>
      <c r="AG783" s="147" t="s">
        <v>293</v>
      </c>
      <c r="AH783" s="147">
        <v>0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">
      <c r="A784" s="154"/>
      <c r="B784" s="155"/>
      <c r="C784" s="193" t="s">
        <v>719</v>
      </c>
      <c r="D784" s="189"/>
      <c r="E784" s="190">
        <v>6</v>
      </c>
      <c r="F784" s="158"/>
      <c r="G784" s="158"/>
      <c r="H784" s="158"/>
      <c r="I784" s="158"/>
      <c r="J784" s="158"/>
      <c r="K784" s="158"/>
      <c r="L784" s="158"/>
      <c r="M784" s="158"/>
      <c r="N784" s="157"/>
      <c r="O784" s="157"/>
      <c r="P784" s="157"/>
      <c r="Q784" s="157"/>
      <c r="R784" s="158"/>
      <c r="S784" s="158"/>
      <c r="T784" s="158"/>
      <c r="U784" s="158"/>
      <c r="V784" s="158"/>
      <c r="W784" s="158"/>
      <c r="X784" s="158"/>
      <c r="Y784" s="158"/>
      <c r="Z784" s="147"/>
      <c r="AA784" s="147"/>
      <c r="AB784" s="147"/>
      <c r="AC784" s="147"/>
      <c r="AD784" s="147"/>
      <c r="AE784" s="147"/>
      <c r="AF784" s="147"/>
      <c r="AG784" s="147" t="s">
        <v>293</v>
      </c>
      <c r="AH784" s="147">
        <v>0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">
      <c r="A785" s="154"/>
      <c r="B785" s="155"/>
      <c r="C785" s="193" t="s">
        <v>720</v>
      </c>
      <c r="D785" s="189"/>
      <c r="E785" s="190">
        <v>6</v>
      </c>
      <c r="F785" s="158"/>
      <c r="G785" s="158"/>
      <c r="H785" s="158"/>
      <c r="I785" s="158"/>
      <c r="J785" s="158"/>
      <c r="K785" s="158"/>
      <c r="L785" s="158"/>
      <c r="M785" s="158"/>
      <c r="N785" s="157"/>
      <c r="O785" s="157"/>
      <c r="P785" s="157"/>
      <c r="Q785" s="157"/>
      <c r="R785" s="158"/>
      <c r="S785" s="158"/>
      <c r="T785" s="158"/>
      <c r="U785" s="158"/>
      <c r="V785" s="158"/>
      <c r="W785" s="158"/>
      <c r="X785" s="158"/>
      <c r="Y785" s="158"/>
      <c r="Z785" s="147"/>
      <c r="AA785" s="147"/>
      <c r="AB785" s="147"/>
      <c r="AC785" s="147"/>
      <c r="AD785" s="147"/>
      <c r="AE785" s="147"/>
      <c r="AF785" s="147"/>
      <c r="AG785" s="147" t="s">
        <v>293</v>
      </c>
      <c r="AH785" s="147">
        <v>0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">
      <c r="A786" s="154"/>
      <c r="B786" s="155"/>
      <c r="C786" s="193" t="s">
        <v>721</v>
      </c>
      <c r="D786" s="189"/>
      <c r="E786" s="190">
        <v>7.2</v>
      </c>
      <c r="F786" s="158"/>
      <c r="G786" s="158"/>
      <c r="H786" s="158"/>
      <c r="I786" s="158"/>
      <c r="J786" s="158"/>
      <c r="K786" s="158"/>
      <c r="L786" s="158"/>
      <c r="M786" s="158"/>
      <c r="N786" s="157"/>
      <c r="O786" s="157"/>
      <c r="P786" s="157"/>
      <c r="Q786" s="157"/>
      <c r="R786" s="158"/>
      <c r="S786" s="158"/>
      <c r="T786" s="158"/>
      <c r="U786" s="158"/>
      <c r="V786" s="158"/>
      <c r="W786" s="158"/>
      <c r="X786" s="158"/>
      <c r="Y786" s="158"/>
      <c r="Z786" s="147"/>
      <c r="AA786" s="147"/>
      <c r="AB786" s="147"/>
      <c r="AC786" s="147"/>
      <c r="AD786" s="147"/>
      <c r="AE786" s="147"/>
      <c r="AF786" s="147"/>
      <c r="AG786" s="147" t="s">
        <v>293</v>
      </c>
      <c r="AH786" s="147">
        <v>0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">
      <c r="A787" s="154"/>
      <c r="B787" s="155"/>
      <c r="C787" s="193" t="s">
        <v>722</v>
      </c>
      <c r="D787" s="189"/>
      <c r="E787" s="190">
        <v>2.4</v>
      </c>
      <c r="F787" s="158"/>
      <c r="G787" s="158"/>
      <c r="H787" s="158"/>
      <c r="I787" s="158"/>
      <c r="J787" s="158"/>
      <c r="K787" s="158"/>
      <c r="L787" s="158"/>
      <c r="M787" s="158"/>
      <c r="N787" s="157"/>
      <c r="O787" s="157"/>
      <c r="P787" s="157"/>
      <c r="Q787" s="157"/>
      <c r="R787" s="158"/>
      <c r="S787" s="158"/>
      <c r="T787" s="158"/>
      <c r="U787" s="158"/>
      <c r="V787" s="158"/>
      <c r="W787" s="158"/>
      <c r="X787" s="158"/>
      <c r="Y787" s="158"/>
      <c r="Z787" s="147"/>
      <c r="AA787" s="147"/>
      <c r="AB787" s="147"/>
      <c r="AC787" s="147"/>
      <c r="AD787" s="147"/>
      <c r="AE787" s="147"/>
      <c r="AF787" s="147"/>
      <c r="AG787" s="147" t="s">
        <v>293</v>
      </c>
      <c r="AH787" s="147">
        <v>0</v>
      </c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">
      <c r="A788" s="154"/>
      <c r="B788" s="155"/>
      <c r="C788" s="193" t="s">
        <v>723</v>
      </c>
      <c r="D788" s="189"/>
      <c r="E788" s="190">
        <v>6</v>
      </c>
      <c r="F788" s="158"/>
      <c r="G788" s="158"/>
      <c r="H788" s="158"/>
      <c r="I788" s="158"/>
      <c r="J788" s="158"/>
      <c r="K788" s="158"/>
      <c r="L788" s="158"/>
      <c r="M788" s="158"/>
      <c r="N788" s="157"/>
      <c r="O788" s="157"/>
      <c r="P788" s="157"/>
      <c r="Q788" s="157"/>
      <c r="R788" s="158"/>
      <c r="S788" s="158"/>
      <c r="T788" s="158"/>
      <c r="U788" s="158"/>
      <c r="V788" s="158"/>
      <c r="W788" s="158"/>
      <c r="X788" s="158"/>
      <c r="Y788" s="158"/>
      <c r="Z788" s="147"/>
      <c r="AA788" s="147"/>
      <c r="AB788" s="147"/>
      <c r="AC788" s="147"/>
      <c r="AD788" s="147"/>
      <c r="AE788" s="147"/>
      <c r="AF788" s="147"/>
      <c r="AG788" s="147" t="s">
        <v>293</v>
      </c>
      <c r="AH788" s="147">
        <v>0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3" x14ac:dyDescent="0.2">
      <c r="A789" s="154"/>
      <c r="B789" s="155"/>
      <c r="C789" s="193" t="s">
        <v>724</v>
      </c>
      <c r="D789" s="189"/>
      <c r="E789" s="190">
        <v>6</v>
      </c>
      <c r="F789" s="158"/>
      <c r="G789" s="158"/>
      <c r="H789" s="158"/>
      <c r="I789" s="158"/>
      <c r="J789" s="158"/>
      <c r="K789" s="158"/>
      <c r="L789" s="158"/>
      <c r="M789" s="158"/>
      <c r="N789" s="157"/>
      <c r="O789" s="157"/>
      <c r="P789" s="157"/>
      <c r="Q789" s="157"/>
      <c r="R789" s="158"/>
      <c r="S789" s="158"/>
      <c r="T789" s="158"/>
      <c r="U789" s="158"/>
      <c r="V789" s="158"/>
      <c r="W789" s="158"/>
      <c r="X789" s="158"/>
      <c r="Y789" s="158"/>
      <c r="Z789" s="147"/>
      <c r="AA789" s="147"/>
      <c r="AB789" s="147"/>
      <c r="AC789" s="147"/>
      <c r="AD789" s="147"/>
      <c r="AE789" s="147"/>
      <c r="AF789" s="147"/>
      <c r="AG789" s="147" t="s">
        <v>293</v>
      </c>
      <c r="AH789" s="147">
        <v>0</v>
      </c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outlineLevel="3" x14ac:dyDescent="0.2">
      <c r="A790" s="154"/>
      <c r="B790" s="155"/>
      <c r="C790" s="193" t="s">
        <v>725</v>
      </c>
      <c r="D790" s="189"/>
      <c r="E790" s="190">
        <v>6</v>
      </c>
      <c r="F790" s="158"/>
      <c r="G790" s="158"/>
      <c r="H790" s="158"/>
      <c r="I790" s="158"/>
      <c r="J790" s="158"/>
      <c r="K790" s="158"/>
      <c r="L790" s="158"/>
      <c r="M790" s="158"/>
      <c r="N790" s="157"/>
      <c r="O790" s="157"/>
      <c r="P790" s="157"/>
      <c r="Q790" s="157"/>
      <c r="R790" s="158"/>
      <c r="S790" s="158"/>
      <c r="T790" s="158"/>
      <c r="U790" s="158"/>
      <c r="V790" s="158"/>
      <c r="W790" s="158"/>
      <c r="X790" s="158"/>
      <c r="Y790" s="158"/>
      <c r="Z790" s="147"/>
      <c r="AA790" s="147"/>
      <c r="AB790" s="147"/>
      <c r="AC790" s="147"/>
      <c r="AD790" s="147"/>
      <c r="AE790" s="147"/>
      <c r="AF790" s="147"/>
      <c r="AG790" s="147" t="s">
        <v>293</v>
      </c>
      <c r="AH790" s="147">
        <v>0</v>
      </c>
      <c r="AI790" s="147"/>
      <c r="AJ790" s="147"/>
      <c r="AK790" s="147"/>
      <c r="AL790" s="147"/>
      <c r="AM790" s="147"/>
      <c r="AN790" s="147"/>
      <c r="AO790" s="147"/>
      <c r="AP790" s="147"/>
      <c r="AQ790" s="147"/>
      <c r="AR790" s="147"/>
      <c r="AS790" s="147"/>
      <c r="AT790" s="147"/>
      <c r="AU790" s="147"/>
      <c r="AV790" s="147"/>
      <c r="AW790" s="147"/>
      <c r="AX790" s="147"/>
      <c r="AY790" s="147"/>
      <c r="AZ790" s="147"/>
      <c r="BA790" s="147"/>
      <c r="BB790" s="147"/>
      <c r="BC790" s="147"/>
      <c r="BD790" s="147"/>
      <c r="BE790" s="147"/>
      <c r="BF790" s="147"/>
      <c r="BG790" s="147"/>
      <c r="BH790" s="147"/>
    </row>
    <row r="791" spans="1:60" outlineLevel="3" x14ac:dyDescent="0.2">
      <c r="A791" s="154"/>
      <c r="B791" s="155"/>
      <c r="C791" s="193" t="s">
        <v>726</v>
      </c>
      <c r="D791" s="189"/>
      <c r="E791" s="190">
        <v>4.8</v>
      </c>
      <c r="F791" s="158"/>
      <c r="G791" s="158"/>
      <c r="H791" s="158"/>
      <c r="I791" s="158"/>
      <c r="J791" s="158"/>
      <c r="K791" s="158"/>
      <c r="L791" s="158"/>
      <c r="M791" s="158"/>
      <c r="N791" s="157"/>
      <c r="O791" s="157"/>
      <c r="P791" s="157"/>
      <c r="Q791" s="157"/>
      <c r="R791" s="158"/>
      <c r="S791" s="158"/>
      <c r="T791" s="158"/>
      <c r="U791" s="158"/>
      <c r="V791" s="158"/>
      <c r="W791" s="158"/>
      <c r="X791" s="158"/>
      <c r="Y791" s="158"/>
      <c r="Z791" s="147"/>
      <c r="AA791" s="147"/>
      <c r="AB791" s="147"/>
      <c r="AC791" s="147"/>
      <c r="AD791" s="147"/>
      <c r="AE791" s="147"/>
      <c r="AF791" s="147"/>
      <c r="AG791" s="147" t="s">
        <v>293</v>
      </c>
      <c r="AH791" s="147">
        <v>0</v>
      </c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3" x14ac:dyDescent="0.2">
      <c r="A792" s="154"/>
      <c r="B792" s="155"/>
      <c r="C792" s="193" t="s">
        <v>727</v>
      </c>
      <c r="D792" s="189"/>
      <c r="E792" s="190">
        <v>4.8</v>
      </c>
      <c r="F792" s="158"/>
      <c r="G792" s="158"/>
      <c r="H792" s="158"/>
      <c r="I792" s="158"/>
      <c r="J792" s="158"/>
      <c r="K792" s="158"/>
      <c r="L792" s="158"/>
      <c r="M792" s="158"/>
      <c r="N792" s="157"/>
      <c r="O792" s="157"/>
      <c r="P792" s="157"/>
      <c r="Q792" s="157"/>
      <c r="R792" s="158"/>
      <c r="S792" s="158"/>
      <c r="T792" s="158"/>
      <c r="U792" s="158"/>
      <c r="V792" s="158"/>
      <c r="W792" s="158"/>
      <c r="X792" s="158"/>
      <c r="Y792" s="158"/>
      <c r="Z792" s="147"/>
      <c r="AA792" s="147"/>
      <c r="AB792" s="147"/>
      <c r="AC792" s="147"/>
      <c r="AD792" s="147"/>
      <c r="AE792" s="147"/>
      <c r="AF792" s="147"/>
      <c r="AG792" s="147" t="s">
        <v>293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">
      <c r="A793" s="154"/>
      <c r="B793" s="155"/>
      <c r="C793" s="193" t="s">
        <v>728</v>
      </c>
      <c r="D793" s="189"/>
      <c r="E793" s="190">
        <v>2.4</v>
      </c>
      <c r="F793" s="158"/>
      <c r="G793" s="158"/>
      <c r="H793" s="158"/>
      <c r="I793" s="158"/>
      <c r="J793" s="158"/>
      <c r="K793" s="158"/>
      <c r="L793" s="158"/>
      <c r="M793" s="158"/>
      <c r="N793" s="157"/>
      <c r="O793" s="157"/>
      <c r="P793" s="157"/>
      <c r="Q793" s="157"/>
      <c r="R793" s="158"/>
      <c r="S793" s="158"/>
      <c r="T793" s="158"/>
      <c r="U793" s="158"/>
      <c r="V793" s="158"/>
      <c r="W793" s="158"/>
      <c r="X793" s="158"/>
      <c r="Y793" s="158"/>
      <c r="Z793" s="147"/>
      <c r="AA793" s="147"/>
      <c r="AB793" s="147"/>
      <c r="AC793" s="147"/>
      <c r="AD793" s="147"/>
      <c r="AE793" s="147"/>
      <c r="AF793" s="147"/>
      <c r="AG793" s="147" t="s">
        <v>293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">
      <c r="A794" s="154"/>
      <c r="B794" s="155"/>
      <c r="C794" s="193" t="s">
        <v>729</v>
      </c>
      <c r="D794" s="189"/>
      <c r="E794" s="190">
        <v>3.6</v>
      </c>
      <c r="F794" s="158"/>
      <c r="G794" s="158"/>
      <c r="H794" s="158"/>
      <c r="I794" s="158"/>
      <c r="J794" s="158"/>
      <c r="K794" s="158"/>
      <c r="L794" s="158"/>
      <c r="M794" s="158"/>
      <c r="N794" s="157"/>
      <c r="O794" s="157"/>
      <c r="P794" s="157"/>
      <c r="Q794" s="157"/>
      <c r="R794" s="158"/>
      <c r="S794" s="158"/>
      <c r="T794" s="158"/>
      <c r="U794" s="158"/>
      <c r="V794" s="158"/>
      <c r="W794" s="158"/>
      <c r="X794" s="158"/>
      <c r="Y794" s="158"/>
      <c r="Z794" s="147"/>
      <c r="AA794" s="147"/>
      <c r="AB794" s="147"/>
      <c r="AC794" s="147"/>
      <c r="AD794" s="147"/>
      <c r="AE794" s="147"/>
      <c r="AF794" s="147"/>
      <c r="AG794" s="147" t="s">
        <v>293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3" x14ac:dyDescent="0.2">
      <c r="A795" s="154"/>
      <c r="B795" s="155"/>
      <c r="C795" s="193" t="s">
        <v>730</v>
      </c>
      <c r="D795" s="189"/>
      <c r="E795" s="190">
        <v>1.2</v>
      </c>
      <c r="F795" s="158"/>
      <c r="G795" s="158"/>
      <c r="H795" s="158"/>
      <c r="I795" s="158"/>
      <c r="J795" s="158"/>
      <c r="K795" s="158"/>
      <c r="L795" s="158"/>
      <c r="M795" s="158"/>
      <c r="N795" s="157"/>
      <c r="O795" s="157"/>
      <c r="P795" s="157"/>
      <c r="Q795" s="157"/>
      <c r="R795" s="158"/>
      <c r="S795" s="158"/>
      <c r="T795" s="158"/>
      <c r="U795" s="158"/>
      <c r="V795" s="158"/>
      <c r="W795" s="158"/>
      <c r="X795" s="158"/>
      <c r="Y795" s="158"/>
      <c r="Z795" s="147"/>
      <c r="AA795" s="147"/>
      <c r="AB795" s="147"/>
      <c r="AC795" s="147"/>
      <c r="AD795" s="147"/>
      <c r="AE795" s="147"/>
      <c r="AF795" s="147"/>
      <c r="AG795" s="147" t="s">
        <v>293</v>
      </c>
      <c r="AH795" s="147">
        <v>0</v>
      </c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3" x14ac:dyDescent="0.2">
      <c r="A796" s="154"/>
      <c r="B796" s="155"/>
      <c r="C796" s="193" t="s">
        <v>731</v>
      </c>
      <c r="D796" s="189"/>
      <c r="E796" s="190">
        <v>2.4</v>
      </c>
      <c r="F796" s="158"/>
      <c r="G796" s="158"/>
      <c r="H796" s="158"/>
      <c r="I796" s="158"/>
      <c r="J796" s="158"/>
      <c r="K796" s="158"/>
      <c r="L796" s="158"/>
      <c r="M796" s="158"/>
      <c r="N796" s="157"/>
      <c r="O796" s="157"/>
      <c r="P796" s="157"/>
      <c r="Q796" s="157"/>
      <c r="R796" s="158"/>
      <c r="S796" s="158"/>
      <c r="T796" s="158"/>
      <c r="U796" s="158"/>
      <c r="V796" s="158"/>
      <c r="W796" s="158"/>
      <c r="X796" s="158"/>
      <c r="Y796" s="158"/>
      <c r="Z796" s="147"/>
      <c r="AA796" s="147"/>
      <c r="AB796" s="147"/>
      <c r="AC796" s="147"/>
      <c r="AD796" s="147"/>
      <c r="AE796" s="147"/>
      <c r="AF796" s="147"/>
      <c r="AG796" s="147" t="s">
        <v>293</v>
      </c>
      <c r="AH796" s="147">
        <v>0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3" x14ac:dyDescent="0.2">
      <c r="A797" s="154"/>
      <c r="B797" s="155"/>
      <c r="C797" s="193" t="s">
        <v>732</v>
      </c>
      <c r="D797" s="189"/>
      <c r="E797" s="190">
        <v>2.4</v>
      </c>
      <c r="F797" s="158"/>
      <c r="G797" s="158"/>
      <c r="H797" s="158"/>
      <c r="I797" s="158"/>
      <c r="J797" s="158"/>
      <c r="K797" s="158"/>
      <c r="L797" s="158"/>
      <c r="M797" s="158"/>
      <c r="N797" s="157"/>
      <c r="O797" s="157"/>
      <c r="P797" s="157"/>
      <c r="Q797" s="157"/>
      <c r="R797" s="158"/>
      <c r="S797" s="158"/>
      <c r="T797" s="158"/>
      <c r="U797" s="158"/>
      <c r="V797" s="158"/>
      <c r="W797" s="158"/>
      <c r="X797" s="158"/>
      <c r="Y797" s="158"/>
      <c r="Z797" s="147"/>
      <c r="AA797" s="147"/>
      <c r="AB797" s="147"/>
      <c r="AC797" s="147"/>
      <c r="AD797" s="147"/>
      <c r="AE797" s="147"/>
      <c r="AF797" s="147"/>
      <c r="AG797" s="147" t="s">
        <v>293</v>
      </c>
      <c r="AH797" s="147">
        <v>0</v>
      </c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outlineLevel="3" x14ac:dyDescent="0.2">
      <c r="A798" s="154"/>
      <c r="B798" s="155"/>
      <c r="C798" s="193" t="s">
        <v>733</v>
      </c>
      <c r="D798" s="189"/>
      <c r="E798" s="190">
        <v>1.05</v>
      </c>
      <c r="F798" s="158"/>
      <c r="G798" s="158"/>
      <c r="H798" s="158"/>
      <c r="I798" s="158"/>
      <c r="J798" s="158"/>
      <c r="K798" s="158"/>
      <c r="L798" s="158"/>
      <c r="M798" s="158"/>
      <c r="N798" s="157"/>
      <c r="O798" s="157"/>
      <c r="P798" s="157"/>
      <c r="Q798" s="157"/>
      <c r="R798" s="158"/>
      <c r="S798" s="158"/>
      <c r="T798" s="158"/>
      <c r="U798" s="158"/>
      <c r="V798" s="158"/>
      <c r="W798" s="158"/>
      <c r="X798" s="158"/>
      <c r="Y798" s="158"/>
      <c r="Z798" s="147"/>
      <c r="AA798" s="147"/>
      <c r="AB798" s="147"/>
      <c r="AC798" s="147"/>
      <c r="AD798" s="147"/>
      <c r="AE798" s="147"/>
      <c r="AF798" s="147"/>
      <c r="AG798" s="147" t="s">
        <v>293</v>
      </c>
      <c r="AH798" s="147">
        <v>0</v>
      </c>
      <c r="AI798" s="147"/>
      <c r="AJ798" s="147"/>
      <c r="AK798" s="147"/>
      <c r="AL798" s="147"/>
      <c r="AM798" s="147"/>
      <c r="AN798" s="147"/>
      <c r="AO798" s="147"/>
      <c r="AP798" s="147"/>
      <c r="AQ798" s="147"/>
      <c r="AR798" s="147"/>
      <c r="AS798" s="147"/>
      <c r="AT798" s="147"/>
      <c r="AU798" s="147"/>
      <c r="AV798" s="147"/>
      <c r="AW798" s="147"/>
      <c r="AX798" s="147"/>
      <c r="AY798" s="147"/>
      <c r="AZ798" s="147"/>
      <c r="BA798" s="147"/>
      <c r="BB798" s="147"/>
      <c r="BC798" s="147"/>
      <c r="BD798" s="147"/>
      <c r="BE798" s="147"/>
      <c r="BF798" s="147"/>
      <c r="BG798" s="147"/>
      <c r="BH798" s="147"/>
    </row>
    <row r="799" spans="1:60" outlineLevel="3" x14ac:dyDescent="0.2">
      <c r="A799" s="154"/>
      <c r="B799" s="155"/>
      <c r="C799" s="193" t="s">
        <v>734</v>
      </c>
      <c r="D799" s="189"/>
      <c r="E799" s="190">
        <v>1.2</v>
      </c>
      <c r="F799" s="158"/>
      <c r="G799" s="158"/>
      <c r="H799" s="158"/>
      <c r="I799" s="158"/>
      <c r="J799" s="158"/>
      <c r="K799" s="158"/>
      <c r="L799" s="158"/>
      <c r="M799" s="158"/>
      <c r="N799" s="157"/>
      <c r="O799" s="157"/>
      <c r="P799" s="157"/>
      <c r="Q799" s="157"/>
      <c r="R799" s="158"/>
      <c r="S799" s="158"/>
      <c r="T799" s="158"/>
      <c r="U799" s="158"/>
      <c r="V799" s="158"/>
      <c r="W799" s="158"/>
      <c r="X799" s="158"/>
      <c r="Y799" s="158"/>
      <c r="Z799" s="147"/>
      <c r="AA799" s="147"/>
      <c r="AB799" s="147"/>
      <c r="AC799" s="147"/>
      <c r="AD799" s="147"/>
      <c r="AE799" s="147"/>
      <c r="AF799" s="147"/>
      <c r="AG799" s="147" t="s">
        <v>293</v>
      </c>
      <c r="AH799" s="147">
        <v>0</v>
      </c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47"/>
      <c r="BB799" s="147"/>
      <c r="BC799" s="147"/>
      <c r="BD799" s="147"/>
      <c r="BE799" s="147"/>
      <c r="BF799" s="147"/>
      <c r="BG799" s="147"/>
      <c r="BH799" s="147"/>
    </row>
    <row r="800" spans="1:60" outlineLevel="3" x14ac:dyDescent="0.2">
      <c r="A800" s="154"/>
      <c r="B800" s="155"/>
      <c r="C800" s="193" t="s">
        <v>735</v>
      </c>
      <c r="D800" s="189"/>
      <c r="E800" s="190">
        <v>2.4</v>
      </c>
      <c r="F800" s="158"/>
      <c r="G800" s="158"/>
      <c r="H800" s="158"/>
      <c r="I800" s="158"/>
      <c r="J800" s="158"/>
      <c r="K800" s="158"/>
      <c r="L800" s="158"/>
      <c r="M800" s="158"/>
      <c r="N800" s="157"/>
      <c r="O800" s="157"/>
      <c r="P800" s="157"/>
      <c r="Q800" s="157"/>
      <c r="R800" s="158"/>
      <c r="S800" s="158"/>
      <c r="T800" s="158"/>
      <c r="U800" s="158"/>
      <c r="V800" s="158"/>
      <c r="W800" s="158"/>
      <c r="X800" s="158"/>
      <c r="Y800" s="158"/>
      <c r="Z800" s="147"/>
      <c r="AA800" s="147"/>
      <c r="AB800" s="147"/>
      <c r="AC800" s="147"/>
      <c r="AD800" s="147"/>
      <c r="AE800" s="147"/>
      <c r="AF800" s="147"/>
      <c r="AG800" s="147" t="s">
        <v>293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">
      <c r="A801" s="154"/>
      <c r="B801" s="155"/>
      <c r="C801" s="193" t="s">
        <v>1283</v>
      </c>
      <c r="D801" s="189"/>
      <c r="E801" s="190">
        <v>2.35</v>
      </c>
      <c r="F801" s="158"/>
      <c r="G801" s="158"/>
      <c r="H801" s="158"/>
      <c r="I801" s="158"/>
      <c r="J801" s="158"/>
      <c r="K801" s="158"/>
      <c r="L801" s="158"/>
      <c r="M801" s="158"/>
      <c r="N801" s="157"/>
      <c r="O801" s="157"/>
      <c r="P801" s="157"/>
      <c r="Q801" s="157"/>
      <c r="R801" s="158"/>
      <c r="S801" s="158"/>
      <c r="T801" s="158"/>
      <c r="U801" s="158"/>
      <c r="V801" s="158"/>
      <c r="W801" s="158"/>
      <c r="X801" s="158"/>
      <c r="Y801" s="158"/>
      <c r="Z801" s="147"/>
      <c r="AA801" s="147"/>
      <c r="AB801" s="147"/>
      <c r="AC801" s="147"/>
      <c r="AD801" s="147"/>
      <c r="AE801" s="147"/>
      <c r="AF801" s="147"/>
      <c r="AG801" s="147" t="s">
        <v>293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1" x14ac:dyDescent="0.2">
      <c r="A802" s="168">
        <v>95</v>
      </c>
      <c r="B802" s="169" t="s">
        <v>1284</v>
      </c>
      <c r="C802" s="184" t="s">
        <v>1285</v>
      </c>
      <c r="D802" s="170" t="s">
        <v>383</v>
      </c>
      <c r="E802" s="171">
        <v>7</v>
      </c>
      <c r="F802" s="172"/>
      <c r="G802" s="173">
        <f>ROUND(E802*F802,2)</f>
        <v>0</v>
      </c>
      <c r="H802" s="172"/>
      <c r="I802" s="173">
        <f>ROUND(E802*H802,2)</f>
        <v>0</v>
      </c>
      <c r="J802" s="172"/>
      <c r="K802" s="173">
        <f>ROUND(E802*J802,2)</f>
        <v>0</v>
      </c>
      <c r="L802" s="173">
        <v>21</v>
      </c>
      <c r="M802" s="173">
        <f>G802*(1+L802/100)</f>
        <v>0</v>
      </c>
      <c r="N802" s="171">
        <v>1.1999999999999999E-3</v>
      </c>
      <c r="O802" s="171">
        <f>ROUND(E802*N802,2)</f>
        <v>0.01</v>
      </c>
      <c r="P802" s="171">
        <v>0</v>
      </c>
      <c r="Q802" s="171">
        <f>ROUND(E802*P802,2)</f>
        <v>0</v>
      </c>
      <c r="R802" s="173" t="s">
        <v>1219</v>
      </c>
      <c r="S802" s="173" t="s">
        <v>248</v>
      </c>
      <c r="T802" s="174" t="s">
        <v>289</v>
      </c>
      <c r="U802" s="158">
        <v>2.72</v>
      </c>
      <c r="V802" s="158">
        <f>ROUND(E802*U802,2)</f>
        <v>19.04</v>
      </c>
      <c r="W802" s="158"/>
      <c r="X802" s="158" t="s">
        <v>290</v>
      </c>
      <c r="Y802" s="158" t="s">
        <v>250</v>
      </c>
      <c r="Z802" s="147"/>
      <c r="AA802" s="147"/>
      <c r="AB802" s="147"/>
      <c r="AC802" s="147"/>
      <c r="AD802" s="147"/>
      <c r="AE802" s="147"/>
      <c r="AF802" s="147"/>
      <c r="AG802" s="147" t="s">
        <v>291</v>
      </c>
      <c r="AH802" s="147"/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outlineLevel="2" x14ac:dyDescent="0.2">
      <c r="A803" s="154"/>
      <c r="B803" s="155"/>
      <c r="C803" s="193" t="s">
        <v>1286</v>
      </c>
      <c r="D803" s="189"/>
      <c r="E803" s="190">
        <v>1</v>
      </c>
      <c r="F803" s="158"/>
      <c r="G803" s="158"/>
      <c r="H803" s="158"/>
      <c r="I803" s="158"/>
      <c r="J803" s="158"/>
      <c r="K803" s="158"/>
      <c r="L803" s="158"/>
      <c r="M803" s="158"/>
      <c r="N803" s="157"/>
      <c r="O803" s="157"/>
      <c r="P803" s="157"/>
      <c r="Q803" s="157"/>
      <c r="R803" s="158"/>
      <c r="S803" s="158"/>
      <c r="T803" s="158"/>
      <c r="U803" s="158"/>
      <c r="V803" s="158"/>
      <c r="W803" s="158"/>
      <c r="X803" s="158"/>
      <c r="Y803" s="158"/>
      <c r="Z803" s="147"/>
      <c r="AA803" s="147"/>
      <c r="AB803" s="147"/>
      <c r="AC803" s="147"/>
      <c r="AD803" s="147"/>
      <c r="AE803" s="147"/>
      <c r="AF803" s="147"/>
      <c r="AG803" s="147" t="s">
        <v>293</v>
      </c>
      <c r="AH803" s="147">
        <v>0</v>
      </c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outlineLevel="3" x14ac:dyDescent="0.2">
      <c r="A804" s="154"/>
      <c r="B804" s="155"/>
      <c r="C804" s="193" t="s">
        <v>1287</v>
      </c>
      <c r="D804" s="189"/>
      <c r="E804" s="190">
        <v>6</v>
      </c>
      <c r="F804" s="158"/>
      <c r="G804" s="158"/>
      <c r="H804" s="158"/>
      <c r="I804" s="158"/>
      <c r="J804" s="158"/>
      <c r="K804" s="158"/>
      <c r="L804" s="158"/>
      <c r="M804" s="158"/>
      <c r="N804" s="157"/>
      <c r="O804" s="157"/>
      <c r="P804" s="157"/>
      <c r="Q804" s="157"/>
      <c r="R804" s="158"/>
      <c r="S804" s="158"/>
      <c r="T804" s="158"/>
      <c r="U804" s="158"/>
      <c r="V804" s="158"/>
      <c r="W804" s="158"/>
      <c r="X804" s="158"/>
      <c r="Y804" s="158"/>
      <c r="Z804" s="147"/>
      <c r="AA804" s="147"/>
      <c r="AB804" s="147"/>
      <c r="AC804" s="147"/>
      <c r="AD804" s="147"/>
      <c r="AE804" s="147"/>
      <c r="AF804" s="147"/>
      <c r="AG804" s="147" t="s">
        <v>293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1" x14ac:dyDescent="0.2">
      <c r="A805" s="168">
        <v>96</v>
      </c>
      <c r="B805" s="169" t="s">
        <v>1288</v>
      </c>
      <c r="C805" s="184" t="s">
        <v>1289</v>
      </c>
      <c r="D805" s="170" t="s">
        <v>383</v>
      </c>
      <c r="E805" s="171">
        <v>5</v>
      </c>
      <c r="F805" s="172"/>
      <c r="G805" s="173">
        <f>ROUND(E805*F805,2)</f>
        <v>0</v>
      </c>
      <c r="H805" s="172"/>
      <c r="I805" s="173">
        <f>ROUND(E805*H805,2)</f>
        <v>0</v>
      </c>
      <c r="J805" s="172"/>
      <c r="K805" s="173">
        <f>ROUND(E805*J805,2)</f>
        <v>0</v>
      </c>
      <c r="L805" s="173">
        <v>21</v>
      </c>
      <c r="M805" s="173">
        <f>G805*(1+L805/100)</f>
        <v>0</v>
      </c>
      <c r="N805" s="171">
        <v>1.65E-3</v>
      </c>
      <c r="O805" s="171">
        <f>ROUND(E805*N805,2)</f>
        <v>0.01</v>
      </c>
      <c r="P805" s="171">
        <v>0</v>
      </c>
      <c r="Q805" s="171">
        <f>ROUND(E805*P805,2)</f>
        <v>0</v>
      </c>
      <c r="R805" s="173" t="s">
        <v>1219</v>
      </c>
      <c r="S805" s="173" t="s">
        <v>248</v>
      </c>
      <c r="T805" s="174" t="s">
        <v>289</v>
      </c>
      <c r="U805" s="158">
        <v>3.05</v>
      </c>
      <c r="V805" s="158">
        <f>ROUND(E805*U805,2)</f>
        <v>15.25</v>
      </c>
      <c r="W805" s="158"/>
      <c r="X805" s="158" t="s">
        <v>290</v>
      </c>
      <c r="Y805" s="158" t="s">
        <v>250</v>
      </c>
      <c r="Z805" s="147"/>
      <c r="AA805" s="147"/>
      <c r="AB805" s="147"/>
      <c r="AC805" s="147"/>
      <c r="AD805" s="147"/>
      <c r="AE805" s="147"/>
      <c r="AF805" s="147"/>
      <c r="AG805" s="147" t="s">
        <v>291</v>
      </c>
      <c r="AH805" s="147"/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2" x14ac:dyDescent="0.2">
      <c r="A806" s="154"/>
      <c r="B806" s="155"/>
      <c r="C806" s="193" t="s">
        <v>1290</v>
      </c>
      <c r="D806" s="189"/>
      <c r="E806" s="190">
        <v>1</v>
      </c>
      <c r="F806" s="158"/>
      <c r="G806" s="158"/>
      <c r="H806" s="158"/>
      <c r="I806" s="158"/>
      <c r="J806" s="158"/>
      <c r="K806" s="158"/>
      <c r="L806" s="158"/>
      <c r="M806" s="158"/>
      <c r="N806" s="157"/>
      <c r="O806" s="157"/>
      <c r="P806" s="157"/>
      <c r="Q806" s="157"/>
      <c r="R806" s="158"/>
      <c r="S806" s="158"/>
      <c r="T806" s="158"/>
      <c r="U806" s="158"/>
      <c r="V806" s="158"/>
      <c r="W806" s="158"/>
      <c r="X806" s="158"/>
      <c r="Y806" s="158"/>
      <c r="Z806" s="147"/>
      <c r="AA806" s="147"/>
      <c r="AB806" s="147"/>
      <c r="AC806" s="147"/>
      <c r="AD806" s="147"/>
      <c r="AE806" s="147"/>
      <c r="AF806" s="147"/>
      <c r="AG806" s="147" t="s">
        <v>293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outlineLevel="3" x14ac:dyDescent="0.2">
      <c r="A807" s="154"/>
      <c r="B807" s="155"/>
      <c r="C807" s="193" t="s">
        <v>1291</v>
      </c>
      <c r="D807" s="189"/>
      <c r="E807" s="190">
        <v>1</v>
      </c>
      <c r="F807" s="158"/>
      <c r="G807" s="158"/>
      <c r="H807" s="158"/>
      <c r="I807" s="158"/>
      <c r="J807" s="158"/>
      <c r="K807" s="158"/>
      <c r="L807" s="158"/>
      <c r="M807" s="158"/>
      <c r="N807" s="157"/>
      <c r="O807" s="157"/>
      <c r="P807" s="157"/>
      <c r="Q807" s="157"/>
      <c r="R807" s="158"/>
      <c r="S807" s="158"/>
      <c r="T807" s="158"/>
      <c r="U807" s="158"/>
      <c r="V807" s="158"/>
      <c r="W807" s="158"/>
      <c r="X807" s="158"/>
      <c r="Y807" s="158"/>
      <c r="Z807" s="147"/>
      <c r="AA807" s="147"/>
      <c r="AB807" s="147"/>
      <c r="AC807" s="147"/>
      <c r="AD807" s="147"/>
      <c r="AE807" s="147"/>
      <c r="AF807" s="147"/>
      <c r="AG807" s="147" t="s">
        <v>293</v>
      </c>
      <c r="AH807" s="147">
        <v>0</v>
      </c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3" x14ac:dyDescent="0.2">
      <c r="A808" s="154"/>
      <c r="B808" s="155"/>
      <c r="C808" s="193" t="s">
        <v>1292</v>
      </c>
      <c r="D808" s="189"/>
      <c r="E808" s="190">
        <v>1</v>
      </c>
      <c r="F808" s="158"/>
      <c r="G808" s="158"/>
      <c r="H808" s="158"/>
      <c r="I808" s="158"/>
      <c r="J808" s="158"/>
      <c r="K808" s="158"/>
      <c r="L808" s="158"/>
      <c r="M808" s="158"/>
      <c r="N808" s="157"/>
      <c r="O808" s="157"/>
      <c r="P808" s="157"/>
      <c r="Q808" s="157"/>
      <c r="R808" s="158"/>
      <c r="S808" s="158"/>
      <c r="T808" s="158"/>
      <c r="U808" s="158"/>
      <c r="V808" s="158"/>
      <c r="W808" s="158"/>
      <c r="X808" s="158"/>
      <c r="Y808" s="158"/>
      <c r="Z808" s="147"/>
      <c r="AA808" s="147"/>
      <c r="AB808" s="147"/>
      <c r="AC808" s="147"/>
      <c r="AD808" s="147"/>
      <c r="AE808" s="147"/>
      <c r="AF808" s="147"/>
      <c r="AG808" s="147" t="s">
        <v>293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3" x14ac:dyDescent="0.2">
      <c r="A809" s="154"/>
      <c r="B809" s="155"/>
      <c r="C809" s="193" t="s">
        <v>1293</v>
      </c>
      <c r="D809" s="189"/>
      <c r="E809" s="190">
        <v>2</v>
      </c>
      <c r="F809" s="158"/>
      <c r="G809" s="158"/>
      <c r="H809" s="158"/>
      <c r="I809" s="158"/>
      <c r="J809" s="158"/>
      <c r="K809" s="158"/>
      <c r="L809" s="158"/>
      <c r="M809" s="158"/>
      <c r="N809" s="157"/>
      <c r="O809" s="157"/>
      <c r="P809" s="157"/>
      <c r="Q809" s="157"/>
      <c r="R809" s="158"/>
      <c r="S809" s="158"/>
      <c r="T809" s="158"/>
      <c r="U809" s="158"/>
      <c r="V809" s="158"/>
      <c r="W809" s="158"/>
      <c r="X809" s="158"/>
      <c r="Y809" s="158"/>
      <c r="Z809" s="147"/>
      <c r="AA809" s="147"/>
      <c r="AB809" s="147"/>
      <c r="AC809" s="147"/>
      <c r="AD809" s="147"/>
      <c r="AE809" s="147"/>
      <c r="AF809" s="147"/>
      <c r="AG809" s="147" t="s">
        <v>293</v>
      </c>
      <c r="AH809" s="147">
        <v>0</v>
      </c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1" x14ac:dyDescent="0.2">
      <c r="A810" s="168">
        <v>97</v>
      </c>
      <c r="B810" s="169" t="s">
        <v>1294</v>
      </c>
      <c r="C810" s="184" t="s">
        <v>1295</v>
      </c>
      <c r="D810" s="170" t="s">
        <v>287</v>
      </c>
      <c r="E810" s="171">
        <v>714.14279999999997</v>
      </c>
      <c r="F810" s="172"/>
      <c r="G810" s="173">
        <f>ROUND(E810*F810,2)</f>
        <v>0</v>
      </c>
      <c r="H810" s="172"/>
      <c r="I810" s="173">
        <f>ROUND(E810*H810,2)</f>
        <v>0</v>
      </c>
      <c r="J810" s="172"/>
      <c r="K810" s="173">
        <f>ROUND(E810*J810,2)</f>
        <v>0</v>
      </c>
      <c r="L810" s="173">
        <v>21</v>
      </c>
      <c r="M810" s="173">
        <f>G810*(1+L810/100)</f>
        <v>0</v>
      </c>
      <c r="N810" s="171">
        <v>3.2000000000000003E-4</v>
      </c>
      <c r="O810" s="171">
        <f>ROUND(E810*N810,2)</f>
        <v>0.23</v>
      </c>
      <c r="P810" s="171">
        <v>0</v>
      </c>
      <c r="Q810" s="171">
        <f>ROUND(E810*P810,2)</f>
        <v>0</v>
      </c>
      <c r="R810" s="173" t="s">
        <v>1219</v>
      </c>
      <c r="S810" s="173" t="s">
        <v>248</v>
      </c>
      <c r="T810" s="174" t="s">
        <v>289</v>
      </c>
      <c r="U810" s="158">
        <v>0.96099999999999997</v>
      </c>
      <c r="V810" s="158">
        <f>ROUND(E810*U810,2)</f>
        <v>686.29</v>
      </c>
      <c r="W810" s="158"/>
      <c r="X810" s="158" t="s">
        <v>290</v>
      </c>
      <c r="Y810" s="158" t="s">
        <v>250</v>
      </c>
      <c r="Z810" s="147"/>
      <c r="AA810" s="147"/>
      <c r="AB810" s="147"/>
      <c r="AC810" s="147"/>
      <c r="AD810" s="147"/>
      <c r="AE810" s="147"/>
      <c r="AF810" s="147"/>
      <c r="AG810" s="147" t="s">
        <v>291</v>
      </c>
      <c r="AH810" s="147"/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outlineLevel="2" x14ac:dyDescent="0.2">
      <c r="A811" s="154"/>
      <c r="B811" s="155"/>
      <c r="C811" s="193" t="s">
        <v>1296</v>
      </c>
      <c r="D811" s="189"/>
      <c r="E811" s="190">
        <v>28.2</v>
      </c>
      <c r="F811" s="158"/>
      <c r="G811" s="158"/>
      <c r="H811" s="158"/>
      <c r="I811" s="158"/>
      <c r="J811" s="158"/>
      <c r="K811" s="158"/>
      <c r="L811" s="158"/>
      <c r="M811" s="158"/>
      <c r="N811" s="157"/>
      <c r="O811" s="157"/>
      <c r="P811" s="157"/>
      <c r="Q811" s="157"/>
      <c r="R811" s="158"/>
      <c r="S811" s="158"/>
      <c r="T811" s="158"/>
      <c r="U811" s="158"/>
      <c r="V811" s="158"/>
      <c r="W811" s="158"/>
      <c r="X811" s="158"/>
      <c r="Y811" s="158"/>
      <c r="Z811" s="147"/>
      <c r="AA811" s="147"/>
      <c r="AB811" s="147"/>
      <c r="AC811" s="147"/>
      <c r="AD811" s="147"/>
      <c r="AE811" s="147"/>
      <c r="AF811" s="147"/>
      <c r="AG811" s="147" t="s">
        <v>293</v>
      </c>
      <c r="AH811" s="147">
        <v>0</v>
      </c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3" x14ac:dyDescent="0.2">
      <c r="A812" s="154"/>
      <c r="B812" s="155"/>
      <c r="C812" s="193" t="s">
        <v>1297</v>
      </c>
      <c r="D812" s="189"/>
      <c r="E812" s="190">
        <v>5.64</v>
      </c>
      <c r="F812" s="158"/>
      <c r="G812" s="158"/>
      <c r="H812" s="158"/>
      <c r="I812" s="158"/>
      <c r="J812" s="158"/>
      <c r="K812" s="158"/>
      <c r="L812" s="158"/>
      <c r="M812" s="158"/>
      <c r="N812" s="157"/>
      <c r="O812" s="157"/>
      <c r="P812" s="157"/>
      <c r="Q812" s="157"/>
      <c r="R812" s="158"/>
      <c r="S812" s="158"/>
      <c r="T812" s="158"/>
      <c r="U812" s="158"/>
      <c r="V812" s="158"/>
      <c r="W812" s="158"/>
      <c r="X812" s="158"/>
      <c r="Y812" s="158"/>
      <c r="Z812" s="147"/>
      <c r="AA812" s="147"/>
      <c r="AB812" s="147"/>
      <c r="AC812" s="147"/>
      <c r="AD812" s="147"/>
      <c r="AE812" s="147"/>
      <c r="AF812" s="147"/>
      <c r="AG812" s="147" t="s">
        <v>293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3" x14ac:dyDescent="0.2">
      <c r="A813" s="154"/>
      <c r="B813" s="155"/>
      <c r="C813" s="193" t="s">
        <v>1298</v>
      </c>
      <c r="D813" s="189"/>
      <c r="E813" s="190">
        <v>5.64</v>
      </c>
      <c r="F813" s="158"/>
      <c r="G813" s="158"/>
      <c r="H813" s="158"/>
      <c r="I813" s="158"/>
      <c r="J813" s="158"/>
      <c r="K813" s="158"/>
      <c r="L813" s="158"/>
      <c r="M813" s="158"/>
      <c r="N813" s="157"/>
      <c r="O813" s="157"/>
      <c r="P813" s="157"/>
      <c r="Q813" s="157"/>
      <c r="R813" s="158"/>
      <c r="S813" s="158"/>
      <c r="T813" s="158"/>
      <c r="U813" s="158"/>
      <c r="V813" s="158"/>
      <c r="W813" s="158"/>
      <c r="X813" s="158"/>
      <c r="Y813" s="158"/>
      <c r="Z813" s="147"/>
      <c r="AA813" s="147"/>
      <c r="AB813" s="147"/>
      <c r="AC813" s="147"/>
      <c r="AD813" s="147"/>
      <c r="AE813" s="147"/>
      <c r="AF813" s="147"/>
      <c r="AG813" s="147" t="s">
        <v>293</v>
      </c>
      <c r="AH813" s="147">
        <v>0</v>
      </c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3" x14ac:dyDescent="0.2">
      <c r="A814" s="154"/>
      <c r="B814" s="155"/>
      <c r="C814" s="193" t="s">
        <v>1299</v>
      </c>
      <c r="D814" s="189"/>
      <c r="E814" s="190">
        <v>14.1</v>
      </c>
      <c r="F814" s="158"/>
      <c r="G814" s="158"/>
      <c r="H814" s="158"/>
      <c r="I814" s="158"/>
      <c r="J814" s="158"/>
      <c r="K814" s="158"/>
      <c r="L814" s="158"/>
      <c r="M814" s="158"/>
      <c r="N814" s="157"/>
      <c r="O814" s="157"/>
      <c r="P814" s="157"/>
      <c r="Q814" s="157"/>
      <c r="R814" s="158"/>
      <c r="S814" s="158"/>
      <c r="T814" s="158"/>
      <c r="U814" s="158"/>
      <c r="V814" s="158"/>
      <c r="W814" s="158"/>
      <c r="X814" s="158"/>
      <c r="Y814" s="158"/>
      <c r="Z814" s="147"/>
      <c r="AA814" s="147"/>
      <c r="AB814" s="147"/>
      <c r="AC814" s="147"/>
      <c r="AD814" s="147"/>
      <c r="AE814" s="147"/>
      <c r="AF814" s="147"/>
      <c r="AG814" s="147" t="s">
        <v>293</v>
      </c>
      <c r="AH814" s="147">
        <v>0</v>
      </c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3" x14ac:dyDescent="0.2">
      <c r="A815" s="154"/>
      <c r="B815" s="155"/>
      <c r="C815" s="193" t="s">
        <v>1300</v>
      </c>
      <c r="D815" s="189"/>
      <c r="E815" s="190">
        <v>42.3</v>
      </c>
      <c r="F815" s="158"/>
      <c r="G815" s="158"/>
      <c r="H815" s="158"/>
      <c r="I815" s="158"/>
      <c r="J815" s="158"/>
      <c r="K815" s="158"/>
      <c r="L815" s="158"/>
      <c r="M815" s="158"/>
      <c r="N815" s="157"/>
      <c r="O815" s="157"/>
      <c r="P815" s="157"/>
      <c r="Q815" s="157"/>
      <c r="R815" s="158"/>
      <c r="S815" s="158"/>
      <c r="T815" s="158"/>
      <c r="U815" s="158"/>
      <c r="V815" s="158"/>
      <c r="W815" s="158"/>
      <c r="X815" s="158"/>
      <c r="Y815" s="158"/>
      <c r="Z815" s="147"/>
      <c r="AA815" s="147"/>
      <c r="AB815" s="147"/>
      <c r="AC815" s="147"/>
      <c r="AD815" s="147"/>
      <c r="AE815" s="147"/>
      <c r="AF815" s="147"/>
      <c r="AG815" s="147" t="s">
        <v>293</v>
      </c>
      <c r="AH815" s="147">
        <v>0</v>
      </c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3" x14ac:dyDescent="0.2">
      <c r="A816" s="154"/>
      <c r="B816" s="155"/>
      <c r="C816" s="193" t="s">
        <v>1301</v>
      </c>
      <c r="D816" s="189"/>
      <c r="E816" s="190">
        <v>56.4</v>
      </c>
      <c r="F816" s="158"/>
      <c r="G816" s="158"/>
      <c r="H816" s="158"/>
      <c r="I816" s="158"/>
      <c r="J816" s="158"/>
      <c r="K816" s="158"/>
      <c r="L816" s="158"/>
      <c r="M816" s="158"/>
      <c r="N816" s="157"/>
      <c r="O816" s="157"/>
      <c r="P816" s="157"/>
      <c r="Q816" s="157"/>
      <c r="R816" s="158"/>
      <c r="S816" s="158"/>
      <c r="T816" s="158"/>
      <c r="U816" s="158"/>
      <c r="V816" s="158"/>
      <c r="W816" s="158"/>
      <c r="X816" s="158"/>
      <c r="Y816" s="158"/>
      <c r="Z816" s="147"/>
      <c r="AA816" s="147"/>
      <c r="AB816" s="147"/>
      <c r="AC816" s="147"/>
      <c r="AD816" s="147"/>
      <c r="AE816" s="147"/>
      <c r="AF816" s="147"/>
      <c r="AG816" s="147" t="s">
        <v>293</v>
      </c>
      <c r="AH816" s="147">
        <v>0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3" x14ac:dyDescent="0.2">
      <c r="A817" s="154"/>
      <c r="B817" s="155"/>
      <c r="C817" s="193" t="s">
        <v>1302</v>
      </c>
      <c r="D817" s="189"/>
      <c r="E817" s="190">
        <v>28.2</v>
      </c>
      <c r="F817" s="158"/>
      <c r="G817" s="158"/>
      <c r="H817" s="158"/>
      <c r="I817" s="158"/>
      <c r="J817" s="158"/>
      <c r="K817" s="158"/>
      <c r="L817" s="158"/>
      <c r="M817" s="158"/>
      <c r="N817" s="157"/>
      <c r="O817" s="157"/>
      <c r="P817" s="157"/>
      <c r="Q817" s="157"/>
      <c r="R817" s="158"/>
      <c r="S817" s="158"/>
      <c r="T817" s="158"/>
      <c r="U817" s="158"/>
      <c r="V817" s="158"/>
      <c r="W817" s="158"/>
      <c r="X817" s="158"/>
      <c r="Y817" s="158"/>
      <c r="Z817" s="147"/>
      <c r="AA817" s="147"/>
      <c r="AB817" s="147"/>
      <c r="AC817" s="147"/>
      <c r="AD817" s="147"/>
      <c r="AE817" s="147"/>
      <c r="AF817" s="147"/>
      <c r="AG817" s="147" t="s">
        <v>293</v>
      </c>
      <c r="AH817" s="147">
        <v>0</v>
      </c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3" x14ac:dyDescent="0.2">
      <c r="A818" s="154"/>
      <c r="B818" s="155"/>
      <c r="C818" s="193" t="s">
        <v>1303</v>
      </c>
      <c r="D818" s="189"/>
      <c r="E818" s="190">
        <v>14.1</v>
      </c>
      <c r="F818" s="158"/>
      <c r="G818" s="158"/>
      <c r="H818" s="158"/>
      <c r="I818" s="158"/>
      <c r="J818" s="158"/>
      <c r="K818" s="158"/>
      <c r="L818" s="158"/>
      <c r="M818" s="158"/>
      <c r="N818" s="157"/>
      <c r="O818" s="157"/>
      <c r="P818" s="157"/>
      <c r="Q818" s="157"/>
      <c r="R818" s="158"/>
      <c r="S818" s="158"/>
      <c r="T818" s="158"/>
      <c r="U818" s="158"/>
      <c r="V818" s="158"/>
      <c r="W818" s="158"/>
      <c r="X818" s="158"/>
      <c r="Y818" s="158"/>
      <c r="Z818" s="147"/>
      <c r="AA818" s="147"/>
      <c r="AB818" s="147"/>
      <c r="AC818" s="147"/>
      <c r="AD818" s="147"/>
      <c r="AE818" s="147"/>
      <c r="AF818" s="147"/>
      <c r="AG818" s="147" t="s">
        <v>293</v>
      </c>
      <c r="AH818" s="147">
        <v>0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">
      <c r="A819" s="154"/>
      <c r="B819" s="155"/>
      <c r="C819" s="193" t="s">
        <v>1304</v>
      </c>
      <c r="D819" s="189"/>
      <c r="E819" s="190">
        <v>22.56</v>
      </c>
      <c r="F819" s="158"/>
      <c r="G819" s="158"/>
      <c r="H819" s="158"/>
      <c r="I819" s="158"/>
      <c r="J819" s="158"/>
      <c r="K819" s="158"/>
      <c r="L819" s="158"/>
      <c r="M819" s="158"/>
      <c r="N819" s="157"/>
      <c r="O819" s="157"/>
      <c r="P819" s="157"/>
      <c r="Q819" s="157"/>
      <c r="R819" s="158"/>
      <c r="S819" s="158"/>
      <c r="T819" s="158"/>
      <c r="U819" s="158"/>
      <c r="V819" s="158"/>
      <c r="W819" s="158"/>
      <c r="X819" s="158"/>
      <c r="Y819" s="158"/>
      <c r="Z819" s="147"/>
      <c r="AA819" s="147"/>
      <c r="AB819" s="147"/>
      <c r="AC819" s="147"/>
      <c r="AD819" s="147"/>
      <c r="AE819" s="147"/>
      <c r="AF819" s="147"/>
      <c r="AG819" s="147" t="s">
        <v>293</v>
      </c>
      <c r="AH819" s="147">
        <v>0</v>
      </c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3" x14ac:dyDescent="0.2">
      <c r="A820" s="154"/>
      <c r="B820" s="155"/>
      <c r="C820" s="193" t="s">
        <v>1305</v>
      </c>
      <c r="D820" s="189"/>
      <c r="E820" s="190">
        <v>16.920000000000002</v>
      </c>
      <c r="F820" s="158"/>
      <c r="G820" s="158"/>
      <c r="H820" s="158"/>
      <c r="I820" s="158"/>
      <c r="J820" s="158"/>
      <c r="K820" s="158"/>
      <c r="L820" s="158"/>
      <c r="M820" s="158"/>
      <c r="N820" s="157"/>
      <c r="O820" s="157"/>
      <c r="P820" s="157"/>
      <c r="Q820" s="157"/>
      <c r="R820" s="158"/>
      <c r="S820" s="158"/>
      <c r="T820" s="158"/>
      <c r="U820" s="158"/>
      <c r="V820" s="158"/>
      <c r="W820" s="158"/>
      <c r="X820" s="158"/>
      <c r="Y820" s="158"/>
      <c r="Z820" s="147"/>
      <c r="AA820" s="147"/>
      <c r="AB820" s="147"/>
      <c r="AC820" s="147"/>
      <c r="AD820" s="147"/>
      <c r="AE820" s="147"/>
      <c r="AF820" s="147"/>
      <c r="AG820" s="147" t="s">
        <v>293</v>
      </c>
      <c r="AH820" s="147">
        <v>0</v>
      </c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outlineLevel="3" x14ac:dyDescent="0.2">
      <c r="A821" s="154"/>
      <c r="B821" s="155"/>
      <c r="C821" s="193" t="s">
        <v>1306</v>
      </c>
      <c r="D821" s="189"/>
      <c r="E821" s="190">
        <v>5.8079999999999998</v>
      </c>
      <c r="F821" s="158"/>
      <c r="G821" s="158"/>
      <c r="H821" s="158"/>
      <c r="I821" s="158"/>
      <c r="J821" s="158"/>
      <c r="K821" s="158"/>
      <c r="L821" s="158"/>
      <c r="M821" s="158"/>
      <c r="N821" s="157"/>
      <c r="O821" s="157"/>
      <c r="P821" s="157"/>
      <c r="Q821" s="157"/>
      <c r="R821" s="158"/>
      <c r="S821" s="158"/>
      <c r="T821" s="158"/>
      <c r="U821" s="158"/>
      <c r="V821" s="158"/>
      <c r="W821" s="158"/>
      <c r="X821" s="158"/>
      <c r="Y821" s="158"/>
      <c r="Z821" s="147"/>
      <c r="AA821" s="147"/>
      <c r="AB821" s="147"/>
      <c r="AC821" s="147"/>
      <c r="AD821" s="147"/>
      <c r="AE821" s="147"/>
      <c r="AF821" s="147"/>
      <c r="AG821" s="147" t="s">
        <v>293</v>
      </c>
      <c r="AH821" s="147">
        <v>0</v>
      </c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outlineLevel="3" x14ac:dyDescent="0.2">
      <c r="A822" s="154"/>
      <c r="B822" s="155"/>
      <c r="C822" s="193" t="s">
        <v>1307</v>
      </c>
      <c r="D822" s="189"/>
      <c r="E822" s="190">
        <v>6.1951999999999998</v>
      </c>
      <c r="F822" s="158"/>
      <c r="G822" s="158"/>
      <c r="H822" s="158"/>
      <c r="I822" s="158"/>
      <c r="J822" s="158"/>
      <c r="K822" s="158"/>
      <c r="L822" s="158"/>
      <c r="M822" s="158"/>
      <c r="N822" s="157"/>
      <c r="O822" s="157"/>
      <c r="P822" s="157"/>
      <c r="Q822" s="157"/>
      <c r="R822" s="158"/>
      <c r="S822" s="158"/>
      <c r="T822" s="158"/>
      <c r="U822" s="158"/>
      <c r="V822" s="158"/>
      <c r="W822" s="158"/>
      <c r="X822" s="158"/>
      <c r="Y822" s="158"/>
      <c r="Z822" s="147"/>
      <c r="AA822" s="147"/>
      <c r="AB822" s="147"/>
      <c r="AC822" s="147"/>
      <c r="AD822" s="147"/>
      <c r="AE822" s="147"/>
      <c r="AF822" s="147"/>
      <c r="AG822" s="147" t="s">
        <v>293</v>
      </c>
      <c r="AH822" s="147">
        <v>0</v>
      </c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</row>
    <row r="823" spans="1:60" outlineLevel="3" x14ac:dyDescent="0.2">
      <c r="A823" s="154"/>
      <c r="B823" s="155"/>
      <c r="C823" s="193" t="s">
        <v>1308</v>
      </c>
      <c r="D823" s="189"/>
      <c r="E823" s="190">
        <v>18.149999999999999</v>
      </c>
      <c r="F823" s="158"/>
      <c r="G823" s="158"/>
      <c r="H823" s="158"/>
      <c r="I823" s="158"/>
      <c r="J823" s="158"/>
      <c r="K823" s="158"/>
      <c r="L823" s="158"/>
      <c r="M823" s="158"/>
      <c r="N823" s="157"/>
      <c r="O823" s="157"/>
      <c r="P823" s="157"/>
      <c r="Q823" s="157"/>
      <c r="R823" s="158"/>
      <c r="S823" s="158"/>
      <c r="T823" s="158"/>
      <c r="U823" s="158"/>
      <c r="V823" s="158"/>
      <c r="W823" s="158"/>
      <c r="X823" s="158"/>
      <c r="Y823" s="158"/>
      <c r="Z823" s="147"/>
      <c r="AA823" s="147"/>
      <c r="AB823" s="147"/>
      <c r="AC823" s="147"/>
      <c r="AD823" s="147"/>
      <c r="AE823" s="147"/>
      <c r="AF823" s="147"/>
      <c r="AG823" s="147" t="s">
        <v>293</v>
      </c>
      <c r="AH823" s="147">
        <v>0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">
      <c r="A824" s="154"/>
      <c r="B824" s="155"/>
      <c r="C824" s="193" t="s">
        <v>1309</v>
      </c>
      <c r="D824" s="189"/>
      <c r="E824" s="190">
        <v>4.7625000000000002</v>
      </c>
      <c r="F824" s="158"/>
      <c r="G824" s="158"/>
      <c r="H824" s="158"/>
      <c r="I824" s="158"/>
      <c r="J824" s="158"/>
      <c r="K824" s="158"/>
      <c r="L824" s="158"/>
      <c r="M824" s="158"/>
      <c r="N824" s="157"/>
      <c r="O824" s="157"/>
      <c r="P824" s="157"/>
      <c r="Q824" s="157"/>
      <c r="R824" s="158"/>
      <c r="S824" s="158"/>
      <c r="T824" s="158"/>
      <c r="U824" s="158"/>
      <c r="V824" s="158"/>
      <c r="W824" s="158"/>
      <c r="X824" s="158"/>
      <c r="Y824" s="158"/>
      <c r="Z824" s="147"/>
      <c r="AA824" s="147"/>
      <c r="AB824" s="147"/>
      <c r="AC824" s="147"/>
      <c r="AD824" s="147"/>
      <c r="AE824" s="147"/>
      <c r="AF824" s="147"/>
      <c r="AG824" s="147" t="s">
        <v>293</v>
      </c>
      <c r="AH824" s="147">
        <v>0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">
      <c r="A825" s="154"/>
      <c r="B825" s="155"/>
      <c r="C825" s="193" t="s">
        <v>1310</v>
      </c>
      <c r="D825" s="189"/>
      <c r="E825" s="190">
        <v>4.7625000000000002</v>
      </c>
      <c r="F825" s="158"/>
      <c r="G825" s="158"/>
      <c r="H825" s="158"/>
      <c r="I825" s="158"/>
      <c r="J825" s="158"/>
      <c r="K825" s="158"/>
      <c r="L825" s="158"/>
      <c r="M825" s="158"/>
      <c r="N825" s="157"/>
      <c r="O825" s="157"/>
      <c r="P825" s="157"/>
      <c r="Q825" s="157"/>
      <c r="R825" s="158"/>
      <c r="S825" s="158"/>
      <c r="T825" s="158"/>
      <c r="U825" s="158"/>
      <c r="V825" s="158"/>
      <c r="W825" s="158"/>
      <c r="X825" s="158"/>
      <c r="Y825" s="158"/>
      <c r="Z825" s="147"/>
      <c r="AA825" s="147"/>
      <c r="AB825" s="147"/>
      <c r="AC825" s="147"/>
      <c r="AD825" s="147"/>
      <c r="AE825" s="147"/>
      <c r="AF825" s="147"/>
      <c r="AG825" s="147" t="s">
        <v>293</v>
      </c>
      <c r="AH825" s="147">
        <v>0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">
      <c r="A826" s="154"/>
      <c r="B826" s="155"/>
      <c r="C826" s="193" t="s">
        <v>1311</v>
      </c>
      <c r="D826" s="189"/>
      <c r="E826" s="190">
        <v>22.56</v>
      </c>
      <c r="F826" s="158"/>
      <c r="G826" s="158"/>
      <c r="H826" s="158"/>
      <c r="I826" s="158"/>
      <c r="J826" s="158"/>
      <c r="K826" s="158"/>
      <c r="L826" s="158"/>
      <c r="M826" s="158"/>
      <c r="N826" s="157"/>
      <c r="O826" s="157"/>
      <c r="P826" s="157"/>
      <c r="Q826" s="157"/>
      <c r="R826" s="158"/>
      <c r="S826" s="158"/>
      <c r="T826" s="158"/>
      <c r="U826" s="158"/>
      <c r="V826" s="158"/>
      <c r="W826" s="158"/>
      <c r="X826" s="158"/>
      <c r="Y826" s="158"/>
      <c r="Z826" s="147"/>
      <c r="AA826" s="147"/>
      <c r="AB826" s="147"/>
      <c r="AC826" s="147"/>
      <c r="AD826" s="147"/>
      <c r="AE826" s="147"/>
      <c r="AF826" s="147"/>
      <c r="AG826" s="147" t="s">
        <v>293</v>
      </c>
      <c r="AH826" s="147">
        <v>0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outlineLevel="3" x14ac:dyDescent="0.2">
      <c r="A827" s="154"/>
      <c r="B827" s="155"/>
      <c r="C827" s="193" t="s">
        <v>1312</v>
      </c>
      <c r="D827" s="189"/>
      <c r="E827" s="190">
        <v>16.920000000000002</v>
      </c>
      <c r="F827" s="158"/>
      <c r="G827" s="158"/>
      <c r="H827" s="158"/>
      <c r="I827" s="158"/>
      <c r="J827" s="158"/>
      <c r="K827" s="158"/>
      <c r="L827" s="158"/>
      <c r="M827" s="158"/>
      <c r="N827" s="157"/>
      <c r="O827" s="157"/>
      <c r="P827" s="157"/>
      <c r="Q827" s="157"/>
      <c r="R827" s="158"/>
      <c r="S827" s="158"/>
      <c r="T827" s="158"/>
      <c r="U827" s="158"/>
      <c r="V827" s="158"/>
      <c r="W827" s="158"/>
      <c r="X827" s="158"/>
      <c r="Y827" s="158"/>
      <c r="Z827" s="147"/>
      <c r="AA827" s="147"/>
      <c r="AB827" s="147"/>
      <c r="AC827" s="147"/>
      <c r="AD827" s="147"/>
      <c r="AE827" s="147"/>
      <c r="AF827" s="147"/>
      <c r="AG827" s="147" t="s">
        <v>293</v>
      </c>
      <c r="AH827" s="147">
        <v>0</v>
      </c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outlineLevel="3" x14ac:dyDescent="0.2">
      <c r="A828" s="154"/>
      <c r="B828" s="155"/>
      <c r="C828" s="193" t="s">
        <v>1313</v>
      </c>
      <c r="D828" s="189"/>
      <c r="E828" s="190">
        <v>14.1</v>
      </c>
      <c r="F828" s="158"/>
      <c r="G828" s="158"/>
      <c r="H828" s="158"/>
      <c r="I828" s="158"/>
      <c r="J828" s="158"/>
      <c r="K828" s="158"/>
      <c r="L828" s="158"/>
      <c r="M828" s="158"/>
      <c r="N828" s="157"/>
      <c r="O828" s="157"/>
      <c r="P828" s="157"/>
      <c r="Q828" s="157"/>
      <c r="R828" s="158"/>
      <c r="S828" s="158"/>
      <c r="T828" s="158"/>
      <c r="U828" s="158"/>
      <c r="V828" s="158"/>
      <c r="W828" s="158"/>
      <c r="X828" s="158"/>
      <c r="Y828" s="158"/>
      <c r="Z828" s="147"/>
      <c r="AA828" s="147"/>
      <c r="AB828" s="147"/>
      <c r="AC828" s="147"/>
      <c r="AD828" s="147"/>
      <c r="AE828" s="147"/>
      <c r="AF828" s="147"/>
      <c r="AG828" s="147" t="s">
        <v>293</v>
      </c>
      <c r="AH828" s="147">
        <v>0</v>
      </c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3" x14ac:dyDescent="0.2">
      <c r="A829" s="154"/>
      <c r="B829" s="155"/>
      <c r="C829" s="193" t="s">
        <v>1314</v>
      </c>
      <c r="D829" s="189"/>
      <c r="E829" s="190">
        <v>5.64</v>
      </c>
      <c r="F829" s="158"/>
      <c r="G829" s="158"/>
      <c r="H829" s="158"/>
      <c r="I829" s="158"/>
      <c r="J829" s="158"/>
      <c r="K829" s="158"/>
      <c r="L829" s="158"/>
      <c r="M829" s="158"/>
      <c r="N829" s="157"/>
      <c r="O829" s="157"/>
      <c r="P829" s="157"/>
      <c r="Q829" s="157"/>
      <c r="R829" s="158"/>
      <c r="S829" s="158"/>
      <c r="T829" s="158"/>
      <c r="U829" s="158"/>
      <c r="V829" s="158"/>
      <c r="W829" s="158"/>
      <c r="X829" s="158"/>
      <c r="Y829" s="158"/>
      <c r="Z829" s="147"/>
      <c r="AA829" s="147"/>
      <c r="AB829" s="147"/>
      <c r="AC829" s="147"/>
      <c r="AD829" s="147"/>
      <c r="AE829" s="147"/>
      <c r="AF829" s="147"/>
      <c r="AG829" s="147" t="s">
        <v>293</v>
      </c>
      <c r="AH829" s="147">
        <v>0</v>
      </c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3" x14ac:dyDescent="0.2">
      <c r="A830" s="154"/>
      <c r="B830" s="155"/>
      <c r="C830" s="193" t="s">
        <v>1315</v>
      </c>
      <c r="D830" s="189"/>
      <c r="E830" s="190">
        <v>10.3626</v>
      </c>
      <c r="F830" s="158"/>
      <c r="G830" s="158"/>
      <c r="H830" s="158"/>
      <c r="I830" s="158"/>
      <c r="J830" s="158"/>
      <c r="K830" s="158"/>
      <c r="L830" s="158"/>
      <c r="M830" s="158"/>
      <c r="N830" s="157"/>
      <c r="O830" s="157"/>
      <c r="P830" s="157"/>
      <c r="Q830" s="157"/>
      <c r="R830" s="158"/>
      <c r="S830" s="158"/>
      <c r="T830" s="158"/>
      <c r="U830" s="158"/>
      <c r="V830" s="158"/>
      <c r="W830" s="158"/>
      <c r="X830" s="158"/>
      <c r="Y830" s="158"/>
      <c r="Z830" s="147"/>
      <c r="AA830" s="147"/>
      <c r="AB830" s="147"/>
      <c r="AC830" s="147"/>
      <c r="AD830" s="147"/>
      <c r="AE830" s="147"/>
      <c r="AF830" s="147"/>
      <c r="AG830" s="147" t="s">
        <v>293</v>
      </c>
      <c r="AH830" s="147">
        <v>0</v>
      </c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">
      <c r="A831" s="154"/>
      <c r="B831" s="155"/>
      <c r="C831" s="193" t="s">
        <v>1316</v>
      </c>
      <c r="D831" s="189"/>
      <c r="E831" s="190">
        <v>16.920000000000002</v>
      </c>
      <c r="F831" s="158"/>
      <c r="G831" s="158"/>
      <c r="H831" s="158"/>
      <c r="I831" s="158"/>
      <c r="J831" s="158"/>
      <c r="K831" s="158"/>
      <c r="L831" s="158"/>
      <c r="M831" s="158"/>
      <c r="N831" s="157"/>
      <c r="O831" s="157"/>
      <c r="P831" s="157"/>
      <c r="Q831" s="157"/>
      <c r="R831" s="158"/>
      <c r="S831" s="158"/>
      <c r="T831" s="158"/>
      <c r="U831" s="158"/>
      <c r="V831" s="158"/>
      <c r="W831" s="158"/>
      <c r="X831" s="158"/>
      <c r="Y831" s="158"/>
      <c r="Z831" s="147"/>
      <c r="AA831" s="147"/>
      <c r="AB831" s="147"/>
      <c r="AC831" s="147"/>
      <c r="AD831" s="147"/>
      <c r="AE831" s="147"/>
      <c r="AF831" s="147"/>
      <c r="AG831" s="147" t="s">
        <v>293</v>
      </c>
      <c r="AH831" s="147">
        <v>0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">
      <c r="A832" s="154"/>
      <c r="B832" s="155"/>
      <c r="C832" s="193" t="s">
        <v>1317</v>
      </c>
      <c r="D832" s="189"/>
      <c r="E832" s="190">
        <v>8.4600000000000009</v>
      </c>
      <c r="F832" s="158"/>
      <c r="G832" s="158"/>
      <c r="H832" s="158"/>
      <c r="I832" s="158"/>
      <c r="J832" s="158"/>
      <c r="K832" s="158"/>
      <c r="L832" s="158"/>
      <c r="M832" s="158"/>
      <c r="N832" s="157"/>
      <c r="O832" s="157"/>
      <c r="P832" s="157"/>
      <c r="Q832" s="157"/>
      <c r="R832" s="158"/>
      <c r="S832" s="158"/>
      <c r="T832" s="158"/>
      <c r="U832" s="158"/>
      <c r="V832" s="158"/>
      <c r="W832" s="158"/>
      <c r="X832" s="158"/>
      <c r="Y832" s="158"/>
      <c r="Z832" s="147"/>
      <c r="AA832" s="147"/>
      <c r="AB832" s="147"/>
      <c r="AC832" s="147"/>
      <c r="AD832" s="147"/>
      <c r="AE832" s="147"/>
      <c r="AF832" s="147"/>
      <c r="AG832" s="147" t="s">
        <v>293</v>
      </c>
      <c r="AH832" s="147">
        <v>0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3" x14ac:dyDescent="0.2">
      <c r="A833" s="154"/>
      <c r="B833" s="155"/>
      <c r="C833" s="193" t="s">
        <v>1318</v>
      </c>
      <c r="D833" s="189"/>
      <c r="E833" s="190">
        <v>56.4</v>
      </c>
      <c r="F833" s="158"/>
      <c r="G833" s="158"/>
      <c r="H833" s="158"/>
      <c r="I833" s="158"/>
      <c r="J833" s="158"/>
      <c r="K833" s="158"/>
      <c r="L833" s="158"/>
      <c r="M833" s="158"/>
      <c r="N833" s="157"/>
      <c r="O833" s="157"/>
      <c r="P833" s="157"/>
      <c r="Q833" s="157"/>
      <c r="R833" s="158"/>
      <c r="S833" s="158"/>
      <c r="T833" s="158"/>
      <c r="U833" s="158"/>
      <c r="V833" s="158"/>
      <c r="W833" s="158"/>
      <c r="X833" s="158"/>
      <c r="Y833" s="158"/>
      <c r="Z833" s="147"/>
      <c r="AA833" s="147"/>
      <c r="AB833" s="147"/>
      <c r="AC833" s="147"/>
      <c r="AD833" s="147"/>
      <c r="AE833" s="147"/>
      <c r="AF833" s="147"/>
      <c r="AG833" s="147" t="s">
        <v>293</v>
      </c>
      <c r="AH833" s="147">
        <v>0</v>
      </c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3" x14ac:dyDescent="0.2">
      <c r="A834" s="154"/>
      <c r="B834" s="155"/>
      <c r="C834" s="193" t="s">
        <v>1319</v>
      </c>
      <c r="D834" s="189"/>
      <c r="E834" s="190">
        <v>14.1</v>
      </c>
      <c r="F834" s="158"/>
      <c r="G834" s="158"/>
      <c r="H834" s="158"/>
      <c r="I834" s="158"/>
      <c r="J834" s="158"/>
      <c r="K834" s="158"/>
      <c r="L834" s="158"/>
      <c r="M834" s="158"/>
      <c r="N834" s="157"/>
      <c r="O834" s="157"/>
      <c r="P834" s="157"/>
      <c r="Q834" s="157"/>
      <c r="R834" s="158"/>
      <c r="S834" s="158"/>
      <c r="T834" s="158"/>
      <c r="U834" s="158"/>
      <c r="V834" s="158"/>
      <c r="W834" s="158"/>
      <c r="X834" s="158"/>
      <c r="Y834" s="158"/>
      <c r="Z834" s="147"/>
      <c r="AA834" s="147"/>
      <c r="AB834" s="147"/>
      <c r="AC834" s="147"/>
      <c r="AD834" s="147"/>
      <c r="AE834" s="147"/>
      <c r="AF834" s="147"/>
      <c r="AG834" s="147" t="s">
        <v>293</v>
      </c>
      <c r="AH834" s="147">
        <v>0</v>
      </c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3" x14ac:dyDescent="0.2">
      <c r="A835" s="154"/>
      <c r="B835" s="155"/>
      <c r="C835" s="193" t="s">
        <v>1320</v>
      </c>
      <c r="D835" s="189"/>
      <c r="E835" s="190">
        <v>11.616</v>
      </c>
      <c r="F835" s="158"/>
      <c r="G835" s="158"/>
      <c r="H835" s="158"/>
      <c r="I835" s="158"/>
      <c r="J835" s="158"/>
      <c r="K835" s="158"/>
      <c r="L835" s="158"/>
      <c r="M835" s="158"/>
      <c r="N835" s="157"/>
      <c r="O835" s="157"/>
      <c r="P835" s="157"/>
      <c r="Q835" s="157"/>
      <c r="R835" s="158"/>
      <c r="S835" s="158"/>
      <c r="T835" s="158"/>
      <c r="U835" s="158"/>
      <c r="V835" s="158"/>
      <c r="W835" s="158"/>
      <c r="X835" s="158"/>
      <c r="Y835" s="158"/>
      <c r="Z835" s="147"/>
      <c r="AA835" s="147"/>
      <c r="AB835" s="147"/>
      <c r="AC835" s="147"/>
      <c r="AD835" s="147"/>
      <c r="AE835" s="147"/>
      <c r="AF835" s="147"/>
      <c r="AG835" s="147" t="s">
        <v>293</v>
      </c>
      <c r="AH835" s="147">
        <v>0</v>
      </c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47"/>
      <c r="BB835" s="147"/>
      <c r="BC835" s="147"/>
      <c r="BD835" s="147"/>
      <c r="BE835" s="147"/>
      <c r="BF835" s="147"/>
      <c r="BG835" s="147"/>
      <c r="BH835" s="147"/>
    </row>
    <row r="836" spans="1:60" outlineLevel="3" x14ac:dyDescent="0.2">
      <c r="A836" s="154"/>
      <c r="B836" s="155"/>
      <c r="C836" s="193" t="s">
        <v>1321</v>
      </c>
      <c r="D836" s="189"/>
      <c r="E836" s="190">
        <v>14.1</v>
      </c>
      <c r="F836" s="158"/>
      <c r="G836" s="158"/>
      <c r="H836" s="158"/>
      <c r="I836" s="158"/>
      <c r="J836" s="158"/>
      <c r="K836" s="158"/>
      <c r="L836" s="158"/>
      <c r="M836" s="158"/>
      <c r="N836" s="157"/>
      <c r="O836" s="157"/>
      <c r="P836" s="157"/>
      <c r="Q836" s="157"/>
      <c r="R836" s="158"/>
      <c r="S836" s="158"/>
      <c r="T836" s="158"/>
      <c r="U836" s="158"/>
      <c r="V836" s="158"/>
      <c r="W836" s="158"/>
      <c r="X836" s="158"/>
      <c r="Y836" s="158"/>
      <c r="Z836" s="147"/>
      <c r="AA836" s="147"/>
      <c r="AB836" s="147"/>
      <c r="AC836" s="147"/>
      <c r="AD836" s="147"/>
      <c r="AE836" s="147"/>
      <c r="AF836" s="147"/>
      <c r="AG836" s="147" t="s">
        <v>293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3" x14ac:dyDescent="0.2">
      <c r="A837" s="154"/>
      <c r="B837" s="155"/>
      <c r="C837" s="193" t="s">
        <v>1322</v>
      </c>
      <c r="D837" s="189"/>
      <c r="E837" s="190">
        <v>14.1</v>
      </c>
      <c r="F837" s="158"/>
      <c r="G837" s="158"/>
      <c r="H837" s="158"/>
      <c r="I837" s="158"/>
      <c r="J837" s="158"/>
      <c r="K837" s="158"/>
      <c r="L837" s="158"/>
      <c r="M837" s="158"/>
      <c r="N837" s="157"/>
      <c r="O837" s="157"/>
      <c r="P837" s="157"/>
      <c r="Q837" s="157"/>
      <c r="R837" s="158"/>
      <c r="S837" s="158"/>
      <c r="T837" s="158"/>
      <c r="U837" s="158"/>
      <c r="V837" s="158"/>
      <c r="W837" s="158"/>
      <c r="X837" s="158"/>
      <c r="Y837" s="158"/>
      <c r="Z837" s="147"/>
      <c r="AA837" s="147"/>
      <c r="AB837" s="147"/>
      <c r="AC837" s="147"/>
      <c r="AD837" s="147"/>
      <c r="AE837" s="147"/>
      <c r="AF837" s="147"/>
      <c r="AG837" s="147" t="s">
        <v>293</v>
      </c>
      <c r="AH837" s="147">
        <v>0</v>
      </c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outlineLevel="3" x14ac:dyDescent="0.2">
      <c r="A838" s="154"/>
      <c r="B838" s="155"/>
      <c r="C838" s="193" t="s">
        <v>1323</v>
      </c>
      <c r="D838" s="189"/>
      <c r="E838" s="190">
        <v>14.1</v>
      </c>
      <c r="F838" s="158"/>
      <c r="G838" s="158"/>
      <c r="H838" s="158"/>
      <c r="I838" s="158"/>
      <c r="J838" s="158"/>
      <c r="K838" s="158"/>
      <c r="L838" s="158"/>
      <c r="M838" s="158"/>
      <c r="N838" s="157"/>
      <c r="O838" s="157"/>
      <c r="P838" s="157"/>
      <c r="Q838" s="157"/>
      <c r="R838" s="158"/>
      <c r="S838" s="158"/>
      <c r="T838" s="158"/>
      <c r="U838" s="158"/>
      <c r="V838" s="158"/>
      <c r="W838" s="158"/>
      <c r="X838" s="158"/>
      <c r="Y838" s="158"/>
      <c r="Z838" s="147"/>
      <c r="AA838" s="147"/>
      <c r="AB838" s="147"/>
      <c r="AC838" s="147"/>
      <c r="AD838" s="147"/>
      <c r="AE838" s="147"/>
      <c r="AF838" s="147"/>
      <c r="AG838" s="147" t="s">
        <v>293</v>
      </c>
      <c r="AH838" s="147">
        <v>0</v>
      </c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</row>
    <row r="839" spans="1:60" outlineLevel="3" x14ac:dyDescent="0.2">
      <c r="A839" s="154"/>
      <c r="B839" s="155"/>
      <c r="C839" s="193" t="s">
        <v>1324</v>
      </c>
      <c r="D839" s="189"/>
      <c r="E839" s="190">
        <v>11.28</v>
      </c>
      <c r="F839" s="158"/>
      <c r="G839" s="158"/>
      <c r="H839" s="158"/>
      <c r="I839" s="158"/>
      <c r="J839" s="158"/>
      <c r="K839" s="158"/>
      <c r="L839" s="158"/>
      <c r="M839" s="158"/>
      <c r="N839" s="157"/>
      <c r="O839" s="157"/>
      <c r="P839" s="157"/>
      <c r="Q839" s="157"/>
      <c r="R839" s="158"/>
      <c r="S839" s="158"/>
      <c r="T839" s="158"/>
      <c r="U839" s="158"/>
      <c r="V839" s="158"/>
      <c r="W839" s="158"/>
      <c r="X839" s="158"/>
      <c r="Y839" s="158"/>
      <c r="Z839" s="147"/>
      <c r="AA839" s="147"/>
      <c r="AB839" s="147"/>
      <c r="AC839" s="147"/>
      <c r="AD839" s="147"/>
      <c r="AE839" s="147"/>
      <c r="AF839" s="147"/>
      <c r="AG839" s="147" t="s">
        <v>293</v>
      </c>
      <c r="AH839" s="147">
        <v>0</v>
      </c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3" x14ac:dyDescent="0.2">
      <c r="A840" s="154"/>
      <c r="B840" s="155"/>
      <c r="C840" s="193" t="s">
        <v>1325</v>
      </c>
      <c r="D840" s="189"/>
      <c r="E840" s="190">
        <v>14.1</v>
      </c>
      <c r="F840" s="158"/>
      <c r="G840" s="158"/>
      <c r="H840" s="158"/>
      <c r="I840" s="158"/>
      <c r="J840" s="158"/>
      <c r="K840" s="158"/>
      <c r="L840" s="158"/>
      <c r="M840" s="158"/>
      <c r="N840" s="157"/>
      <c r="O840" s="157"/>
      <c r="P840" s="157"/>
      <c r="Q840" s="157"/>
      <c r="R840" s="158"/>
      <c r="S840" s="158"/>
      <c r="T840" s="158"/>
      <c r="U840" s="158"/>
      <c r="V840" s="158"/>
      <c r="W840" s="158"/>
      <c r="X840" s="158"/>
      <c r="Y840" s="158"/>
      <c r="Z840" s="147"/>
      <c r="AA840" s="147"/>
      <c r="AB840" s="147"/>
      <c r="AC840" s="147"/>
      <c r="AD840" s="147"/>
      <c r="AE840" s="147"/>
      <c r="AF840" s="147"/>
      <c r="AG840" s="147" t="s">
        <v>293</v>
      </c>
      <c r="AH840" s="147">
        <v>0</v>
      </c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3" x14ac:dyDescent="0.2">
      <c r="A841" s="154"/>
      <c r="B841" s="155"/>
      <c r="C841" s="193" t="s">
        <v>1326</v>
      </c>
      <c r="D841" s="189"/>
      <c r="E841" s="190">
        <v>14.1</v>
      </c>
      <c r="F841" s="158"/>
      <c r="G841" s="158"/>
      <c r="H841" s="158"/>
      <c r="I841" s="158"/>
      <c r="J841" s="158"/>
      <c r="K841" s="158"/>
      <c r="L841" s="158"/>
      <c r="M841" s="158"/>
      <c r="N841" s="157"/>
      <c r="O841" s="157"/>
      <c r="P841" s="157"/>
      <c r="Q841" s="157"/>
      <c r="R841" s="158"/>
      <c r="S841" s="158"/>
      <c r="T841" s="158"/>
      <c r="U841" s="158"/>
      <c r="V841" s="158"/>
      <c r="W841" s="158"/>
      <c r="X841" s="158"/>
      <c r="Y841" s="158"/>
      <c r="Z841" s="147"/>
      <c r="AA841" s="147"/>
      <c r="AB841" s="147"/>
      <c r="AC841" s="147"/>
      <c r="AD841" s="147"/>
      <c r="AE841" s="147"/>
      <c r="AF841" s="147"/>
      <c r="AG841" s="147" t="s">
        <v>293</v>
      </c>
      <c r="AH841" s="147">
        <v>0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">
      <c r="A842" s="154"/>
      <c r="B842" s="155"/>
      <c r="C842" s="193" t="s">
        <v>1327</v>
      </c>
      <c r="D842" s="189"/>
      <c r="E842" s="190">
        <v>14.1</v>
      </c>
      <c r="F842" s="158"/>
      <c r="G842" s="158"/>
      <c r="H842" s="158"/>
      <c r="I842" s="158"/>
      <c r="J842" s="158"/>
      <c r="K842" s="158"/>
      <c r="L842" s="158"/>
      <c r="M842" s="158"/>
      <c r="N842" s="157"/>
      <c r="O842" s="157"/>
      <c r="P842" s="157"/>
      <c r="Q842" s="157"/>
      <c r="R842" s="158"/>
      <c r="S842" s="158"/>
      <c r="T842" s="158"/>
      <c r="U842" s="158"/>
      <c r="V842" s="158"/>
      <c r="W842" s="158"/>
      <c r="X842" s="158"/>
      <c r="Y842" s="158"/>
      <c r="Z842" s="147"/>
      <c r="AA842" s="147"/>
      <c r="AB842" s="147"/>
      <c r="AC842" s="147"/>
      <c r="AD842" s="147"/>
      <c r="AE842" s="147"/>
      <c r="AF842" s="147"/>
      <c r="AG842" s="147" t="s">
        <v>293</v>
      </c>
      <c r="AH842" s="147">
        <v>0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3" x14ac:dyDescent="0.2">
      <c r="A843" s="154"/>
      <c r="B843" s="155"/>
      <c r="C843" s="193" t="s">
        <v>1328</v>
      </c>
      <c r="D843" s="189"/>
      <c r="E843" s="190">
        <v>14.1</v>
      </c>
      <c r="F843" s="158"/>
      <c r="G843" s="158"/>
      <c r="H843" s="158"/>
      <c r="I843" s="158"/>
      <c r="J843" s="158"/>
      <c r="K843" s="158"/>
      <c r="L843" s="158"/>
      <c r="M843" s="158"/>
      <c r="N843" s="157"/>
      <c r="O843" s="157"/>
      <c r="P843" s="157"/>
      <c r="Q843" s="157"/>
      <c r="R843" s="158"/>
      <c r="S843" s="158"/>
      <c r="T843" s="158"/>
      <c r="U843" s="158"/>
      <c r="V843" s="158"/>
      <c r="W843" s="158"/>
      <c r="X843" s="158"/>
      <c r="Y843" s="158"/>
      <c r="Z843" s="147"/>
      <c r="AA843" s="147"/>
      <c r="AB843" s="147"/>
      <c r="AC843" s="147"/>
      <c r="AD843" s="147"/>
      <c r="AE843" s="147"/>
      <c r="AF843" s="147"/>
      <c r="AG843" s="147" t="s">
        <v>293</v>
      </c>
      <c r="AH843" s="147">
        <v>0</v>
      </c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3" x14ac:dyDescent="0.2">
      <c r="A844" s="154"/>
      <c r="B844" s="155"/>
      <c r="C844" s="193" t="s">
        <v>1329</v>
      </c>
      <c r="D844" s="189"/>
      <c r="E844" s="190">
        <v>14.1</v>
      </c>
      <c r="F844" s="158"/>
      <c r="G844" s="158"/>
      <c r="H844" s="158"/>
      <c r="I844" s="158"/>
      <c r="J844" s="158"/>
      <c r="K844" s="158"/>
      <c r="L844" s="158"/>
      <c r="M844" s="158"/>
      <c r="N844" s="157"/>
      <c r="O844" s="157"/>
      <c r="P844" s="157"/>
      <c r="Q844" s="157"/>
      <c r="R844" s="158"/>
      <c r="S844" s="158"/>
      <c r="T844" s="158"/>
      <c r="U844" s="158"/>
      <c r="V844" s="158"/>
      <c r="W844" s="158"/>
      <c r="X844" s="158"/>
      <c r="Y844" s="158"/>
      <c r="Z844" s="147"/>
      <c r="AA844" s="147"/>
      <c r="AB844" s="147"/>
      <c r="AC844" s="147"/>
      <c r="AD844" s="147"/>
      <c r="AE844" s="147"/>
      <c r="AF844" s="147"/>
      <c r="AG844" s="147" t="s">
        <v>293</v>
      </c>
      <c r="AH844" s="147">
        <v>0</v>
      </c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3" x14ac:dyDescent="0.2">
      <c r="A845" s="154"/>
      <c r="B845" s="155"/>
      <c r="C845" s="193" t="s">
        <v>1330</v>
      </c>
      <c r="D845" s="189"/>
      <c r="E845" s="190">
        <v>16.920000000000002</v>
      </c>
      <c r="F845" s="158"/>
      <c r="G845" s="158"/>
      <c r="H845" s="158"/>
      <c r="I845" s="158"/>
      <c r="J845" s="158"/>
      <c r="K845" s="158"/>
      <c r="L845" s="158"/>
      <c r="M845" s="158"/>
      <c r="N845" s="157"/>
      <c r="O845" s="157"/>
      <c r="P845" s="157"/>
      <c r="Q845" s="157"/>
      <c r="R845" s="158"/>
      <c r="S845" s="158"/>
      <c r="T845" s="158"/>
      <c r="U845" s="158"/>
      <c r="V845" s="158"/>
      <c r="W845" s="158"/>
      <c r="X845" s="158"/>
      <c r="Y845" s="158"/>
      <c r="Z845" s="147"/>
      <c r="AA845" s="147"/>
      <c r="AB845" s="147"/>
      <c r="AC845" s="147"/>
      <c r="AD845" s="147"/>
      <c r="AE845" s="147"/>
      <c r="AF845" s="147"/>
      <c r="AG845" s="147" t="s">
        <v>293</v>
      </c>
      <c r="AH845" s="147">
        <v>0</v>
      </c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outlineLevel="3" x14ac:dyDescent="0.2">
      <c r="A846" s="154"/>
      <c r="B846" s="155"/>
      <c r="C846" s="193" t="s">
        <v>1331</v>
      </c>
      <c r="D846" s="189"/>
      <c r="E846" s="190">
        <v>5.64</v>
      </c>
      <c r="F846" s="158"/>
      <c r="G846" s="158"/>
      <c r="H846" s="158"/>
      <c r="I846" s="158"/>
      <c r="J846" s="158"/>
      <c r="K846" s="158"/>
      <c r="L846" s="158"/>
      <c r="M846" s="158"/>
      <c r="N846" s="157"/>
      <c r="O846" s="157"/>
      <c r="P846" s="157"/>
      <c r="Q846" s="157"/>
      <c r="R846" s="158"/>
      <c r="S846" s="158"/>
      <c r="T846" s="158"/>
      <c r="U846" s="158"/>
      <c r="V846" s="158"/>
      <c r="W846" s="158"/>
      <c r="X846" s="158"/>
      <c r="Y846" s="158"/>
      <c r="Z846" s="147"/>
      <c r="AA846" s="147"/>
      <c r="AB846" s="147"/>
      <c r="AC846" s="147"/>
      <c r="AD846" s="147"/>
      <c r="AE846" s="147"/>
      <c r="AF846" s="147"/>
      <c r="AG846" s="147" t="s">
        <v>293</v>
      </c>
      <c r="AH846" s="147">
        <v>0</v>
      </c>
      <c r="AI846" s="147"/>
      <c r="AJ846" s="147"/>
      <c r="AK846" s="147"/>
      <c r="AL846" s="147"/>
      <c r="AM846" s="147"/>
      <c r="AN846" s="147"/>
      <c r="AO846" s="147"/>
      <c r="AP846" s="147"/>
      <c r="AQ846" s="147"/>
      <c r="AR846" s="147"/>
      <c r="AS846" s="147"/>
      <c r="AT846" s="147"/>
      <c r="AU846" s="147"/>
      <c r="AV846" s="147"/>
      <c r="AW846" s="147"/>
      <c r="AX846" s="147"/>
      <c r="AY846" s="147"/>
      <c r="AZ846" s="147"/>
      <c r="BA846" s="147"/>
      <c r="BB846" s="147"/>
      <c r="BC846" s="147"/>
      <c r="BD846" s="147"/>
      <c r="BE846" s="147"/>
      <c r="BF846" s="147"/>
      <c r="BG846" s="147"/>
      <c r="BH846" s="147"/>
    </row>
    <row r="847" spans="1:60" outlineLevel="3" x14ac:dyDescent="0.2">
      <c r="A847" s="154"/>
      <c r="B847" s="155"/>
      <c r="C847" s="193" t="s">
        <v>1332</v>
      </c>
      <c r="D847" s="189"/>
      <c r="E847" s="190">
        <v>14.1</v>
      </c>
      <c r="F847" s="158"/>
      <c r="G847" s="158"/>
      <c r="H847" s="158"/>
      <c r="I847" s="158"/>
      <c r="J847" s="158"/>
      <c r="K847" s="158"/>
      <c r="L847" s="158"/>
      <c r="M847" s="158"/>
      <c r="N847" s="157"/>
      <c r="O847" s="157"/>
      <c r="P847" s="157"/>
      <c r="Q847" s="157"/>
      <c r="R847" s="158"/>
      <c r="S847" s="158"/>
      <c r="T847" s="158"/>
      <c r="U847" s="158"/>
      <c r="V847" s="158"/>
      <c r="W847" s="158"/>
      <c r="X847" s="158"/>
      <c r="Y847" s="158"/>
      <c r="Z847" s="147"/>
      <c r="AA847" s="147"/>
      <c r="AB847" s="147"/>
      <c r="AC847" s="147"/>
      <c r="AD847" s="147"/>
      <c r="AE847" s="147"/>
      <c r="AF847" s="147"/>
      <c r="AG847" s="147" t="s">
        <v>293</v>
      </c>
      <c r="AH847" s="147">
        <v>0</v>
      </c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3" x14ac:dyDescent="0.2">
      <c r="A848" s="154"/>
      <c r="B848" s="155"/>
      <c r="C848" s="193" t="s">
        <v>1333</v>
      </c>
      <c r="D848" s="189"/>
      <c r="E848" s="190">
        <v>14.1</v>
      </c>
      <c r="F848" s="158"/>
      <c r="G848" s="158"/>
      <c r="H848" s="158"/>
      <c r="I848" s="158"/>
      <c r="J848" s="158"/>
      <c r="K848" s="158"/>
      <c r="L848" s="158"/>
      <c r="M848" s="158"/>
      <c r="N848" s="157"/>
      <c r="O848" s="157"/>
      <c r="P848" s="157"/>
      <c r="Q848" s="157"/>
      <c r="R848" s="158"/>
      <c r="S848" s="158"/>
      <c r="T848" s="158"/>
      <c r="U848" s="158"/>
      <c r="V848" s="158"/>
      <c r="W848" s="158"/>
      <c r="X848" s="158"/>
      <c r="Y848" s="158"/>
      <c r="Z848" s="147"/>
      <c r="AA848" s="147"/>
      <c r="AB848" s="147"/>
      <c r="AC848" s="147"/>
      <c r="AD848" s="147"/>
      <c r="AE848" s="147"/>
      <c r="AF848" s="147"/>
      <c r="AG848" s="147" t="s">
        <v>293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outlineLevel="3" x14ac:dyDescent="0.2">
      <c r="A849" s="154"/>
      <c r="B849" s="155"/>
      <c r="C849" s="193" t="s">
        <v>1334</v>
      </c>
      <c r="D849" s="189"/>
      <c r="E849" s="190">
        <v>14.1</v>
      </c>
      <c r="F849" s="158"/>
      <c r="G849" s="158"/>
      <c r="H849" s="158"/>
      <c r="I849" s="158"/>
      <c r="J849" s="158"/>
      <c r="K849" s="158"/>
      <c r="L849" s="158"/>
      <c r="M849" s="158"/>
      <c r="N849" s="157"/>
      <c r="O849" s="157"/>
      <c r="P849" s="157"/>
      <c r="Q849" s="157"/>
      <c r="R849" s="158"/>
      <c r="S849" s="158"/>
      <c r="T849" s="158"/>
      <c r="U849" s="158"/>
      <c r="V849" s="158"/>
      <c r="W849" s="158"/>
      <c r="X849" s="158"/>
      <c r="Y849" s="158"/>
      <c r="Z849" s="147"/>
      <c r="AA849" s="147"/>
      <c r="AB849" s="147"/>
      <c r="AC849" s="147"/>
      <c r="AD849" s="147"/>
      <c r="AE849" s="147"/>
      <c r="AF849" s="147"/>
      <c r="AG849" s="147" t="s">
        <v>293</v>
      </c>
      <c r="AH849" s="147">
        <v>0</v>
      </c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3" x14ac:dyDescent="0.2">
      <c r="A850" s="154"/>
      <c r="B850" s="155"/>
      <c r="C850" s="193" t="s">
        <v>1335</v>
      </c>
      <c r="D850" s="189"/>
      <c r="E850" s="190">
        <v>11.28</v>
      </c>
      <c r="F850" s="158"/>
      <c r="G850" s="158"/>
      <c r="H850" s="158"/>
      <c r="I850" s="158"/>
      <c r="J850" s="158"/>
      <c r="K850" s="158"/>
      <c r="L850" s="158"/>
      <c r="M850" s="158"/>
      <c r="N850" s="157"/>
      <c r="O850" s="157"/>
      <c r="P850" s="157"/>
      <c r="Q850" s="157"/>
      <c r="R850" s="158"/>
      <c r="S850" s="158"/>
      <c r="T850" s="158"/>
      <c r="U850" s="158"/>
      <c r="V850" s="158"/>
      <c r="W850" s="158"/>
      <c r="X850" s="158"/>
      <c r="Y850" s="158"/>
      <c r="Z850" s="147"/>
      <c r="AA850" s="147"/>
      <c r="AB850" s="147"/>
      <c r="AC850" s="147"/>
      <c r="AD850" s="147"/>
      <c r="AE850" s="147"/>
      <c r="AF850" s="147"/>
      <c r="AG850" s="147" t="s">
        <v>293</v>
      </c>
      <c r="AH850" s="147">
        <v>0</v>
      </c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3" x14ac:dyDescent="0.2">
      <c r="A851" s="154"/>
      <c r="B851" s="155"/>
      <c r="C851" s="193" t="s">
        <v>1336</v>
      </c>
      <c r="D851" s="189"/>
      <c r="E851" s="190">
        <v>11.28</v>
      </c>
      <c r="F851" s="158"/>
      <c r="G851" s="158"/>
      <c r="H851" s="158"/>
      <c r="I851" s="158"/>
      <c r="J851" s="158"/>
      <c r="K851" s="158"/>
      <c r="L851" s="158"/>
      <c r="M851" s="158"/>
      <c r="N851" s="157"/>
      <c r="O851" s="157"/>
      <c r="P851" s="157"/>
      <c r="Q851" s="157"/>
      <c r="R851" s="158"/>
      <c r="S851" s="158"/>
      <c r="T851" s="158"/>
      <c r="U851" s="158"/>
      <c r="V851" s="158"/>
      <c r="W851" s="158"/>
      <c r="X851" s="158"/>
      <c r="Y851" s="158"/>
      <c r="Z851" s="147"/>
      <c r="AA851" s="147"/>
      <c r="AB851" s="147"/>
      <c r="AC851" s="147"/>
      <c r="AD851" s="147"/>
      <c r="AE851" s="147"/>
      <c r="AF851" s="147"/>
      <c r="AG851" s="147" t="s">
        <v>293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3" x14ac:dyDescent="0.2">
      <c r="A852" s="154"/>
      <c r="B852" s="155"/>
      <c r="C852" s="193" t="s">
        <v>1337</v>
      </c>
      <c r="D852" s="189"/>
      <c r="E852" s="190">
        <v>5.64</v>
      </c>
      <c r="F852" s="158"/>
      <c r="G852" s="158"/>
      <c r="H852" s="158"/>
      <c r="I852" s="158"/>
      <c r="J852" s="158"/>
      <c r="K852" s="158"/>
      <c r="L852" s="158"/>
      <c r="M852" s="158"/>
      <c r="N852" s="157"/>
      <c r="O852" s="157"/>
      <c r="P852" s="157"/>
      <c r="Q852" s="157"/>
      <c r="R852" s="158"/>
      <c r="S852" s="158"/>
      <c r="T852" s="158"/>
      <c r="U852" s="158"/>
      <c r="V852" s="158"/>
      <c r="W852" s="158"/>
      <c r="X852" s="158"/>
      <c r="Y852" s="158"/>
      <c r="Z852" s="147"/>
      <c r="AA852" s="147"/>
      <c r="AB852" s="147"/>
      <c r="AC852" s="147"/>
      <c r="AD852" s="147"/>
      <c r="AE852" s="147"/>
      <c r="AF852" s="147"/>
      <c r="AG852" s="147" t="s">
        <v>293</v>
      </c>
      <c r="AH852" s="147">
        <v>0</v>
      </c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3" x14ac:dyDescent="0.2">
      <c r="A853" s="154"/>
      <c r="B853" s="155"/>
      <c r="C853" s="193" t="s">
        <v>1338</v>
      </c>
      <c r="D853" s="189"/>
      <c r="E853" s="190">
        <v>8.4600000000000009</v>
      </c>
      <c r="F853" s="158"/>
      <c r="G853" s="158"/>
      <c r="H853" s="158"/>
      <c r="I853" s="158"/>
      <c r="J853" s="158"/>
      <c r="K853" s="158"/>
      <c r="L853" s="158"/>
      <c r="M853" s="158"/>
      <c r="N853" s="157"/>
      <c r="O853" s="157"/>
      <c r="P853" s="157"/>
      <c r="Q853" s="157"/>
      <c r="R853" s="158"/>
      <c r="S853" s="158"/>
      <c r="T853" s="158"/>
      <c r="U853" s="158"/>
      <c r="V853" s="158"/>
      <c r="W853" s="158"/>
      <c r="X853" s="158"/>
      <c r="Y853" s="158"/>
      <c r="Z853" s="147"/>
      <c r="AA853" s="147"/>
      <c r="AB853" s="147"/>
      <c r="AC853" s="147"/>
      <c r="AD853" s="147"/>
      <c r="AE853" s="147"/>
      <c r="AF853" s="147"/>
      <c r="AG853" s="147" t="s">
        <v>293</v>
      </c>
      <c r="AH853" s="147">
        <v>0</v>
      </c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outlineLevel="3" x14ac:dyDescent="0.2">
      <c r="A854" s="154"/>
      <c r="B854" s="155"/>
      <c r="C854" s="193" t="s">
        <v>1339</v>
      </c>
      <c r="D854" s="189"/>
      <c r="E854" s="190">
        <v>6.3345000000000002</v>
      </c>
      <c r="F854" s="158"/>
      <c r="G854" s="158"/>
      <c r="H854" s="158"/>
      <c r="I854" s="158"/>
      <c r="J854" s="158"/>
      <c r="K854" s="158"/>
      <c r="L854" s="158"/>
      <c r="M854" s="158"/>
      <c r="N854" s="157"/>
      <c r="O854" s="157"/>
      <c r="P854" s="157"/>
      <c r="Q854" s="157"/>
      <c r="R854" s="158"/>
      <c r="S854" s="158"/>
      <c r="T854" s="158"/>
      <c r="U854" s="158"/>
      <c r="V854" s="158"/>
      <c r="W854" s="158"/>
      <c r="X854" s="158"/>
      <c r="Y854" s="158"/>
      <c r="Z854" s="147"/>
      <c r="AA854" s="147"/>
      <c r="AB854" s="147"/>
      <c r="AC854" s="147"/>
      <c r="AD854" s="147"/>
      <c r="AE854" s="147"/>
      <c r="AF854" s="147"/>
      <c r="AG854" s="147" t="s">
        <v>293</v>
      </c>
      <c r="AH854" s="147">
        <v>0</v>
      </c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3" x14ac:dyDescent="0.2">
      <c r="A855" s="154"/>
      <c r="B855" s="155"/>
      <c r="C855" s="193" t="s">
        <v>1340</v>
      </c>
      <c r="D855" s="189"/>
      <c r="E855" s="190">
        <v>5.64</v>
      </c>
      <c r="F855" s="158"/>
      <c r="G855" s="158"/>
      <c r="H855" s="158"/>
      <c r="I855" s="158"/>
      <c r="J855" s="158"/>
      <c r="K855" s="158"/>
      <c r="L855" s="158"/>
      <c r="M855" s="158"/>
      <c r="N855" s="157"/>
      <c r="O855" s="157"/>
      <c r="P855" s="157"/>
      <c r="Q855" s="157"/>
      <c r="R855" s="158"/>
      <c r="S855" s="158"/>
      <c r="T855" s="158"/>
      <c r="U855" s="158"/>
      <c r="V855" s="158"/>
      <c r="W855" s="158"/>
      <c r="X855" s="158"/>
      <c r="Y855" s="158"/>
      <c r="Z855" s="147"/>
      <c r="AA855" s="147"/>
      <c r="AB855" s="147"/>
      <c r="AC855" s="147"/>
      <c r="AD855" s="147"/>
      <c r="AE855" s="147"/>
      <c r="AF855" s="147"/>
      <c r="AG855" s="147" t="s">
        <v>293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">
      <c r="A856" s="154"/>
      <c r="B856" s="155"/>
      <c r="C856" s="193" t="s">
        <v>1341</v>
      </c>
      <c r="D856" s="189"/>
      <c r="E856" s="190">
        <v>5.64</v>
      </c>
      <c r="F856" s="158"/>
      <c r="G856" s="158"/>
      <c r="H856" s="158"/>
      <c r="I856" s="158"/>
      <c r="J856" s="158"/>
      <c r="K856" s="158"/>
      <c r="L856" s="158"/>
      <c r="M856" s="158"/>
      <c r="N856" s="157"/>
      <c r="O856" s="157"/>
      <c r="P856" s="157"/>
      <c r="Q856" s="157"/>
      <c r="R856" s="158"/>
      <c r="S856" s="158"/>
      <c r="T856" s="158"/>
      <c r="U856" s="158"/>
      <c r="V856" s="158"/>
      <c r="W856" s="158"/>
      <c r="X856" s="158"/>
      <c r="Y856" s="158"/>
      <c r="Z856" s="147"/>
      <c r="AA856" s="147"/>
      <c r="AB856" s="147"/>
      <c r="AC856" s="147"/>
      <c r="AD856" s="147"/>
      <c r="AE856" s="147"/>
      <c r="AF856" s="147"/>
      <c r="AG856" s="147" t="s">
        <v>293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3" x14ac:dyDescent="0.2">
      <c r="A857" s="154"/>
      <c r="B857" s="155"/>
      <c r="C857" s="193" t="s">
        <v>1342</v>
      </c>
      <c r="D857" s="189"/>
      <c r="E857" s="190">
        <v>10.365</v>
      </c>
      <c r="F857" s="158"/>
      <c r="G857" s="158"/>
      <c r="H857" s="158"/>
      <c r="I857" s="158"/>
      <c r="J857" s="158"/>
      <c r="K857" s="158"/>
      <c r="L857" s="158"/>
      <c r="M857" s="158"/>
      <c r="N857" s="157"/>
      <c r="O857" s="157"/>
      <c r="P857" s="157"/>
      <c r="Q857" s="157"/>
      <c r="R857" s="158"/>
      <c r="S857" s="158"/>
      <c r="T857" s="158"/>
      <c r="U857" s="158"/>
      <c r="V857" s="158"/>
      <c r="W857" s="158"/>
      <c r="X857" s="158"/>
      <c r="Y857" s="158"/>
      <c r="Z857" s="147"/>
      <c r="AA857" s="147"/>
      <c r="AB857" s="147"/>
      <c r="AC857" s="147"/>
      <c r="AD857" s="147"/>
      <c r="AE857" s="147"/>
      <c r="AF857" s="147"/>
      <c r="AG857" s="147" t="s">
        <v>293</v>
      </c>
      <c r="AH857" s="147">
        <v>0</v>
      </c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outlineLevel="3" x14ac:dyDescent="0.2">
      <c r="A858" s="154"/>
      <c r="B858" s="155"/>
      <c r="C858" s="193" t="s">
        <v>1343</v>
      </c>
      <c r="D858" s="189"/>
      <c r="E858" s="190">
        <v>9.7464999999999993</v>
      </c>
      <c r="F858" s="158"/>
      <c r="G858" s="158"/>
      <c r="H858" s="158"/>
      <c r="I858" s="158"/>
      <c r="J858" s="158"/>
      <c r="K858" s="158"/>
      <c r="L858" s="158"/>
      <c r="M858" s="158"/>
      <c r="N858" s="157"/>
      <c r="O858" s="157"/>
      <c r="P858" s="157"/>
      <c r="Q858" s="157"/>
      <c r="R858" s="158"/>
      <c r="S858" s="158"/>
      <c r="T858" s="158"/>
      <c r="U858" s="158"/>
      <c r="V858" s="158"/>
      <c r="W858" s="158"/>
      <c r="X858" s="158"/>
      <c r="Y858" s="158"/>
      <c r="Z858" s="147"/>
      <c r="AA858" s="147"/>
      <c r="AB858" s="147"/>
      <c r="AC858" s="147"/>
      <c r="AD858" s="147"/>
      <c r="AE858" s="147"/>
      <c r="AF858" s="147"/>
      <c r="AG858" s="147" t="s">
        <v>293</v>
      </c>
      <c r="AH858" s="147">
        <v>0</v>
      </c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ht="22.5" outlineLevel="1" x14ac:dyDescent="0.2">
      <c r="A859" s="168">
        <v>98</v>
      </c>
      <c r="B859" s="169" t="s">
        <v>1344</v>
      </c>
      <c r="C859" s="184" t="s">
        <v>1345</v>
      </c>
      <c r="D859" s="170" t="s">
        <v>383</v>
      </c>
      <c r="E859" s="171">
        <v>11</v>
      </c>
      <c r="F859" s="172"/>
      <c r="G859" s="173">
        <f>ROUND(E859*F859,2)</f>
        <v>0</v>
      </c>
      <c r="H859" s="172"/>
      <c r="I859" s="173">
        <f>ROUND(E859*H859,2)</f>
        <v>0</v>
      </c>
      <c r="J859" s="172"/>
      <c r="K859" s="173">
        <f>ROUND(E859*J859,2)</f>
        <v>0</v>
      </c>
      <c r="L859" s="173">
        <v>21</v>
      </c>
      <c r="M859" s="173">
        <f>G859*(1+L859/100)</f>
        <v>0</v>
      </c>
      <c r="N859" s="171">
        <v>1.0000000000000001E-5</v>
      </c>
      <c r="O859" s="171">
        <f>ROUND(E859*N859,2)</f>
        <v>0</v>
      </c>
      <c r="P859" s="171">
        <v>0</v>
      </c>
      <c r="Q859" s="171">
        <f>ROUND(E859*P859,2)</f>
        <v>0</v>
      </c>
      <c r="R859" s="173" t="s">
        <v>1219</v>
      </c>
      <c r="S859" s="173" t="s">
        <v>248</v>
      </c>
      <c r="T859" s="174" t="s">
        <v>289</v>
      </c>
      <c r="U859" s="158">
        <v>0.54730000000000001</v>
      </c>
      <c r="V859" s="158">
        <f>ROUND(E859*U859,2)</f>
        <v>6.02</v>
      </c>
      <c r="W859" s="158"/>
      <c r="X859" s="158" t="s">
        <v>290</v>
      </c>
      <c r="Y859" s="158" t="s">
        <v>250</v>
      </c>
      <c r="Z859" s="147"/>
      <c r="AA859" s="147"/>
      <c r="AB859" s="147"/>
      <c r="AC859" s="147"/>
      <c r="AD859" s="147"/>
      <c r="AE859" s="147"/>
      <c r="AF859" s="147"/>
      <c r="AG859" s="147" t="s">
        <v>291</v>
      </c>
      <c r="AH859" s="147"/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2" x14ac:dyDescent="0.2">
      <c r="A860" s="154"/>
      <c r="B860" s="155"/>
      <c r="C860" s="193" t="s">
        <v>1290</v>
      </c>
      <c r="D860" s="189"/>
      <c r="E860" s="190">
        <v>1</v>
      </c>
      <c r="F860" s="158"/>
      <c r="G860" s="158"/>
      <c r="H860" s="158"/>
      <c r="I860" s="158"/>
      <c r="J860" s="158"/>
      <c r="K860" s="158"/>
      <c r="L860" s="158"/>
      <c r="M860" s="158"/>
      <c r="N860" s="157"/>
      <c r="O860" s="157"/>
      <c r="P860" s="157"/>
      <c r="Q860" s="157"/>
      <c r="R860" s="158"/>
      <c r="S860" s="158"/>
      <c r="T860" s="158"/>
      <c r="U860" s="158"/>
      <c r="V860" s="158"/>
      <c r="W860" s="158"/>
      <c r="X860" s="158"/>
      <c r="Y860" s="158"/>
      <c r="Z860" s="147"/>
      <c r="AA860" s="147"/>
      <c r="AB860" s="147"/>
      <c r="AC860" s="147"/>
      <c r="AD860" s="147"/>
      <c r="AE860" s="147"/>
      <c r="AF860" s="147"/>
      <c r="AG860" s="147" t="s">
        <v>293</v>
      </c>
      <c r="AH860" s="147">
        <v>0</v>
      </c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3" x14ac:dyDescent="0.2">
      <c r="A861" s="154"/>
      <c r="B861" s="155"/>
      <c r="C861" s="193" t="s">
        <v>1346</v>
      </c>
      <c r="D861" s="189"/>
      <c r="E861" s="190">
        <v>1</v>
      </c>
      <c r="F861" s="158"/>
      <c r="G861" s="158"/>
      <c r="H861" s="158"/>
      <c r="I861" s="158"/>
      <c r="J861" s="158"/>
      <c r="K861" s="158"/>
      <c r="L861" s="158"/>
      <c r="M861" s="158"/>
      <c r="N861" s="157"/>
      <c r="O861" s="157"/>
      <c r="P861" s="157"/>
      <c r="Q861" s="157"/>
      <c r="R861" s="158"/>
      <c r="S861" s="158"/>
      <c r="T861" s="158"/>
      <c r="U861" s="158"/>
      <c r="V861" s="158"/>
      <c r="W861" s="158"/>
      <c r="X861" s="158"/>
      <c r="Y861" s="158"/>
      <c r="Z861" s="147"/>
      <c r="AA861" s="147"/>
      <c r="AB861" s="147"/>
      <c r="AC861" s="147"/>
      <c r="AD861" s="147"/>
      <c r="AE861" s="147"/>
      <c r="AF861" s="147"/>
      <c r="AG861" s="147" t="s">
        <v>293</v>
      </c>
      <c r="AH861" s="147">
        <v>0</v>
      </c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3" x14ac:dyDescent="0.2">
      <c r="A862" s="154"/>
      <c r="B862" s="155"/>
      <c r="C862" s="193" t="s">
        <v>1347</v>
      </c>
      <c r="D862" s="189"/>
      <c r="E862" s="190">
        <v>1</v>
      </c>
      <c r="F862" s="158"/>
      <c r="G862" s="158"/>
      <c r="H862" s="158"/>
      <c r="I862" s="158"/>
      <c r="J862" s="158"/>
      <c r="K862" s="158"/>
      <c r="L862" s="158"/>
      <c r="M862" s="158"/>
      <c r="N862" s="157"/>
      <c r="O862" s="157"/>
      <c r="P862" s="157"/>
      <c r="Q862" s="157"/>
      <c r="R862" s="158"/>
      <c r="S862" s="158"/>
      <c r="T862" s="158"/>
      <c r="U862" s="158"/>
      <c r="V862" s="158"/>
      <c r="W862" s="158"/>
      <c r="X862" s="158"/>
      <c r="Y862" s="158"/>
      <c r="Z862" s="147"/>
      <c r="AA862" s="147"/>
      <c r="AB862" s="147"/>
      <c r="AC862" s="147"/>
      <c r="AD862" s="147"/>
      <c r="AE862" s="147"/>
      <c r="AF862" s="147"/>
      <c r="AG862" s="147" t="s">
        <v>293</v>
      </c>
      <c r="AH862" s="147">
        <v>0</v>
      </c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3" x14ac:dyDescent="0.2">
      <c r="A863" s="154"/>
      <c r="B863" s="155"/>
      <c r="C863" s="193" t="s">
        <v>1287</v>
      </c>
      <c r="D863" s="189"/>
      <c r="E863" s="190">
        <v>6</v>
      </c>
      <c r="F863" s="158"/>
      <c r="G863" s="158"/>
      <c r="H863" s="158"/>
      <c r="I863" s="158"/>
      <c r="J863" s="158"/>
      <c r="K863" s="158"/>
      <c r="L863" s="158"/>
      <c r="M863" s="158"/>
      <c r="N863" s="157"/>
      <c r="O863" s="157"/>
      <c r="P863" s="157"/>
      <c r="Q863" s="157"/>
      <c r="R863" s="158"/>
      <c r="S863" s="158"/>
      <c r="T863" s="158"/>
      <c r="U863" s="158"/>
      <c r="V863" s="158"/>
      <c r="W863" s="158"/>
      <c r="X863" s="158"/>
      <c r="Y863" s="158"/>
      <c r="Z863" s="147"/>
      <c r="AA863" s="147"/>
      <c r="AB863" s="147"/>
      <c r="AC863" s="147"/>
      <c r="AD863" s="147"/>
      <c r="AE863" s="147"/>
      <c r="AF863" s="147"/>
      <c r="AG863" s="147" t="s">
        <v>293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">
      <c r="A864" s="154"/>
      <c r="B864" s="155"/>
      <c r="C864" s="193" t="s">
        <v>1348</v>
      </c>
      <c r="D864" s="189"/>
      <c r="E864" s="190">
        <v>2</v>
      </c>
      <c r="F864" s="158"/>
      <c r="G864" s="158"/>
      <c r="H864" s="158"/>
      <c r="I864" s="158"/>
      <c r="J864" s="158"/>
      <c r="K864" s="158"/>
      <c r="L864" s="158"/>
      <c r="M864" s="158"/>
      <c r="N864" s="157"/>
      <c r="O864" s="157"/>
      <c r="P864" s="157"/>
      <c r="Q864" s="157"/>
      <c r="R864" s="158"/>
      <c r="S864" s="158"/>
      <c r="T864" s="158"/>
      <c r="U864" s="158"/>
      <c r="V864" s="158"/>
      <c r="W864" s="158"/>
      <c r="X864" s="158"/>
      <c r="Y864" s="158"/>
      <c r="Z864" s="147"/>
      <c r="AA864" s="147"/>
      <c r="AB864" s="147"/>
      <c r="AC864" s="147"/>
      <c r="AD864" s="147"/>
      <c r="AE864" s="147"/>
      <c r="AF864" s="147"/>
      <c r="AG864" s="147" t="s">
        <v>293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ht="22.5" outlineLevel="1" x14ac:dyDescent="0.2">
      <c r="A865" s="168">
        <v>99</v>
      </c>
      <c r="B865" s="169" t="s">
        <v>1349</v>
      </c>
      <c r="C865" s="184" t="s">
        <v>1350</v>
      </c>
      <c r="D865" s="170" t="s">
        <v>383</v>
      </c>
      <c r="E865" s="171">
        <v>14</v>
      </c>
      <c r="F865" s="172"/>
      <c r="G865" s="173">
        <f>ROUND(E865*F865,2)</f>
        <v>0</v>
      </c>
      <c r="H865" s="172"/>
      <c r="I865" s="173">
        <f>ROUND(E865*H865,2)</f>
        <v>0</v>
      </c>
      <c r="J865" s="172"/>
      <c r="K865" s="173">
        <f>ROUND(E865*J865,2)</f>
        <v>0</v>
      </c>
      <c r="L865" s="173">
        <v>21</v>
      </c>
      <c r="M865" s="173">
        <f>G865*(1+L865/100)</f>
        <v>0</v>
      </c>
      <c r="N865" s="171">
        <v>2.0000000000000002E-5</v>
      </c>
      <c r="O865" s="171">
        <f>ROUND(E865*N865,2)</f>
        <v>0</v>
      </c>
      <c r="P865" s="171">
        <v>0</v>
      </c>
      <c r="Q865" s="171">
        <f>ROUND(E865*P865,2)</f>
        <v>0</v>
      </c>
      <c r="R865" s="173" t="s">
        <v>1219</v>
      </c>
      <c r="S865" s="173" t="s">
        <v>248</v>
      </c>
      <c r="T865" s="174" t="s">
        <v>289</v>
      </c>
      <c r="U865" s="158">
        <v>0.74034</v>
      </c>
      <c r="V865" s="158">
        <f>ROUND(E865*U865,2)</f>
        <v>10.36</v>
      </c>
      <c r="W865" s="158"/>
      <c r="X865" s="158" t="s">
        <v>290</v>
      </c>
      <c r="Y865" s="158" t="s">
        <v>250</v>
      </c>
      <c r="Z865" s="147"/>
      <c r="AA865" s="147"/>
      <c r="AB865" s="147"/>
      <c r="AC865" s="147"/>
      <c r="AD865" s="147"/>
      <c r="AE865" s="147"/>
      <c r="AF865" s="147"/>
      <c r="AG865" s="147" t="s">
        <v>291</v>
      </c>
      <c r="AH865" s="147"/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2" x14ac:dyDescent="0.2">
      <c r="A866" s="154"/>
      <c r="B866" s="155"/>
      <c r="C866" s="193" t="s">
        <v>1351</v>
      </c>
      <c r="D866" s="189"/>
      <c r="E866" s="190">
        <v>1</v>
      </c>
      <c r="F866" s="158"/>
      <c r="G866" s="158"/>
      <c r="H866" s="158"/>
      <c r="I866" s="158"/>
      <c r="J866" s="158"/>
      <c r="K866" s="158"/>
      <c r="L866" s="158"/>
      <c r="M866" s="158"/>
      <c r="N866" s="157"/>
      <c r="O866" s="157"/>
      <c r="P866" s="157"/>
      <c r="Q866" s="157"/>
      <c r="R866" s="158"/>
      <c r="S866" s="158"/>
      <c r="T866" s="158"/>
      <c r="U866" s="158"/>
      <c r="V866" s="158"/>
      <c r="W866" s="158"/>
      <c r="X866" s="158"/>
      <c r="Y866" s="158"/>
      <c r="Z866" s="147"/>
      <c r="AA866" s="147"/>
      <c r="AB866" s="147"/>
      <c r="AC866" s="147"/>
      <c r="AD866" s="147"/>
      <c r="AE866" s="147"/>
      <c r="AF866" s="147"/>
      <c r="AG866" s="147" t="s">
        <v>293</v>
      </c>
      <c r="AH866" s="147">
        <v>0</v>
      </c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outlineLevel="3" x14ac:dyDescent="0.2">
      <c r="A867" s="154"/>
      <c r="B867" s="155"/>
      <c r="C867" s="193" t="s">
        <v>1352</v>
      </c>
      <c r="D867" s="189"/>
      <c r="E867" s="190">
        <v>1</v>
      </c>
      <c r="F867" s="158"/>
      <c r="G867" s="158"/>
      <c r="H867" s="158"/>
      <c r="I867" s="158"/>
      <c r="J867" s="158"/>
      <c r="K867" s="158"/>
      <c r="L867" s="158"/>
      <c r="M867" s="158"/>
      <c r="N867" s="157"/>
      <c r="O867" s="157"/>
      <c r="P867" s="157"/>
      <c r="Q867" s="157"/>
      <c r="R867" s="158"/>
      <c r="S867" s="158"/>
      <c r="T867" s="158"/>
      <c r="U867" s="158"/>
      <c r="V867" s="158"/>
      <c r="W867" s="158"/>
      <c r="X867" s="158"/>
      <c r="Y867" s="158"/>
      <c r="Z867" s="147"/>
      <c r="AA867" s="147"/>
      <c r="AB867" s="147"/>
      <c r="AC867" s="147"/>
      <c r="AD867" s="147"/>
      <c r="AE867" s="147"/>
      <c r="AF867" s="147"/>
      <c r="AG867" s="147" t="s">
        <v>293</v>
      </c>
      <c r="AH867" s="147">
        <v>0</v>
      </c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3" x14ac:dyDescent="0.2">
      <c r="A868" s="154"/>
      <c r="B868" s="155"/>
      <c r="C868" s="193" t="s">
        <v>1353</v>
      </c>
      <c r="D868" s="189"/>
      <c r="E868" s="190">
        <v>1</v>
      </c>
      <c r="F868" s="158"/>
      <c r="G868" s="158"/>
      <c r="H868" s="158"/>
      <c r="I868" s="158"/>
      <c r="J868" s="158"/>
      <c r="K868" s="158"/>
      <c r="L868" s="158"/>
      <c r="M868" s="158"/>
      <c r="N868" s="157"/>
      <c r="O868" s="157"/>
      <c r="P868" s="157"/>
      <c r="Q868" s="157"/>
      <c r="R868" s="158"/>
      <c r="S868" s="158"/>
      <c r="T868" s="158"/>
      <c r="U868" s="158"/>
      <c r="V868" s="158"/>
      <c r="W868" s="158"/>
      <c r="X868" s="158"/>
      <c r="Y868" s="158"/>
      <c r="Z868" s="147"/>
      <c r="AA868" s="147"/>
      <c r="AB868" s="147"/>
      <c r="AC868" s="147"/>
      <c r="AD868" s="147"/>
      <c r="AE868" s="147"/>
      <c r="AF868" s="147"/>
      <c r="AG868" s="147" t="s">
        <v>293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">
      <c r="A869" s="154"/>
      <c r="B869" s="155"/>
      <c r="C869" s="193" t="s">
        <v>1354</v>
      </c>
      <c r="D869" s="189"/>
      <c r="E869" s="190">
        <v>1</v>
      </c>
      <c r="F869" s="158"/>
      <c r="G869" s="158"/>
      <c r="H869" s="158"/>
      <c r="I869" s="158"/>
      <c r="J869" s="158"/>
      <c r="K869" s="158"/>
      <c r="L869" s="158"/>
      <c r="M869" s="158"/>
      <c r="N869" s="157"/>
      <c r="O869" s="157"/>
      <c r="P869" s="157"/>
      <c r="Q869" s="157"/>
      <c r="R869" s="158"/>
      <c r="S869" s="158"/>
      <c r="T869" s="158"/>
      <c r="U869" s="158"/>
      <c r="V869" s="158"/>
      <c r="W869" s="158"/>
      <c r="X869" s="158"/>
      <c r="Y869" s="158"/>
      <c r="Z869" s="147"/>
      <c r="AA869" s="147"/>
      <c r="AB869" s="147"/>
      <c r="AC869" s="147"/>
      <c r="AD869" s="147"/>
      <c r="AE869" s="147"/>
      <c r="AF869" s="147"/>
      <c r="AG869" s="147" t="s">
        <v>293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">
      <c r="A870" s="154"/>
      <c r="B870" s="155"/>
      <c r="C870" s="193" t="s">
        <v>1291</v>
      </c>
      <c r="D870" s="189"/>
      <c r="E870" s="190">
        <v>1</v>
      </c>
      <c r="F870" s="158"/>
      <c r="G870" s="158"/>
      <c r="H870" s="158"/>
      <c r="I870" s="158"/>
      <c r="J870" s="158"/>
      <c r="K870" s="158"/>
      <c r="L870" s="158"/>
      <c r="M870" s="158"/>
      <c r="N870" s="157"/>
      <c r="O870" s="157"/>
      <c r="P870" s="157"/>
      <c r="Q870" s="157"/>
      <c r="R870" s="158"/>
      <c r="S870" s="158"/>
      <c r="T870" s="158"/>
      <c r="U870" s="158"/>
      <c r="V870" s="158"/>
      <c r="W870" s="158"/>
      <c r="X870" s="158"/>
      <c r="Y870" s="158"/>
      <c r="Z870" s="147"/>
      <c r="AA870" s="147"/>
      <c r="AB870" s="147"/>
      <c r="AC870" s="147"/>
      <c r="AD870" s="147"/>
      <c r="AE870" s="147"/>
      <c r="AF870" s="147"/>
      <c r="AG870" s="147" t="s">
        <v>293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3" x14ac:dyDescent="0.2">
      <c r="A871" s="154"/>
      <c r="B871" s="155"/>
      <c r="C871" s="193" t="s">
        <v>1355</v>
      </c>
      <c r="D871" s="189"/>
      <c r="E871" s="190">
        <v>1</v>
      </c>
      <c r="F871" s="158"/>
      <c r="G871" s="158"/>
      <c r="H871" s="158"/>
      <c r="I871" s="158"/>
      <c r="J871" s="158"/>
      <c r="K871" s="158"/>
      <c r="L871" s="158"/>
      <c r="M871" s="158"/>
      <c r="N871" s="157"/>
      <c r="O871" s="157"/>
      <c r="P871" s="157"/>
      <c r="Q871" s="157"/>
      <c r="R871" s="158"/>
      <c r="S871" s="158"/>
      <c r="T871" s="158"/>
      <c r="U871" s="158"/>
      <c r="V871" s="158"/>
      <c r="W871" s="158"/>
      <c r="X871" s="158"/>
      <c r="Y871" s="158"/>
      <c r="Z871" s="147"/>
      <c r="AA871" s="147"/>
      <c r="AB871" s="147"/>
      <c r="AC871" s="147"/>
      <c r="AD871" s="147"/>
      <c r="AE871" s="147"/>
      <c r="AF871" s="147"/>
      <c r="AG871" s="147" t="s">
        <v>293</v>
      </c>
      <c r="AH871" s="147">
        <v>0</v>
      </c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outlineLevel="3" x14ac:dyDescent="0.2">
      <c r="A872" s="154"/>
      <c r="B872" s="155"/>
      <c r="C872" s="193" t="s">
        <v>1356</v>
      </c>
      <c r="D872" s="189"/>
      <c r="E872" s="190">
        <v>1</v>
      </c>
      <c r="F872" s="158"/>
      <c r="G872" s="158"/>
      <c r="H872" s="158"/>
      <c r="I872" s="158"/>
      <c r="J872" s="158"/>
      <c r="K872" s="158"/>
      <c r="L872" s="158"/>
      <c r="M872" s="158"/>
      <c r="N872" s="157"/>
      <c r="O872" s="157"/>
      <c r="P872" s="157"/>
      <c r="Q872" s="157"/>
      <c r="R872" s="158"/>
      <c r="S872" s="158"/>
      <c r="T872" s="158"/>
      <c r="U872" s="158"/>
      <c r="V872" s="158"/>
      <c r="W872" s="158"/>
      <c r="X872" s="158"/>
      <c r="Y872" s="158"/>
      <c r="Z872" s="147"/>
      <c r="AA872" s="147"/>
      <c r="AB872" s="147"/>
      <c r="AC872" s="147"/>
      <c r="AD872" s="147"/>
      <c r="AE872" s="147"/>
      <c r="AF872" s="147"/>
      <c r="AG872" s="147" t="s">
        <v>293</v>
      </c>
      <c r="AH872" s="147">
        <v>0</v>
      </c>
      <c r="AI872" s="147"/>
      <c r="AJ872" s="147"/>
      <c r="AK872" s="147"/>
      <c r="AL872" s="147"/>
      <c r="AM872" s="147"/>
      <c r="AN872" s="147"/>
      <c r="AO872" s="147"/>
      <c r="AP872" s="147"/>
      <c r="AQ872" s="147"/>
      <c r="AR872" s="147"/>
      <c r="AS872" s="147"/>
      <c r="AT872" s="147"/>
      <c r="AU872" s="147"/>
      <c r="AV872" s="147"/>
      <c r="AW872" s="147"/>
      <c r="AX872" s="147"/>
      <c r="AY872" s="147"/>
      <c r="AZ872" s="147"/>
      <c r="BA872" s="147"/>
      <c r="BB872" s="147"/>
      <c r="BC872" s="147"/>
      <c r="BD872" s="147"/>
      <c r="BE872" s="147"/>
      <c r="BF872" s="147"/>
      <c r="BG872" s="147"/>
      <c r="BH872" s="147"/>
    </row>
    <row r="873" spans="1:60" outlineLevel="3" x14ac:dyDescent="0.2">
      <c r="A873" s="154"/>
      <c r="B873" s="155"/>
      <c r="C873" s="193" t="s">
        <v>1357</v>
      </c>
      <c r="D873" s="189"/>
      <c r="E873" s="190">
        <v>2</v>
      </c>
      <c r="F873" s="158"/>
      <c r="G873" s="158"/>
      <c r="H873" s="158"/>
      <c r="I873" s="158"/>
      <c r="J873" s="158"/>
      <c r="K873" s="158"/>
      <c r="L873" s="158"/>
      <c r="M873" s="158"/>
      <c r="N873" s="157"/>
      <c r="O873" s="157"/>
      <c r="P873" s="157"/>
      <c r="Q873" s="157"/>
      <c r="R873" s="158"/>
      <c r="S873" s="158"/>
      <c r="T873" s="158"/>
      <c r="U873" s="158"/>
      <c r="V873" s="158"/>
      <c r="W873" s="158"/>
      <c r="X873" s="158"/>
      <c r="Y873" s="158"/>
      <c r="Z873" s="147"/>
      <c r="AA873" s="147"/>
      <c r="AB873" s="147"/>
      <c r="AC873" s="147"/>
      <c r="AD873" s="147"/>
      <c r="AE873" s="147"/>
      <c r="AF873" s="147"/>
      <c r="AG873" s="147" t="s">
        <v>293</v>
      </c>
      <c r="AH873" s="147">
        <v>0</v>
      </c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3" x14ac:dyDescent="0.2">
      <c r="A874" s="154"/>
      <c r="B874" s="155"/>
      <c r="C874" s="193" t="s">
        <v>1358</v>
      </c>
      <c r="D874" s="189"/>
      <c r="E874" s="190">
        <v>1</v>
      </c>
      <c r="F874" s="158"/>
      <c r="G874" s="158"/>
      <c r="H874" s="158"/>
      <c r="I874" s="158"/>
      <c r="J874" s="158"/>
      <c r="K874" s="158"/>
      <c r="L874" s="158"/>
      <c r="M874" s="158"/>
      <c r="N874" s="157"/>
      <c r="O874" s="157"/>
      <c r="P874" s="157"/>
      <c r="Q874" s="157"/>
      <c r="R874" s="158"/>
      <c r="S874" s="158"/>
      <c r="T874" s="158"/>
      <c r="U874" s="158"/>
      <c r="V874" s="158"/>
      <c r="W874" s="158"/>
      <c r="X874" s="158"/>
      <c r="Y874" s="158"/>
      <c r="Z874" s="147"/>
      <c r="AA874" s="147"/>
      <c r="AB874" s="147"/>
      <c r="AC874" s="147"/>
      <c r="AD874" s="147"/>
      <c r="AE874" s="147"/>
      <c r="AF874" s="147"/>
      <c r="AG874" s="147" t="s">
        <v>293</v>
      </c>
      <c r="AH874" s="147">
        <v>0</v>
      </c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3" x14ac:dyDescent="0.2">
      <c r="A875" s="154"/>
      <c r="B875" s="155"/>
      <c r="C875" s="193" t="s">
        <v>1359</v>
      </c>
      <c r="D875" s="189"/>
      <c r="E875" s="190">
        <v>1</v>
      </c>
      <c r="F875" s="158"/>
      <c r="G875" s="158"/>
      <c r="H875" s="158"/>
      <c r="I875" s="158"/>
      <c r="J875" s="158"/>
      <c r="K875" s="158"/>
      <c r="L875" s="158"/>
      <c r="M875" s="158"/>
      <c r="N875" s="157"/>
      <c r="O875" s="157"/>
      <c r="P875" s="157"/>
      <c r="Q875" s="157"/>
      <c r="R875" s="158"/>
      <c r="S875" s="158"/>
      <c r="T875" s="158"/>
      <c r="U875" s="158"/>
      <c r="V875" s="158"/>
      <c r="W875" s="158"/>
      <c r="X875" s="158"/>
      <c r="Y875" s="158"/>
      <c r="Z875" s="147"/>
      <c r="AA875" s="147"/>
      <c r="AB875" s="147"/>
      <c r="AC875" s="147"/>
      <c r="AD875" s="147"/>
      <c r="AE875" s="147"/>
      <c r="AF875" s="147"/>
      <c r="AG875" s="147" t="s">
        <v>293</v>
      </c>
      <c r="AH875" s="147">
        <v>0</v>
      </c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3" x14ac:dyDescent="0.2">
      <c r="A876" s="154"/>
      <c r="B876" s="155"/>
      <c r="C876" s="193" t="s">
        <v>1360</v>
      </c>
      <c r="D876" s="189"/>
      <c r="E876" s="190">
        <v>1</v>
      </c>
      <c r="F876" s="158"/>
      <c r="G876" s="158"/>
      <c r="H876" s="158"/>
      <c r="I876" s="158"/>
      <c r="J876" s="158"/>
      <c r="K876" s="158"/>
      <c r="L876" s="158"/>
      <c r="M876" s="158"/>
      <c r="N876" s="157"/>
      <c r="O876" s="157"/>
      <c r="P876" s="157"/>
      <c r="Q876" s="157"/>
      <c r="R876" s="158"/>
      <c r="S876" s="158"/>
      <c r="T876" s="158"/>
      <c r="U876" s="158"/>
      <c r="V876" s="158"/>
      <c r="W876" s="158"/>
      <c r="X876" s="158"/>
      <c r="Y876" s="158"/>
      <c r="Z876" s="147"/>
      <c r="AA876" s="147"/>
      <c r="AB876" s="147"/>
      <c r="AC876" s="147"/>
      <c r="AD876" s="147"/>
      <c r="AE876" s="147"/>
      <c r="AF876" s="147"/>
      <c r="AG876" s="147" t="s">
        <v>293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">
      <c r="A877" s="154"/>
      <c r="B877" s="155"/>
      <c r="C877" s="193" t="s">
        <v>1293</v>
      </c>
      <c r="D877" s="189"/>
      <c r="E877" s="190">
        <v>2</v>
      </c>
      <c r="F877" s="158"/>
      <c r="G877" s="158"/>
      <c r="H877" s="158"/>
      <c r="I877" s="158"/>
      <c r="J877" s="158"/>
      <c r="K877" s="158"/>
      <c r="L877" s="158"/>
      <c r="M877" s="158"/>
      <c r="N877" s="157"/>
      <c r="O877" s="157"/>
      <c r="P877" s="157"/>
      <c r="Q877" s="157"/>
      <c r="R877" s="158"/>
      <c r="S877" s="158"/>
      <c r="T877" s="158"/>
      <c r="U877" s="158"/>
      <c r="V877" s="158"/>
      <c r="W877" s="158"/>
      <c r="X877" s="158"/>
      <c r="Y877" s="158"/>
      <c r="Z877" s="147"/>
      <c r="AA877" s="147"/>
      <c r="AB877" s="147"/>
      <c r="AC877" s="147"/>
      <c r="AD877" s="147"/>
      <c r="AE877" s="147"/>
      <c r="AF877" s="147"/>
      <c r="AG877" s="147" t="s">
        <v>293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ht="22.5" outlineLevel="1" x14ac:dyDescent="0.2">
      <c r="A878" s="168">
        <v>100</v>
      </c>
      <c r="B878" s="169" t="s">
        <v>1361</v>
      </c>
      <c r="C878" s="184" t="s">
        <v>1362</v>
      </c>
      <c r="D878" s="170" t="s">
        <v>383</v>
      </c>
      <c r="E878" s="171">
        <v>53</v>
      </c>
      <c r="F878" s="172"/>
      <c r="G878" s="173">
        <f>ROUND(E878*F878,2)</f>
        <v>0</v>
      </c>
      <c r="H878" s="172"/>
      <c r="I878" s="173">
        <f>ROUND(E878*H878,2)</f>
        <v>0</v>
      </c>
      <c r="J878" s="172"/>
      <c r="K878" s="173">
        <f>ROUND(E878*J878,2)</f>
        <v>0</v>
      </c>
      <c r="L878" s="173">
        <v>21</v>
      </c>
      <c r="M878" s="173">
        <f>G878*(1+L878/100)</f>
        <v>0</v>
      </c>
      <c r="N878" s="171">
        <v>2.0000000000000002E-5</v>
      </c>
      <c r="O878" s="171">
        <f>ROUND(E878*N878,2)</f>
        <v>0</v>
      </c>
      <c r="P878" s="171">
        <v>0</v>
      </c>
      <c r="Q878" s="171">
        <f>ROUND(E878*P878,2)</f>
        <v>0</v>
      </c>
      <c r="R878" s="173" t="s">
        <v>1219</v>
      </c>
      <c r="S878" s="173" t="s">
        <v>248</v>
      </c>
      <c r="T878" s="174" t="s">
        <v>289</v>
      </c>
      <c r="U878" s="158">
        <v>0.83213999999999999</v>
      </c>
      <c r="V878" s="158">
        <f>ROUND(E878*U878,2)</f>
        <v>44.1</v>
      </c>
      <c r="W878" s="158"/>
      <c r="X878" s="158" t="s">
        <v>290</v>
      </c>
      <c r="Y878" s="158" t="s">
        <v>250</v>
      </c>
      <c r="Z878" s="147"/>
      <c r="AA878" s="147"/>
      <c r="AB878" s="147"/>
      <c r="AC878" s="147"/>
      <c r="AD878" s="147"/>
      <c r="AE878" s="147"/>
      <c r="AF878" s="147"/>
      <c r="AG878" s="147" t="s">
        <v>291</v>
      </c>
      <c r="AH878" s="147"/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2" x14ac:dyDescent="0.2">
      <c r="A879" s="154"/>
      <c r="B879" s="155"/>
      <c r="C879" s="193" t="s">
        <v>1363</v>
      </c>
      <c r="D879" s="189"/>
      <c r="E879" s="190">
        <v>2</v>
      </c>
      <c r="F879" s="158"/>
      <c r="G879" s="158"/>
      <c r="H879" s="158"/>
      <c r="I879" s="158"/>
      <c r="J879" s="158"/>
      <c r="K879" s="158"/>
      <c r="L879" s="158"/>
      <c r="M879" s="158"/>
      <c r="N879" s="157"/>
      <c r="O879" s="157"/>
      <c r="P879" s="157"/>
      <c r="Q879" s="157"/>
      <c r="R879" s="158"/>
      <c r="S879" s="158"/>
      <c r="T879" s="158"/>
      <c r="U879" s="158"/>
      <c r="V879" s="158"/>
      <c r="W879" s="158"/>
      <c r="X879" s="158"/>
      <c r="Y879" s="158"/>
      <c r="Z879" s="147"/>
      <c r="AA879" s="147"/>
      <c r="AB879" s="147"/>
      <c r="AC879" s="147"/>
      <c r="AD879" s="147"/>
      <c r="AE879" s="147"/>
      <c r="AF879" s="147"/>
      <c r="AG879" s="147" t="s">
        <v>293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3" x14ac:dyDescent="0.2">
      <c r="A880" s="154"/>
      <c r="B880" s="155"/>
      <c r="C880" s="193" t="s">
        <v>1364</v>
      </c>
      <c r="D880" s="189"/>
      <c r="E880" s="190">
        <v>1</v>
      </c>
      <c r="F880" s="158"/>
      <c r="G880" s="158"/>
      <c r="H880" s="158"/>
      <c r="I880" s="158"/>
      <c r="J880" s="158"/>
      <c r="K880" s="158"/>
      <c r="L880" s="158"/>
      <c r="M880" s="158"/>
      <c r="N880" s="157"/>
      <c r="O880" s="157"/>
      <c r="P880" s="157"/>
      <c r="Q880" s="157"/>
      <c r="R880" s="158"/>
      <c r="S880" s="158"/>
      <c r="T880" s="158"/>
      <c r="U880" s="158"/>
      <c r="V880" s="158"/>
      <c r="W880" s="158"/>
      <c r="X880" s="158"/>
      <c r="Y880" s="158"/>
      <c r="Z880" s="147"/>
      <c r="AA880" s="147"/>
      <c r="AB880" s="147"/>
      <c r="AC880" s="147"/>
      <c r="AD880" s="147"/>
      <c r="AE880" s="147"/>
      <c r="AF880" s="147"/>
      <c r="AG880" s="147" t="s">
        <v>293</v>
      </c>
      <c r="AH880" s="147">
        <v>0</v>
      </c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3" x14ac:dyDescent="0.2">
      <c r="A881" s="154"/>
      <c r="B881" s="155"/>
      <c r="C881" s="193" t="s">
        <v>1365</v>
      </c>
      <c r="D881" s="189"/>
      <c r="E881" s="190">
        <v>3</v>
      </c>
      <c r="F881" s="158"/>
      <c r="G881" s="158"/>
      <c r="H881" s="158"/>
      <c r="I881" s="158"/>
      <c r="J881" s="158"/>
      <c r="K881" s="158"/>
      <c r="L881" s="158"/>
      <c r="M881" s="158"/>
      <c r="N881" s="157"/>
      <c r="O881" s="157"/>
      <c r="P881" s="157"/>
      <c r="Q881" s="157"/>
      <c r="R881" s="158"/>
      <c r="S881" s="158"/>
      <c r="T881" s="158"/>
      <c r="U881" s="158"/>
      <c r="V881" s="158"/>
      <c r="W881" s="158"/>
      <c r="X881" s="158"/>
      <c r="Y881" s="158"/>
      <c r="Z881" s="147"/>
      <c r="AA881" s="147"/>
      <c r="AB881" s="147"/>
      <c r="AC881" s="147"/>
      <c r="AD881" s="147"/>
      <c r="AE881" s="147"/>
      <c r="AF881" s="147"/>
      <c r="AG881" s="147" t="s">
        <v>293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3" x14ac:dyDescent="0.2">
      <c r="A882" s="154"/>
      <c r="B882" s="155"/>
      <c r="C882" s="193" t="s">
        <v>1366</v>
      </c>
      <c r="D882" s="189"/>
      <c r="E882" s="190">
        <v>4</v>
      </c>
      <c r="F882" s="158"/>
      <c r="G882" s="158"/>
      <c r="H882" s="158"/>
      <c r="I882" s="158"/>
      <c r="J882" s="158"/>
      <c r="K882" s="158"/>
      <c r="L882" s="158"/>
      <c r="M882" s="158"/>
      <c r="N882" s="157"/>
      <c r="O882" s="157"/>
      <c r="P882" s="157"/>
      <c r="Q882" s="157"/>
      <c r="R882" s="158"/>
      <c r="S882" s="158"/>
      <c r="T882" s="158"/>
      <c r="U882" s="158"/>
      <c r="V882" s="158"/>
      <c r="W882" s="158"/>
      <c r="X882" s="158"/>
      <c r="Y882" s="158"/>
      <c r="Z882" s="147"/>
      <c r="AA882" s="147"/>
      <c r="AB882" s="147"/>
      <c r="AC882" s="147"/>
      <c r="AD882" s="147"/>
      <c r="AE882" s="147"/>
      <c r="AF882" s="147"/>
      <c r="AG882" s="147" t="s">
        <v>293</v>
      </c>
      <c r="AH882" s="147">
        <v>0</v>
      </c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outlineLevel="3" x14ac:dyDescent="0.2">
      <c r="A883" s="154"/>
      <c r="B883" s="155"/>
      <c r="C883" s="193" t="s">
        <v>1367</v>
      </c>
      <c r="D883" s="189"/>
      <c r="E883" s="190">
        <v>2</v>
      </c>
      <c r="F883" s="158"/>
      <c r="G883" s="158"/>
      <c r="H883" s="158"/>
      <c r="I883" s="158"/>
      <c r="J883" s="158"/>
      <c r="K883" s="158"/>
      <c r="L883" s="158"/>
      <c r="M883" s="158"/>
      <c r="N883" s="157"/>
      <c r="O883" s="157"/>
      <c r="P883" s="157"/>
      <c r="Q883" s="157"/>
      <c r="R883" s="158"/>
      <c r="S883" s="158"/>
      <c r="T883" s="158"/>
      <c r="U883" s="158"/>
      <c r="V883" s="158"/>
      <c r="W883" s="158"/>
      <c r="X883" s="158"/>
      <c r="Y883" s="158"/>
      <c r="Z883" s="147"/>
      <c r="AA883" s="147"/>
      <c r="AB883" s="147"/>
      <c r="AC883" s="147"/>
      <c r="AD883" s="147"/>
      <c r="AE883" s="147"/>
      <c r="AF883" s="147"/>
      <c r="AG883" s="147" t="s">
        <v>293</v>
      </c>
      <c r="AH883" s="147">
        <v>0</v>
      </c>
      <c r="AI883" s="147"/>
      <c r="AJ883" s="147"/>
      <c r="AK883" s="147"/>
      <c r="AL883" s="147"/>
      <c r="AM883" s="147"/>
      <c r="AN883" s="147"/>
      <c r="AO883" s="147"/>
      <c r="AP883" s="147"/>
      <c r="AQ883" s="147"/>
      <c r="AR883" s="147"/>
      <c r="AS883" s="147"/>
      <c r="AT883" s="147"/>
      <c r="AU883" s="147"/>
      <c r="AV883" s="147"/>
      <c r="AW883" s="147"/>
      <c r="AX883" s="147"/>
      <c r="AY883" s="147"/>
      <c r="AZ883" s="147"/>
      <c r="BA883" s="147"/>
      <c r="BB883" s="147"/>
      <c r="BC883" s="147"/>
      <c r="BD883" s="147"/>
      <c r="BE883" s="147"/>
      <c r="BF883" s="147"/>
      <c r="BG883" s="147"/>
      <c r="BH883" s="147"/>
    </row>
    <row r="884" spans="1:60" outlineLevel="3" x14ac:dyDescent="0.2">
      <c r="A884" s="154"/>
      <c r="B884" s="155"/>
      <c r="C884" s="193" t="s">
        <v>1368</v>
      </c>
      <c r="D884" s="189"/>
      <c r="E884" s="190">
        <v>1</v>
      </c>
      <c r="F884" s="158"/>
      <c r="G884" s="158"/>
      <c r="H884" s="158"/>
      <c r="I884" s="158"/>
      <c r="J884" s="158"/>
      <c r="K884" s="158"/>
      <c r="L884" s="158"/>
      <c r="M884" s="158"/>
      <c r="N884" s="157"/>
      <c r="O884" s="157"/>
      <c r="P884" s="157"/>
      <c r="Q884" s="157"/>
      <c r="R884" s="158"/>
      <c r="S884" s="158"/>
      <c r="T884" s="158"/>
      <c r="U884" s="158"/>
      <c r="V884" s="158"/>
      <c r="W884" s="158"/>
      <c r="X884" s="158"/>
      <c r="Y884" s="158"/>
      <c r="Z884" s="147"/>
      <c r="AA884" s="147"/>
      <c r="AB884" s="147"/>
      <c r="AC884" s="147"/>
      <c r="AD884" s="147"/>
      <c r="AE884" s="147"/>
      <c r="AF884" s="147"/>
      <c r="AG884" s="147" t="s">
        <v>293</v>
      </c>
      <c r="AH884" s="147">
        <v>0</v>
      </c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3" x14ac:dyDescent="0.2">
      <c r="A885" s="154"/>
      <c r="B885" s="155"/>
      <c r="C885" s="193" t="s">
        <v>1369</v>
      </c>
      <c r="D885" s="189"/>
      <c r="E885" s="190">
        <v>2</v>
      </c>
      <c r="F885" s="158"/>
      <c r="G885" s="158"/>
      <c r="H885" s="158"/>
      <c r="I885" s="158"/>
      <c r="J885" s="158"/>
      <c r="K885" s="158"/>
      <c r="L885" s="158"/>
      <c r="M885" s="158"/>
      <c r="N885" s="157"/>
      <c r="O885" s="157"/>
      <c r="P885" s="157"/>
      <c r="Q885" s="157"/>
      <c r="R885" s="158"/>
      <c r="S885" s="158"/>
      <c r="T885" s="158"/>
      <c r="U885" s="158"/>
      <c r="V885" s="158"/>
      <c r="W885" s="158"/>
      <c r="X885" s="158"/>
      <c r="Y885" s="158"/>
      <c r="Z885" s="147"/>
      <c r="AA885" s="147"/>
      <c r="AB885" s="147"/>
      <c r="AC885" s="147"/>
      <c r="AD885" s="147"/>
      <c r="AE885" s="147"/>
      <c r="AF885" s="147"/>
      <c r="AG885" s="147" t="s">
        <v>293</v>
      </c>
      <c r="AH885" s="147">
        <v>0</v>
      </c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3" x14ac:dyDescent="0.2">
      <c r="A886" s="154"/>
      <c r="B886" s="155"/>
      <c r="C886" s="193" t="s">
        <v>1370</v>
      </c>
      <c r="D886" s="189"/>
      <c r="E886" s="190">
        <v>2</v>
      </c>
      <c r="F886" s="158"/>
      <c r="G886" s="158"/>
      <c r="H886" s="158"/>
      <c r="I886" s="158"/>
      <c r="J886" s="158"/>
      <c r="K886" s="158"/>
      <c r="L886" s="158"/>
      <c r="M886" s="158"/>
      <c r="N886" s="157"/>
      <c r="O886" s="157"/>
      <c r="P886" s="157"/>
      <c r="Q886" s="157"/>
      <c r="R886" s="158"/>
      <c r="S886" s="158"/>
      <c r="T886" s="158"/>
      <c r="U886" s="158"/>
      <c r="V886" s="158"/>
      <c r="W886" s="158"/>
      <c r="X886" s="158"/>
      <c r="Y886" s="158"/>
      <c r="Z886" s="147"/>
      <c r="AA886" s="147"/>
      <c r="AB886" s="147"/>
      <c r="AC886" s="147"/>
      <c r="AD886" s="147"/>
      <c r="AE886" s="147"/>
      <c r="AF886" s="147"/>
      <c r="AG886" s="147" t="s">
        <v>293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">
      <c r="A887" s="154"/>
      <c r="B887" s="155"/>
      <c r="C887" s="193" t="s">
        <v>1371</v>
      </c>
      <c r="D887" s="189"/>
      <c r="E887" s="190">
        <v>2</v>
      </c>
      <c r="F887" s="158"/>
      <c r="G887" s="158"/>
      <c r="H887" s="158"/>
      <c r="I887" s="158"/>
      <c r="J887" s="158"/>
      <c r="K887" s="158"/>
      <c r="L887" s="158"/>
      <c r="M887" s="158"/>
      <c r="N887" s="157"/>
      <c r="O887" s="157"/>
      <c r="P887" s="157"/>
      <c r="Q887" s="157"/>
      <c r="R887" s="158"/>
      <c r="S887" s="158"/>
      <c r="T887" s="158"/>
      <c r="U887" s="158"/>
      <c r="V887" s="158"/>
      <c r="W887" s="158"/>
      <c r="X887" s="158"/>
      <c r="Y887" s="158"/>
      <c r="Z887" s="147"/>
      <c r="AA887" s="147"/>
      <c r="AB887" s="147"/>
      <c r="AC887" s="147"/>
      <c r="AD887" s="147"/>
      <c r="AE887" s="147"/>
      <c r="AF887" s="147"/>
      <c r="AG887" s="147" t="s">
        <v>293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3" x14ac:dyDescent="0.2">
      <c r="A888" s="154"/>
      <c r="B888" s="155"/>
      <c r="C888" s="193" t="s">
        <v>1372</v>
      </c>
      <c r="D888" s="189"/>
      <c r="E888" s="190">
        <v>1</v>
      </c>
      <c r="F888" s="158"/>
      <c r="G888" s="158"/>
      <c r="H888" s="158"/>
      <c r="I888" s="158"/>
      <c r="J888" s="158"/>
      <c r="K888" s="158"/>
      <c r="L888" s="158"/>
      <c r="M888" s="158"/>
      <c r="N888" s="157"/>
      <c r="O888" s="157"/>
      <c r="P888" s="157"/>
      <c r="Q888" s="157"/>
      <c r="R888" s="158"/>
      <c r="S888" s="158"/>
      <c r="T888" s="158"/>
      <c r="U888" s="158"/>
      <c r="V888" s="158"/>
      <c r="W888" s="158"/>
      <c r="X888" s="158"/>
      <c r="Y888" s="158"/>
      <c r="Z888" s="147"/>
      <c r="AA888" s="147"/>
      <c r="AB888" s="147"/>
      <c r="AC888" s="147"/>
      <c r="AD888" s="147"/>
      <c r="AE888" s="147"/>
      <c r="AF888" s="147"/>
      <c r="AG888" s="147" t="s">
        <v>293</v>
      </c>
      <c r="AH888" s="147">
        <v>0</v>
      </c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3" x14ac:dyDescent="0.2">
      <c r="A889" s="154"/>
      <c r="B889" s="155"/>
      <c r="C889" s="193" t="s">
        <v>1373</v>
      </c>
      <c r="D889" s="189"/>
      <c r="E889" s="190">
        <v>1</v>
      </c>
      <c r="F889" s="158"/>
      <c r="G889" s="158"/>
      <c r="H889" s="158"/>
      <c r="I889" s="158"/>
      <c r="J889" s="158"/>
      <c r="K889" s="158"/>
      <c r="L889" s="158"/>
      <c r="M889" s="158"/>
      <c r="N889" s="157"/>
      <c r="O889" s="157"/>
      <c r="P889" s="157"/>
      <c r="Q889" s="157"/>
      <c r="R889" s="158"/>
      <c r="S889" s="158"/>
      <c r="T889" s="158"/>
      <c r="U889" s="158"/>
      <c r="V889" s="158"/>
      <c r="W889" s="158"/>
      <c r="X889" s="158"/>
      <c r="Y889" s="158"/>
      <c r="Z889" s="147"/>
      <c r="AA889" s="147"/>
      <c r="AB889" s="147"/>
      <c r="AC889" s="147"/>
      <c r="AD889" s="147"/>
      <c r="AE889" s="147"/>
      <c r="AF889" s="147"/>
      <c r="AG889" s="147" t="s">
        <v>293</v>
      </c>
      <c r="AH889" s="147">
        <v>0</v>
      </c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3" x14ac:dyDescent="0.2">
      <c r="A890" s="154"/>
      <c r="B890" s="155"/>
      <c r="C890" s="193" t="s">
        <v>1374</v>
      </c>
      <c r="D890" s="189"/>
      <c r="E890" s="190">
        <v>2</v>
      </c>
      <c r="F890" s="158"/>
      <c r="G890" s="158"/>
      <c r="H890" s="158"/>
      <c r="I890" s="158"/>
      <c r="J890" s="158"/>
      <c r="K890" s="158"/>
      <c r="L890" s="158"/>
      <c r="M890" s="158"/>
      <c r="N890" s="157"/>
      <c r="O890" s="157"/>
      <c r="P890" s="157"/>
      <c r="Q890" s="157"/>
      <c r="R890" s="158"/>
      <c r="S890" s="158"/>
      <c r="T890" s="158"/>
      <c r="U890" s="158"/>
      <c r="V890" s="158"/>
      <c r="W890" s="158"/>
      <c r="X890" s="158"/>
      <c r="Y890" s="158"/>
      <c r="Z890" s="147"/>
      <c r="AA890" s="147"/>
      <c r="AB890" s="147"/>
      <c r="AC890" s="147"/>
      <c r="AD890" s="147"/>
      <c r="AE890" s="147"/>
      <c r="AF890" s="147"/>
      <c r="AG890" s="147" t="s">
        <v>293</v>
      </c>
      <c r="AH890" s="147">
        <v>0</v>
      </c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outlineLevel="3" x14ac:dyDescent="0.2">
      <c r="A891" s="154"/>
      <c r="B891" s="155"/>
      <c r="C891" s="193" t="s">
        <v>1375</v>
      </c>
      <c r="D891" s="189"/>
      <c r="E891" s="190">
        <v>2</v>
      </c>
      <c r="F891" s="158"/>
      <c r="G891" s="158"/>
      <c r="H891" s="158"/>
      <c r="I891" s="158"/>
      <c r="J891" s="158"/>
      <c r="K891" s="158"/>
      <c r="L891" s="158"/>
      <c r="M891" s="158"/>
      <c r="N891" s="157"/>
      <c r="O891" s="157"/>
      <c r="P891" s="157"/>
      <c r="Q891" s="157"/>
      <c r="R891" s="158"/>
      <c r="S891" s="158"/>
      <c r="T891" s="158"/>
      <c r="U891" s="158"/>
      <c r="V891" s="158"/>
      <c r="W891" s="158"/>
      <c r="X891" s="158"/>
      <c r="Y891" s="158"/>
      <c r="Z891" s="147"/>
      <c r="AA891" s="147"/>
      <c r="AB891" s="147"/>
      <c r="AC891" s="147"/>
      <c r="AD891" s="147"/>
      <c r="AE891" s="147"/>
      <c r="AF891" s="147"/>
      <c r="AG891" s="147" t="s">
        <v>293</v>
      </c>
      <c r="AH891" s="147">
        <v>0</v>
      </c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</row>
    <row r="892" spans="1:60" outlineLevel="3" x14ac:dyDescent="0.2">
      <c r="A892" s="154"/>
      <c r="B892" s="155"/>
      <c r="C892" s="193" t="s">
        <v>1376</v>
      </c>
      <c r="D892" s="189"/>
      <c r="E892" s="190">
        <v>1</v>
      </c>
      <c r="F892" s="158"/>
      <c r="G892" s="158"/>
      <c r="H892" s="158"/>
      <c r="I892" s="158"/>
      <c r="J892" s="158"/>
      <c r="K892" s="158"/>
      <c r="L892" s="158"/>
      <c r="M892" s="158"/>
      <c r="N892" s="157"/>
      <c r="O892" s="157"/>
      <c r="P892" s="157"/>
      <c r="Q892" s="157"/>
      <c r="R892" s="158"/>
      <c r="S892" s="158"/>
      <c r="T892" s="158"/>
      <c r="U892" s="158"/>
      <c r="V892" s="158"/>
      <c r="W892" s="158"/>
      <c r="X892" s="158"/>
      <c r="Y892" s="158"/>
      <c r="Z892" s="147"/>
      <c r="AA892" s="147"/>
      <c r="AB892" s="147"/>
      <c r="AC892" s="147"/>
      <c r="AD892" s="147"/>
      <c r="AE892" s="147"/>
      <c r="AF892" s="147"/>
      <c r="AG892" s="147" t="s">
        <v>293</v>
      </c>
      <c r="AH892" s="147">
        <v>0</v>
      </c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3" x14ac:dyDescent="0.2">
      <c r="A893" s="154"/>
      <c r="B893" s="155"/>
      <c r="C893" s="193" t="s">
        <v>1377</v>
      </c>
      <c r="D893" s="189"/>
      <c r="E893" s="190">
        <v>1</v>
      </c>
      <c r="F893" s="158"/>
      <c r="G893" s="158"/>
      <c r="H893" s="158"/>
      <c r="I893" s="158"/>
      <c r="J893" s="158"/>
      <c r="K893" s="158"/>
      <c r="L893" s="158"/>
      <c r="M893" s="158"/>
      <c r="N893" s="157"/>
      <c r="O893" s="157"/>
      <c r="P893" s="157"/>
      <c r="Q893" s="157"/>
      <c r="R893" s="158"/>
      <c r="S893" s="158"/>
      <c r="T893" s="158"/>
      <c r="U893" s="158"/>
      <c r="V893" s="158"/>
      <c r="W893" s="158"/>
      <c r="X893" s="158"/>
      <c r="Y893" s="158"/>
      <c r="Z893" s="147"/>
      <c r="AA893" s="147"/>
      <c r="AB893" s="147"/>
      <c r="AC893" s="147"/>
      <c r="AD893" s="147"/>
      <c r="AE893" s="147"/>
      <c r="AF893" s="147"/>
      <c r="AG893" s="147" t="s">
        <v>293</v>
      </c>
      <c r="AH893" s="147">
        <v>0</v>
      </c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outlineLevel="3" x14ac:dyDescent="0.2">
      <c r="A894" s="154"/>
      <c r="B894" s="155"/>
      <c r="C894" s="193" t="s">
        <v>1378</v>
      </c>
      <c r="D894" s="189"/>
      <c r="E894" s="190">
        <v>1</v>
      </c>
      <c r="F894" s="158"/>
      <c r="G894" s="158"/>
      <c r="H894" s="158"/>
      <c r="I894" s="158"/>
      <c r="J894" s="158"/>
      <c r="K894" s="158"/>
      <c r="L894" s="158"/>
      <c r="M894" s="158"/>
      <c r="N894" s="157"/>
      <c r="O894" s="157"/>
      <c r="P894" s="157"/>
      <c r="Q894" s="157"/>
      <c r="R894" s="158"/>
      <c r="S894" s="158"/>
      <c r="T894" s="158"/>
      <c r="U894" s="158"/>
      <c r="V894" s="158"/>
      <c r="W894" s="158"/>
      <c r="X894" s="158"/>
      <c r="Y894" s="158"/>
      <c r="Z894" s="147"/>
      <c r="AA894" s="147"/>
      <c r="AB894" s="147"/>
      <c r="AC894" s="147"/>
      <c r="AD894" s="147"/>
      <c r="AE894" s="147"/>
      <c r="AF894" s="147"/>
      <c r="AG894" s="147" t="s">
        <v>293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">
      <c r="A895" s="154"/>
      <c r="B895" s="155"/>
      <c r="C895" s="193" t="s">
        <v>1379</v>
      </c>
      <c r="D895" s="189"/>
      <c r="E895" s="190">
        <v>1</v>
      </c>
      <c r="F895" s="158"/>
      <c r="G895" s="158"/>
      <c r="H895" s="158"/>
      <c r="I895" s="158"/>
      <c r="J895" s="158"/>
      <c r="K895" s="158"/>
      <c r="L895" s="158"/>
      <c r="M895" s="158"/>
      <c r="N895" s="157"/>
      <c r="O895" s="157"/>
      <c r="P895" s="157"/>
      <c r="Q895" s="157"/>
      <c r="R895" s="158"/>
      <c r="S895" s="158"/>
      <c r="T895" s="158"/>
      <c r="U895" s="158"/>
      <c r="V895" s="158"/>
      <c r="W895" s="158"/>
      <c r="X895" s="158"/>
      <c r="Y895" s="158"/>
      <c r="Z895" s="147"/>
      <c r="AA895" s="147"/>
      <c r="AB895" s="147"/>
      <c r="AC895" s="147"/>
      <c r="AD895" s="147"/>
      <c r="AE895" s="147"/>
      <c r="AF895" s="147"/>
      <c r="AG895" s="147" t="s">
        <v>293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">
      <c r="A896" s="154"/>
      <c r="B896" s="155"/>
      <c r="C896" s="193" t="s">
        <v>1380</v>
      </c>
      <c r="D896" s="189"/>
      <c r="E896" s="190">
        <v>2</v>
      </c>
      <c r="F896" s="158"/>
      <c r="G896" s="158"/>
      <c r="H896" s="158"/>
      <c r="I896" s="158"/>
      <c r="J896" s="158"/>
      <c r="K896" s="158"/>
      <c r="L896" s="158"/>
      <c r="M896" s="158"/>
      <c r="N896" s="157"/>
      <c r="O896" s="157"/>
      <c r="P896" s="157"/>
      <c r="Q896" s="157"/>
      <c r="R896" s="158"/>
      <c r="S896" s="158"/>
      <c r="T896" s="158"/>
      <c r="U896" s="158"/>
      <c r="V896" s="158"/>
      <c r="W896" s="158"/>
      <c r="X896" s="158"/>
      <c r="Y896" s="158"/>
      <c r="Z896" s="147"/>
      <c r="AA896" s="147"/>
      <c r="AB896" s="147"/>
      <c r="AC896" s="147"/>
      <c r="AD896" s="147"/>
      <c r="AE896" s="147"/>
      <c r="AF896" s="147"/>
      <c r="AG896" s="147" t="s">
        <v>293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outlineLevel="3" x14ac:dyDescent="0.2">
      <c r="A897" s="154"/>
      <c r="B897" s="155"/>
      <c r="C897" s="193" t="s">
        <v>1381</v>
      </c>
      <c r="D897" s="189"/>
      <c r="E897" s="190">
        <v>1</v>
      </c>
      <c r="F897" s="158"/>
      <c r="G897" s="158"/>
      <c r="H897" s="158"/>
      <c r="I897" s="158"/>
      <c r="J897" s="158"/>
      <c r="K897" s="158"/>
      <c r="L897" s="158"/>
      <c r="M897" s="158"/>
      <c r="N897" s="157"/>
      <c r="O897" s="157"/>
      <c r="P897" s="157"/>
      <c r="Q897" s="157"/>
      <c r="R897" s="158"/>
      <c r="S897" s="158"/>
      <c r="T897" s="158"/>
      <c r="U897" s="158"/>
      <c r="V897" s="158"/>
      <c r="W897" s="158"/>
      <c r="X897" s="158"/>
      <c r="Y897" s="158"/>
      <c r="Z897" s="147"/>
      <c r="AA897" s="147"/>
      <c r="AB897" s="147"/>
      <c r="AC897" s="147"/>
      <c r="AD897" s="147"/>
      <c r="AE897" s="147"/>
      <c r="AF897" s="147"/>
      <c r="AG897" s="147" t="s">
        <v>293</v>
      </c>
      <c r="AH897" s="147">
        <v>0</v>
      </c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3" x14ac:dyDescent="0.2">
      <c r="A898" s="154"/>
      <c r="B898" s="155"/>
      <c r="C898" s="193" t="s">
        <v>1382</v>
      </c>
      <c r="D898" s="189"/>
      <c r="E898" s="190">
        <v>4</v>
      </c>
      <c r="F898" s="158"/>
      <c r="G898" s="158"/>
      <c r="H898" s="158"/>
      <c r="I898" s="158"/>
      <c r="J898" s="158"/>
      <c r="K898" s="158"/>
      <c r="L898" s="158"/>
      <c r="M898" s="158"/>
      <c r="N898" s="157"/>
      <c r="O898" s="157"/>
      <c r="P898" s="157"/>
      <c r="Q898" s="157"/>
      <c r="R898" s="158"/>
      <c r="S898" s="158"/>
      <c r="T898" s="158"/>
      <c r="U898" s="158"/>
      <c r="V898" s="158"/>
      <c r="W898" s="158"/>
      <c r="X898" s="158"/>
      <c r="Y898" s="158"/>
      <c r="Z898" s="147"/>
      <c r="AA898" s="147"/>
      <c r="AB898" s="147"/>
      <c r="AC898" s="147"/>
      <c r="AD898" s="147"/>
      <c r="AE898" s="147"/>
      <c r="AF898" s="147"/>
      <c r="AG898" s="147" t="s">
        <v>293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">
      <c r="A899" s="154"/>
      <c r="B899" s="155"/>
      <c r="C899" s="193" t="s">
        <v>1383</v>
      </c>
      <c r="D899" s="189"/>
      <c r="E899" s="190">
        <v>1</v>
      </c>
      <c r="F899" s="158"/>
      <c r="G899" s="158"/>
      <c r="H899" s="158"/>
      <c r="I899" s="158"/>
      <c r="J899" s="158"/>
      <c r="K899" s="158"/>
      <c r="L899" s="158"/>
      <c r="M899" s="158"/>
      <c r="N899" s="157"/>
      <c r="O899" s="157"/>
      <c r="P899" s="157"/>
      <c r="Q899" s="157"/>
      <c r="R899" s="158"/>
      <c r="S899" s="158"/>
      <c r="T899" s="158"/>
      <c r="U899" s="158"/>
      <c r="V899" s="158"/>
      <c r="W899" s="158"/>
      <c r="X899" s="158"/>
      <c r="Y899" s="158"/>
      <c r="Z899" s="147"/>
      <c r="AA899" s="147"/>
      <c r="AB899" s="147"/>
      <c r="AC899" s="147"/>
      <c r="AD899" s="147"/>
      <c r="AE899" s="147"/>
      <c r="AF899" s="147"/>
      <c r="AG899" s="147" t="s">
        <v>293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">
      <c r="A900" s="154"/>
      <c r="B900" s="155"/>
      <c r="C900" s="193" t="s">
        <v>1384</v>
      </c>
      <c r="D900" s="189"/>
      <c r="E900" s="190">
        <v>1</v>
      </c>
      <c r="F900" s="158"/>
      <c r="G900" s="158"/>
      <c r="H900" s="158"/>
      <c r="I900" s="158"/>
      <c r="J900" s="158"/>
      <c r="K900" s="158"/>
      <c r="L900" s="158"/>
      <c r="M900" s="158"/>
      <c r="N900" s="157"/>
      <c r="O900" s="157"/>
      <c r="P900" s="157"/>
      <c r="Q900" s="157"/>
      <c r="R900" s="158"/>
      <c r="S900" s="158"/>
      <c r="T900" s="158"/>
      <c r="U900" s="158"/>
      <c r="V900" s="158"/>
      <c r="W900" s="158"/>
      <c r="X900" s="158"/>
      <c r="Y900" s="158"/>
      <c r="Z900" s="147"/>
      <c r="AA900" s="147"/>
      <c r="AB900" s="147"/>
      <c r="AC900" s="147"/>
      <c r="AD900" s="147"/>
      <c r="AE900" s="147"/>
      <c r="AF900" s="147"/>
      <c r="AG900" s="147" t="s">
        <v>293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">
      <c r="A901" s="154"/>
      <c r="B901" s="155"/>
      <c r="C901" s="193" t="s">
        <v>1385</v>
      </c>
      <c r="D901" s="189"/>
      <c r="E901" s="190">
        <v>1</v>
      </c>
      <c r="F901" s="158"/>
      <c r="G901" s="158"/>
      <c r="H901" s="158"/>
      <c r="I901" s="158"/>
      <c r="J901" s="158"/>
      <c r="K901" s="158"/>
      <c r="L901" s="158"/>
      <c r="M901" s="158"/>
      <c r="N901" s="157"/>
      <c r="O901" s="157"/>
      <c r="P901" s="157"/>
      <c r="Q901" s="157"/>
      <c r="R901" s="158"/>
      <c r="S901" s="158"/>
      <c r="T901" s="158"/>
      <c r="U901" s="158"/>
      <c r="V901" s="158"/>
      <c r="W901" s="158"/>
      <c r="X901" s="158"/>
      <c r="Y901" s="158"/>
      <c r="Z901" s="147"/>
      <c r="AA901" s="147"/>
      <c r="AB901" s="147"/>
      <c r="AC901" s="147"/>
      <c r="AD901" s="147"/>
      <c r="AE901" s="147"/>
      <c r="AF901" s="147"/>
      <c r="AG901" s="147" t="s">
        <v>293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outlineLevel="3" x14ac:dyDescent="0.2">
      <c r="A902" s="154"/>
      <c r="B902" s="155"/>
      <c r="C902" s="193" t="s">
        <v>1386</v>
      </c>
      <c r="D902" s="189"/>
      <c r="E902" s="190">
        <v>1</v>
      </c>
      <c r="F902" s="158"/>
      <c r="G902" s="158"/>
      <c r="H902" s="158"/>
      <c r="I902" s="158"/>
      <c r="J902" s="158"/>
      <c r="K902" s="158"/>
      <c r="L902" s="158"/>
      <c r="M902" s="158"/>
      <c r="N902" s="157"/>
      <c r="O902" s="157"/>
      <c r="P902" s="157"/>
      <c r="Q902" s="157"/>
      <c r="R902" s="158"/>
      <c r="S902" s="158"/>
      <c r="T902" s="158"/>
      <c r="U902" s="158"/>
      <c r="V902" s="158"/>
      <c r="W902" s="158"/>
      <c r="X902" s="158"/>
      <c r="Y902" s="158"/>
      <c r="Z902" s="147"/>
      <c r="AA902" s="147"/>
      <c r="AB902" s="147"/>
      <c r="AC902" s="147"/>
      <c r="AD902" s="147"/>
      <c r="AE902" s="147"/>
      <c r="AF902" s="147"/>
      <c r="AG902" s="147" t="s">
        <v>293</v>
      </c>
      <c r="AH902" s="147">
        <v>0</v>
      </c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3" x14ac:dyDescent="0.2">
      <c r="A903" s="154"/>
      <c r="B903" s="155"/>
      <c r="C903" s="193" t="s">
        <v>1387</v>
      </c>
      <c r="D903" s="189"/>
      <c r="E903" s="190">
        <v>1</v>
      </c>
      <c r="F903" s="158"/>
      <c r="G903" s="158"/>
      <c r="H903" s="158"/>
      <c r="I903" s="158"/>
      <c r="J903" s="158"/>
      <c r="K903" s="158"/>
      <c r="L903" s="158"/>
      <c r="M903" s="158"/>
      <c r="N903" s="157"/>
      <c r="O903" s="157"/>
      <c r="P903" s="157"/>
      <c r="Q903" s="157"/>
      <c r="R903" s="158"/>
      <c r="S903" s="158"/>
      <c r="T903" s="158"/>
      <c r="U903" s="158"/>
      <c r="V903" s="158"/>
      <c r="W903" s="158"/>
      <c r="X903" s="158"/>
      <c r="Y903" s="158"/>
      <c r="Z903" s="147"/>
      <c r="AA903" s="147"/>
      <c r="AB903" s="147"/>
      <c r="AC903" s="147"/>
      <c r="AD903" s="147"/>
      <c r="AE903" s="147"/>
      <c r="AF903" s="147"/>
      <c r="AG903" s="147" t="s">
        <v>293</v>
      </c>
      <c r="AH903" s="147">
        <v>0</v>
      </c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3" x14ac:dyDescent="0.2">
      <c r="A904" s="154"/>
      <c r="B904" s="155"/>
      <c r="C904" s="193" t="s">
        <v>1388</v>
      </c>
      <c r="D904" s="189"/>
      <c r="E904" s="190">
        <v>1</v>
      </c>
      <c r="F904" s="158"/>
      <c r="G904" s="158"/>
      <c r="H904" s="158"/>
      <c r="I904" s="158"/>
      <c r="J904" s="158"/>
      <c r="K904" s="158"/>
      <c r="L904" s="158"/>
      <c r="M904" s="158"/>
      <c r="N904" s="157"/>
      <c r="O904" s="157"/>
      <c r="P904" s="157"/>
      <c r="Q904" s="157"/>
      <c r="R904" s="158"/>
      <c r="S904" s="158"/>
      <c r="T904" s="158"/>
      <c r="U904" s="158"/>
      <c r="V904" s="158"/>
      <c r="W904" s="158"/>
      <c r="X904" s="158"/>
      <c r="Y904" s="158"/>
      <c r="Z904" s="147"/>
      <c r="AA904" s="147"/>
      <c r="AB904" s="147"/>
      <c r="AC904" s="147"/>
      <c r="AD904" s="147"/>
      <c r="AE904" s="147"/>
      <c r="AF904" s="147"/>
      <c r="AG904" s="147" t="s">
        <v>293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outlineLevel="3" x14ac:dyDescent="0.2">
      <c r="A905" s="154"/>
      <c r="B905" s="155"/>
      <c r="C905" s="193" t="s">
        <v>1389</v>
      </c>
      <c r="D905" s="189"/>
      <c r="E905" s="190">
        <v>1</v>
      </c>
      <c r="F905" s="158"/>
      <c r="G905" s="158"/>
      <c r="H905" s="158"/>
      <c r="I905" s="158"/>
      <c r="J905" s="158"/>
      <c r="K905" s="158"/>
      <c r="L905" s="158"/>
      <c r="M905" s="158"/>
      <c r="N905" s="157"/>
      <c r="O905" s="157"/>
      <c r="P905" s="157"/>
      <c r="Q905" s="157"/>
      <c r="R905" s="158"/>
      <c r="S905" s="158"/>
      <c r="T905" s="158"/>
      <c r="U905" s="158"/>
      <c r="V905" s="158"/>
      <c r="W905" s="158"/>
      <c r="X905" s="158"/>
      <c r="Y905" s="158"/>
      <c r="Z905" s="147"/>
      <c r="AA905" s="147"/>
      <c r="AB905" s="147"/>
      <c r="AC905" s="147"/>
      <c r="AD905" s="147"/>
      <c r="AE905" s="147"/>
      <c r="AF905" s="147"/>
      <c r="AG905" s="147" t="s">
        <v>293</v>
      </c>
      <c r="AH905" s="147">
        <v>0</v>
      </c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3" x14ac:dyDescent="0.2">
      <c r="A906" s="154"/>
      <c r="B906" s="155"/>
      <c r="C906" s="193" t="s">
        <v>1390</v>
      </c>
      <c r="D906" s="189"/>
      <c r="E906" s="190">
        <v>1</v>
      </c>
      <c r="F906" s="158"/>
      <c r="G906" s="158"/>
      <c r="H906" s="158"/>
      <c r="I906" s="158"/>
      <c r="J906" s="158"/>
      <c r="K906" s="158"/>
      <c r="L906" s="158"/>
      <c r="M906" s="158"/>
      <c r="N906" s="157"/>
      <c r="O906" s="157"/>
      <c r="P906" s="157"/>
      <c r="Q906" s="157"/>
      <c r="R906" s="158"/>
      <c r="S906" s="158"/>
      <c r="T906" s="158"/>
      <c r="U906" s="158"/>
      <c r="V906" s="158"/>
      <c r="W906" s="158"/>
      <c r="X906" s="158"/>
      <c r="Y906" s="158"/>
      <c r="Z906" s="147"/>
      <c r="AA906" s="147"/>
      <c r="AB906" s="147"/>
      <c r="AC906" s="147"/>
      <c r="AD906" s="147"/>
      <c r="AE906" s="147"/>
      <c r="AF906" s="147"/>
      <c r="AG906" s="147" t="s">
        <v>293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3" x14ac:dyDescent="0.2">
      <c r="A907" s="154"/>
      <c r="B907" s="155"/>
      <c r="C907" s="193" t="s">
        <v>1391</v>
      </c>
      <c r="D907" s="189"/>
      <c r="E907" s="190">
        <v>1</v>
      </c>
      <c r="F907" s="158"/>
      <c r="G907" s="158"/>
      <c r="H907" s="158"/>
      <c r="I907" s="158"/>
      <c r="J907" s="158"/>
      <c r="K907" s="158"/>
      <c r="L907" s="158"/>
      <c r="M907" s="158"/>
      <c r="N907" s="157"/>
      <c r="O907" s="157"/>
      <c r="P907" s="157"/>
      <c r="Q907" s="157"/>
      <c r="R907" s="158"/>
      <c r="S907" s="158"/>
      <c r="T907" s="158"/>
      <c r="U907" s="158"/>
      <c r="V907" s="158"/>
      <c r="W907" s="158"/>
      <c r="X907" s="158"/>
      <c r="Y907" s="158"/>
      <c r="Z907" s="147"/>
      <c r="AA907" s="147"/>
      <c r="AB907" s="147"/>
      <c r="AC907" s="147"/>
      <c r="AD907" s="147"/>
      <c r="AE907" s="147"/>
      <c r="AF907" s="147"/>
      <c r="AG907" s="147" t="s">
        <v>293</v>
      </c>
      <c r="AH907" s="147">
        <v>0</v>
      </c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3" x14ac:dyDescent="0.2">
      <c r="A908" s="154"/>
      <c r="B908" s="155"/>
      <c r="C908" s="193" t="s">
        <v>1392</v>
      </c>
      <c r="D908" s="189"/>
      <c r="E908" s="190">
        <v>1</v>
      </c>
      <c r="F908" s="158"/>
      <c r="G908" s="158"/>
      <c r="H908" s="158"/>
      <c r="I908" s="158"/>
      <c r="J908" s="158"/>
      <c r="K908" s="158"/>
      <c r="L908" s="158"/>
      <c r="M908" s="158"/>
      <c r="N908" s="157"/>
      <c r="O908" s="157"/>
      <c r="P908" s="157"/>
      <c r="Q908" s="157"/>
      <c r="R908" s="158"/>
      <c r="S908" s="158"/>
      <c r="T908" s="158"/>
      <c r="U908" s="158"/>
      <c r="V908" s="158"/>
      <c r="W908" s="158"/>
      <c r="X908" s="158"/>
      <c r="Y908" s="158"/>
      <c r="Z908" s="147"/>
      <c r="AA908" s="147"/>
      <c r="AB908" s="147"/>
      <c r="AC908" s="147"/>
      <c r="AD908" s="147"/>
      <c r="AE908" s="147"/>
      <c r="AF908" s="147"/>
      <c r="AG908" s="147" t="s">
        <v>293</v>
      </c>
      <c r="AH908" s="147">
        <v>0</v>
      </c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3" x14ac:dyDescent="0.2">
      <c r="A909" s="154"/>
      <c r="B909" s="155"/>
      <c r="C909" s="193" t="s">
        <v>1393</v>
      </c>
      <c r="D909" s="189"/>
      <c r="E909" s="190">
        <v>1</v>
      </c>
      <c r="F909" s="158"/>
      <c r="G909" s="158"/>
      <c r="H909" s="158"/>
      <c r="I909" s="158"/>
      <c r="J909" s="158"/>
      <c r="K909" s="158"/>
      <c r="L909" s="158"/>
      <c r="M909" s="158"/>
      <c r="N909" s="157"/>
      <c r="O909" s="157"/>
      <c r="P909" s="157"/>
      <c r="Q909" s="157"/>
      <c r="R909" s="158"/>
      <c r="S909" s="158"/>
      <c r="T909" s="158"/>
      <c r="U909" s="158"/>
      <c r="V909" s="158"/>
      <c r="W909" s="158"/>
      <c r="X909" s="158"/>
      <c r="Y909" s="158"/>
      <c r="Z909" s="147"/>
      <c r="AA909" s="147"/>
      <c r="AB909" s="147"/>
      <c r="AC909" s="147"/>
      <c r="AD909" s="147"/>
      <c r="AE909" s="147"/>
      <c r="AF909" s="147"/>
      <c r="AG909" s="147" t="s">
        <v>293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3" x14ac:dyDescent="0.2">
      <c r="A910" s="154"/>
      <c r="B910" s="155"/>
      <c r="C910" s="193" t="s">
        <v>1394</v>
      </c>
      <c r="D910" s="189"/>
      <c r="E910" s="190">
        <v>1</v>
      </c>
      <c r="F910" s="158"/>
      <c r="G910" s="158"/>
      <c r="H910" s="158"/>
      <c r="I910" s="158"/>
      <c r="J910" s="158"/>
      <c r="K910" s="158"/>
      <c r="L910" s="158"/>
      <c r="M910" s="158"/>
      <c r="N910" s="157"/>
      <c r="O910" s="157"/>
      <c r="P910" s="157"/>
      <c r="Q910" s="157"/>
      <c r="R910" s="158"/>
      <c r="S910" s="158"/>
      <c r="T910" s="158"/>
      <c r="U910" s="158"/>
      <c r="V910" s="158"/>
      <c r="W910" s="158"/>
      <c r="X910" s="158"/>
      <c r="Y910" s="158"/>
      <c r="Z910" s="147"/>
      <c r="AA910" s="147"/>
      <c r="AB910" s="147"/>
      <c r="AC910" s="147"/>
      <c r="AD910" s="147"/>
      <c r="AE910" s="147"/>
      <c r="AF910" s="147"/>
      <c r="AG910" s="147" t="s">
        <v>293</v>
      </c>
      <c r="AH910" s="147">
        <v>0</v>
      </c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3" x14ac:dyDescent="0.2">
      <c r="A911" s="154"/>
      <c r="B911" s="155"/>
      <c r="C911" s="193" t="s">
        <v>1395</v>
      </c>
      <c r="D911" s="189"/>
      <c r="E911" s="190">
        <v>1</v>
      </c>
      <c r="F911" s="158"/>
      <c r="G911" s="158"/>
      <c r="H911" s="158"/>
      <c r="I911" s="158"/>
      <c r="J911" s="158"/>
      <c r="K911" s="158"/>
      <c r="L911" s="158"/>
      <c r="M911" s="158"/>
      <c r="N911" s="157"/>
      <c r="O911" s="157"/>
      <c r="P911" s="157"/>
      <c r="Q911" s="157"/>
      <c r="R911" s="158"/>
      <c r="S911" s="158"/>
      <c r="T911" s="158"/>
      <c r="U911" s="158"/>
      <c r="V911" s="158"/>
      <c r="W911" s="158"/>
      <c r="X911" s="158"/>
      <c r="Y911" s="158"/>
      <c r="Z911" s="147"/>
      <c r="AA911" s="147"/>
      <c r="AB911" s="147"/>
      <c r="AC911" s="147"/>
      <c r="AD911" s="147"/>
      <c r="AE911" s="147"/>
      <c r="AF911" s="147"/>
      <c r="AG911" s="147" t="s">
        <v>293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">
      <c r="A912" s="154"/>
      <c r="B912" s="155"/>
      <c r="C912" s="193" t="s">
        <v>1396</v>
      </c>
      <c r="D912" s="189"/>
      <c r="E912" s="190">
        <v>1</v>
      </c>
      <c r="F912" s="158"/>
      <c r="G912" s="158"/>
      <c r="H912" s="158"/>
      <c r="I912" s="158"/>
      <c r="J912" s="158"/>
      <c r="K912" s="158"/>
      <c r="L912" s="158"/>
      <c r="M912" s="158"/>
      <c r="N912" s="157"/>
      <c r="O912" s="157"/>
      <c r="P912" s="157"/>
      <c r="Q912" s="157"/>
      <c r="R912" s="158"/>
      <c r="S912" s="158"/>
      <c r="T912" s="158"/>
      <c r="U912" s="158"/>
      <c r="V912" s="158"/>
      <c r="W912" s="158"/>
      <c r="X912" s="158"/>
      <c r="Y912" s="158"/>
      <c r="Z912" s="147"/>
      <c r="AA912" s="147"/>
      <c r="AB912" s="147"/>
      <c r="AC912" s="147"/>
      <c r="AD912" s="147"/>
      <c r="AE912" s="147"/>
      <c r="AF912" s="147"/>
      <c r="AG912" s="147" t="s">
        <v>293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">
      <c r="A913" s="154"/>
      <c r="B913" s="155"/>
      <c r="C913" s="193" t="s">
        <v>1397</v>
      </c>
      <c r="D913" s="189"/>
      <c r="E913" s="190">
        <v>1</v>
      </c>
      <c r="F913" s="158"/>
      <c r="G913" s="158"/>
      <c r="H913" s="158"/>
      <c r="I913" s="158"/>
      <c r="J913" s="158"/>
      <c r="K913" s="158"/>
      <c r="L913" s="158"/>
      <c r="M913" s="158"/>
      <c r="N913" s="157"/>
      <c r="O913" s="157"/>
      <c r="P913" s="157"/>
      <c r="Q913" s="157"/>
      <c r="R913" s="158"/>
      <c r="S913" s="158"/>
      <c r="T913" s="158"/>
      <c r="U913" s="158"/>
      <c r="V913" s="158"/>
      <c r="W913" s="158"/>
      <c r="X913" s="158"/>
      <c r="Y913" s="158"/>
      <c r="Z913" s="147"/>
      <c r="AA913" s="147"/>
      <c r="AB913" s="147"/>
      <c r="AC913" s="147"/>
      <c r="AD913" s="147"/>
      <c r="AE913" s="147"/>
      <c r="AF913" s="147"/>
      <c r="AG913" s="147" t="s">
        <v>293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">
      <c r="A914" s="154"/>
      <c r="B914" s="155"/>
      <c r="C914" s="193" t="s">
        <v>1398</v>
      </c>
      <c r="D914" s="189"/>
      <c r="E914" s="190">
        <v>1</v>
      </c>
      <c r="F914" s="158"/>
      <c r="G914" s="158"/>
      <c r="H914" s="158"/>
      <c r="I914" s="158"/>
      <c r="J914" s="158"/>
      <c r="K914" s="158"/>
      <c r="L914" s="158"/>
      <c r="M914" s="158"/>
      <c r="N914" s="157"/>
      <c r="O914" s="157"/>
      <c r="P914" s="157"/>
      <c r="Q914" s="157"/>
      <c r="R914" s="158"/>
      <c r="S914" s="158"/>
      <c r="T914" s="158"/>
      <c r="U914" s="158"/>
      <c r="V914" s="158"/>
      <c r="W914" s="158"/>
      <c r="X914" s="158"/>
      <c r="Y914" s="158"/>
      <c r="Z914" s="147"/>
      <c r="AA914" s="147"/>
      <c r="AB914" s="147"/>
      <c r="AC914" s="147"/>
      <c r="AD914" s="147"/>
      <c r="AE914" s="147"/>
      <c r="AF914" s="147"/>
      <c r="AG914" s="147" t="s">
        <v>293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3" x14ac:dyDescent="0.2">
      <c r="A915" s="154"/>
      <c r="B915" s="155"/>
      <c r="C915" s="193" t="s">
        <v>1399</v>
      </c>
      <c r="D915" s="189"/>
      <c r="E915" s="190">
        <v>1</v>
      </c>
      <c r="F915" s="158"/>
      <c r="G915" s="158"/>
      <c r="H915" s="158"/>
      <c r="I915" s="158"/>
      <c r="J915" s="158"/>
      <c r="K915" s="158"/>
      <c r="L915" s="158"/>
      <c r="M915" s="158"/>
      <c r="N915" s="157"/>
      <c r="O915" s="157"/>
      <c r="P915" s="157"/>
      <c r="Q915" s="157"/>
      <c r="R915" s="158"/>
      <c r="S915" s="158"/>
      <c r="T915" s="158"/>
      <c r="U915" s="158"/>
      <c r="V915" s="158"/>
      <c r="W915" s="158"/>
      <c r="X915" s="158"/>
      <c r="Y915" s="158"/>
      <c r="Z915" s="147"/>
      <c r="AA915" s="147"/>
      <c r="AB915" s="147"/>
      <c r="AC915" s="147"/>
      <c r="AD915" s="147"/>
      <c r="AE915" s="147"/>
      <c r="AF915" s="147"/>
      <c r="AG915" s="147" t="s">
        <v>293</v>
      </c>
      <c r="AH915" s="147">
        <v>0</v>
      </c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ht="22.5" outlineLevel="1" x14ac:dyDescent="0.2">
      <c r="A916" s="168">
        <v>101</v>
      </c>
      <c r="B916" s="169" t="s">
        <v>1400</v>
      </c>
      <c r="C916" s="184" t="s">
        <v>1401</v>
      </c>
      <c r="D916" s="170" t="s">
        <v>565</v>
      </c>
      <c r="E916" s="171">
        <v>328.96499999999997</v>
      </c>
      <c r="F916" s="172"/>
      <c r="G916" s="173">
        <f>ROUND(E916*F916,2)</f>
        <v>0</v>
      </c>
      <c r="H916" s="172"/>
      <c r="I916" s="173">
        <f>ROUND(E916*H916,2)</f>
        <v>0</v>
      </c>
      <c r="J916" s="172"/>
      <c r="K916" s="173">
        <f>ROUND(E916*J916,2)</f>
        <v>0</v>
      </c>
      <c r="L916" s="173">
        <v>21</v>
      </c>
      <c r="M916" s="173">
        <f>G916*(1+L916/100)</f>
        <v>0</v>
      </c>
      <c r="N916" s="171">
        <v>3.2499999999999999E-3</v>
      </c>
      <c r="O916" s="171">
        <f>ROUND(E916*N916,2)</f>
        <v>1.07</v>
      </c>
      <c r="P916" s="171">
        <v>0</v>
      </c>
      <c r="Q916" s="171">
        <f>ROUND(E916*P916,2)</f>
        <v>0</v>
      </c>
      <c r="R916" s="173" t="s">
        <v>962</v>
      </c>
      <c r="S916" s="173" t="s">
        <v>248</v>
      </c>
      <c r="T916" s="174" t="s">
        <v>289</v>
      </c>
      <c r="U916" s="158">
        <v>0</v>
      </c>
      <c r="V916" s="158">
        <f>ROUND(E916*U916,2)</f>
        <v>0</v>
      </c>
      <c r="W916" s="158"/>
      <c r="X916" s="158" t="s">
        <v>963</v>
      </c>
      <c r="Y916" s="158" t="s">
        <v>250</v>
      </c>
      <c r="Z916" s="147"/>
      <c r="AA916" s="147"/>
      <c r="AB916" s="147"/>
      <c r="AC916" s="147"/>
      <c r="AD916" s="147"/>
      <c r="AE916" s="147"/>
      <c r="AF916" s="147"/>
      <c r="AG916" s="147" t="s">
        <v>964</v>
      </c>
      <c r="AH916" s="147"/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2" x14ac:dyDescent="0.2">
      <c r="A917" s="154"/>
      <c r="B917" s="155"/>
      <c r="C917" s="193" t="s">
        <v>1402</v>
      </c>
      <c r="D917" s="189"/>
      <c r="E917" s="190"/>
      <c r="F917" s="158"/>
      <c r="G917" s="158"/>
      <c r="H917" s="158"/>
      <c r="I917" s="158"/>
      <c r="J917" s="158"/>
      <c r="K917" s="158"/>
      <c r="L917" s="158"/>
      <c r="M917" s="158"/>
      <c r="N917" s="157"/>
      <c r="O917" s="157"/>
      <c r="P917" s="157"/>
      <c r="Q917" s="157"/>
      <c r="R917" s="158"/>
      <c r="S917" s="158"/>
      <c r="T917" s="158"/>
      <c r="U917" s="158"/>
      <c r="V917" s="158"/>
      <c r="W917" s="158"/>
      <c r="X917" s="158"/>
      <c r="Y917" s="158"/>
      <c r="Z917" s="147"/>
      <c r="AA917" s="147"/>
      <c r="AB917" s="147"/>
      <c r="AC917" s="147"/>
      <c r="AD917" s="147"/>
      <c r="AE917" s="147"/>
      <c r="AF917" s="147"/>
      <c r="AG917" s="147" t="s">
        <v>293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3" x14ac:dyDescent="0.2">
      <c r="A918" s="154"/>
      <c r="B918" s="155"/>
      <c r="C918" s="193" t="s">
        <v>683</v>
      </c>
      <c r="D918" s="189"/>
      <c r="E918" s="190">
        <v>12</v>
      </c>
      <c r="F918" s="158"/>
      <c r="G918" s="158"/>
      <c r="H918" s="158"/>
      <c r="I918" s="158"/>
      <c r="J918" s="158"/>
      <c r="K918" s="158"/>
      <c r="L918" s="158"/>
      <c r="M918" s="158"/>
      <c r="N918" s="157"/>
      <c r="O918" s="157"/>
      <c r="P918" s="157"/>
      <c r="Q918" s="157"/>
      <c r="R918" s="158"/>
      <c r="S918" s="158"/>
      <c r="T918" s="158"/>
      <c r="U918" s="158"/>
      <c r="V918" s="158"/>
      <c r="W918" s="158"/>
      <c r="X918" s="158"/>
      <c r="Y918" s="158"/>
      <c r="Z918" s="147"/>
      <c r="AA918" s="147"/>
      <c r="AB918" s="147"/>
      <c r="AC918" s="147"/>
      <c r="AD918" s="147"/>
      <c r="AE918" s="147"/>
      <c r="AF918" s="147"/>
      <c r="AG918" s="147" t="s">
        <v>293</v>
      </c>
      <c r="AH918" s="147">
        <v>0</v>
      </c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3" x14ac:dyDescent="0.2">
      <c r="A919" s="154"/>
      <c r="B919" s="155"/>
      <c r="C919" s="193" t="s">
        <v>684</v>
      </c>
      <c r="D919" s="189"/>
      <c r="E919" s="190">
        <v>2.4</v>
      </c>
      <c r="F919" s="158"/>
      <c r="G919" s="158"/>
      <c r="H919" s="158"/>
      <c r="I919" s="158"/>
      <c r="J919" s="158"/>
      <c r="K919" s="158"/>
      <c r="L919" s="158"/>
      <c r="M919" s="158"/>
      <c r="N919" s="157"/>
      <c r="O919" s="157"/>
      <c r="P919" s="157"/>
      <c r="Q919" s="157"/>
      <c r="R919" s="158"/>
      <c r="S919" s="158"/>
      <c r="T919" s="158"/>
      <c r="U919" s="158"/>
      <c r="V919" s="158"/>
      <c r="W919" s="158"/>
      <c r="X919" s="158"/>
      <c r="Y919" s="158"/>
      <c r="Z919" s="147"/>
      <c r="AA919" s="147"/>
      <c r="AB919" s="147"/>
      <c r="AC919" s="147"/>
      <c r="AD919" s="147"/>
      <c r="AE919" s="147"/>
      <c r="AF919" s="147"/>
      <c r="AG919" s="147" t="s">
        <v>293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">
      <c r="A920" s="154"/>
      <c r="B920" s="155"/>
      <c r="C920" s="193" t="s">
        <v>685</v>
      </c>
      <c r="D920" s="189"/>
      <c r="E920" s="190">
        <v>2.4</v>
      </c>
      <c r="F920" s="158"/>
      <c r="G920" s="158"/>
      <c r="H920" s="158"/>
      <c r="I920" s="158"/>
      <c r="J920" s="158"/>
      <c r="K920" s="158"/>
      <c r="L920" s="158"/>
      <c r="M920" s="158"/>
      <c r="N920" s="157"/>
      <c r="O920" s="157"/>
      <c r="P920" s="157"/>
      <c r="Q920" s="157"/>
      <c r="R920" s="158"/>
      <c r="S920" s="158"/>
      <c r="T920" s="158"/>
      <c r="U920" s="158"/>
      <c r="V920" s="158"/>
      <c r="W920" s="158"/>
      <c r="X920" s="158"/>
      <c r="Y920" s="158"/>
      <c r="Z920" s="147"/>
      <c r="AA920" s="147"/>
      <c r="AB920" s="147"/>
      <c r="AC920" s="147"/>
      <c r="AD920" s="147"/>
      <c r="AE920" s="147"/>
      <c r="AF920" s="147"/>
      <c r="AG920" s="147" t="s">
        <v>293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3" x14ac:dyDescent="0.2">
      <c r="A921" s="154"/>
      <c r="B921" s="155"/>
      <c r="C921" s="193" t="s">
        <v>686</v>
      </c>
      <c r="D921" s="189"/>
      <c r="E921" s="190">
        <v>1.2</v>
      </c>
      <c r="F921" s="158"/>
      <c r="G921" s="158"/>
      <c r="H921" s="158"/>
      <c r="I921" s="158"/>
      <c r="J921" s="158"/>
      <c r="K921" s="158"/>
      <c r="L921" s="158"/>
      <c r="M921" s="158"/>
      <c r="N921" s="157"/>
      <c r="O921" s="157"/>
      <c r="P921" s="157"/>
      <c r="Q921" s="157"/>
      <c r="R921" s="158"/>
      <c r="S921" s="158"/>
      <c r="T921" s="158"/>
      <c r="U921" s="158"/>
      <c r="V921" s="158"/>
      <c r="W921" s="158"/>
      <c r="X921" s="158"/>
      <c r="Y921" s="158"/>
      <c r="Z921" s="147"/>
      <c r="AA921" s="147"/>
      <c r="AB921" s="147"/>
      <c r="AC921" s="147"/>
      <c r="AD921" s="147"/>
      <c r="AE921" s="147"/>
      <c r="AF921" s="147"/>
      <c r="AG921" s="147" t="s">
        <v>293</v>
      </c>
      <c r="AH921" s="147">
        <v>0</v>
      </c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3" x14ac:dyDescent="0.2">
      <c r="A922" s="154"/>
      <c r="B922" s="155"/>
      <c r="C922" s="193" t="s">
        <v>687</v>
      </c>
      <c r="D922" s="189"/>
      <c r="E922" s="190">
        <v>6</v>
      </c>
      <c r="F922" s="158"/>
      <c r="G922" s="158"/>
      <c r="H922" s="158"/>
      <c r="I922" s="158"/>
      <c r="J922" s="158"/>
      <c r="K922" s="158"/>
      <c r="L922" s="158"/>
      <c r="M922" s="158"/>
      <c r="N922" s="157"/>
      <c r="O922" s="157"/>
      <c r="P922" s="157"/>
      <c r="Q922" s="157"/>
      <c r="R922" s="158"/>
      <c r="S922" s="158"/>
      <c r="T922" s="158"/>
      <c r="U922" s="158"/>
      <c r="V922" s="158"/>
      <c r="W922" s="158"/>
      <c r="X922" s="158"/>
      <c r="Y922" s="158"/>
      <c r="Z922" s="147"/>
      <c r="AA922" s="147"/>
      <c r="AB922" s="147"/>
      <c r="AC922" s="147"/>
      <c r="AD922" s="147"/>
      <c r="AE922" s="147"/>
      <c r="AF922" s="147"/>
      <c r="AG922" s="147" t="s">
        <v>293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">
      <c r="A923" s="154"/>
      <c r="B923" s="155"/>
      <c r="C923" s="193" t="s">
        <v>688</v>
      </c>
      <c r="D923" s="189"/>
      <c r="E923" s="190">
        <v>18</v>
      </c>
      <c r="F923" s="158"/>
      <c r="G923" s="158"/>
      <c r="H923" s="158"/>
      <c r="I923" s="158"/>
      <c r="J923" s="158"/>
      <c r="K923" s="158"/>
      <c r="L923" s="158"/>
      <c r="M923" s="158"/>
      <c r="N923" s="157"/>
      <c r="O923" s="157"/>
      <c r="P923" s="157"/>
      <c r="Q923" s="157"/>
      <c r="R923" s="158"/>
      <c r="S923" s="158"/>
      <c r="T923" s="158"/>
      <c r="U923" s="158"/>
      <c r="V923" s="158"/>
      <c r="W923" s="158"/>
      <c r="X923" s="158"/>
      <c r="Y923" s="158"/>
      <c r="Z923" s="147"/>
      <c r="AA923" s="147"/>
      <c r="AB923" s="147"/>
      <c r="AC923" s="147"/>
      <c r="AD923" s="147"/>
      <c r="AE923" s="147"/>
      <c r="AF923" s="147"/>
      <c r="AG923" s="147" t="s">
        <v>293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">
      <c r="A924" s="154"/>
      <c r="B924" s="155"/>
      <c r="C924" s="193" t="s">
        <v>689</v>
      </c>
      <c r="D924" s="189"/>
      <c r="E924" s="190">
        <v>24</v>
      </c>
      <c r="F924" s="158"/>
      <c r="G924" s="158"/>
      <c r="H924" s="158"/>
      <c r="I924" s="158"/>
      <c r="J924" s="158"/>
      <c r="K924" s="158"/>
      <c r="L924" s="158"/>
      <c r="M924" s="158"/>
      <c r="N924" s="157"/>
      <c r="O924" s="157"/>
      <c r="P924" s="157"/>
      <c r="Q924" s="157"/>
      <c r="R924" s="158"/>
      <c r="S924" s="158"/>
      <c r="T924" s="158"/>
      <c r="U924" s="158"/>
      <c r="V924" s="158"/>
      <c r="W924" s="158"/>
      <c r="X924" s="158"/>
      <c r="Y924" s="158"/>
      <c r="Z924" s="147"/>
      <c r="AA924" s="147"/>
      <c r="AB924" s="147"/>
      <c r="AC924" s="147"/>
      <c r="AD924" s="147"/>
      <c r="AE924" s="147"/>
      <c r="AF924" s="147"/>
      <c r="AG924" s="147" t="s">
        <v>293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3" x14ac:dyDescent="0.2">
      <c r="A925" s="154"/>
      <c r="B925" s="155"/>
      <c r="C925" s="193" t="s">
        <v>690</v>
      </c>
      <c r="D925" s="189"/>
      <c r="E925" s="190">
        <v>12</v>
      </c>
      <c r="F925" s="158"/>
      <c r="G925" s="158"/>
      <c r="H925" s="158"/>
      <c r="I925" s="158"/>
      <c r="J925" s="158"/>
      <c r="K925" s="158"/>
      <c r="L925" s="158"/>
      <c r="M925" s="158"/>
      <c r="N925" s="157"/>
      <c r="O925" s="157"/>
      <c r="P925" s="157"/>
      <c r="Q925" s="157"/>
      <c r="R925" s="158"/>
      <c r="S925" s="158"/>
      <c r="T925" s="158"/>
      <c r="U925" s="158"/>
      <c r="V925" s="158"/>
      <c r="W925" s="158"/>
      <c r="X925" s="158"/>
      <c r="Y925" s="158"/>
      <c r="Z925" s="147"/>
      <c r="AA925" s="147"/>
      <c r="AB925" s="147"/>
      <c r="AC925" s="147"/>
      <c r="AD925" s="147"/>
      <c r="AE925" s="147"/>
      <c r="AF925" s="147"/>
      <c r="AG925" s="147" t="s">
        <v>293</v>
      </c>
      <c r="AH925" s="147">
        <v>0</v>
      </c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3" x14ac:dyDescent="0.2">
      <c r="A926" s="154"/>
      <c r="B926" s="155"/>
      <c r="C926" s="193" t="s">
        <v>691</v>
      </c>
      <c r="D926" s="189"/>
      <c r="E926" s="190">
        <v>6</v>
      </c>
      <c r="F926" s="158"/>
      <c r="G926" s="158"/>
      <c r="H926" s="158"/>
      <c r="I926" s="158"/>
      <c r="J926" s="158"/>
      <c r="K926" s="158"/>
      <c r="L926" s="158"/>
      <c r="M926" s="158"/>
      <c r="N926" s="157"/>
      <c r="O926" s="157"/>
      <c r="P926" s="157"/>
      <c r="Q926" s="157"/>
      <c r="R926" s="158"/>
      <c r="S926" s="158"/>
      <c r="T926" s="158"/>
      <c r="U926" s="158"/>
      <c r="V926" s="158"/>
      <c r="W926" s="158"/>
      <c r="X926" s="158"/>
      <c r="Y926" s="158"/>
      <c r="Z926" s="147"/>
      <c r="AA926" s="147"/>
      <c r="AB926" s="147"/>
      <c r="AC926" s="147"/>
      <c r="AD926" s="147"/>
      <c r="AE926" s="147"/>
      <c r="AF926" s="147"/>
      <c r="AG926" s="147" t="s">
        <v>293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">
      <c r="A927" s="154"/>
      <c r="B927" s="155"/>
      <c r="C927" s="193" t="s">
        <v>692</v>
      </c>
      <c r="D927" s="189"/>
      <c r="E927" s="190">
        <v>9.6</v>
      </c>
      <c r="F927" s="158"/>
      <c r="G927" s="158"/>
      <c r="H927" s="158"/>
      <c r="I927" s="158"/>
      <c r="J927" s="158"/>
      <c r="K927" s="158"/>
      <c r="L927" s="158"/>
      <c r="M927" s="158"/>
      <c r="N927" s="157"/>
      <c r="O927" s="157"/>
      <c r="P927" s="157"/>
      <c r="Q927" s="157"/>
      <c r="R927" s="158"/>
      <c r="S927" s="158"/>
      <c r="T927" s="158"/>
      <c r="U927" s="158"/>
      <c r="V927" s="158"/>
      <c r="W927" s="158"/>
      <c r="X927" s="158"/>
      <c r="Y927" s="158"/>
      <c r="Z927" s="147"/>
      <c r="AA927" s="147"/>
      <c r="AB927" s="147"/>
      <c r="AC927" s="147"/>
      <c r="AD927" s="147"/>
      <c r="AE927" s="147"/>
      <c r="AF927" s="147"/>
      <c r="AG927" s="147" t="s">
        <v>293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">
      <c r="A928" s="154"/>
      <c r="B928" s="155"/>
      <c r="C928" s="193" t="s">
        <v>693</v>
      </c>
      <c r="D928" s="189"/>
      <c r="E928" s="190">
        <v>7.2</v>
      </c>
      <c r="F928" s="158"/>
      <c r="G928" s="158"/>
      <c r="H928" s="158"/>
      <c r="I928" s="158"/>
      <c r="J928" s="158"/>
      <c r="K928" s="158"/>
      <c r="L928" s="158"/>
      <c r="M928" s="158"/>
      <c r="N928" s="157"/>
      <c r="O928" s="157"/>
      <c r="P928" s="157"/>
      <c r="Q928" s="157"/>
      <c r="R928" s="158"/>
      <c r="S928" s="158"/>
      <c r="T928" s="158"/>
      <c r="U928" s="158"/>
      <c r="V928" s="158"/>
      <c r="W928" s="158"/>
      <c r="X928" s="158"/>
      <c r="Y928" s="158"/>
      <c r="Z928" s="147"/>
      <c r="AA928" s="147"/>
      <c r="AB928" s="147"/>
      <c r="AC928" s="147"/>
      <c r="AD928" s="147"/>
      <c r="AE928" s="147"/>
      <c r="AF928" s="147"/>
      <c r="AG928" s="147" t="s">
        <v>293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3" x14ac:dyDescent="0.2">
      <c r="A929" s="154"/>
      <c r="B929" s="155"/>
      <c r="C929" s="193" t="s">
        <v>694</v>
      </c>
      <c r="D929" s="189"/>
      <c r="E929" s="190">
        <v>2.4</v>
      </c>
      <c r="F929" s="158"/>
      <c r="G929" s="158"/>
      <c r="H929" s="158"/>
      <c r="I929" s="158"/>
      <c r="J929" s="158"/>
      <c r="K929" s="158"/>
      <c r="L929" s="158"/>
      <c r="M929" s="158"/>
      <c r="N929" s="157"/>
      <c r="O929" s="157"/>
      <c r="P929" s="157"/>
      <c r="Q929" s="157"/>
      <c r="R929" s="158"/>
      <c r="S929" s="158"/>
      <c r="T929" s="158"/>
      <c r="U929" s="158"/>
      <c r="V929" s="158"/>
      <c r="W929" s="158"/>
      <c r="X929" s="158"/>
      <c r="Y929" s="158"/>
      <c r="Z929" s="147"/>
      <c r="AA929" s="147"/>
      <c r="AB929" s="147"/>
      <c r="AC929" s="147"/>
      <c r="AD929" s="147"/>
      <c r="AE929" s="147"/>
      <c r="AF929" s="147"/>
      <c r="AG929" s="147" t="s">
        <v>293</v>
      </c>
      <c r="AH929" s="147">
        <v>0</v>
      </c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outlineLevel="3" x14ac:dyDescent="0.2">
      <c r="A930" s="154"/>
      <c r="B930" s="155"/>
      <c r="C930" s="193" t="s">
        <v>695</v>
      </c>
      <c r="D930" s="189"/>
      <c r="E930" s="190">
        <v>2.56</v>
      </c>
      <c r="F930" s="158"/>
      <c r="G930" s="158"/>
      <c r="H930" s="158"/>
      <c r="I930" s="158"/>
      <c r="J930" s="158"/>
      <c r="K930" s="158"/>
      <c r="L930" s="158"/>
      <c r="M930" s="158"/>
      <c r="N930" s="157"/>
      <c r="O930" s="157"/>
      <c r="P930" s="157"/>
      <c r="Q930" s="157"/>
      <c r="R930" s="158"/>
      <c r="S930" s="158"/>
      <c r="T930" s="158"/>
      <c r="U930" s="158"/>
      <c r="V930" s="158"/>
      <c r="W930" s="158"/>
      <c r="X930" s="158"/>
      <c r="Y930" s="158"/>
      <c r="Z930" s="147"/>
      <c r="AA930" s="147"/>
      <c r="AB930" s="147"/>
      <c r="AC930" s="147"/>
      <c r="AD930" s="147"/>
      <c r="AE930" s="147"/>
      <c r="AF930" s="147"/>
      <c r="AG930" s="147" t="s">
        <v>293</v>
      </c>
      <c r="AH930" s="147">
        <v>0</v>
      </c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</row>
    <row r="931" spans="1:60" outlineLevel="3" x14ac:dyDescent="0.2">
      <c r="A931" s="154"/>
      <c r="B931" s="155"/>
      <c r="C931" s="193" t="s">
        <v>1282</v>
      </c>
      <c r="D931" s="189"/>
      <c r="E931" s="190">
        <v>7.5</v>
      </c>
      <c r="F931" s="158"/>
      <c r="G931" s="158"/>
      <c r="H931" s="158"/>
      <c r="I931" s="158"/>
      <c r="J931" s="158"/>
      <c r="K931" s="158"/>
      <c r="L931" s="158"/>
      <c r="M931" s="158"/>
      <c r="N931" s="157"/>
      <c r="O931" s="157"/>
      <c r="P931" s="157"/>
      <c r="Q931" s="157"/>
      <c r="R931" s="158"/>
      <c r="S931" s="158"/>
      <c r="T931" s="158"/>
      <c r="U931" s="158"/>
      <c r="V931" s="158"/>
      <c r="W931" s="158"/>
      <c r="X931" s="158"/>
      <c r="Y931" s="158"/>
      <c r="Z931" s="147"/>
      <c r="AA931" s="147"/>
      <c r="AB931" s="147"/>
      <c r="AC931" s="147"/>
      <c r="AD931" s="147"/>
      <c r="AE931" s="147"/>
      <c r="AF931" s="147"/>
      <c r="AG931" s="147" t="s">
        <v>293</v>
      </c>
      <c r="AH931" s="147">
        <v>0</v>
      </c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outlineLevel="3" x14ac:dyDescent="0.2">
      <c r="A932" s="154"/>
      <c r="B932" s="155"/>
      <c r="C932" s="193" t="s">
        <v>697</v>
      </c>
      <c r="D932" s="189"/>
      <c r="E932" s="190">
        <v>2.56</v>
      </c>
      <c r="F932" s="158"/>
      <c r="G932" s="158"/>
      <c r="H932" s="158"/>
      <c r="I932" s="158"/>
      <c r="J932" s="158"/>
      <c r="K932" s="158"/>
      <c r="L932" s="158"/>
      <c r="M932" s="158"/>
      <c r="N932" s="157"/>
      <c r="O932" s="157"/>
      <c r="P932" s="157"/>
      <c r="Q932" s="157"/>
      <c r="R932" s="158"/>
      <c r="S932" s="158"/>
      <c r="T932" s="158"/>
      <c r="U932" s="158"/>
      <c r="V932" s="158"/>
      <c r="W932" s="158"/>
      <c r="X932" s="158"/>
      <c r="Y932" s="158"/>
      <c r="Z932" s="147"/>
      <c r="AA932" s="147"/>
      <c r="AB932" s="147"/>
      <c r="AC932" s="147"/>
      <c r="AD932" s="147"/>
      <c r="AE932" s="147"/>
      <c r="AF932" s="147"/>
      <c r="AG932" s="147" t="s">
        <v>293</v>
      </c>
      <c r="AH932" s="147">
        <v>0</v>
      </c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</row>
    <row r="933" spans="1:60" outlineLevel="3" x14ac:dyDescent="0.2">
      <c r="A933" s="154"/>
      <c r="B933" s="155"/>
      <c r="C933" s="193" t="s">
        <v>698</v>
      </c>
      <c r="D933" s="189"/>
      <c r="E933" s="190">
        <v>3.75</v>
      </c>
      <c r="F933" s="158"/>
      <c r="G933" s="158"/>
      <c r="H933" s="158"/>
      <c r="I933" s="158"/>
      <c r="J933" s="158"/>
      <c r="K933" s="158"/>
      <c r="L933" s="158"/>
      <c r="M933" s="158"/>
      <c r="N933" s="157"/>
      <c r="O933" s="157"/>
      <c r="P933" s="157"/>
      <c r="Q933" s="157"/>
      <c r="R933" s="158"/>
      <c r="S933" s="158"/>
      <c r="T933" s="158"/>
      <c r="U933" s="158"/>
      <c r="V933" s="158"/>
      <c r="W933" s="158"/>
      <c r="X933" s="158"/>
      <c r="Y933" s="158"/>
      <c r="Z933" s="147"/>
      <c r="AA933" s="147"/>
      <c r="AB933" s="147"/>
      <c r="AC933" s="147"/>
      <c r="AD933" s="147"/>
      <c r="AE933" s="147"/>
      <c r="AF933" s="147"/>
      <c r="AG933" s="147" t="s">
        <v>293</v>
      </c>
      <c r="AH933" s="147">
        <v>0</v>
      </c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3" x14ac:dyDescent="0.2">
      <c r="A934" s="154"/>
      <c r="B934" s="155"/>
      <c r="C934" s="193" t="s">
        <v>699</v>
      </c>
      <c r="D934" s="189"/>
      <c r="E934" s="190">
        <v>3.75</v>
      </c>
      <c r="F934" s="158"/>
      <c r="G934" s="158"/>
      <c r="H934" s="158"/>
      <c r="I934" s="158"/>
      <c r="J934" s="158"/>
      <c r="K934" s="158"/>
      <c r="L934" s="158"/>
      <c r="M934" s="158"/>
      <c r="N934" s="157"/>
      <c r="O934" s="157"/>
      <c r="P934" s="157"/>
      <c r="Q934" s="157"/>
      <c r="R934" s="158"/>
      <c r="S934" s="158"/>
      <c r="T934" s="158"/>
      <c r="U934" s="158"/>
      <c r="V934" s="158"/>
      <c r="W934" s="158"/>
      <c r="X934" s="158"/>
      <c r="Y934" s="158"/>
      <c r="Z934" s="147"/>
      <c r="AA934" s="147"/>
      <c r="AB934" s="147"/>
      <c r="AC934" s="147"/>
      <c r="AD934" s="147"/>
      <c r="AE934" s="147"/>
      <c r="AF934" s="147"/>
      <c r="AG934" s="147" t="s">
        <v>293</v>
      </c>
      <c r="AH934" s="147">
        <v>0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">
      <c r="A935" s="154"/>
      <c r="B935" s="155"/>
      <c r="C935" s="193" t="s">
        <v>700</v>
      </c>
      <c r="D935" s="189"/>
      <c r="E935" s="190">
        <v>9.6</v>
      </c>
      <c r="F935" s="158"/>
      <c r="G935" s="158"/>
      <c r="H935" s="158"/>
      <c r="I935" s="158"/>
      <c r="J935" s="158"/>
      <c r="K935" s="158"/>
      <c r="L935" s="158"/>
      <c r="M935" s="158"/>
      <c r="N935" s="157"/>
      <c r="O935" s="157"/>
      <c r="P935" s="157"/>
      <c r="Q935" s="157"/>
      <c r="R935" s="158"/>
      <c r="S935" s="158"/>
      <c r="T935" s="158"/>
      <c r="U935" s="158"/>
      <c r="V935" s="158"/>
      <c r="W935" s="158"/>
      <c r="X935" s="158"/>
      <c r="Y935" s="158"/>
      <c r="Z935" s="147"/>
      <c r="AA935" s="147"/>
      <c r="AB935" s="147"/>
      <c r="AC935" s="147"/>
      <c r="AD935" s="147"/>
      <c r="AE935" s="147"/>
      <c r="AF935" s="147"/>
      <c r="AG935" s="147" t="s">
        <v>293</v>
      </c>
      <c r="AH935" s="147">
        <v>0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3" x14ac:dyDescent="0.2">
      <c r="A936" s="154"/>
      <c r="B936" s="155"/>
      <c r="C936" s="193" t="s">
        <v>701</v>
      </c>
      <c r="D936" s="189"/>
      <c r="E936" s="190">
        <v>7.2</v>
      </c>
      <c r="F936" s="158"/>
      <c r="G936" s="158"/>
      <c r="H936" s="158"/>
      <c r="I936" s="158"/>
      <c r="J936" s="158"/>
      <c r="K936" s="158"/>
      <c r="L936" s="158"/>
      <c r="M936" s="158"/>
      <c r="N936" s="157"/>
      <c r="O936" s="157"/>
      <c r="P936" s="157"/>
      <c r="Q936" s="157"/>
      <c r="R936" s="158"/>
      <c r="S936" s="158"/>
      <c r="T936" s="158"/>
      <c r="U936" s="158"/>
      <c r="V936" s="158"/>
      <c r="W936" s="158"/>
      <c r="X936" s="158"/>
      <c r="Y936" s="158"/>
      <c r="Z936" s="147"/>
      <c r="AA936" s="147"/>
      <c r="AB936" s="147"/>
      <c r="AC936" s="147"/>
      <c r="AD936" s="147"/>
      <c r="AE936" s="147"/>
      <c r="AF936" s="147"/>
      <c r="AG936" s="147" t="s">
        <v>293</v>
      </c>
      <c r="AH936" s="147">
        <v>0</v>
      </c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outlineLevel="3" x14ac:dyDescent="0.2">
      <c r="A937" s="154"/>
      <c r="B937" s="155"/>
      <c r="C937" s="193" t="s">
        <v>702</v>
      </c>
      <c r="D937" s="189"/>
      <c r="E937" s="190">
        <v>6</v>
      </c>
      <c r="F937" s="158"/>
      <c r="G937" s="158"/>
      <c r="H937" s="158"/>
      <c r="I937" s="158"/>
      <c r="J937" s="158"/>
      <c r="K937" s="158"/>
      <c r="L937" s="158"/>
      <c r="M937" s="158"/>
      <c r="N937" s="157"/>
      <c r="O937" s="157"/>
      <c r="P937" s="157"/>
      <c r="Q937" s="157"/>
      <c r="R937" s="158"/>
      <c r="S937" s="158"/>
      <c r="T937" s="158"/>
      <c r="U937" s="158"/>
      <c r="V937" s="158"/>
      <c r="W937" s="158"/>
      <c r="X937" s="158"/>
      <c r="Y937" s="158"/>
      <c r="Z937" s="147"/>
      <c r="AA937" s="147"/>
      <c r="AB937" s="147"/>
      <c r="AC937" s="147"/>
      <c r="AD937" s="147"/>
      <c r="AE937" s="147"/>
      <c r="AF937" s="147"/>
      <c r="AG937" s="147" t="s">
        <v>293</v>
      </c>
      <c r="AH937" s="147">
        <v>0</v>
      </c>
      <c r="AI937" s="147"/>
      <c r="AJ937" s="147"/>
      <c r="AK937" s="147"/>
      <c r="AL937" s="147"/>
      <c r="AM937" s="147"/>
      <c r="AN937" s="147"/>
      <c r="AO937" s="147"/>
      <c r="AP937" s="147"/>
      <c r="AQ937" s="147"/>
      <c r="AR937" s="147"/>
      <c r="AS937" s="147"/>
      <c r="AT937" s="147"/>
      <c r="AU937" s="147"/>
      <c r="AV937" s="147"/>
      <c r="AW937" s="147"/>
      <c r="AX937" s="147"/>
      <c r="AY937" s="147"/>
      <c r="AZ937" s="147"/>
      <c r="BA937" s="147"/>
      <c r="BB937" s="147"/>
      <c r="BC937" s="147"/>
      <c r="BD937" s="147"/>
      <c r="BE937" s="147"/>
      <c r="BF937" s="147"/>
      <c r="BG937" s="147"/>
      <c r="BH937" s="147"/>
    </row>
    <row r="938" spans="1:60" outlineLevel="3" x14ac:dyDescent="0.2">
      <c r="A938" s="154"/>
      <c r="B938" s="155"/>
      <c r="C938" s="193" t="s">
        <v>703</v>
      </c>
      <c r="D938" s="189"/>
      <c r="E938" s="190">
        <v>2.4</v>
      </c>
      <c r="F938" s="158"/>
      <c r="G938" s="158"/>
      <c r="H938" s="158"/>
      <c r="I938" s="158"/>
      <c r="J938" s="158"/>
      <c r="K938" s="158"/>
      <c r="L938" s="158"/>
      <c r="M938" s="158"/>
      <c r="N938" s="157"/>
      <c r="O938" s="157"/>
      <c r="P938" s="157"/>
      <c r="Q938" s="157"/>
      <c r="R938" s="158"/>
      <c r="S938" s="158"/>
      <c r="T938" s="158"/>
      <c r="U938" s="158"/>
      <c r="V938" s="158"/>
      <c r="W938" s="158"/>
      <c r="X938" s="158"/>
      <c r="Y938" s="158"/>
      <c r="Z938" s="147"/>
      <c r="AA938" s="147"/>
      <c r="AB938" s="147"/>
      <c r="AC938" s="147"/>
      <c r="AD938" s="147"/>
      <c r="AE938" s="147"/>
      <c r="AF938" s="147"/>
      <c r="AG938" s="147" t="s">
        <v>293</v>
      </c>
      <c r="AH938" s="147">
        <v>0</v>
      </c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outlineLevel="3" x14ac:dyDescent="0.2">
      <c r="A939" s="154"/>
      <c r="B939" s="155"/>
      <c r="C939" s="193" t="s">
        <v>704</v>
      </c>
      <c r="D939" s="189"/>
      <c r="E939" s="190">
        <v>3.42</v>
      </c>
      <c r="F939" s="158"/>
      <c r="G939" s="158"/>
      <c r="H939" s="158"/>
      <c r="I939" s="158"/>
      <c r="J939" s="158"/>
      <c r="K939" s="158"/>
      <c r="L939" s="158"/>
      <c r="M939" s="158"/>
      <c r="N939" s="157"/>
      <c r="O939" s="157"/>
      <c r="P939" s="157"/>
      <c r="Q939" s="157"/>
      <c r="R939" s="158"/>
      <c r="S939" s="158"/>
      <c r="T939" s="158"/>
      <c r="U939" s="158"/>
      <c r="V939" s="158"/>
      <c r="W939" s="158"/>
      <c r="X939" s="158"/>
      <c r="Y939" s="158"/>
      <c r="Z939" s="147"/>
      <c r="AA939" s="147"/>
      <c r="AB939" s="147"/>
      <c r="AC939" s="147"/>
      <c r="AD939" s="147"/>
      <c r="AE939" s="147"/>
      <c r="AF939" s="147"/>
      <c r="AG939" s="147" t="s">
        <v>293</v>
      </c>
      <c r="AH939" s="147">
        <v>0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">
      <c r="A940" s="154"/>
      <c r="B940" s="155"/>
      <c r="C940" s="193" t="s">
        <v>705</v>
      </c>
      <c r="D940" s="189"/>
      <c r="E940" s="190">
        <v>3.42</v>
      </c>
      <c r="F940" s="158"/>
      <c r="G940" s="158"/>
      <c r="H940" s="158"/>
      <c r="I940" s="158"/>
      <c r="J940" s="158"/>
      <c r="K940" s="158"/>
      <c r="L940" s="158"/>
      <c r="M940" s="158"/>
      <c r="N940" s="157"/>
      <c r="O940" s="157"/>
      <c r="P940" s="157"/>
      <c r="Q940" s="157"/>
      <c r="R940" s="158"/>
      <c r="S940" s="158"/>
      <c r="T940" s="158"/>
      <c r="U940" s="158"/>
      <c r="V940" s="158"/>
      <c r="W940" s="158"/>
      <c r="X940" s="158"/>
      <c r="Y940" s="158"/>
      <c r="Z940" s="147"/>
      <c r="AA940" s="147"/>
      <c r="AB940" s="147"/>
      <c r="AC940" s="147"/>
      <c r="AD940" s="147"/>
      <c r="AE940" s="147"/>
      <c r="AF940" s="147"/>
      <c r="AG940" s="147" t="s">
        <v>293</v>
      </c>
      <c r="AH940" s="147">
        <v>0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">
      <c r="A941" s="154"/>
      <c r="B941" s="155"/>
      <c r="C941" s="193" t="s">
        <v>706</v>
      </c>
      <c r="D941" s="189"/>
      <c r="E941" s="190">
        <v>3.42</v>
      </c>
      <c r="F941" s="158"/>
      <c r="G941" s="158"/>
      <c r="H941" s="158"/>
      <c r="I941" s="158"/>
      <c r="J941" s="158"/>
      <c r="K941" s="158"/>
      <c r="L941" s="158"/>
      <c r="M941" s="158"/>
      <c r="N941" s="157"/>
      <c r="O941" s="157"/>
      <c r="P941" s="157"/>
      <c r="Q941" s="157"/>
      <c r="R941" s="158"/>
      <c r="S941" s="158"/>
      <c r="T941" s="158"/>
      <c r="U941" s="158"/>
      <c r="V941" s="158"/>
      <c r="W941" s="158"/>
      <c r="X941" s="158"/>
      <c r="Y941" s="158"/>
      <c r="Z941" s="147"/>
      <c r="AA941" s="147"/>
      <c r="AB941" s="147"/>
      <c r="AC941" s="147"/>
      <c r="AD941" s="147"/>
      <c r="AE941" s="147"/>
      <c r="AF941" s="147"/>
      <c r="AG941" s="147" t="s">
        <v>293</v>
      </c>
      <c r="AH941" s="147">
        <v>0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">
      <c r="A942" s="154"/>
      <c r="B942" s="155"/>
      <c r="C942" s="193" t="s">
        <v>707</v>
      </c>
      <c r="D942" s="189"/>
      <c r="E942" s="190">
        <v>7.2</v>
      </c>
      <c r="F942" s="158"/>
      <c r="G942" s="158"/>
      <c r="H942" s="158"/>
      <c r="I942" s="158"/>
      <c r="J942" s="158"/>
      <c r="K942" s="158"/>
      <c r="L942" s="158"/>
      <c r="M942" s="158"/>
      <c r="N942" s="157"/>
      <c r="O942" s="157"/>
      <c r="P942" s="157"/>
      <c r="Q942" s="157"/>
      <c r="R942" s="158"/>
      <c r="S942" s="158"/>
      <c r="T942" s="158"/>
      <c r="U942" s="158"/>
      <c r="V942" s="158"/>
      <c r="W942" s="158"/>
      <c r="X942" s="158"/>
      <c r="Y942" s="158"/>
      <c r="Z942" s="147"/>
      <c r="AA942" s="147"/>
      <c r="AB942" s="147"/>
      <c r="AC942" s="147"/>
      <c r="AD942" s="147"/>
      <c r="AE942" s="147"/>
      <c r="AF942" s="147"/>
      <c r="AG942" s="147" t="s">
        <v>293</v>
      </c>
      <c r="AH942" s="147">
        <v>0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3" x14ac:dyDescent="0.2">
      <c r="A943" s="154"/>
      <c r="B943" s="155"/>
      <c r="C943" s="193" t="s">
        <v>708</v>
      </c>
      <c r="D943" s="189"/>
      <c r="E943" s="190">
        <v>3.6</v>
      </c>
      <c r="F943" s="158"/>
      <c r="G943" s="158"/>
      <c r="H943" s="158"/>
      <c r="I943" s="158"/>
      <c r="J943" s="158"/>
      <c r="K943" s="158"/>
      <c r="L943" s="158"/>
      <c r="M943" s="158"/>
      <c r="N943" s="157"/>
      <c r="O943" s="157"/>
      <c r="P943" s="157"/>
      <c r="Q943" s="157"/>
      <c r="R943" s="158"/>
      <c r="S943" s="158"/>
      <c r="T943" s="158"/>
      <c r="U943" s="158"/>
      <c r="V943" s="158"/>
      <c r="W943" s="158"/>
      <c r="X943" s="158"/>
      <c r="Y943" s="158"/>
      <c r="Z943" s="147"/>
      <c r="AA943" s="147"/>
      <c r="AB943" s="147"/>
      <c r="AC943" s="147"/>
      <c r="AD943" s="147"/>
      <c r="AE943" s="147"/>
      <c r="AF943" s="147"/>
      <c r="AG943" s="147" t="s">
        <v>293</v>
      </c>
      <c r="AH943" s="147">
        <v>0</v>
      </c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outlineLevel="3" x14ac:dyDescent="0.2">
      <c r="A944" s="154"/>
      <c r="B944" s="155"/>
      <c r="C944" s="193" t="s">
        <v>709</v>
      </c>
      <c r="D944" s="189"/>
      <c r="E944" s="190">
        <v>24</v>
      </c>
      <c r="F944" s="158"/>
      <c r="G944" s="158"/>
      <c r="H944" s="158"/>
      <c r="I944" s="158"/>
      <c r="J944" s="158"/>
      <c r="K944" s="158"/>
      <c r="L944" s="158"/>
      <c r="M944" s="158"/>
      <c r="N944" s="157"/>
      <c r="O944" s="157"/>
      <c r="P944" s="157"/>
      <c r="Q944" s="157"/>
      <c r="R944" s="158"/>
      <c r="S944" s="158"/>
      <c r="T944" s="158"/>
      <c r="U944" s="158"/>
      <c r="V944" s="158"/>
      <c r="W944" s="158"/>
      <c r="X944" s="158"/>
      <c r="Y944" s="158"/>
      <c r="Z944" s="147"/>
      <c r="AA944" s="147"/>
      <c r="AB944" s="147"/>
      <c r="AC944" s="147"/>
      <c r="AD944" s="147"/>
      <c r="AE944" s="147"/>
      <c r="AF944" s="147"/>
      <c r="AG944" s="147" t="s">
        <v>293</v>
      </c>
      <c r="AH944" s="147">
        <v>0</v>
      </c>
      <c r="AI944" s="147"/>
      <c r="AJ944" s="147"/>
      <c r="AK944" s="147"/>
      <c r="AL944" s="147"/>
      <c r="AM944" s="147"/>
      <c r="AN944" s="147"/>
      <c r="AO944" s="147"/>
      <c r="AP944" s="147"/>
      <c r="AQ944" s="147"/>
      <c r="AR944" s="147"/>
      <c r="AS944" s="147"/>
      <c r="AT944" s="147"/>
      <c r="AU944" s="147"/>
      <c r="AV944" s="147"/>
      <c r="AW944" s="147"/>
      <c r="AX944" s="147"/>
      <c r="AY944" s="147"/>
      <c r="AZ944" s="147"/>
      <c r="BA944" s="147"/>
      <c r="BB944" s="147"/>
      <c r="BC944" s="147"/>
      <c r="BD944" s="147"/>
      <c r="BE944" s="147"/>
      <c r="BF944" s="147"/>
      <c r="BG944" s="147"/>
      <c r="BH944" s="147"/>
    </row>
    <row r="945" spans="1:60" outlineLevel="3" x14ac:dyDescent="0.2">
      <c r="A945" s="154"/>
      <c r="B945" s="155"/>
      <c r="C945" s="193" t="s">
        <v>710</v>
      </c>
      <c r="D945" s="189"/>
      <c r="E945" s="190">
        <v>6</v>
      </c>
      <c r="F945" s="158"/>
      <c r="G945" s="158"/>
      <c r="H945" s="158"/>
      <c r="I945" s="158"/>
      <c r="J945" s="158"/>
      <c r="K945" s="158"/>
      <c r="L945" s="158"/>
      <c r="M945" s="158"/>
      <c r="N945" s="157"/>
      <c r="O945" s="157"/>
      <c r="P945" s="157"/>
      <c r="Q945" s="157"/>
      <c r="R945" s="158"/>
      <c r="S945" s="158"/>
      <c r="T945" s="158"/>
      <c r="U945" s="158"/>
      <c r="V945" s="158"/>
      <c r="W945" s="158"/>
      <c r="X945" s="158"/>
      <c r="Y945" s="158"/>
      <c r="Z945" s="147"/>
      <c r="AA945" s="147"/>
      <c r="AB945" s="147"/>
      <c r="AC945" s="147"/>
      <c r="AD945" s="147"/>
      <c r="AE945" s="147"/>
      <c r="AF945" s="147"/>
      <c r="AG945" s="147" t="s">
        <v>293</v>
      </c>
      <c r="AH945" s="147">
        <v>0</v>
      </c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3" x14ac:dyDescent="0.2">
      <c r="A946" s="154"/>
      <c r="B946" s="155"/>
      <c r="C946" s="193" t="s">
        <v>711</v>
      </c>
      <c r="D946" s="189"/>
      <c r="E946" s="190">
        <v>4.8</v>
      </c>
      <c r="F946" s="158"/>
      <c r="G946" s="158"/>
      <c r="H946" s="158"/>
      <c r="I946" s="158"/>
      <c r="J946" s="158"/>
      <c r="K946" s="158"/>
      <c r="L946" s="158"/>
      <c r="M946" s="158"/>
      <c r="N946" s="157"/>
      <c r="O946" s="157"/>
      <c r="P946" s="157"/>
      <c r="Q946" s="157"/>
      <c r="R946" s="158"/>
      <c r="S946" s="158"/>
      <c r="T946" s="158"/>
      <c r="U946" s="158"/>
      <c r="V946" s="158"/>
      <c r="W946" s="158"/>
      <c r="X946" s="158"/>
      <c r="Y946" s="158"/>
      <c r="Z946" s="147"/>
      <c r="AA946" s="147"/>
      <c r="AB946" s="147"/>
      <c r="AC946" s="147"/>
      <c r="AD946" s="147"/>
      <c r="AE946" s="147"/>
      <c r="AF946" s="147"/>
      <c r="AG946" s="147" t="s">
        <v>293</v>
      </c>
      <c r="AH946" s="147">
        <v>0</v>
      </c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outlineLevel="3" x14ac:dyDescent="0.2">
      <c r="A947" s="154"/>
      <c r="B947" s="155"/>
      <c r="C947" s="193" t="s">
        <v>712</v>
      </c>
      <c r="D947" s="189"/>
      <c r="E947" s="190">
        <v>6</v>
      </c>
      <c r="F947" s="158"/>
      <c r="G947" s="158"/>
      <c r="H947" s="158"/>
      <c r="I947" s="158"/>
      <c r="J947" s="158"/>
      <c r="K947" s="158"/>
      <c r="L947" s="158"/>
      <c r="M947" s="158"/>
      <c r="N947" s="157"/>
      <c r="O947" s="157"/>
      <c r="P947" s="157"/>
      <c r="Q947" s="157"/>
      <c r="R947" s="158"/>
      <c r="S947" s="158"/>
      <c r="T947" s="158"/>
      <c r="U947" s="158"/>
      <c r="V947" s="158"/>
      <c r="W947" s="158"/>
      <c r="X947" s="158"/>
      <c r="Y947" s="158"/>
      <c r="Z947" s="147"/>
      <c r="AA947" s="147"/>
      <c r="AB947" s="147"/>
      <c r="AC947" s="147"/>
      <c r="AD947" s="147"/>
      <c r="AE947" s="147"/>
      <c r="AF947" s="147"/>
      <c r="AG947" s="147" t="s">
        <v>293</v>
      </c>
      <c r="AH947" s="147">
        <v>0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">
      <c r="A948" s="154"/>
      <c r="B948" s="155"/>
      <c r="C948" s="193" t="s">
        <v>713</v>
      </c>
      <c r="D948" s="189"/>
      <c r="E948" s="190">
        <v>6</v>
      </c>
      <c r="F948" s="158"/>
      <c r="G948" s="158"/>
      <c r="H948" s="158"/>
      <c r="I948" s="158"/>
      <c r="J948" s="158"/>
      <c r="K948" s="158"/>
      <c r="L948" s="158"/>
      <c r="M948" s="158"/>
      <c r="N948" s="157"/>
      <c r="O948" s="157"/>
      <c r="P948" s="157"/>
      <c r="Q948" s="157"/>
      <c r="R948" s="158"/>
      <c r="S948" s="158"/>
      <c r="T948" s="158"/>
      <c r="U948" s="158"/>
      <c r="V948" s="158"/>
      <c r="W948" s="158"/>
      <c r="X948" s="158"/>
      <c r="Y948" s="158"/>
      <c r="Z948" s="147"/>
      <c r="AA948" s="147"/>
      <c r="AB948" s="147"/>
      <c r="AC948" s="147"/>
      <c r="AD948" s="147"/>
      <c r="AE948" s="147"/>
      <c r="AF948" s="147"/>
      <c r="AG948" s="147" t="s">
        <v>293</v>
      </c>
      <c r="AH948" s="147">
        <v>0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">
      <c r="A949" s="154"/>
      <c r="B949" s="155"/>
      <c r="C949" s="193" t="s">
        <v>714</v>
      </c>
      <c r="D949" s="189"/>
      <c r="E949" s="190">
        <v>6</v>
      </c>
      <c r="F949" s="158"/>
      <c r="G949" s="158"/>
      <c r="H949" s="158"/>
      <c r="I949" s="158"/>
      <c r="J949" s="158"/>
      <c r="K949" s="158"/>
      <c r="L949" s="158"/>
      <c r="M949" s="158"/>
      <c r="N949" s="157"/>
      <c r="O949" s="157"/>
      <c r="P949" s="157"/>
      <c r="Q949" s="157"/>
      <c r="R949" s="158"/>
      <c r="S949" s="158"/>
      <c r="T949" s="158"/>
      <c r="U949" s="158"/>
      <c r="V949" s="158"/>
      <c r="W949" s="158"/>
      <c r="X949" s="158"/>
      <c r="Y949" s="158"/>
      <c r="Z949" s="147"/>
      <c r="AA949" s="147"/>
      <c r="AB949" s="147"/>
      <c r="AC949" s="147"/>
      <c r="AD949" s="147"/>
      <c r="AE949" s="147"/>
      <c r="AF949" s="147"/>
      <c r="AG949" s="147" t="s">
        <v>293</v>
      </c>
      <c r="AH949" s="147">
        <v>0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">
      <c r="A950" s="154"/>
      <c r="B950" s="155"/>
      <c r="C950" s="193" t="s">
        <v>715</v>
      </c>
      <c r="D950" s="189"/>
      <c r="E950" s="190">
        <v>4.8</v>
      </c>
      <c r="F950" s="158"/>
      <c r="G950" s="158"/>
      <c r="H950" s="158"/>
      <c r="I950" s="158"/>
      <c r="J950" s="158"/>
      <c r="K950" s="158"/>
      <c r="L950" s="158"/>
      <c r="M950" s="158"/>
      <c r="N950" s="157"/>
      <c r="O950" s="157"/>
      <c r="P950" s="157"/>
      <c r="Q950" s="157"/>
      <c r="R950" s="158"/>
      <c r="S950" s="158"/>
      <c r="T950" s="158"/>
      <c r="U950" s="158"/>
      <c r="V950" s="158"/>
      <c r="W950" s="158"/>
      <c r="X950" s="158"/>
      <c r="Y950" s="158"/>
      <c r="Z950" s="147"/>
      <c r="AA950" s="147"/>
      <c r="AB950" s="147"/>
      <c r="AC950" s="147"/>
      <c r="AD950" s="147"/>
      <c r="AE950" s="147"/>
      <c r="AF950" s="147"/>
      <c r="AG950" s="147" t="s">
        <v>293</v>
      </c>
      <c r="AH950" s="147">
        <v>0</v>
      </c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3" x14ac:dyDescent="0.2">
      <c r="A951" s="154"/>
      <c r="B951" s="155"/>
      <c r="C951" s="193" t="s">
        <v>716</v>
      </c>
      <c r="D951" s="189"/>
      <c r="E951" s="190">
        <v>6</v>
      </c>
      <c r="F951" s="158"/>
      <c r="G951" s="158"/>
      <c r="H951" s="158"/>
      <c r="I951" s="158"/>
      <c r="J951" s="158"/>
      <c r="K951" s="158"/>
      <c r="L951" s="158"/>
      <c r="M951" s="158"/>
      <c r="N951" s="157"/>
      <c r="O951" s="157"/>
      <c r="P951" s="157"/>
      <c r="Q951" s="157"/>
      <c r="R951" s="158"/>
      <c r="S951" s="158"/>
      <c r="T951" s="158"/>
      <c r="U951" s="158"/>
      <c r="V951" s="158"/>
      <c r="W951" s="158"/>
      <c r="X951" s="158"/>
      <c r="Y951" s="158"/>
      <c r="Z951" s="147"/>
      <c r="AA951" s="147"/>
      <c r="AB951" s="147"/>
      <c r="AC951" s="147"/>
      <c r="AD951" s="147"/>
      <c r="AE951" s="147"/>
      <c r="AF951" s="147"/>
      <c r="AG951" s="147" t="s">
        <v>293</v>
      </c>
      <c r="AH951" s="147">
        <v>0</v>
      </c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outlineLevel="3" x14ac:dyDescent="0.2">
      <c r="A952" s="154"/>
      <c r="B952" s="155"/>
      <c r="C952" s="193" t="s">
        <v>717</v>
      </c>
      <c r="D952" s="189"/>
      <c r="E952" s="190">
        <v>6</v>
      </c>
      <c r="F952" s="158"/>
      <c r="G952" s="158"/>
      <c r="H952" s="158"/>
      <c r="I952" s="158"/>
      <c r="J952" s="158"/>
      <c r="K952" s="158"/>
      <c r="L952" s="158"/>
      <c r="M952" s="158"/>
      <c r="N952" s="157"/>
      <c r="O952" s="157"/>
      <c r="P952" s="157"/>
      <c r="Q952" s="157"/>
      <c r="R952" s="158"/>
      <c r="S952" s="158"/>
      <c r="T952" s="158"/>
      <c r="U952" s="158"/>
      <c r="V952" s="158"/>
      <c r="W952" s="158"/>
      <c r="X952" s="158"/>
      <c r="Y952" s="158"/>
      <c r="Z952" s="147"/>
      <c r="AA952" s="147"/>
      <c r="AB952" s="147"/>
      <c r="AC952" s="147"/>
      <c r="AD952" s="147"/>
      <c r="AE952" s="147"/>
      <c r="AF952" s="147"/>
      <c r="AG952" s="147" t="s">
        <v>293</v>
      </c>
      <c r="AH952" s="147">
        <v>0</v>
      </c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3" x14ac:dyDescent="0.2">
      <c r="A953" s="154"/>
      <c r="B953" s="155"/>
      <c r="C953" s="193" t="s">
        <v>718</v>
      </c>
      <c r="D953" s="189"/>
      <c r="E953" s="190">
        <v>6</v>
      </c>
      <c r="F953" s="158"/>
      <c r="G953" s="158"/>
      <c r="H953" s="158"/>
      <c r="I953" s="158"/>
      <c r="J953" s="158"/>
      <c r="K953" s="158"/>
      <c r="L953" s="158"/>
      <c r="M953" s="158"/>
      <c r="N953" s="157"/>
      <c r="O953" s="157"/>
      <c r="P953" s="157"/>
      <c r="Q953" s="157"/>
      <c r="R953" s="158"/>
      <c r="S953" s="158"/>
      <c r="T953" s="158"/>
      <c r="U953" s="158"/>
      <c r="V953" s="158"/>
      <c r="W953" s="158"/>
      <c r="X953" s="158"/>
      <c r="Y953" s="158"/>
      <c r="Z953" s="147"/>
      <c r="AA953" s="147"/>
      <c r="AB953" s="147"/>
      <c r="AC953" s="147"/>
      <c r="AD953" s="147"/>
      <c r="AE953" s="147"/>
      <c r="AF953" s="147"/>
      <c r="AG953" s="147" t="s">
        <v>293</v>
      </c>
      <c r="AH953" s="147">
        <v>0</v>
      </c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">
      <c r="A954" s="154"/>
      <c r="B954" s="155"/>
      <c r="C954" s="193" t="s">
        <v>719</v>
      </c>
      <c r="D954" s="189"/>
      <c r="E954" s="190">
        <v>6</v>
      </c>
      <c r="F954" s="158"/>
      <c r="G954" s="158"/>
      <c r="H954" s="158"/>
      <c r="I954" s="158"/>
      <c r="J954" s="158"/>
      <c r="K954" s="158"/>
      <c r="L954" s="158"/>
      <c r="M954" s="158"/>
      <c r="N954" s="157"/>
      <c r="O954" s="157"/>
      <c r="P954" s="157"/>
      <c r="Q954" s="157"/>
      <c r="R954" s="158"/>
      <c r="S954" s="158"/>
      <c r="T954" s="158"/>
      <c r="U954" s="158"/>
      <c r="V954" s="158"/>
      <c r="W954" s="158"/>
      <c r="X954" s="158"/>
      <c r="Y954" s="158"/>
      <c r="Z954" s="147"/>
      <c r="AA954" s="147"/>
      <c r="AB954" s="147"/>
      <c r="AC954" s="147"/>
      <c r="AD954" s="147"/>
      <c r="AE954" s="147"/>
      <c r="AF954" s="147"/>
      <c r="AG954" s="147" t="s">
        <v>293</v>
      </c>
      <c r="AH954" s="147">
        <v>0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">
      <c r="A955" s="154"/>
      <c r="B955" s="155"/>
      <c r="C955" s="193" t="s">
        <v>720</v>
      </c>
      <c r="D955" s="189"/>
      <c r="E955" s="190">
        <v>6</v>
      </c>
      <c r="F955" s="158"/>
      <c r="G955" s="158"/>
      <c r="H955" s="158"/>
      <c r="I955" s="158"/>
      <c r="J955" s="158"/>
      <c r="K955" s="158"/>
      <c r="L955" s="158"/>
      <c r="M955" s="158"/>
      <c r="N955" s="157"/>
      <c r="O955" s="157"/>
      <c r="P955" s="157"/>
      <c r="Q955" s="157"/>
      <c r="R955" s="158"/>
      <c r="S955" s="158"/>
      <c r="T955" s="158"/>
      <c r="U955" s="158"/>
      <c r="V955" s="158"/>
      <c r="W955" s="158"/>
      <c r="X955" s="158"/>
      <c r="Y955" s="158"/>
      <c r="Z955" s="147"/>
      <c r="AA955" s="147"/>
      <c r="AB955" s="147"/>
      <c r="AC955" s="147"/>
      <c r="AD955" s="147"/>
      <c r="AE955" s="147"/>
      <c r="AF955" s="147"/>
      <c r="AG955" s="147" t="s">
        <v>293</v>
      </c>
      <c r="AH955" s="147">
        <v>0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outlineLevel="3" x14ac:dyDescent="0.2">
      <c r="A956" s="154"/>
      <c r="B956" s="155"/>
      <c r="C956" s="193" t="s">
        <v>721</v>
      </c>
      <c r="D956" s="189"/>
      <c r="E956" s="190">
        <v>7.2</v>
      </c>
      <c r="F956" s="158"/>
      <c r="G956" s="158"/>
      <c r="H956" s="158"/>
      <c r="I956" s="158"/>
      <c r="J956" s="158"/>
      <c r="K956" s="158"/>
      <c r="L956" s="158"/>
      <c r="M956" s="158"/>
      <c r="N956" s="157"/>
      <c r="O956" s="157"/>
      <c r="P956" s="157"/>
      <c r="Q956" s="157"/>
      <c r="R956" s="158"/>
      <c r="S956" s="158"/>
      <c r="T956" s="158"/>
      <c r="U956" s="158"/>
      <c r="V956" s="158"/>
      <c r="W956" s="158"/>
      <c r="X956" s="158"/>
      <c r="Y956" s="158"/>
      <c r="Z956" s="147"/>
      <c r="AA956" s="147"/>
      <c r="AB956" s="147"/>
      <c r="AC956" s="147"/>
      <c r="AD956" s="147"/>
      <c r="AE956" s="147"/>
      <c r="AF956" s="147"/>
      <c r="AG956" s="147" t="s">
        <v>293</v>
      </c>
      <c r="AH956" s="147">
        <v>0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3" x14ac:dyDescent="0.2">
      <c r="A957" s="154"/>
      <c r="B957" s="155"/>
      <c r="C957" s="193" t="s">
        <v>722</v>
      </c>
      <c r="D957" s="189"/>
      <c r="E957" s="190">
        <v>2.4</v>
      </c>
      <c r="F957" s="158"/>
      <c r="G957" s="158"/>
      <c r="H957" s="158"/>
      <c r="I957" s="158"/>
      <c r="J957" s="158"/>
      <c r="K957" s="158"/>
      <c r="L957" s="158"/>
      <c r="M957" s="158"/>
      <c r="N957" s="157"/>
      <c r="O957" s="157"/>
      <c r="P957" s="157"/>
      <c r="Q957" s="157"/>
      <c r="R957" s="158"/>
      <c r="S957" s="158"/>
      <c r="T957" s="158"/>
      <c r="U957" s="158"/>
      <c r="V957" s="158"/>
      <c r="W957" s="158"/>
      <c r="X957" s="158"/>
      <c r="Y957" s="158"/>
      <c r="Z957" s="147"/>
      <c r="AA957" s="147"/>
      <c r="AB957" s="147"/>
      <c r="AC957" s="147"/>
      <c r="AD957" s="147"/>
      <c r="AE957" s="147"/>
      <c r="AF957" s="147"/>
      <c r="AG957" s="147" t="s">
        <v>293</v>
      </c>
      <c r="AH957" s="147">
        <v>0</v>
      </c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outlineLevel="3" x14ac:dyDescent="0.2">
      <c r="A958" s="154"/>
      <c r="B958" s="155"/>
      <c r="C958" s="193" t="s">
        <v>723</v>
      </c>
      <c r="D958" s="189"/>
      <c r="E958" s="190">
        <v>6</v>
      </c>
      <c r="F958" s="158"/>
      <c r="G958" s="158"/>
      <c r="H958" s="158"/>
      <c r="I958" s="158"/>
      <c r="J958" s="158"/>
      <c r="K958" s="158"/>
      <c r="L958" s="158"/>
      <c r="M958" s="158"/>
      <c r="N958" s="157"/>
      <c r="O958" s="157"/>
      <c r="P958" s="157"/>
      <c r="Q958" s="157"/>
      <c r="R958" s="158"/>
      <c r="S958" s="158"/>
      <c r="T958" s="158"/>
      <c r="U958" s="158"/>
      <c r="V958" s="158"/>
      <c r="W958" s="158"/>
      <c r="X958" s="158"/>
      <c r="Y958" s="158"/>
      <c r="Z958" s="147"/>
      <c r="AA958" s="147"/>
      <c r="AB958" s="147"/>
      <c r="AC958" s="147"/>
      <c r="AD958" s="147"/>
      <c r="AE958" s="147"/>
      <c r="AF958" s="147"/>
      <c r="AG958" s="147" t="s">
        <v>293</v>
      </c>
      <c r="AH958" s="147">
        <v>0</v>
      </c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3" x14ac:dyDescent="0.2">
      <c r="A959" s="154"/>
      <c r="B959" s="155"/>
      <c r="C959" s="193" t="s">
        <v>724</v>
      </c>
      <c r="D959" s="189"/>
      <c r="E959" s="190">
        <v>6</v>
      </c>
      <c r="F959" s="158"/>
      <c r="G959" s="158"/>
      <c r="H959" s="158"/>
      <c r="I959" s="158"/>
      <c r="J959" s="158"/>
      <c r="K959" s="158"/>
      <c r="L959" s="158"/>
      <c r="M959" s="158"/>
      <c r="N959" s="157"/>
      <c r="O959" s="157"/>
      <c r="P959" s="157"/>
      <c r="Q959" s="157"/>
      <c r="R959" s="158"/>
      <c r="S959" s="158"/>
      <c r="T959" s="158"/>
      <c r="U959" s="158"/>
      <c r="V959" s="158"/>
      <c r="W959" s="158"/>
      <c r="X959" s="158"/>
      <c r="Y959" s="158"/>
      <c r="Z959" s="147"/>
      <c r="AA959" s="147"/>
      <c r="AB959" s="147"/>
      <c r="AC959" s="147"/>
      <c r="AD959" s="147"/>
      <c r="AE959" s="147"/>
      <c r="AF959" s="147"/>
      <c r="AG959" s="147" t="s">
        <v>293</v>
      </c>
      <c r="AH959" s="147">
        <v>0</v>
      </c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3" x14ac:dyDescent="0.2">
      <c r="A960" s="154"/>
      <c r="B960" s="155"/>
      <c r="C960" s="193" t="s">
        <v>725</v>
      </c>
      <c r="D960" s="189"/>
      <c r="E960" s="190">
        <v>6</v>
      </c>
      <c r="F960" s="158"/>
      <c r="G960" s="158"/>
      <c r="H960" s="158"/>
      <c r="I960" s="158"/>
      <c r="J960" s="158"/>
      <c r="K960" s="158"/>
      <c r="L960" s="158"/>
      <c r="M960" s="158"/>
      <c r="N960" s="157"/>
      <c r="O960" s="157"/>
      <c r="P960" s="157"/>
      <c r="Q960" s="157"/>
      <c r="R960" s="158"/>
      <c r="S960" s="158"/>
      <c r="T960" s="158"/>
      <c r="U960" s="158"/>
      <c r="V960" s="158"/>
      <c r="W960" s="158"/>
      <c r="X960" s="158"/>
      <c r="Y960" s="158"/>
      <c r="Z960" s="147"/>
      <c r="AA960" s="147"/>
      <c r="AB960" s="147"/>
      <c r="AC960" s="147"/>
      <c r="AD960" s="147"/>
      <c r="AE960" s="147"/>
      <c r="AF960" s="147"/>
      <c r="AG960" s="147" t="s">
        <v>293</v>
      </c>
      <c r="AH960" s="147">
        <v>0</v>
      </c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3" x14ac:dyDescent="0.2">
      <c r="A961" s="154"/>
      <c r="B961" s="155"/>
      <c r="C961" s="193" t="s">
        <v>726</v>
      </c>
      <c r="D961" s="189"/>
      <c r="E961" s="190">
        <v>4.8</v>
      </c>
      <c r="F961" s="158"/>
      <c r="G961" s="158"/>
      <c r="H961" s="158"/>
      <c r="I961" s="158"/>
      <c r="J961" s="158"/>
      <c r="K961" s="158"/>
      <c r="L961" s="158"/>
      <c r="M961" s="158"/>
      <c r="N961" s="157"/>
      <c r="O961" s="157"/>
      <c r="P961" s="157"/>
      <c r="Q961" s="157"/>
      <c r="R961" s="158"/>
      <c r="S961" s="158"/>
      <c r="T961" s="158"/>
      <c r="U961" s="158"/>
      <c r="V961" s="158"/>
      <c r="W961" s="158"/>
      <c r="X961" s="158"/>
      <c r="Y961" s="158"/>
      <c r="Z961" s="147"/>
      <c r="AA961" s="147"/>
      <c r="AB961" s="147"/>
      <c r="AC961" s="147"/>
      <c r="AD961" s="147"/>
      <c r="AE961" s="147"/>
      <c r="AF961" s="147"/>
      <c r="AG961" s="147" t="s">
        <v>293</v>
      </c>
      <c r="AH961" s="147">
        <v>0</v>
      </c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outlineLevel="3" x14ac:dyDescent="0.2">
      <c r="A962" s="154"/>
      <c r="B962" s="155"/>
      <c r="C962" s="193" t="s">
        <v>727</v>
      </c>
      <c r="D962" s="189"/>
      <c r="E962" s="190">
        <v>4.8</v>
      </c>
      <c r="F962" s="158"/>
      <c r="G962" s="158"/>
      <c r="H962" s="158"/>
      <c r="I962" s="158"/>
      <c r="J962" s="158"/>
      <c r="K962" s="158"/>
      <c r="L962" s="158"/>
      <c r="M962" s="158"/>
      <c r="N962" s="157"/>
      <c r="O962" s="157"/>
      <c r="P962" s="157"/>
      <c r="Q962" s="157"/>
      <c r="R962" s="158"/>
      <c r="S962" s="158"/>
      <c r="T962" s="158"/>
      <c r="U962" s="158"/>
      <c r="V962" s="158"/>
      <c r="W962" s="158"/>
      <c r="X962" s="158"/>
      <c r="Y962" s="158"/>
      <c r="Z962" s="147"/>
      <c r="AA962" s="147"/>
      <c r="AB962" s="147"/>
      <c r="AC962" s="147"/>
      <c r="AD962" s="147"/>
      <c r="AE962" s="147"/>
      <c r="AF962" s="147"/>
      <c r="AG962" s="147" t="s">
        <v>293</v>
      </c>
      <c r="AH962" s="147">
        <v>0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3" x14ac:dyDescent="0.2">
      <c r="A963" s="154"/>
      <c r="B963" s="155"/>
      <c r="C963" s="193" t="s">
        <v>728</v>
      </c>
      <c r="D963" s="189"/>
      <c r="E963" s="190">
        <v>2.4</v>
      </c>
      <c r="F963" s="158"/>
      <c r="G963" s="158"/>
      <c r="H963" s="158"/>
      <c r="I963" s="158"/>
      <c r="J963" s="158"/>
      <c r="K963" s="158"/>
      <c r="L963" s="158"/>
      <c r="M963" s="158"/>
      <c r="N963" s="157"/>
      <c r="O963" s="157"/>
      <c r="P963" s="157"/>
      <c r="Q963" s="157"/>
      <c r="R963" s="158"/>
      <c r="S963" s="158"/>
      <c r="T963" s="158"/>
      <c r="U963" s="158"/>
      <c r="V963" s="158"/>
      <c r="W963" s="158"/>
      <c r="X963" s="158"/>
      <c r="Y963" s="158"/>
      <c r="Z963" s="147"/>
      <c r="AA963" s="147"/>
      <c r="AB963" s="147"/>
      <c r="AC963" s="147"/>
      <c r="AD963" s="147"/>
      <c r="AE963" s="147"/>
      <c r="AF963" s="147"/>
      <c r="AG963" s="147" t="s">
        <v>293</v>
      </c>
      <c r="AH963" s="147">
        <v>0</v>
      </c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outlineLevel="3" x14ac:dyDescent="0.2">
      <c r="A964" s="154"/>
      <c r="B964" s="155"/>
      <c r="C964" s="193" t="s">
        <v>729</v>
      </c>
      <c r="D964" s="189"/>
      <c r="E964" s="190">
        <v>3.6</v>
      </c>
      <c r="F964" s="158"/>
      <c r="G964" s="158"/>
      <c r="H964" s="158"/>
      <c r="I964" s="158"/>
      <c r="J964" s="158"/>
      <c r="K964" s="158"/>
      <c r="L964" s="158"/>
      <c r="M964" s="158"/>
      <c r="N964" s="157"/>
      <c r="O964" s="157"/>
      <c r="P964" s="157"/>
      <c r="Q964" s="157"/>
      <c r="R964" s="158"/>
      <c r="S964" s="158"/>
      <c r="T964" s="158"/>
      <c r="U964" s="158"/>
      <c r="V964" s="158"/>
      <c r="W964" s="158"/>
      <c r="X964" s="158"/>
      <c r="Y964" s="158"/>
      <c r="Z964" s="147"/>
      <c r="AA964" s="147"/>
      <c r="AB964" s="147"/>
      <c r="AC964" s="147"/>
      <c r="AD964" s="147"/>
      <c r="AE964" s="147"/>
      <c r="AF964" s="147"/>
      <c r="AG964" s="147" t="s">
        <v>293</v>
      </c>
      <c r="AH964" s="147">
        <v>0</v>
      </c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3" x14ac:dyDescent="0.2">
      <c r="A965" s="154"/>
      <c r="B965" s="155"/>
      <c r="C965" s="193" t="s">
        <v>730</v>
      </c>
      <c r="D965" s="189"/>
      <c r="E965" s="190">
        <v>1.2</v>
      </c>
      <c r="F965" s="158"/>
      <c r="G965" s="158"/>
      <c r="H965" s="158"/>
      <c r="I965" s="158"/>
      <c r="J965" s="158"/>
      <c r="K965" s="158"/>
      <c r="L965" s="158"/>
      <c r="M965" s="158"/>
      <c r="N965" s="157"/>
      <c r="O965" s="157"/>
      <c r="P965" s="157"/>
      <c r="Q965" s="157"/>
      <c r="R965" s="158"/>
      <c r="S965" s="158"/>
      <c r="T965" s="158"/>
      <c r="U965" s="158"/>
      <c r="V965" s="158"/>
      <c r="W965" s="158"/>
      <c r="X965" s="158"/>
      <c r="Y965" s="158"/>
      <c r="Z965" s="147"/>
      <c r="AA965" s="147"/>
      <c r="AB965" s="147"/>
      <c r="AC965" s="147"/>
      <c r="AD965" s="147"/>
      <c r="AE965" s="147"/>
      <c r="AF965" s="147"/>
      <c r="AG965" s="147" t="s">
        <v>293</v>
      </c>
      <c r="AH965" s="147">
        <v>0</v>
      </c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47"/>
      <c r="BB965" s="147"/>
      <c r="BC965" s="147"/>
      <c r="BD965" s="147"/>
      <c r="BE965" s="147"/>
      <c r="BF965" s="147"/>
      <c r="BG965" s="147"/>
      <c r="BH965" s="147"/>
    </row>
    <row r="966" spans="1:60" outlineLevel="3" x14ac:dyDescent="0.2">
      <c r="A966" s="154"/>
      <c r="B966" s="155"/>
      <c r="C966" s="193" t="s">
        <v>731</v>
      </c>
      <c r="D966" s="189"/>
      <c r="E966" s="190">
        <v>2.4</v>
      </c>
      <c r="F966" s="158"/>
      <c r="G966" s="158"/>
      <c r="H966" s="158"/>
      <c r="I966" s="158"/>
      <c r="J966" s="158"/>
      <c r="K966" s="158"/>
      <c r="L966" s="158"/>
      <c r="M966" s="158"/>
      <c r="N966" s="157"/>
      <c r="O966" s="157"/>
      <c r="P966" s="157"/>
      <c r="Q966" s="157"/>
      <c r="R966" s="158"/>
      <c r="S966" s="158"/>
      <c r="T966" s="158"/>
      <c r="U966" s="158"/>
      <c r="V966" s="158"/>
      <c r="W966" s="158"/>
      <c r="X966" s="158"/>
      <c r="Y966" s="158"/>
      <c r="Z966" s="147"/>
      <c r="AA966" s="147"/>
      <c r="AB966" s="147"/>
      <c r="AC966" s="147"/>
      <c r="AD966" s="147"/>
      <c r="AE966" s="147"/>
      <c r="AF966" s="147"/>
      <c r="AG966" s="147" t="s">
        <v>293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3" x14ac:dyDescent="0.2">
      <c r="A967" s="154"/>
      <c r="B967" s="155"/>
      <c r="C967" s="193" t="s">
        <v>732</v>
      </c>
      <c r="D967" s="189"/>
      <c r="E967" s="190">
        <v>2.4</v>
      </c>
      <c r="F967" s="158"/>
      <c r="G967" s="158"/>
      <c r="H967" s="158"/>
      <c r="I967" s="158"/>
      <c r="J967" s="158"/>
      <c r="K967" s="158"/>
      <c r="L967" s="158"/>
      <c r="M967" s="158"/>
      <c r="N967" s="157"/>
      <c r="O967" s="157"/>
      <c r="P967" s="157"/>
      <c r="Q967" s="157"/>
      <c r="R967" s="158"/>
      <c r="S967" s="158"/>
      <c r="T967" s="158"/>
      <c r="U967" s="158"/>
      <c r="V967" s="158"/>
      <c r="W967" s="158"/>
      <c r="X967" s="158"/>
      <c r="Y967" s="158"/>
      <c r="Z967" s="147"/>
      <c r="AA967" s="147"/>
      <c r="AB967" s="147"/>
      <c r="AC967" s="147"/>
      <c r="AD967" s="147"/>
      <c r="AE967" s="147"/>
      <c r="AF967" s="147"/>
      <c r="AG967" s="147" t="s">
        <v>293</v>
      </c>
      <c r="AH967" s="147">
        <v>0</v>
      </c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3" x14ac:dyDescent="0.2">
      <c r="A968" s="154"/>
      <c r="B968" s="155"/>
      <c r="C968" s="193" t="s">
        <v>733</v>
      </c>
      <c r="D968" s="189"/>
      <c r="E968" s="190">
        <v>1.05</v>
      </c>
      <c r="F968" s="158"/>
      <c r="G968" s="158"/>
      <c r="H968" s="158"/>
      <c r="I968" s="158"/>
      <c r="J968" s="158"/>
      <c r="K968" s="158"/>
      <c r="L968" s="158"/>
      <c r="M968" s="158"/>
      <c r="N968" s="157"/>
      <c r="O968" s="157"/>
      <c r="P968" s="157"/>
      <c r="Q968" s="157"/>
      <c r="R968" s="158"/>
      <c r="S968" s="158"/>
      <c r="T968" s="158"/>
      <c r="U968" s="158"/>
      <c r="V968" s="158"/>
      <c r="W968" s="158"/>
      <c r="X968" s="158"/>
      <c r="Y968" s="158"/>
      <c r="Z968" s="147"/>
      <c r="AA968" s="147"/>
      <c r="AB968" s="147"/>
      <c r="AC968" s="147"/>
      <c r="AD968" s="147"/>
      <c r="AE968" s="147"/>
      <c r="AF968" s="147"/>
      <c r="AG968" s="147" t="s">
        <v>293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outlineLevel="3" x14ac:dyDescent="0.2">
      <c r="A969" s="154"/>
      <c r="B969" s="155"/>
      <c r="C969" s="193" t="s">
        <v>1403</v>
      </c>
      <c r="D969" s="189"/>
      <c r="E969" s="190">
        <v>1.1200000000000001</v>
      </c>
      <c r="F969" s="158"/>
      <c r="G969" s="158"/>
      <c r="H969" s="158"/>
      <c r="I969" s="158"/>
      <c r="J969" s="158"/>
      <c r="K969" s="158"/>
      <c r="L969" s="158"/>
      <c r="M969" s="158"/>
      <c r="N969" s="157"/>
      <c r="O969" s="157"/>
      <c r="P969" s="157"/>
      <c r="Q969" s="157"/>
      <c r="R969" s="158"/>
      <c r="S969" s="158"/>
      <c r="T969" s="158"/>
      <c r="U969" s="158"/>
      <c r="V969" s="158"/>
      <c r="W969" s="158"/>
      <c r="X969" s="158"/>
      <c r="Y969" s="158"/>
      <c r="Z969" s="147"/>
      <c r="AA969" s="147"/>
      <c r="AB969" s="147"/>
      <c r="AC969" s="147"/>
      <c r="AD969" s="147"/>
      <c r="AE969" s="147"/>
      <c r="AF969" s="147"/>
      <c r="AG969" s="147" t="s">
        <v>293</v>
      </c>
      <c r="AH969" s="147">
        <v>0</v>
      </c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outlineLevel="3" x14ac:dyDescent="0.2">
      <c r="A970" s="154"/>
      <c r="B970" s="155"/>
      <c r="C970" s="193" t="s">
        <v>735</v>
      </c>
      <c r="D970" s="189"/>
      <c r="E970" s="190">
        <v>2.4</v>
      </c>
      <c r="F970" s="158"/>
      <c r="G970" s="158"/>
      <c r="H970" s="158"/>
      <c r="I970" s="158"/>
      <c r="J970" s="158"/>
      <c r="K970" s="158"/>
      <c r="L970" s="158"/>
      <c r="M970" s="158"/>
      <c r="N970" s="157"/>
      <c r="O970" s="157"/>
      <c r="P970" s="157"/>
      <c r="Q970" s="157"/>
      <c r="R970" s="158"/>
      <c r="S970" s="158"/>
      <c r="T970" s="158"/>
      <c r="U970" s="158"/>
      <c r="V970" s="158"/>
      <c r="W970" s="158"/>
      <c r="X970" s="158"/>
      <c r="Y970" s="158"/>
      <c r="Z970" s="147"/>
      <c r="AA970" s="147"/>
      <c r="AB970" s="147"/>
      <c r="AC970" s="147"/>
      <c r="AD970" s="147"/>
      <c r="AE970" s="147"/>
      <c r="AF970" s="147"/>
      <c r="AG970" s="147" t="s">
        <v>293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">
      <c r="A971" s="154"/>
      <c r="B971" s="155"/>
      <c r="C971" s="193" t="s">
        <v>1283</v>
      </c>
      <c r="D971" s="189"/>
      <c r="E971" s="190">
        <v>2.35</v>
      </c>
      <c r="F971" s="158"/>
      <c r="G971" s="158"/>
      <c r="H971" s="158"/>
      <c r="I971" s="158"/>
      <c r="J971" s="158"/>
      <c r="K971" s="158"/>
      <c r="L971" s="158"/>
      <c r="M971" s="158"/>
      <c r="N971" s="157"/>
      <c r="O971" s="157"/>
      <c r="P971" s="157"/>
      <c r="Q971" s="157"/>
      <c r="R971" s="158"/>
      <c r="S971" s="158"/>
      <c r="T971" s="158"/>
      <c r="U971" s="158"/>
      <c r="V971" s="158"/>
      <c r="W971" s="158"/>
      <c r="X971" s="158"/>
      <c r="Y971" s="158"/>
      <c r="Z971" s="147"/>
      <c r="AA971" s="147"/>
      <c r="AB971" s="147"/>
      <c r="AC971" s="147"/>
      <c r="AD971" s="147"/>
      <c r="AE971" s="147"/>
      <c r="AF971" s="147"/>
      <c r="AG971" s="147" t="s">
        <v>293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3" x14ac:dyDescent="0.2">
      <c r="A972" s="154"/>
      <c r="B972" s="155"/>
      <c r="C972" s="194" t="s">
        <v>297</v>
      </c>
      <c r="D972" s="191"/>
      <c r="E972" s="192">
        <v>313.3</v>
      </c>
      <c r="F972" s="158"/>
      <c r="G972" s="158"/>
      <c r="H972" s="158"/>
      <c r="I972" s="158"/>
      <c r="J972" s="158"/>
      <c r="K972" s="158"/>
      <c r="L972" s="158"/>
      <c r="M972" s="158"/>
      <c r="N972" s="157"/>
      <c r="O972" s="157"/>
      <c r="P972" s="157"/>
      <c r="Q972" s="157"/>
      <c r="R972" s="158"/>
      <c r="S972" s="158"/>
      <c r="T972" s="158"/>
      <c r="U972" s="158"/>
      <c r="V972" s="158"/>
      <c r="W972" s="158"/>
      <c r="X972" s="158"/>
      <c r="Y972" s="158"/>
      <c r="Z972" s="147"/>
      <c r="AA972" s="147"/>
      <c r="AB972" s="147"/>
      <c r="AC972" s="147"/>
      <c r="AD972" s="147"/>
      <c r="AE972" s="147"/>
      <c r="AF972" s="147"/>
      <c r="AG972" s="147" t="s">
        <v>293</v>
      </c>
      <c r="AH972" s="147">
        <v>1</v>
      </c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3" x14ac:dyDescent="0.2">
      <c r="A973" s="154"/>
      <c r="B973" s="155"/>
      <c r="C973" s="193" t="s">
        <v>1404</v>
      </c>
      <c r="D973" s="189"/>
      <c r="E973" s="190">
        <v>15.664999999999999</v>
      </c>
      <c r="F973" s="158"/>
      <c r="G973" s="158"/>
      <c r="H973" s="158"/>
      <c r="I973" s="158"/>
      <c r="J973" s="158"/>
      <c r="K973" s="158"/>
      <c r="L973" s="158"/>
      <c r="M973" s="158"/>
      <c r="N973" s="157"/>
      <c r="O973" s="157"/>
      <c r="P973" s="157"/>
      <c r="Q973" s="157"/>
      <c r="R973" s="158"/>
      <c r="S973" s="158"/>
      <c r="T973" s="158"/>
      <c r="U973" s="158"/>
      <c r="V973" s="158"/>
      <c r="W973" s="158"/>
      <c r="X973" s="158"/>
      <c r="Y973" s="158"/>
      <c r="Z973" s="147"/>
      <c r="AA973" s="147"/>
      <c r="AB973" s="147"/>
      <c r="AC973" s="147"/>
      <c r="AD973" s="147"/>
      <c r="AE973" s="147"/>
      <c r="AF973" s="147"/>
      <c r="AG973" s="147" t="s">
        <v>293</v>
      </c>
      <c r="AH973" s="147">
        <v>0</v>
      </c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outlineLevel="1" x14ac:dyDescent="0.2">
      <c r="A974" s="168">
        <v>102</v>
      </c>
      <c r="B974" s="169" t="s">
        <v>1405</v>
      </c>
      <c r="C974" s="184" t="s">
        <v>1406</v>
      </c>
      <c r="D974" s="170" t="s">
        <v>383</v>
      </c>
      <c r="E974" s="171">
        <v>78</v>
      </c>
      <c r="F974" s="172"/>
      <c r="G974" s="173">
        <f>ROUND(E974*F974,2)</f>
        <v>0</v>
      </c>
      <c r="H974" s="172"/>
      <c r="I974" s="173">
        <f>ROUND(E974*H974,2)</f>
        <v>0</v>
      </c>
      <c r="J974" s="172"/>
      <c r="K974" s="173">
        <f>ROUND(E974*J974,2)</f>
        <v>0</v>
      </c>
      <c r="L974" s="173">
        <v>21</v>
      </c>
      <c r="M974" s="173">
        <f>G974*(1+L974/100)</f>
        <v>0</v>
      </c>
      <c r="N974" s="171">
        <v>2.0000000000000002E-5</v>
      </c>
      <c r="O974" s="171">
        <f>ROUND(E974*N974,2)</f>
        <v>0</v>
      </c>
      <c r="P974" s="171">
        <v>0</v>
      </c>
      <c r="Q974" s="171">
        <f>ROUND(E974*P974,2)</f>
        <v>0</v>
      </c>
      <c r="R974" s="173" t="s">
        <v>962</v>
      </c>
      <c r="S974" s="173" t="s">
        <v>248</v>
      </c>
      <c r="T974" s="174" t="s">
        <v>289</v>
      </c>
      <c r="U974" s="158">
        <v>0</v>
      </c>
      <c r="V974" s="158">
        <f>ROUND(E974*U974,2)</f>
        <v>0</v>
      </c>
      <c r="W974" s="158"/>
      <c r="X974" s="158" t="s">
        <v>963</v>
      </c>
      <c r="Y974" s="158" t="s">
        <v>250</v>
      </c>
      <c r="Z974" s="147"/>
      <c r="AA974" s="147"/>
      <c r="AB974" s="147"/>
      <c r="AC974" s="147"/>
      <c r="AD974" s="147"/>
      <c r="AE974" s="147"/>
      <c r="AF974" s="147"/>
      <c r="AG974" s="147" t="s">
        <v>964</v>
      </c>
      <c r="AH974" s="147"/>
      <c r="AI974" s="147"/>
      <c r="AJ974" s="147"/>
      <c r="AK974" s="147"/>
      <c r="AL974" s="147"/>
      <c r="AM974" s="147"/>
      <c r="AN974" s="147"/>
      <c r="AO974" s="147"/>
      <c r="AP974" s="147"/>
      <c r="AQ974" s="147"/>
      <c r="AR974" s="147"/>
      <c r="AS974" s="147"/>
      <c r="AT974" s="147"/>
      <c r="AU974" s="147"/>
      <c r="AV974" s="147"/>
      <c r="AW974" s="147"/>
      <c r="AX974" s="147"/>
      <c r="AY974" s="147"/>
      <c r="AZ974" s="147"/>
      <c r="BA974" s="147"/>
      <c r="BB974" s="147"/>
      <c r="BC974" s="147"/>
      <c r="BD974" s="147"/>
      <c r="BE974" s="147"/>
      <c r="BF974" s="147"/>
      <c r="BG974" s="147"/>
      <c r="BH974" s="147"/>
    </row>
    <row r="975" spans="1:60" outlineLevel="2" x14ac:dyDescent="0.2">
      <c r="A975" s="154"/>
      <c r="B975" s="155"/>
      <c r="C975" s="193" t="s">
        <v>1402</v>
      </c>
      <c r="D975" s="189"/>
      <c r="E975" s="190"/>
      <c r="F975" s="158"/>
      <c r="G975" s="158"/>
      <c r="H975" s="158"/>
      <c r="I975" s="158"/>
      <c r="J975" s="158"/>
      <c r="K975" s="158"/>
      <c r="L975" s="158"/>
      <c r="M975" s="158"/>
      <c r="N975" s="157"/>
      <c r="O975" s="157"/>
      <c r="P975" s="157"/>
      <c r="Q975" s="157"/>
      <c r="R975" s="158"/>
      <c r="S975" s="158"/>
      <c r="T975" s="158"/>
      <c r="U975" s="158"/>
      <c r="V975" s="158"/>
      <c r="W975" s="158"/>
      <c r="X975" s="158"/>
      <c r="Y975" s="158"/>
      <c r="Z975" s="147"/>
      <c r="AA975" s="147"/>
      <c r="AB975" s="147"/>
      <c r="AC975" s="147"/>
      <c r="AD975" s="147"/>
      <c r="AE975" s="147"/>
      <c r="AF975" s="147"/>
      <c r="AG975" s="147" t="s">
        <v>293</v>
      </c>
      <c r="AH975" s="147">
        <v>0</v>
      </c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3" x14ac:dyDescent="0.2">
      <c r="A976" s="154"/>
      <c r="B976" s="155"/>
      <c r="C976" s="193" t="s">
        <v>1363</v>
      </c>
      <c r="D976" s="189"/>
      <c r="E976" s="190">
        <v>2</v>
      </c>
      <c r="F976" s="158"/>
      <c r="G976" s="158"/>
      <c r="H976" s="158"/>
      <c r="I976" s="158"/>
      <c r="J976" s="158"/>
      <c r="K976" s="158"/>
      <c r="L976" s="158"/>
      <c r="M976" s="158"/>
      <c r="N976" s="157"/>
      <c r="O976" s="157"/>
      <c r="P976" s="157"/>
      <c r="Q976" s="157"/>
      <c r="R976" s="158"/>
      <c r="S976" s="158"/>
      <c r="T976" s="158"/>
      <c r="U976" s="158"/>
      <c r="V976" s="158"/>
      <c r="W976" s="158"/>
      <c r="X976" s="158"/>
      <c r="Y976" s="158"/>
      <c r="Z976" s="147"/>
      <c r="AA976" s="147"/>
      <c r="AB976" s="147"/>
      <c r="AC976" s="147"/>
      <c r="AD976" s="147"/>
      <c r="AE976" s="147"/>
      <c r="AF976" s="147"/>
      <c r="AG976" s="147" t="s">
        <v>293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outlineLevel="3" x14ac:dyDescent="0.2">
      <c r="A977" s="154"/>
      <c r="B977" s="155"/>
      <c r="C977" s="193" t="s">
        <v>1407</v>
      </c>
      <c r="D977" s="189"/>
      <c r="E977" s="190">
        <v>1</v>
      </c>
      <c r="F977" s="158"/>
      <c r="G977" s="158"/>
      <c r="H977" s="158"/>
      <c r="I977" s="158"/>
      <c r="J977" s="158"/>
      <c r="K977" s="158"/>
      <c r="L977" s="158"/>
      <c r="M977" s="158"/>
      <c r="N977" s="157"/>
      <c r="O977" s="157"/>
      <c r="P977" s="157"/>
      <c r="Q977" s="157"/>
      <c r="R977" s="158"/>
      <c r="S977" s="158"/>
      <c r="T977" s="158"/>
      <c r="U977" s="158"/>
      <c r="V977" s="158"/>
      <c r="W977" s="158"/>
      <c r="X977" s="158"/>
      <c r="Y977" s="158"/>
      <c r="Z977" s="147"/>
      <c r="AA977" s="147"/>
      <c r="AB977" s="147"/>
      <c r="AC977" s="147"/>
      <c r="AD977" s="147"/>
      <c r="AE977" s="147"/>
      <c r="AF977" s="147"/>
      <c r="AG977" s="147" t="s">
        <v>293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outlineLevel="3" x14ac:dyDescent="0.2">
      <c r="A978" s="154"/>
      <c r="B978" s="155"/>
      <c r="C978" s="193" t="s">
        <v>1408</v>
      </c>
      <c r="D978" s="189"/>
      <c r="E978" s="190">
        <v>1</v>
      </c>
      <c r="F978" s="158"/>
      <c r="G978" s="158"/>
      <c r="H978" s="158"/>
      <c r="I978" s="158"/>
      <c r="J978" s="158"/>
      <c r="K978" s="158"/>
      <c r="L978" s="158"/>
      <c r="M978" s="158"/>
      <c r="N978" s="157"/>
      <c r="O978" s="157"/>
      <c r="P978" s="157"/>
      <c r="Q978" s="157"/>
      <c r="R978" s="158"/>
      <c r="S978" s="158"/>
      <c r="T978" s="158"/>
      <c r="U978" s="158"/>
      <c r="V978" s="158"/>
      <c r="W978" s="158"/>
      <c r="X978" s="158"/>
      <c r="Y978" s="158"/>
      <c r="Z978" s="147"/>
      <c r="AA978" s="147"/>
      <c r="AB978" s="147"/>
      <c r="AC978" s="147"/>
      <c r="AD978" s="147"/>
      <c r="AE978" s="147"/>
      <c r="AF978" s="147"/>
      <c r="AG978" s="147" t="s">
        <v>293</v>
      </c>
      <c r="AH978" s="147">
        <v>0</v>
      </c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3" x14ac:dyDescent="0.2">
      <c r="A979" s="154"/>
      <c r="B979" s="155"/>
      <c r="C979" s="193" t="s">
        <v>389</v>
      </c>
      <c r="D979" s="189"/>
      <c r="E979" s="190">
        <v>1</v>
      </c>
      <c r="F979" s="158"/>
      <c r="G979" s="158"/>
      <c r="H979" s="158"/>
      <c r="I979" s="158"/>
      <c r="J979" s="158"/>
      <c r="K979" s="158"/>
      <c r="L979" s="158"/>
      <c r="M979" s="158"/>
      <c r="N979" s="157"/>
      <c r="O979" s="157"/>
      <c r="P979" s="157"/>
      <c r="Q979" s="157"/>
      <c r="R979" s="158"/>
      <c r="S979" s="158"/>
      <c r="T979" s="158"/>
      <c r="U979" s="158"/>
      <c r="V979" s="158"/>
      <c r="W979" s="158"/>
      <c r="X979" s="158"/>
      <c r="Y979" s="158"/>
      <c r="Z979" s="147"/>
      <c r="AA979" s="147"/>
      <c r="AB979" s="147"/>
      <c r="AC979" s="147"/>
      <c r="AD979" s="147"/>
      <c r="AE979" s="147"/>
      <c r="AF979" s="147"/>
      <c r="AG979" s="147" t="s">
        <v>293</v>
      </c>
      <c r="AH979" s="147">
        <v>0</v>
      </c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3" x14ac:dyDescent="0.2">
      <c r="A980" s="154"/>
      <c r="B980" s="155"/>
      <c r="C980" s="193" t="s">
        <v>1364</v>
      </c>
      <c r="D980" s="189"/>
      <c r="E980" s="190">
        <v>1</v>
      </c>
      <c r="F980" s="158"/>
      <c r="G980" s="158"/>
      <c r="H980" s="158"/>
      <c r="I980" s="158"/>
      <c r="J980" s="158"/>
      <c r="K980" s="158"/>
      <c r="L980" s="158"/>
      <c r="M980" s="158"/>
      <c r="N980" s="157"/>
      <c r="O980" s="157"/>
      <c r="P980" s="157"/>
      <c r="Q980" s="157"/>
      <c r="R980" s="158"/>
      <c r="S980" s="158"/>
      <c r="T980" s="158"/>
      <c r="U980" s="158"/>
      <c r="V980" s="158"/>
      <c r="W980" s="158"/>
      <c r="X980" s="158"/>
      <c r="Y980" s="158"/>
      <c r="Z980" s="147"/>
      <c r="AA980" s="147"/>
      <c r="AB980" s="147"/>
      <c r="AC980" s="147"/>
      <c r="AD980" s="147"/>
      <c r="AE980" s="147"/>
      <c r="AF980" s="147"/>
      <c r="AG980" s="147" t="s">
        <v>293</v>
      </c>
      <c r="AH980" s="147">
        <v>0</v>
      </c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3" x14ac:dyDescent="0.2">
      <c r="A981" s="154"/>
      <c r="B981" s="155"/>
      <c r="C981" s="193" t="s">
        <v>1365</v>
      </c>
      <c r="D981" s="189"/>
      <c r="E981" s="190">
        <v>3</v>
      </c>
      <c r="F981" s="158"/>
      <c r="G981" s="158"/>
      <c r="H981" s="158"/>
      <c r="I981" s="158"/>
      <c r="J981" s="158"/>
      <c r="K981" s="158"/>
      <c r="L981" s="158"/>
      <c r="M981" s="158"/>
      <c r="N981" s="157"/>
      <c r="O981" s="157"/>
      <c r="P981" s="157"/>
      <c r="Q981" s="157"/>
      <c r="R981" s="158"/>
      <c r="S981" s="158"/>
      <c r="T981" s="158"/>
      <c r="U981" s="158"/>
      <c r="V981" s="158"/>
      <c r="W981" s="158"/>
      <c r="X981" s="158"/>
      <c r="Y981" s="158"/>
      <c r="Z981" s="147"/>
      <c r="AA981" s="147"/>
      <c r="AB981" s="147"/>
      <c r="AC981" s="147"/>
      <c r="AD981" s="147"/>
      <c r="AE981" s="147"/>
      <c r="AF981" s="147"/>
      <c r="AG981" s="147" t="s">
        <v>293</v>
      </c>
      <c r="AH981" s="147">
        <v>0</v>
      </c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outlineLevel="3" x14ac:dyDescent="0.2">
      <c r="A982" s="154"/>
      <c r="B982" s="155"/>
      <c r="C982" s="193" t="s">
        <v>1366</v>
      </c>
      <c r="D982" s="189"/>
      <c r="E982" s="190">
        <v>4</v>
      </c>
      <c r="F982" s="158"/>
      <c r="G982" s="158"/>
      <c r="H982" s="158"/>
      <c r="I982" s="158"/>
      <c r="J982" s="158"/>
      <c r="K982" s="158"/>
      <c r="L982" s="158"/>
      <c r="M982" s="158"/>
      <c r="N982" s="157"/>
      <c r="O982" s="157"/>
      <c r="P982" s="157"/>
      <c r="Q982" s="157"/>
      <c r="R982" s="158"/>
      <c r="S982" s="158"/>
      <c r="T982" s="158"/>
      <c r="U982" s="158"/>
      <c r="V982" s="158"/>
      <c r="W982" s="158"/>
      <c r="X982" s="158"/>
      <c r="Y982" s="158"/>
      <c r="Z982" s="147"/>
      <c r="AA982" s="147"/>
      <c r="AB982" s="147"/>
      <c r="AC982" s="147"/>
      <c r="AD982" s="147"/>
      <c r="AE982" s="147"/>
      <c r="AF982" s="147"/>
      <c r="AG982" s="147" t="s">
        <v>293</v>
      </c>
      <c r="AH982" s="147">
        <v>0</v>
      </c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</row>
    <row r="983" spans="1:60" outlineLevel="3" x14ac:dyDescent="0.2">
      <c r="A983" s="154"/>
      <c r="B983" s="155"/>
      <c r="C983" s="193" t="s">
        <v>1367</v>
      </c>
      <c r="D983" s="189"/>
      <c r="E983" s="190">
        <v>2</v>
      </c>
      <c r="F983" s="158"/>
      <c r="G983" s="158"/>
      <c r="H983" s="158"/>
      <c r="I983" s="158"/>
      <c r="J983" s="158"/>
      <c r="K983" s="158"/>
      <c r="L983" s="158"/>
      <c r="M983" s="158"/>
      <c r="N983" s="157"/>
      <c r="O983" s="157"/>
      <c r="P983" s="157"/>
      <c r="Q983" s="157"/>
      <c r="R983" s="158"/>
      <c r="S983" s="158"/>
      <c r="T983" s="158"/>
      <c r="U983" s="158"/>
      <c r="V983" s="158"/>
      <c r="W983" s="158"/>
      <c r="X983" s="158"/>
      <c r="Y983" s="158"/>
      <c r="Z983" s="147"/>
      <c r="AA983" s="147"/>
      <c r="AB983" s="147"/>
      <c r="AC983" s="147"/>
      <c r="AD983" s="147"/>
      <c r="AE983" s="147"/>
      <c r="AF983" s="147"/>
      <c r="AG983" s="147" t="s">
        <v>293</v>
      </c>
      <c r="AH983" s="147">
        <v>0</v>
      </c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3" x14ac:dyDescent="0.2">
      <c r="A984" s="154"/>
      <c r="B984" s="155"/>
      <c r="C984" s="193" t="s">
        <v>1368</v>
      </c>
      <c r="D984" s="189"/>
      <c r="E984" s="190">
        <v>1</v>
      </c>
      <c r="F984" s="158"/>
      <c r="G984" s="158"/>
      <c r="H984" s="158"/>
      <c r="I984" s="158"/>
      <c r="J984" s="158"/>
      <c r="K984" s="158"/>
      <c r="L984" s="158"/>
      <c r="M984" s="158"/>
      <c r="N984" s="157"/>
      <c r="O984" s="157"/>
      <c r="P984" s="157"/>
      <c r="Q984" s="157"/>
      <c r="R984" s="158"/>
      <c r="S984" s="158"/>
      <c r="T984" s="158"/>
      <c r="U984" s="158"/>
      <c r="V984" s="158"/>
      <c r="W984" s="158"/>
      <c r="X984" s="158"/>
      <c r="Y984" s="158"/>
      <c r="Z984" s="147"/>
      <c r="AA984" s="147"/>
      <c r="AB984" s="147"/>
      <c r="AC984" s="147"/>
      <c r="AD984" s="147"/>
      <c r="AE984" s="147"/>
      <c r="AF984" s="147"/>
      <c r="AG984" s="147" t="s">
        <v>293</v>
      </c>
      <c r="AH984" s="147">
        <v>0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">
      <c r="A985" s="154"/>
      <c r="B985" s="155"/>
      <c r="C985" s="193" t="s">
        <v>1369</v>
      </c>
      <c r="D985" s="189"/>
      <c r="E985" s="190">
        <v>2</v>
      </c>
      <c r="F985" s="158"/>
      <c r="G985" s="158"/>
      <c r="H985" s="158"/>
      <c r="I985" s="158"/>
      <c r="J985" s="158"/>
      <c r="K985" s="158"/>
      <c r="L985" s="158"/>
      <c r="M985" s="158"/>
      <c r="N985" s="157"/>
      <c r="O985" s="157"/>
      <c r="P985" s="157"/>
      <c r="Q985" s="157"/>
      <c r="R985" s="158"/>
      <c r="S985" s="158"/>
      <c r="T985" s="158"/>
      <c r="U985" s="158"/>
      <c r="V985" s="158"/>
      <c r="W985" s="158"/>
      <c r="X985" s="158"/>
      <c r="Y985" s="158"/>
      <c r="Z985" s="147"/>
      <c r="AA985" s="147"/>
      <c r="AB985" s="147"/>
      <c r="AC985" s="147"/>
      <c r="AD985" s="147"/>
      <c r="AE985" s="147"/>
      <c r="AF985" s="147"/>
      <c r="AG985" s="147" t="s">
        <v>293</v>
      </c>
      <c r="AH985" s="147">
        <v>0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3" x14ac:dyDescent="0.2">
      <c r="A986" s="154"/>
      <c r="B986" s="155"/>
      <c r="C986" s="193" t="s">
        <v>1370</v>
      </c>
      <c r="D986" s="189"/>
      <c r="E986" s="190">
        <v>2</v>
      </c>
      <c r="F986" s="158"/>
      <c r="G986" s="158"/>
      <c r="H986" s="158"/>
      <c r="I986" s="158"/>
      <c r="J986" s="158"/>
      <c r="K986" s="158"/>
      <c r="L986" s="158"/>
      <c r="M986" s="158"/>
      <c r="N986" s="157"/>
      <c r="O986" s="157"/>
      <c r="P986" s="157"/>
      <c r="Q986" s="157"/>
      <c r="R986" s="158"/>
      <c r="S986" s="158"/>
      <c r="T986" s="158"/>
      <c r="U986" s="158"/>
      <c r="V986" s="158"/>
      <c r="W986" s="158"/>
      <c r="X986" s="158"/>
      <c r="Y986" s="158"/>
      <c r="Z986" s="147"/>
      <c r="AA986" s="147"/>
      <c r="AB986" s="147"/>
      <c r="AC986" s="147"/>
      <c r="AD986" s="147"/>
      <c r="AE986" s="147"/>
      <c r="AF986" s="147"/>
      <c r="AG986" s="147" t="s">
        <v>293</v>
      </c>
      <c r="AH986" s="147">
        <v>0</v>
      </c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outlineLevel="3" x14ac:dyDescent="0.2">
      <c r="A987" s="154"/>
      <c r="B987" s="155"/>
      <c r="C987" s="193" t="s">
        <v>1409</v>
      </c>
      <c r="D987" s="189"/>
      <c r="E987" s="190">
        <v>1</v>
      </c>
      <c r="F987" s="158"/>
      <c r="G987" s="158"/>
      <c r="H987" s="158"/>
      <c r="I987" s="158"/>
      <c r="J987" s="158"/>
      <c r="K987" s="158"/>
      <c r="L987" s="158"/>
      <c r="M987" s="158"/>
      <c r="N987" s="157"/>
      <c r="O987" s="157"/>
      <c r="P987" s="157"/>
      <c r="Q987" s="157"/>
      <c r="R987" s="158"/>
      <c r="S987" s="158"/>
      <c r="T987" s="158"/>
      <c r="U987" s="158"/>
      <c r="V987" s="158"/>
      <c r="W987" s="158"/>
      <c r="X987" s="158"/>
      <c r="Y987" s="158"/>
      <c r="Z987" s="147"/>
      <c r="AA987" s="147"/>
      <c r="AB987" s="147"/>
      <c r="AC987" s="147"/>
      <c r="AD987" s="147"/>
      <c r="AE987" s="147"/>
      <c r="AF987" s="147"/>
      <c r="AG987" s="147" t="s">
        <v>293</v>
      </c>
      <c r="AH987" s="147">
        <v>0</v>
      </c>
      <c r="AI987" s="147"/>
      <c r="AJ987" s="147"/>
      <c r="AK987" s="147"/>
      <c r="AL987" s="147"/>
      <c r="AM987" s="147"/>
      <c r="AN987" s="147"/>
      <c r="AO987" s="147"/>
      <c r="AP987" s="147"/>
      <c r="AQ987" s="147"/>
      <c r="AR987" s="147"/>
      <c r="AS987" s="147"/>
      <c r="AT987" s="147"/>
      <c r="AU987" s="147"/>
      <c r="AV987" s="147"/>
      <c r="AW987" s="147"/>
      <c r="AX987" s="147"/>
      <c r="AY987" s="147"/>
      <c r="AZ987" s="147"/>
      <c r="BA987" s="147"/>
      <c r="BB987" s="147"/>
      <c r="BC987" s="147"/>
      <c r="BD987" s="147"/>
      <c r="BE987" s="147"/>
      <c r="BF987" s="147"/>
      <c r="BG987" s="147"/>
      <c r="BH987" s="147"/>
    </row>
    <row r="988" spans="1:60" outlineLevel="3" x14ac:dyDescent="0.2">
      <c r="A988" s="154"/>
      <c r="B988" s="155"/>
      <c r="C988" s="193" t="s">
        <v>1410</v>
      </c>
      <c r="D988" s="189"/>
      <c r="E988" s="190">
        <v>1</v>
      </c>
      <c r="F988" s="158"/>
      <c r="G988" s="158"/>
      <c r="H988" s="158"/>
      <c r="I988" s="158"/>
      <c r="J988" s="158"/>
      <c r="K988" s="158"/>
      <c r="L988" s="158"/>
      <c r="M988" s="158"/>
      <c r="N988" s="157"/>
      <c r="O988" s="157"/>
      <c r="P988" s="157"/>
      <c r="Q988" s="157"/>
      <c r="R988" s="158"/>
      <c r="S988" s="158"/>
      <c r="T988" s="158"/>
      <c r="U988" s="158"/>
      <c r="V988" s="158"/>
      <c r="W988" s="158"/>
      <c r="X988" s="158"/>
      <c r="Y988" s="158"/>
      <c r="Z988" s="147"/>
      <c r="AA988" s="147"/>
      <c r="AB988" s="147"/>
      <c r="AC988" s="147"/>
      <c r="AD988" s="147"/>
      <c r="AE988" s="147"/>
      <c r="AF988" s="147"/>
      <c r="AG988" s="147" t="s">
        <v>293</v>
      </c>
      <c r="AH988" s="147">
        <v>0</v>
      </c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3" x14ac:dyDescent="0.2">
      <c r="A989" s="154"/>
      <c r="B989" s="155"/>
      <c r="C989" s="193" t="s">
        <v>1371</v>
      </c>
      <c r="D989" s="189"/>
      <c r="E989" s="190">
        <v>2</v>
      </c>
      <c r="F989" s="158"/>
      <c r="G989" s="158"/>
      <c r="H989" s="158"/>
      <c r="I989" s="158"/>
      <c r="J989" s="158"/>
      <c r="K989" s="158"/>
      <c r="L989" s="158"/>
      <c r="M989" s="158"/>
      <c r="N989" s="157"/>
      <c r="O989" s="157"/>
      <c r="P989" s="157"/>
      <c r="Q989" s="157"/>
      <c r="R989" s="158"/>
      <c r="S989" s="158"/>
      <c r="T989" s="158"/>
      <c r="U989" s="158"/>
      <c r="V989" s="158"/>
      <c r="W989" s="158"/>
      <c r="X989" s="158"/>
      <c r="Y989" s="158"/>
      <c r="Z989" s="147"/>
      <c r="AA989" s="147"/>
      <c r="AB989" s="147"/>
      <c r="AC989" s="147"/>
      <c r="AD989" s="147"/>
      <c r="AE989" s="147"/>
      <c r="AF989" s="147"/>
      <c r="AG989" s="147" t="s">
        <v>293</v>
      </c>
      <c r="AH989" s="147">
        <v>0</v>
      </c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3" x14ac:dyDescent="0.2">
      <c r="A990" s="154"/>
      <c r="B990" s="155"/>
      <c r="C990" s="193" t="s">
        <v>1411</v>
      </c>
      <c r="D990" s="189"/>
      <c r="E990" s="190">
        <v>1</v>
      </c>
      <c r="F990" s="158"/>
      <c r="G990" s="158"/>
      <c r="H990" s="158"/>
      <c r="I990" s="158"/>
      <c r="J990" s="158"/>
      <c r="K990" s="158"/>
      <c r="L990" s="158"/>
      <c r="M990" s="158"/>
      <c r="N990" s="157"/>
      <c r="O990" s="157"/>
      <c r="P990" s="157"/>
      <c r="Q990" s="157"/>
      <c r="R990" s="158"/>
      <c r="S990" s="158"/>
      <c r="T990" s="158"/>
      <c r="U990" s="158"/>
      <c r="V990" s="158"/>
      <c r="W990" s="158"/>
      <c r="X990" s="158"/>
      <c r="Y990" s="158"/>
      <c r="Z990" s="147"/>
      <c r="AA990" s="147"/>
      <c r="AB990" s="147"/>
      <c r="AC990" s="147"/>
      <c r="AD990" s="147"/>
      <c r="AE990" s="147"/>
      <c r="AF990" s="147"/>
      <c r="AG990" s="147" t="s">
        <v>293</v>
      </c>
      <c r="AH990" s="147">
        <v>0</v>
      </c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3" x14ac:dyDescent="0.2">
      <c r="A991" s="154"/>
      <c r="B991" s="155"/>
      <c r="C991" s="193" t="s">
        <v>1372</v>
      </c>
      <c r="D991" s="189"/>
      <c r="E991" s="190">
        <v>1</v>
      </c>
      <c r="F991" s="158"/>
      <c r="G991" s="158"/>
      <c r="H991" s="158"/>
      <c r="I991" s="158"/>
      <c r="J991" s="158"/>
      <c r="K991" s="158"/>
      <c r="L991" s="158"/>
      <c r="M991" s="158"/>
      <c r="N991" s="157"/>
      <c r="O991" s="157"/>
      <c r="P991" s="157"/>
      <c r="Q991" s="157"/>
      <c r="R991" s="158"/>
      <c r="S991" s="158"/>
      <c r="T991" s="158"/>
      <c r="U991" s="158"/>
      <c r="V991" s="158"/>
      <c r="W991" s="158"/>
      <c r="X991" s="158"/>
      <c r="Y991" s="158"/>
      <c r="Z991" s="147"/>
      <c r="AA991" s="147"/>
      <c r="AB991" s="147"/>
      <c r="AC991" s="147"/>
      <c r="AD991" s="147"/>
      <c r="AE991" s="147"/>
      <c r="AF991" s="147"/>
      <c r="AG991" s="147" t="s">
        <v>293</v>
      </c>
      <c r="AH991" s="147">
        <v>0</v>
      </c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3" x14ac:dyDescent="0.2">
      <c r="A992" s="154"/>
      <c r="B992" s="155"/>
      <c r="C992" s="193" t="s">
        <v>1373</v>
      </c>
      <c r="D992" s="189"/>
      <c r="E992" s="190">
        <v>1</v>
      </c>
      <c r="F992" s="158"/>
      <c r="G992" s="158"/>
      <c r="H992" s="158"/>
      <c r="I992" s="158"/>
      <c r="J992" s="158"/>
      <c r="K992" s="158"/>
      <c r="L992" s="158"/>
      <c r="M992" s="158"/>
      <c r="N992" s="157"/>
      <c r="O992" s="157"/>
      <c r="P992" s="157"/>
      <c r="Q992" s="157"/>
      <c r="R992" s="158"/>
      <c r="S992" s="158"/>
      <c r="T992" s="158"/>
      <c r="U992" s="158"/>
      <c r="V992" s="158"/>
      <c r="W992" s="158"/>
      <c r="X992" s="158"/>
      <c r="Y992" s="158"/>
      <c r="Z992" s="147"/>
      <c r="AA992" s="147"/>
      <c r="AB992" s="147"/>
      <c r="AC992" s="147"/>
      <c r="AD992" s="147"/>
      <c r="AE992" s="147"/>
      <c r="AF992" s="147"/>
      <c r="AG992" s="147" t="s">
        <v>293</v>
      </c>
      <c r="AH992" s="147">
        <v>0</v>
      </c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3" x14ac:dyDescent="0.2">
      <c r="A993" s="154"/>
      <c r="B993" s="155"/>
      <c r="C993" s="193" t="s">
        <v>1374</v>
      </c>
      <c r="D993" s="189"/>
      <c r="E993" s="190">
        <v>2</v>
      </c>
      <c r="F993" s="158"/>
      <c r="G993" s="158"/>
      <c r="H993" s="158"/>
      <c r="I993" s="158"/>
      <c r="J993" s="158"/>
      <c r="K993" s="158"/>
      <c r="L993" s="158"/>
      <c r="M993" s="158"/>
      <c r="N993" s="157"/>
      <c r="O993" s="157"/>
      <c r="P993" s="157"/>
      <c r="Q993" s="157"/>
      <c r="R993" s="158"/>
      <c r="S993" s="158"/>
      <c r="T993" s="158"/>
      <c r="U993" s="158"/>
      <c r="V993" s="158"/>
      <c r="W993" s="158"/>
      <c r="X993" s="158"/>
      <c r="Y993" s="158"/>
      <c r="Z993" s="147"/>
      <c r="AA993" s="147"/>
      <c r="AB993" s="147"/>
      <c r="AC993" s="147"/>
      <c r="AD993" s="147"/>
      <c r="AE993" s="147"/>
      <c r="AF993" s="147"/>
      <c r="AG993" s="147" t="s">
        <v>293</v>
      </c>
      <c r="AH993" s="147">
        <v>0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outlineLevel="3" x14ac:dyDescent="0.2">
      <c r="A994" s="154"/>
      <c r="B994" s="155"/>
      <c r="C994" s="193" t="s">
        <v>1375</v>
      </c>
      <c r="D994" s="189"/>
      <c r="E994" s="190">
        <v>2</v>
      </c>
      <c r="F994" s="158"/>
      <c r="G994" s="158"/>
      <c r="H994" s="158"/>
      <c r="I994" s="158"/>
      <c r="J994" s="158"/>
      <c r="K994" s="158"/>
      <c r="L994" s="158"/>
      <c r="M994" s="158"/>
      <c r="N994" s="157"/>
      <c r="O994" s="157"/>
      <c r="P994" s="157"/>
      <c r="Q994" s="157"/>
      <c r="R994" s="158"/>
      <c r="S994" s="158"/>
      <c r="T994" s="158"/>
      <c r="U994" s="158"/>
      <c r="V994" s="158"/>
      <c r="W994" s="158"/>
      <c r="X994" s="158"/>
      <c r="Y994" s="158"/>
      <c r="Z994" s="147"/>
      <c r="AA994" s="147"/>
      <c r="AB994" s="147"/>
      <c r="AC994" s="147"/>
      <c r="AD994" s="147"/>
      <c r="AE994" s="147"/>
      <c r="AF994" s="147"/>
      <c r="AG994" s="147" t="s">
        <v>293</v>
      </c>
      <c r="AH994" s="147">
        <v>0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3" x14ac:dyDescent="0.2">
      <c r="A995" s="154"/>
      <c r="B995" s="155"/>
      <c r="C995" s="193" t="s">
        <v>1376</v>
      </c>
      <c r="D995" s="189"/>
      <c r="E995" s="190">
        <v>1</v>
      </c>
      <c r="F995" s="158"/>
      <c r="G995" s="158"/>
      <c r="H995" s="158"/>
      <c r="I995" s="158"/>
      <c r="J995" s="158"/>
      <c r="K995" s="158"/>
      <c r="L995" s="158"/>
      <c r="M995" s="158"/>
      <c r="N995" s="157"/>
      <c r="O995" s="157"/>
      <c r="P995" s="157"/>
      <c r="Q995" s="157"/>
      <c r="R995" s="158"/>
      <c r="S995" s="158"/>
      <c r="T995" s="158"/>
      <c r="U995" s="158"/>
      <c r="V995" s="158"/>
      <c r="W995" s="158"/>
      <c r="X995" s="158"/>
      <c r="Y995" s="158"/>
      <c r="Z995" s="147"/>
      <c r="AA995" s="147"/>
      <c r="AB995" s="147"/>
      <c r="AC995" s="147"/>
      <c r="AD995" s="147"/>
      <c r="AE995" s="147"/>
      <c r="AF995" s="147"/>
      <c r="AG995" s="147" t="s">
        <v>293</v>
      </c>
      <c r="AH995" s="147">
        <v>0</v>
      </c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outlineLevel="3" x14ac:dyDescent="0.2">
      <c r="A996" s="154"/>
      <c r="B996" s="155"/>
      <c r="C996" s="193" t="s">
        <v>1412</v>
      </c>
      <c r="D996" s="189"/>
      <c r="E996" s="190">
        <v>1</v>
      </c>
      <c r="F996" s="158"/>
      <c r="G996" s="158"/>
      <c r="H996" s="158"/>
      <c r="I996" s="158"/>
      <c r="J996" s="158"/>
      <c r="K996" s="158"/>
      <c r="L996" s="158"/>
      <c r="M996" s="158"/>
      <c r="N996" s="157"/>
      <c r="O996" s="157"/>
      <c r="P996" s="157"/>
      <c r="Q996" s="157"/>
      <c r="R996" s="158"/>
      <c r="S996" s="158"/>
      <c r="T996" s="158"/>
      <c r="U996" s="158"/>
      <c r="V996" s="158"/>
      <c r="W996" s="158"/>
      <c r="X996" s="158"/>
      <c r="Y996" s="158"/>
      <c r="Z996" s="147"/>
      <c r="AA996" s="147"/>
      <c r="AB996" s="147"/>
      <c r="AC996" s="147"/>
      <c r="AD996" s="147"/>
      <c r="AE996" s="147"/>
      <c r="AF996" s="147"/>
      <c r="AG996" s="147" t="s">
        <v>293</v>
      </c>
      <c r="AH996" s="147">
        <v>0</v>
      </c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3" x14ac:dyDescent="0.2">
      <c r="A997" s="154"/>
      <c r="B997" s="155"/>
      <c r="C997" s="193" t="s">
        <v>1377</v>
      </c>
      <c r="D997" s="189"/>
      <c r="E997" s="190">
        <v>1</v>
      </c>
      <c r="F997" s="158"/>
      <c r="G997" s="158"/>
      <c r="H997" s="158"/>
      <c r="I997" s="158"/>
      <c r="J997" s="158"/>
      <c r="K997" s="158"/>
      <c r="L997" s="158"/>
      <c r="M997" s="158"/>
      <c r="N997" s="157"/>
      <c r="O997" s="157"/>
      <c r="P997" s="157"/>
      <c r="Q997" s="157"/>
      <c r="R997" s="158"/>
      <c r="S997" s="158"/>
      <c r="T997" s="158"/>
      <c r="U997" s="158"/>
      <c r="V997" s="158"/>
      <c r="W997" s="158"/>
      <c r="X997" s="158"/>
      <c r="Y997" s="158"/>
      <c r="Z997" s="147"/>
      <c r="AA997" s="147"/>
      <c r="AB997" s="147"/>
      <c r="AC997" s="147"/>
      <c r="AD997" s="147"/>
      <c r="AE997" s="147"/>
      <c r="AF997" s="147"/>
      <c r="AG997" s="147" t="s">
        <v>293</v>
      </c>
      <c r="AH997" s="147">
        <v>0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">
      <c r="A998" s="154"/>
      <c r="B998" s="155"/>
      <c r="C998" s="193" t="s">
        <v>1378</v>
      </c>
      <c r="D998" s="189"/>
      <c r="E998" s="190">
        <v>1</v>
      </c>
      <c r="F998" s="158"/>
      <c r="G998" s="158"/>
      <c r="H998" s="158"/>
      <c r="I998" s="158"/>
      <c r="J998" s="158"/>
      <c r="K998" s="158"/>
      <c r="L998" s="158"/>
      <c r="M998" s="158"/>
      <c r="N998" s="157"/>
      <c r="O998" s="157"/>
      <c r="P998" s="157"/>
      <c r="Q998" s="157"/>
      <c r="R998" s="158"/>
      <c r="S998" s="158"/>
      <c r="T998" s="158"/>
      <c r="U998" s="158"/>
      <c r="V998" s="158"/>
      <c r="W998" s="158"/>
      <c r="X998" s="158"/>
      <c r="Y998" s="158"/>
      <c r="Z998" s="147"/>
      <c r="AA998" s="147"/>
      <c r="AB998" s="147"/>
      <c r="AC998" s="147"/>
      <c r="AD998" s="147"/>
      <c r="AE998" s="147"/>
      <c r="AF998" s="147"/>
      <c r="AG998" s="147" t="s">
        <v>293</v>
      </c>
      <c r="AH998" s="147">
        <v>0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">
      <c r="A999" s="154"/>
      <c r="B999" s="155"/>
      <c r="C999" s="193" t="s">
        <v>1379</v>
      </c>
      <c r="D999" s="189"/>
      <c r="E999" s="190">
        <v>1</v>
      </c>
      <c r="F999" s="158"/>
      <c r="G999" s="158"/>
      <c r="H999" s="158"/>
      <c r="I999" s="158"/>
      <c r="J999" s="158"/>
      <c r="K999" s="158"/>
      <c r="L999" s="158"/>
      <c r="M999" s="158"/>
      <c r="N999" s="157"/>
      <c r="O999" s="157"/>
      <c r="P999" s="157"/>
      <c r="Q999" s="157"/>
      <c r="R999" s="158"/>
      <c r="S999" s="158"/>
      <c r="T999" s="158"/>
      <c r="U999" s="158"/>
      <c r="V999" s="158"/>
      <c r="W999" s="158"/>
      <c r="X999" s="158"/>
      <c r="Y999" s="158"/>
      <c r="Z999" s="147"/>
      <c r="AA999" s="147"/>
      <c r="AB999" s="147"/>
      <c r="AC999" s="147"/>
      <c r="AD999" s="147"/>
      <c r="AE999" s="147"/>
      <c r="AF999" s="147"/>
      <c r="AG999" s="147" t="s">
        <v>293</v>
      </c>
      <c r="AH999" s="147">
        <v>0</v>
      </c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outlineLevel="3" x14ac:dyDescent="0.2">
      <c r="A1000" s="154"/>
      <c r="B1000" s="155"/>
      <c r="C1000" s="193" t="s">
        <v>1380</v>
      </c>
      <c r="D1000" s="189"/>
      <c r="E1000" s="190">
        <v>2</v>
      </c>
      <c r="F1000" s="158"/>
      <c r="G1000" s="158"/>
      <c r="H1000" s="158"/>
      <c r="I1000" s="158"/>
      <c r="J1000" s="158"/>
      <c r="K1000" s="158"/>
      <c r="L1000" s="158"/>
      <c r="M1000" s="158"/>
      <c r="N1000" s="157"/>
      <c r="O1000" s="157"/>
      <c r="P1000" s="157"/>
      <c r="Q1000" s="157"/>
      <c r="R1000" s="158"/>
      <c r="S1000" s="158"/>
      <c r="T1000" s="158"/>
      <c r="U1000" s="158"/>
      <c r="V1000" s="158"/>
      <c r="W1000" s="158"/>
      <c r="X1000" s="158"/>
      <c r="Y1000" s="158"/>
      <c r="Z1000" s="147"/>
      <c r="AA1000" s="147"/>
      <c r="AB1000" s="147"/>
      <c r="AC1000" s="147"/>
      <c r="AD1000" s="147"/>
      <c r="AE1000" s="147"/>
      <c r="AF1000" s="147"/>
      <c r="AG1000" s="147" t="s">
        <v>293</v>
      </c>
      <c r="AH1000" s="147">
        <v>0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3" x14ac:dyDescent="0.2">
      <c r="A1001" s="154"/>
      <c r="B1001" s="155"/>
      <c r="C1001" s="193" t="s">
        <v>1381</v>
      </c>
      <c r="D1001" s="189"/>
      <c r="E1001" s="190">
        <v>1</v>
      </c>
      <c r="F1001" s="158"/>
      <c r="G1001" s="158"/>
      <c r="H1001" s="158"/>
      <c r="I1001" s="158"/>
      <c r="J1001" s="158"/>
      <c r="K1001" s="158"/>
      <c r="L1001" s="158"/>
      <c r="M1001" s="158"/>
      <c r="N1001" s="157"/>
      <c r="O1001" s="157"/>
      <c r="P1001" s="157"/>
      <c r="Q1001" s="157"/>
      <c r="R1001" s="158"/>
      <c r="S1001" s="158"/>
      <c r="T1001" s="158"/>
      <c r="U1001" s="158"/>
      <c r="V1001" s="158"/>
      <c r="W1001" s="158"/>
      <c r="X1001" s="158"/>
      <c r="Y1001" s="158"/>
      <c r="Z1001" s="147"/>
      <c r="AA1001" s="147"/>
      <c r="AB1001" s="147"/>
      <c r="AC1001" s="147"/>
      <c r="AD1001" s="147"/>
      <c r="AE1001" s="147"/>
      <c r="AF1001" s="147"/>
      <c r="AG1001" s="147" t="s">
        <v>293</v>
      </c>
      <c r="AH1001" s="147">
        <v>0</v>
      </c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3" x14ac:dyDescent="0.2">
      <c r="A1002" s="154"/>
      <c r="B1002" s="155"/>
      <c r="C1002" s="193" t="s">
        <v>1382</v>
      </c>
      <c r="D1002" s="189"/>
      <c r="E1002" s="190">
        <v>4</v>
      </c>
      <c r="F1002" s="158"/>
      <c r="G1002" s="158"/>
      <c r="H1002" s="158"/>
      <c r="I1002" s="158"/>
      <c r="J1002" s="158"/>
      <c r="K1002" s="158"/>
      <c r="L1002" s="158"/>
      <c r="M1002" s="158"/>
      <c r="N1002" s="157"/>
      <c r="O1002" s="157"/>
      <c r="P1002" s="157"/>
      <c r="Q1002" s="157"/>
      <c r="R1002" s="158"/>
      <c r="S1002" s="158"/>
      <c r="T1002" s="158"/>
      <c r="U1002" s="158"/>
      <c r="V1002" s="158"/>
      <c r="W1002" s="158"/>
      <c r="X1002" s="158"/>
      <c r="Y1002" s="158"/>
      <c r="Z1002" s="147"/>
      <c r="AA1002" s="147"/>
      <c r="AB1002" s="147"/>
      <c r="AC1002" s="147"/>
      <c r="AD1002" s="147"/>
      <c r="AE1002" s="147"/>
      <c r="AF1002" s="147"/>
      <c r="AG1002" s="147" t="s">
        <v>293</v>
      </c>
      <c r="AH1002" s="147">
        <v>0</v>
      </c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3" x14ac:dyDescent="0.2">
      <c r="A1003" s="154"/>
      <c r="B1003" s="155"/>
      <c r="C1003" s="193" t="s">
        <v>1383</v>
      </c>
      <c r="D1003" s="189"/>
      <c r="E1003" s="190">
        <v>1</v>
      </c>
      <c r="F1003" s="158"/>
      <c r="G1003" s="158"/>
      <c r="H1003" s="158"/>
      <c r="I1003" s="158"/>
      <c r="J1003" s="158"/>
      <c r="K1003" s="158"/>
      <c r="L1003" s="158"/>
      <c r="M1003" s="158"/>
      <c r="N1003" s="157"/>
      <c r="O1003" s="157"/>
      <c r="P1003" s="157"/>
      <c r="Q1003" s="157"/>
      <c r="R1003" s="158"/>
      <c r="S1003" s="158"/>
      <c r="T1003" s="158"/>
      <c r="U1003" s="158"/>
      <c r="V1003" s="158"/>
      <c r="W1003" s="158"/>
      <c r="X1003" s="158"/>
      <c r="Y1003" s="158"/>
      <c r="Z1003" s="147"/>
      <c r="AA1003" s="147"/>
      <c r="AB1003" s="147"/>
      <c r="AC1003" s="147"/>
      <c r="AD1003" s="147"/>
      <c r="AE1003" s="147"/>
      <c r="AF1003" s="147"/>
      <c r="AG1003" s="147" t="s">
        <v>293</v>
      </c>
      <c r="AH1003" s="147">
        <v>0</v>
      </c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3" x14ac:dyDescent="0.2">
      <c r="A1004" s="154"/>
      <c r="B1004" s="155"/>
      <c r="C1004" s="193" t="s">
        <v>1384</v>
      </c>
      <c r="D1004" s="189"/>
      <c r="E1004" s="190">
        <v>1</v>
      </c>
      <c r="F1004" s="158"/>
      <c r="G1004" s="158"/>
      <c r="H1004" s="158"/>
      <c r="I1004" s="158"/>
      <c r="J1004" s="158"/>
      <c r="K1004" s="158"/>
      <c r="L1004" s="158"/>
      <c r="M1004" s="158"/>
      <c r="N1004" s="157"/>
      <c r="O1004" s="157"/>
      <c r="P1004" s="157"/>
      <c r="Q1004" s="157"/>
      <c r="R1004" s="158"/>
      <c r="S1004" s="158"/>
      <c r="T1004" s="158"/>
      <c r="U1004" s="158"/>
      <c r="V1004" s="158"/>
      <c r="W1004" s="158"/>
      <c r="X1004" s="158"/>
      <c r="Y1004" s="158"/>
      <c r="Z1004" s="147"/>
      <c r="AA1004" s="147"/>
      <c r="AB1004" s="147"/>
      <c r="AC1004" s="147"/>
      <c r="AD1004" s="147"/>
      <c r="AE1004" s="147"/>
      <c r="AF1004" s="147"/>
      <c r="AG1004" s="147" t="s">
        <v>293</v>
      </c>
      <c r="AH1004" s="147">
        <v>0</v>
      </c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3" x14ac:dyDescent="0.2">
      <c r="A1005" s="154"/>
      <c r="B1005" s="155"/>
      <c r="C1005" s="193" t="s">
        <v>1385</v>
      </c>
      <c r="D1005" s="189"/>
      <c r="E1005" s="190">
        <v>1</v>
      </c>
      <c r="F1005" s="158"/>
      <c r="G1005" s="158"/>
      <c r="H1005" s="158"/>
      <c r="I1005" s="158"/>
      <c r="J1005" s="158"/>
      <c r="K1005" s="158"/>
      <c r="L1005" s="158"/>
      <c r="M1005" s="158"/>
      <c r="N1005" s="157"/>
      <c r="O1005" s="157"/>
      <c r="P1005" s="157"/>
      <c r="Q1005" s="157"/>
      <c r="R1005" s="158"/>
      <c r="S1005" s="158"/>
      <c r="T1005" s="158"/>
      <c r="U1005" s="158"/>
      <c r="V1005" s="158"/>
      <c r="W1005" s="158"/>
      <c r="X1005" s="158"/>
      <c r="Y1005" s="158"/>
      <c r="Z1005" s="147"/>
      <c r="AA1005" s="147"/>
      <c r="AB1005" s="147"/>
      <c r="AC1005" s="147"/>
      <c r="AD1005" s="147"/>
      <c r="AE1005" s="147"/>
      <c r="AF1005" s="147"/>
      <c r="AG1005" s="147" t="s">
        <v>293</v>
      </c>
      <c r="AH1005" s="147">
        <v>0</v>
      </c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outlineLevel="3" x14ac:dyDescent="0.2">
      <c r="A1006" s="154"/>
      <c r="B1006" s="155"/>
      <c r="C1006" s="193" t="s">
        <v>1386</v>
      </c>
      <c r="D1006" s="189"/>
      <c r="E1006" s="190">
        <v>1</v>
      </c>
      <c r="F1006" s="158"/>
      <c r="G1006" s="158"/>
      <c r="H1006" s="158"/>
      <c r="I1006" s="158"/>
      <c r="J1006" s="158"/>
      <c r="K1006" s="158"/>
      <c r="L1006" s="158"/>
      <c r="M1006" s="158"/>
      <c r="N1006" s="157"/>
      <c r="O1006" s="157"/>
      <c r="P1006" s="157"/>
      <c r="Q1006" s="157"/>
      <c r="R1006" s="158"/>
      <c r="S1006" s="158"/>
      <c r="T1006" s="158"/>
      <c r="U1006" s="158"/>
      <c r="V1006" s="158"/>
      <c r="W1006" s="158"/>
      <c r="X1006" s="158"/>
      <c r="Y1006" s="158"/>
      <c r="Z1006" s="147"/>
      <c r="AA1006" s="147"/>
      <c r="AB1006" s="147"/>
      <c r="AC1006" s="147"/>
      <c r="AD1006" s="147"/>
      <c r="AE1006" s="147"/>
      <c r="AF1006" s="147"/>
      <c r="AG1006" s="147" t="s">
        <v>293</v>
      </c>
      <c r="AH1006" s="147">
        <v>0</v>
      </c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47"/>
      <c r="BB1006" s="147"/>
      <c r="BC1006" s="147"/>
      <c r="BD1006" s="147"/>
      <c r="BE1006" s="147"/>
      <c r="BF1006" s="147"/>
      <c r="BG1006" s="147"/>
      <c r="BH1006" s="147"/>
    </row>
    <row r="1007" spans="1:60" outlineLevel="3" x14ac:dyDescent="0.2">
      <c r="A1007" s="154"/>
      <c r="B1007" s="155"/>
      <c r="C1007" s="193" t="s">
        <v>1387</v>
      </c>
      <c r="D1007" s="189"/>
      <c r="E1007" s="190">
        <v>1</v>
      </c>
      <c r="F1007" s="158"/>
      <c r="G1007" s="158"/>
      <c r="H1007" s="158"/>
      <c r="I1007" s="158"/>
      <c r="J1007" s="158"/>
      <c r="K1007" s="158"/>
      <c r="L1007" s="158"/>
      <c r="M1007" s="158"/>
      <c r="N1007" s="157"/>
      <c r="O1007" s="157"/>
      <c r="P1007" s="157"/>
      <c r="Q1007" s="157"/>
      <c r="R1007" s="158"/>
      <c r="S1007" s="158"/>
      <c r="T1007" s="158"/>
      <c r="U1007" s="158"/>
      <c r="V1007" s="158"/>
      <c r="W1007" s="158"/>
      <c r="X1007" s="158"/>
      <c r="Y1007" s="158"/>
      <c r="Z1007" s="147"/>
      <c r="AA1007" s="147"/>
      <c r="AB1007" s="147"/>
      <c r="AC1007" s="147"/>
      <c r="AD1007" s="147"/>
      <c r="AE1007" s="147"/>
      <c r="AF1007" s="147"/>
      <c r="AG1007" s="147" t="s">
        <v>293</v>
      </c>
      <c r="AH1007" s="147">
        <v>0</v>
      </c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outlineLevel="3" x14ac:dyDescent="0.2">
      <c r="A1008" s="154"/>
      <c r="B1008" s="155"/>
      <c r="C1008" s="193" t="s">
        <v>1388</v>
      </c>
      <c r="D1008" s="189"/>
      <c r="E1008" s="190">
        <v>1</v>
      </c>
      <c r="F1008" s="158"/>
      <c r="G1008" s="158"/>
      <c r="H1008" s="158"/>
      <c r="I1008" s="158"/>
      <c r="J1008" s="158"/>
      <c r="K1008" s="158"/>
      <c r="L1008" s="158"/>
      <c r="M1008" s="158"/>
      <c r="N1008" s="157"/>
      <c r="O1008" s="157"/>
      <c r="P1008" s="157"/>
      <c r="Q1008" s="157"/>
      <c r="R1008" s="158"/>
      <c r="S1008" s="158"/>
      <c r="T1008" s="158"/>
      <c r="U1008" s="158"/>
      <c r="V1008" s="158"/>
      <c r="W1008" s="158"/>
      <c r="X1008" s="158"/>
      <c r="Y1008" s="158"/>
      <c r="Z1008" s="147"/>
      <c r="AA1008" s="147"/>
      <c r="AB1008" s="147"/>
      <c r="AC1008" s="147"/>
      <c r="AD1008" s="147"/>
      <c r="AE1008" s="147"/>
      <c r="AF1008" s="147"/>
      <c r="AG1008" s="147" t="s">
        <v>293</v>
      </c>
      <c r="AH1008" s="147">
        <v>0</v>
      </c>
      <c r="AI1008" s="147"/>
      <c r="AJ1008" s="147"/>
      <c r="AK1008" s="147"/>
      <c r="AL1008" s="147"/>
      <c r="AM1008" s="147"/>
      <c r="AN1008" s="147"/>
      <c r="AO1008" s="147"/>
      <c r="AP1008" s="147"/>
      <c r="AQ1008" s="147"/>
      <c r="AR1008" s="147"/>
      <c r="AS1008" s="147"/>
      <c r="AT1008" s="147"/>
      <c r="AU1008" s="147"/>
      <c r="AV1008" s="147"/>
      <c r="AW1008" s="147"/>
      <c r="AX1008" s="147"/>
      <c r="AY1008" s="147"/>
      <c r="AZ1008" s="147"/>
      <c r="BA1008" s="147"/>
      <c r="BB1008" s="147"/>
      <c r="BC1008" s="147"/>
      <c r="BD1008" s="147"/>
      <c r="BE1008" s="147"/>
      <c r="BF1008" s="147"/>
      <c r="BG1008" s="147"/>
      <c r="BH1008" s="147"/>
    </row>
    <row r="1009" spans="1:60" outlineLevel="3" x14ac:dyDescent="0.2">
      <c r="A1009" s="154"/>
      <c r="B1009" s="155"/>
      <c r="C1009" s="193" t="s">
        <v>1389</v>
      </c>
      <c r="D1009" s="189"/>
      <c r="E1009" s="190">
        <v>1</v>
      </c>
      <c r="F1009" s="158"/>
      <c r="G1009" s="158"/>
      <c r="H1009" s="158"/>
      <c r="I1009" s="158"/>
      <c r="J1009" s="158"/>
      <c r="K1009" s="158"/>
      <c r="L1009" s="158"/>
      <c r="M1009" s="158"/>
      <c r="N1009" s="157"/>
      <c r="O1009" s="157"/>
      <c r="P1009" s="157"/>
      <c r="Q1009" s="157"/>
      <c r="R1009" s="158"/>
      <c r="S1009" s="158"/>
      <c r="T1009" s="158"/>
      <c r="U1009" s="158"/>
      <c r="V1009" s="158"/>
      <c r="W1009" s="158"/>
      <c r="X1009" s="158"/>
      <c r="Y1009" s="158"/>
      <c r="Z1009" s="147"/>
      <c r="AA1009" s="147"/>
      <c r="AB1009" s="147"/>
      <c r="AC1009" s="147"/>
      <c r="AD1009" s="147"/>
      <c r="AE1009" s="147"/>
      <c r="AF1009" s="147"/>
      <c r="AG1009" s="147" t="s">
        <v>293</v>
      </c>
      <c r="AH1009" s="147">
        <v>0</v>
      </c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3" x14ac:dyDescent="0.2">
      <c r="A1010" s="154"/>
      <c r="B1010" s="155"/>
      <c r="C1010" s="193" t="s">
        <v>1390</v>
      </c>
      <c r="D1010" s="189"/>
      <c r="E1010" s="190">
        <v>1</v>
      </c>
      <c r="F1010" s="158"/>
      <c r="G1010" s="158"/>
      <c r="H1010" s="158"/>
      <c r="I1010" s="158"/>
      <c r="J1010" s="158"/>
      <c r="K1010" s="158"/>
      <c r="L1010" s="158"/>
      <c r="M1010" s="158"/>
      <c r="N1010" s="157"/>
      <c r="O1010" s="157"/>
      <c r="P1010" s="157"/>
      <c r="Q1010" s="157"/>
      <c r="R1010" s="158"/>
      <c r="S1010" s="158"/>
      <c r="T1010" s="158"/>
      <c r="U1010" s="158"/>
      <c r="V1010" s="158"/>
      <c r="W1010" s="158"/>
      <c r="X1010" s="158"/>
      <c r="Y1010" s="158"/>
      <c r="Z1010" s="147"/>
      <c r="AA1010" s="147"/>
      <c r="AB1010" s="147"/>
      <c r="AC1010" s="147"/>
      <c r="AD1010" s="147"/>
      <c r="AE1010" s="147"/>
      <c r="AF1010" s="147"/>
      <c r="AG1010" s="147" t="s">
        <v>293</v>
      </c>
      <c r="AH1010" s="147">
        <v>0</v>
      </c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3" x14ac:dyDescent="0.2">
      <c r="A1011" s="154"/>
      <c r="B1011" s="155"/>
      <c r="C1011" s="193" t="s">
        <v>1391</v>
      </c>
      <c r="D1011" s="189"/>
      <c r="E1011" s="190">
        <v>1</v>
      </c>
      <c r="F1011" s="158"/>
      <c r="G1011" s="158"/>
      <c r="H1011" s="158"/>
      <c r="I1011" s="158"/>
      <c r="J1011" s="158"/>
      <c r="K1011" s="158"/>
      <c r="L1011" s="158"/>
      <c r="M1011" s="158"/>
      <c r="N1011" s="157"/>
      <c r="O1011" s="157"/>
      <c r="P1011" s="157"/>
      <c r="Q1011" s="157"/>
      <c r="R1011" s="158"/>
      <c r="S1011" s="158"/>
      <c r="T1011" s="158"/>
      <c r="U1011" s="158"/>
      <c r="V1011" s="158"/>
      <c r="W1011" s="158"/>
      <c r="X1011" s="158"/>
      <c r="Y1011" s="158"/>
      <c r="Z1011" s="147"/>
      <c r="AA1011" s="147"/>
      <c r="AB1011" s="147"/>
      <c r="AC1011" s="147"/>
      <c r="AD1011" s="147"/>
      <c r="AE1011" s="147"/>
      <c r="AF1011" s="147"/>
      <c r="AG1011" s="147" t="s">
        <v>293</v>
      </c>
      <c r="AH1011" s="147">
        <v>0</v>
      </c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3" x14ac:dyDescent="0.2">
      <c r="A1012" s="154"/>
      <c r="B1012" s="155"/>
      <c r="C1012" s="193" t="s">
        <v>1392</v>
      </c>
      <c r="D1012" s="189"/>
      <c r="E1012" s="190">
        <v>1</v>
      </c>
      <c r="F1012" s="158"/>
      <c r="G1012" s="158"/>
      <c r="H1012" s="158"/>
      <c r="I1012" s="158"/>
      <c r="J1012" s="158"/>
      <c r="K1012" s="158"/>
      <c r="L1012" s="158"/>
      <c r="M1012" s="158"/>
      <c r="N1012" s="157"/>
      <c r="O1012" s="157"/>
      <c r="P1012" s="157"/>
      <c r="Q1012" s="157"/>
      <c r="R1012" s="158"/>
      <c r="S1012" s="158"/>
      <c r="T1012" s="158"/>
      <c r="U1012" s="158"/>
      <c r="V1012" s="158"/>
      <c r="W1012" s="158"/>
      <c r="X1012" s="158"/>
      <c r="Y1012" s="158"/>
      <c r="Z1012" s="147"/>
      <c r="AA1012" s="147"/>
      <c r="AB1012" s="147"/>
      <c r="AC1012" s="147"/>
      <c r="AD1012" s="147"/>
      <c r="AE1012" s="147"/>
      <c r="AF1012" s="147"/>
      <c r="AG1012" s="147" t="s">
        <v>293</v>
      </c>
      <c r="AH1012" s="147">
        <v>0</v>
      </c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3" x14ac:dyDescent="0.2">
      <c r="A1013" s="154"/>
      <c r="B1013" s="155"/>
      <c r="C1013" s="193" t="s">
        <v>1393</v>
      </c>
      <c r="D1013" s="189"/>
      <c r="E1013" s="190">
        <v>1</v>
      </c>
      <c r="F1013" s="158"/>
      <c r="G1013" s="158"/>
      <c r="H1013" s="158"/>
      <c r="I1013" s="158"/>
      <c r="J1013" s="158"/>
      <c r="K1013" s="158"/>
      <c r="L1013" s="158"/>
      <c r="M1013" s="158"/>
      <c r="N1013" s="157"/>
      <c r="O1013" s="157"/>
      <c r="P1013" s="157"/>
      <c r="Q1013" s="157"/>
      <c r="R1013" s="158"/>
      <c r="S1013" s="158"/>
      <c r="T1013" s="158"/>
      <c r="U1013" s="158"/>
      <c r="V1013" s="158"/>
      <c r="W1013" s="158"/>
      <c r="X1013" s="158"/>
      <c r="Y1013" s="158"/>
      <c r="Z1013" s="147"/>
      <c r="AA1013" s="147"/>
      <c r="AB1013" s="147"/>
      <c r="AC1013" s="147"/>
      <c r="AD1013" s="147"/>
      <c r="AE1013" s="147"/>
      <c r="AF1013" s="147"/>
      <c r="AG1013" s="147" t="s">
        <v>293</v>
      </c>
      <c r="AH1013" s="147">
        <v>0</v>
      </c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3" x14ac:dyDescent="0.2">
      <c r="A1014" s="154"/>
      <c r="B1014" s="155"/>
      <c r="C1014" s="193" t="s">
        <v>1394</v>
      </c>
      <c r="D1014" s="189"/>
      <c r="E1014" s="190">
        <v>1</v>
      </c>
      <c r="F1014" s="158"/>
      <c r="G1014" s="158"/>
      <c r="H1014" s="158"/>
      <c r="I1014" s="158"/>
      <c r="J1014" s="158"/>
      <c r="K1014" s="158"/>
      <c r="L1014" s="158"/>
      <c r="M1014" s="158"/>
      <c r="N1014" s="157"/>
      <c r="O1014" s="157"/>
      <c r="P1014" s="157"/>
      <c r="Q1014" s="157"/>
      <c r="R1014" s="158"/>
      <c r="S1014" s="158"/>
      <c r="T1014" s="158"/>
      <c r="U1014" s="158"/>
      <c r="V1014" s="158"/>
      <c r="W1014" s="158"/>
      <c r="X1014" s="158"/>
      <c r="Y1014" s="158"/>
      <c r="Z1014" s="147"/>
      <c r="AA1014" s="147"/>
      <c r="AB1014" s="147"/>
      <c r="AC1014" s="147"/>
      <c r="AD1014" s="147"/>
      <c r="AE1014" s="147"/>
      <c r="AF1014" s="147"/>
      <c r="AG1014" s="147" t="s">
        <v>293</v>
      </c>
      <c r="AH1014" s="147">
        <v>0</v>
      </c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3" x14ac:dyDescent="0.2">
      <c r="A1015" s="154"/>
      <c r="B1015" s="155"/>
      <c r="C1015" s="193" t="s">
        <v>426</v>
      </c>
      <c r="D1015" s="189"/>
      <c r="E1015" s="190">
        <v>1</v>
      </c>
      <c r="F1015" s="158"/>
      <c r="G1015" s="158"/>
      <c r="H1015" s="158"/>
      <c r="I1015" s="158"/>
      <c r="J1015" s="158"/>
      <c r="K1015" s="158"/>
      <c r="L1015" s="158"/>
      <c r="M1015" s="158"/>
      <c r="N1015" s="157"/>
      <c r="O1015" s="157"/>
      <c r="P1015" s="157"/>
      <c r="Q1015" s="157"/>
      <c r="R1015" s="158"/>
      <c r="S1015" s="158"/>
      <c r="T1015" s="158"/>
      <c r="U1015" s="158"/>
      <c r="V1015" s="158"/>
      <c r="W1015" s="158"/>
      <c r="X1015" s="158"/>
      <c r="Y1015" s="158"/>
      <c r="Z1015" s="147"/>
      <c r="AA1015" s="147"/>
      <c r="AB1015" s="147"/>
      <c r="AC1015" s="147"/>
      <c r="AD1015" s="147"/>
      <c r="AE1015" s="147"/>
      <c r="AF1015" s="147"/>
      <c r="AG1015" s="147" t="s">
        <v>293</v>
      </c>
      <c r="AH1015" s="147">
        <v>0</v>
      </c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3" x14ac:dyDescent="0.2">
      <c r="A1016" s="154"/>
      <c r="B1016" s="155"/>
      <c r="C1016" s="193" t="s">
        <v>1395</v>
      </c>
      <c r="D1016" s="189"/>
      <c r="E1016" s="190">
        <v>1</v>
      </c>
      <c r="F1016" s="158"/>
      <c r="G1016" s="158"/>
      <c r="H1016" s="158"/>
      <c r="I1016" s="158"/>
      <c r="J1016" s="158"/>
      <c r="K1016" s="158"/>
      <c r="L1016" s="158"/>
      <c r="M1016" s="158"/>
      <c r="N1016" s="157"/>
      <c r="O1016" s="157"/>
      <c r="P1016" s="157"/>
      <c r="Q1016" s="157"/>
      <c r="R1016" s="158"/>
      <c r="S1016" s="158"/>
      <c r="T1016" s="158"/>
      <c r="U1016" s="158"/>
      <c r="V1016" s="158"/>
      <c r="W1016" s="158"/>
      <c r="X1016" s="158"/>
      <c r="Y1016" s="158"/>
      <c r="Z1016" s="147"/>
      <c r="AA1016" s="147"/>
      <c r="AB1016" s="147"/>
      <c r="AC1016" s="147"/>
      <c r="AD1016" s="147"/>
      <c r="AE1016" s="147"/>
      <c r="AF1016" s="147"/>
      <c r="AG1016" s="147" t="s">
        <v>293</v>
      </c>
      <c r="AH1016" s="147">
        <v>0</v>
      </c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3" x14ac:dyDescent="0.2">
      <c r="A1017" s="154"/>
      <c r="B1017" s="155"/>
      <c r="C1017" s="193" t="s">
        <v>1396</v>
      </c>
      <c r="D1017" s="189"/>
      <c r="E1017" s="190">
        <v>1</v>
      </c>
      <c r="F1017" s="158"/>
      <c r="G1017" s="158"/>
      <c r="H1017" s="158"/>
      <c r="I1017" s="158"/>
      <c r="J1017" s="158"/>
      <c r="K1017" s="158"/>
      <c r="L1017" s="158"/>
      <c r="M1017" s="158"/>
      <c r="N1017" s="157"/>
      <c r="O1017" s="157"/>
      <c r="P1017" s="157"/>
      <c r="Q1017" s="157"/>
      <c r="R1017" s="158"/>
      <c r="S1017" s="158"/>
      <c r="T1017" s="158"/>
      <c r="U1017" s="158"/>
      <c r="V1017" s="158"/>
      <c r="W1017" s="158"/>
      <c r="X1017" s="158"/>
      <c r="Y1017" s="158"/>
      <c r="Z1017" s="147"/>
      <c r="AA1017" s="147"/>
      <c r="AB1017" s="147"/>
      <c r="AC1017" s="147"/>
      <c r="AD1017" s="147"/>
      <c r="AE1017" s="147"/>
      <c r="AF1017" s="147"/>
      <c r="AG1017" s="147" t="s">
        <v>293</v>
      </c>
      <c r="AH1017" s="147">
        <v>0</v>
      </c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3" x14ac:dyDescent="0.2">
      <c r="A1018" s="154"/>
      <c r="B1018" s="155"/>
      <c r="C1018" s="193" t="s">
        <v>1397</v>
      </c>
      <c r="D1018" s="189"/>
      <c r="E1018" s="190">
        <v>1</v>
      </c>
      <c r="F1018" s="158"/>
      <c r="G1018" s="158"/>
      <c r="H1018" s="158"/>
      <c r="I1018" s="158"/>
      <c r="J1018" s="158"/>
      <c r="K1018" s="158"/>
      <c r="L1018" s="158"/>
      <c r="M1018" s="158"/>
      <c r="N1018" s="157"/>
      <c r="O1018" s="157"/>
      <c r="P1018" s="157"/>
      <c r="Q1018" s="157"/>
      <c r="R1018" s="158"/>
      <c r="S1018" s="158"/>
      <c r="T1018" s="158"/>
      <c r="U1018" s="158"/>
      <c r="V1018" s="158"/>
      <c r="W1018" s="158"/>
      <c r="X1018" s="158"/>
      <c r="Y1018" s="158"/>
      <c r="Z1018" s="147"/>
      <c r="AA1018" s="147"/>
      <c r="AB1018" s="147"/>
      <c r="AC1018" s="147"/>
      <c r="AD1018" s="147"/>
      <c r="AE1018" s="147"/>
      <c r="AF1018" s="147"/>
      <c r="AG1018" s="147" t="s">
        <v>293</v>
      </c>
      <c r="AH1018" s="147">
        <v>0</v>
      </c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3" x14ac:dyDescent="0.2">
      <c r="A1019" s="154"/>
      <c r="B1019" s="155"/>
      <c r="C1019" s="193" t="s">
        <v>1413</v>
      </c>
      <c r="D1019" s="189"/>
      <c r="E1019" s="190">
        <v>2</v>
      </c>
      <c r="F1019" s="158"/>
      <c r="G1019" s="158"/>
      <c r="H1019" s="158"/>
      <c r="I1019" s="158"/>
      <c r="J1019" s="158"/>
      <c r="K1019" s="158"/>
      <c r="L1019" s="158"/>
      <c r="M1019" s="158"/>
      <c r="N1019" s="157"/>
      <c r="O1019" s="157"/>
      <c r="P1019" s="157"/>
      <c r="Q1019" s="157"/>
      <c r="R1019" s="158"/>
      <c r="S1019" s="158"/>
      <c r="T1019" s="158"/>
      <c r="U1019" s="158"/>
      <c r="V1019" s="158"/>
      <c r="W1019" s="158"/>
      <c r="X1019" s="158"/>
      <c r="Y1019" s="158"/>
      <c r="Z1019" s="147"/>
      <c r="AA1019" s="147"/>
      <c r="AB1019" s="147"/>
      <c r="AC1019" s="147"/>
      <c r="AD1019" s="147"/>
      <c r="AE1019" s="147"/>
      <c r="AF1019" s="147"/>
      <c r="AG1019" s="147" t="s">
        <v>293</v>
      </c>
      <c r="AH1019" s="147">
        <v>0</v>
      </c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3" x14ac:dyDescent="0.2">
      <c r="A1020" s="154"/>
      <c r="B1020" s="155"/>
      <c r="C1020" s="193" t="s">
        <v>1398</v>
      </c>
      <c r="D1020" s="189"/>
      <c r="E1020" s="190">
        <v>1</v>
      </c>
      <c r="F1020" s="158"/>
      <c r="G1020" s="158"/>
      <c r="H1020" s="158"/>
      <c r="I1020" s="158"/>
      <c r="J1020" s="158"/>
      <c r="K1020" s="158"/>
      <c r="L1020" s="158"/>
      <c r="M1020" s="158"/>
      <c r="N1020" s="157"/>
      <c r="O1020" s="157"/>
      <c r="P1020" s="157"/>
      <c r="Q1020" s="157"/>
      <c r="R1020" s="158"/>
      <c r="S1020" s="158"/>
      <c r="T1020" s="158"/>
      <c r="U1020" s="158"/>
      <c r="V1020" s="158"/>
      <c r="W1020" s="158"/>
      <c r="X1020" s="158"/>
      <c r="Y1020" s="158"/>
      <c r="Z1020" s="147"/>
      <c r="AA1020" s="147"/>
      <c r="AB1020" s="147"/>
      <c r="AC1020" s="147"/>
      <c r="AD1020" s="147"/>
      <c r="AE1020" s="147"/>
      <c r="AF1020" s="147"/>
      <c r="AG1020" s="147" t="s">
        <v>293</v>
      </c>
      <c r="AH1020" s="147">
        <v>0</v>
      </c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47"/>
      <c r="BB1020" s="147"/>
      <c r="BC1020" s="147"/>
      <c r="BD1020" s="147"/>
      <c r="BE1020" s="147"/>
      <c r="BF1020" s="147"/>
      <c r="BG1020" s="147"/>
      <c r="BH1020" s="147"/>
    </row>
    <row r="1021" spans="1:60" outlineLevel="3" x14ac:dyDescent="0.2">
      <c r="A1021" s="154"/>
      <c r="B1021" s="155"/>
      <c r="C1021" s="193" t="s">
        <v>432</v>
      </c>
      <c r="D1021" s="189"/>
      <c r="E1021" s="190">
        <v>1</v>
      </c>
      <c r="F1021" s="158"/>
      <c r="G1021" s="158"/>
      <c r="H1021" s="158"/>
      <c r="I1021" s="158"/>
      <c r="J1021" s="158"/>
      <c r="K1021" s="158"/>
      <c r="L1021" s="158"/>
      <c r="M1021" s="158"/>
      <c r="N1021" s="157"/>
      <c r="O1021" s="157"/>
      <c r="P1021" s="157"/>
      <c r="Q1021" s="157"/>
      <c r="R1021" s="158"/>
      <c r="S1021" s="158"/>
      <c r="T1021" s="158"/>
      <c r="U1021" s="158"/>
      <c r="V1021" s="158"/>
      <c r="W1021" s="158"/>
      <c r="X1021" s="158"/>
      <c r="Y1021" s="158"/>
      <c r="Z1021" s="147"/>
      <c r="AA1021" s="147"/>
      <c r="AB1021" s="147"/>
      <c r="AC1021" s="147"/>
      <c r="AD1021" s="147"/>
      <c r="AE1021" s="147"/>
      <c r="AF1021" s="147"/>
      <c r="AG1021" s="147" t="s">
        <v>293</v>
      </c>
      <c r="AH1021" s="147">
        <v>0</v>
      </c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3" x14ac:dyDescent="0.2">
      <c r="A1022" s="154"/>
      <c r="B1022" s="155"/>
      <c r="C1022" s="193" t="s">
        <v>1399</v>
      </c>
      <c r="D1022" s="189"/>
      <c r="E1022" s="190">
        <v>1</v>
      </c>
      <c r="F1022" s="158"/>
      <c r="G1022" s="158"/>
      <c r="H1022" s="158"/>
      <c r="I1022" s="158"/>
      <c r="J1022" s="158"/>
      <c r="K1022" s="158"/>
      <c r="L1022" s="158"/>
      <c r="M1022" s="158"/>
      <c r="N1022" s="157"/>
      <c r="O1022" s="157"/>
      <c r="P1022" s="157"/>
      <c r="Q1022" s="157"/>
      <c r="R1022" s="158"/>
      <c r="S1022" s="158"/>
      <c r="T1022" s="158"/>
      <c r="U1022" s="158"/>
      <c r="V1022" s="158"/>
      <c r="W1022" s="158"/>
      <c r="X1022" s="158"/>
      <c r="Y1022" s="158"/>
      <c r="Z1022" s="147"/>
      <c r="AA1022" s="147"/>
      <c r="AB1022" s="147"/>
      <c r="AC1022" s="147"/>
      <c r="AD1022" s="147"/>
      <c r="AE1022" s="147"/>
      <c r="AF1022" s="147"/>
      <c r="AG1022" s="147" t="s">
        <v>293</v>
      </c>
      <c r="AH1022" s="147">
        <v>0</v>
      </c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3" x14ac:dyDescent="0.2">
      <c r="A1023" s="154"/>
      <c r="B1023" s="155"/>
      <c r="C1023" s="193" t="s">
        <v>1414</v>
      </c>
      <c r="D1023" s="189"/>
      <c r="E1023" s="190">
        <v>1</v>
      </c>
      <c r="F1023" s="158"/>
      <c r="G1023" s="158"/>
      <c r="H1023" s="158"/>
      <c r="I1023" s="158"/>
      <c r="J1023" s="158"/>
      <c r="K1023" s="158"/>
      <c r="L1023" s="158"/>
      <c r="M1023" s="158"/>
      <c r="N1023" s="157"/>
      <c r="O1023" s="157"/>
      <c r="P1023" s="157"/>
      <c r="Q1023" s="157"/>
      <c r="R1023" s="158"/>
      <c r="S1023" s="158"/>
      <c r="T1023" s="158"/>
      <c r="U1023" s="158"/>
      <c r="V1023" s="158"/>
      <c r="W1023" s="158"/>
      <c r="X1023" s="158"/>
      <c r="Y1023" s="158"/>
      <c r="Z1023" s="147"/>
      <c r="AA1023" s="147"/>
      <c r="AB1023" s="147"/>
      <c r="AC1023" s="147"/>
      <c r="AD1023" s="147"/>
      <c r="AE1023" s="147"/>
      <c r="AF1023" s="147"/>
      <c r="AG1023" s="147" t="s">
        <v>293</v>
      </c>
      <c r="AH1023" s="147">
        <v>0</v>
      </c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3" x14ac:dyDescent="0.2">
      <c r="A1024" s="154"/>
      <c r="B1024" s="155"/>
      <c r="C1024" s="193" t="s">
        <v>1415</v>
      </c>
      <c r="D1024" s="189"/>
      <c r="E1024" s="190">
        <v>1</v>
      </c>
      <c r="F1024" s="158"/>
      <c r="G1024" s="158"/>
      <c r="H1024" s="158"/>
      <c r="I1024" s="158"/>
      <c r="J1024" s="158"/>
      <c r="K1024" s="158"/>
      <c r="L1024" s="158"/>
      <c r="M1024" s="158"/>
      <c r="N1024" s="157"/>
      <c r="O1024" s="157"/>
      <c r="P1024" s="157"/>
      <c r="Q1024" s="157"/>
      <c r="R1024" s="158"/>
      <c r="S1024" s="158"/>
      <c r="T1024" s="158"/>
      <c r="U1024" s="158"/>
      <c r="V1024" s="158"/>
      <c r="W1024" s="158"/>
      <c r="X1024" s="158"/>
      <c r="Y1024" s="158"/>
      <c r="Z1024" s="147"/>
      <c r="AA1024" s="147"/>
      <c r="AB1024" s="147"/>
      <c r="AC1024" s="147"/>
      <c r="AD1024" s="147"/>
      <c r="AE1024" s="147"/>
      <c r="AF1024" s="147"/>
      <c r="AG1024" s="147" t="s">
        <v>293</v>
      </c>
      <c r="AH1024" s="147">
        <v>0</v>
      </c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3" x14ac:dyDescent="0.2">
      <c r="A1025" s="154"/>
      <c r="B1025" s="155"/>
      <c r="C1025" s="193" t="s">
        <v>1416</v>
      </c>
      <c r="D1025" s="189"/>
      <c r="E1025" s="190">
        <v>1</v>
      </c>
      <c r="F1025" s="158"/>
      <c r="G1025" s="158"/>
      <c r="H1025" s="158"/>
      <c r="I1025" s="158"/>
      <c r="J1025" s="158"/>
      <c r="K1025" s="158"/>
      <c r="L1025" s="158"/>
      <c r="M1025" s="158"/>
      <c r="N1025" s="157"/>
      <c r="O1025" s="157"/>
      <c r="P1025" s="157"/>
      <c r="Q1025" s="157"/>
      <c r="R1025" s="158"/>
      <c r="S1025" s="158"/>
      <c r="T1025" s="158"/>
      <c r="U1025" s="158"/>
      <c r="V1025" s="158"/>
      <c r="W1025" s="158"/>
      <c r="X1025" s="158"/>
      <c r="Y1025" s="158"/>
      <c r="Z1025" s="147"/>
      <c r="AA1025" s="147"/>
      <c r="AB1025" s="147"/>
      <c r="AC1025" s="147"/>
      <c r="AD1025" s="147"/>
      <c r="AE1025" s="147"/>
      <c r="AF1025" s="147"/>
      <c r="AG1025" s="147" t="s">
        <v>293</v>
      </c>
      <c r="AH1025" s="147">
        <v>0</v>
      </c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3" x14ac:dyDescent="0.2">
      <c r="A1026" s="154"/>
      <c r="B1026" s="155"/>
      <c r="C1026" s="193" t="s">
        <v>1417</v>
      </c>
      <c r="D1026" s="189"/>
      <c r="E1026" s="190">
        <v>1</v>
      </c>
      <c r="F1026" s="158"/>
      <c r="G1026" s="158"/>
      <c r="H1026" s="158"/>
      <c r="I1026" s="158"/>
      <c r="J1026" s="158"/>
      <c r="K1026" s="158"/>
      <c r="L1026" s="158"/>
      <c r="M1026" s="158"/>
      <c r="N1026" s="157"/>
      <c r="O1026" s="157"/>
      <c r="P1026" s="157"/>
      <c r="Q1026" s="157"/>
      <c r="R1026" s="158"/>
      <c r="S1026" s="158"/>
      <c r="T1026" s="158"/>
      <c r="U1026" s="158"/>
      <c r="V1026" s="158"/>
      <c r="W1026" s="158"/>
      <c r="X1026" s="158"/>
      <c r="Y1026" s="158"/>
      <c r="Z1026" s="147"/>
      <c r="AA1026" s="147"/>
      <c r="AB1026" s="147"/>
      <c r="AC1026" s="147"/>
      <c r="AD1026" s="147"/>
      <c r="AE1026" s="147"/>
      <c r="AF1026" s="147"/>
      <c r="AG1026" s="147" t="s">
        <v>293</v>
      </c>
      <c r="AH1026" s="147">
        <v>0</v>
      </c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3" x14ac:dyDescent="0.2">
      <c r="A1027" s="154"/>
      <c r="B1027" s="155"/>
      <c r="C1027" s="193" t="s">
        <v>450</v>
      </c>
      <c r="D1027" s="189"/>
      <c r="E1027" s="190">
        <v>6</v>
      </c>
      <c r="F1027" s="158"/>
      <c r="G1027" s="158"/>
      <c r="H1027" s="158"/>
      <c r="I1027" s="158"/>
      <c r="J1027" s="158"/>
      <c r="K1027" s="158"/>
      <c r="L1027" s="158"/>
      <c r="M1027" s="158"/>
      <c r="N1027" s="157"/>
      <c r="O1027" s="157"/>
      <c r="P1027" s="157"/>
      <c r="Q1027" s="157"/>
      <c r="R1027" s="158"/>
      <c r="S1027" s="158"/>
      <c r="T1027" s="158"/>
      <c r="U1027" s="158"/>
      <c r="V1027" s="158"/>
      <c r="W1027" s="158"/>
      <c r="X1027" s="158"/>
      <c r="Y1027" s="158"/>
      <c r="Z1027" s="147"/>
      <c r="AA1027" s="147"/>
      <c r="AB1027" s="147"/>
      <c r="AC1027" s="147"/>
      <c r="AD1027" s="147"/>
      <c r="AE1027" s="147"/>
      <c r="AF1027" s="147"/>
      <c r="AG1027" s="147" t="s">
        <v>293</v>
      </c>
      <c r="AH1027" s="147">
        <v>0</v>
      </c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3" x14ac:dyDescent="0.2">
      <c r="A1028" s="154"/>
      <c r="B1028" s="155"/>
      <c r="C1028" s="193" t="s">
        <v>1418</v>
      </c>
      <c r="D1028" s="189"/>
      <c r="E1028" s="190">
        <v>2</v>
      </c>
      <c r="F1028" s="158"/>
      <c r="G1028" s="158"/>
      <c r="H1028" s="158"/>
      <c r="I1028" s="158"/>
      <c r="J1028" s="158"/>
      <c r="K1028" s="158"/>
      <c r="L1028" s="158"/>
      <c r="M1028" s="158"/>
      <c r="N1028" s="157"/>
      <c r="O1028" s="157"/>
      <c r="P1028" s="157"/>
      <c r="Q1028" s="157"/>
      <c r="R1028" s="158"/>
      <c r="S1028" s="158"/>
      <c r="T1028" s="158"/>
      <c r="U1028" s="158"/>
      <c r="V1028" s="158"/>
      <c r="W1028" s="158"/>
      <c r="X1028" s="158"/>
      <c r="Y1028" s="158"/>
      <c r="Z1028" s="147"/>
      <c r="AA1028" s="147"/>
      <c r="AB1028" s="147"/>
      <c r="AC1028" s="147"/>
      <c r="AD1028" s="147"/>
      <c r="AE1028" s="147"/>
      <c r="AF1028" s="147"/>
      <c r="AG1028" s="147" t="s">
        <v>293</v>
      </c>
      <c r="AH1028" s="147">
        <v>0</v>
      </c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3" x14ac:dyDescent="0.2">
      <c r="A1029" s="154"/>
      <c r="B1029" s="155"/>
      <c r="C1029" s="193" t="s">
        <v>1419</v>
      </c>
      <c r="D1029" s="189"/>
      <c r="E1029" s="190">
        <v>2</v>
      </c>
      <c r="F1029" s="158"/>
      <c r="G1029" s="158"/>
      <c r="H1029" s="158"/>
      <c r="I1029" s="158"/>
      <c r="J1029" s="158"/>
      <c r="K1029" s="158"/>
      <c r="L1029" s="158"/>
      <c r="M1029" s="158"/>
      <c r="N1029" s="157"/>
      <c r="O1029" s="157"/>
      <c r="P1029" s="157"/>
      <c r="Q1029" s="157"/>
      <c r="R1029" s="158"/>
      <c r="S1029" s="158"/>
      <c r="T1029" s="158"/>
      <c r="U1029" s="158"/>
      <c r="V1029" s="158"/>
      <c r="W1029" s="158"/>
      <c r="X1029" s="158"/>
      <c r="Y1029" s="158"/>
      <c r="Z1029" s="147"/>
      <c r="AA1029" s="147"/>
      <c r="AB1029" s="147"/>
      <c r="AC1029" s="147"/>
      <c r="AD1029" s="147"/>
      <c r="AE1029" s="147"/>
      <c r="AF1029" s="147"/>
      <c r="AG1029" s="147" t="s">
        <v>293</v>
      </c>
      <c r="AH1029" s="147">
        <v>0</v>
      </c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ht="22.5" outlineLevel="1" x14ac:dyDescent="0.2">
      <c r="A1030" s="176">
        <v>103</v>
      </c>
      <c r="B1030" s="177" t="s">
        <v>1420</v>
      </c>
      <c r="C1030" s="185" t="s">
        <v>1421</v>
      </c>
      <c r="D1030" s="178" t="s">
        <v>383</v>
      </c>
      <c r="E1030" s="179">
        <v>2</v>
      </c>
      <c r="F1030" s="180"/>
      <c r="G1030" s="181">
        <f t="shared" ref="G1030:G1061" si="0">ROUND(E1030*F1030,2)</f>
        <v>0</v>
      </c>
      <c r="H1030" s="180"/>
      <c r="I1030" s="181">
        <f t="shared" ref="I1030:I1061" si="1">ROUND(E1030*H1030,2)</f>
        <v>0</v>
      </c>
      <c r="J1030" s="180"/>
      <c r="K1030" s="181">
        <f t="shared" ref="K1030:K1061" si="2">ROUND(E1030*J1030,2)</f>
        <v>0</v>
      </c>
      <c r="L1030" s="181">
        <v>21</v>
      </c>
      <c r="M1030" s="181">
        <f t="shared" ref="M1030:M1061" si="3">G1030*(1+L1030/100)</f>
        <v>0</v>
      </c>
      <c r="N1030" s="179">
        <v>0.01</v>
      </c>
      <c r="O1030" s="179">
        <f t="shared" ref="O1030:O1061" si="4">ROUND(E1030*N1030,2)</f>
        <v>0.02</v>
      </c>
      <c r="P1030" s="179">
        <v>0</v>
      </c>
      <c r="Q1030" s="179">
        <f t="shared" ref="Q1030:Q1061" si="5">ROUND(E1030*P1030,2)</f>
        <v>0</v>
      </c>
      <c r="R1030" s="181"/>
      <c r="S1030" s="181" t="s">
        <v>672</v>
      </c>
      <c r="T1030" s="182" t="s">
        <v>249</v>
      </c>
      <c r="U1030" s="158">
        <v>0</v>
      </c>
      <c r="V1030" s="158">
        <f t="shared" ref="V1030:V1061" si="6">ROUND(E1030*U1030,2)</f>
        <v>0</v>
      </c>
      <c r="W1030" s="158"/>
      <c r="X1030" s="158" t="s">
        <v>963</v>
      </c>
      <c r="Y1030" s="158" t="s">
        <v>250</v>
      </c>
      <c r="Z1030" s="147"/>
      <c r="AA1030" s="147"/>
      <c r="AB1030" s="147"/>
      <c r="AC1030" s="147"/>
      <c r="AD1030" s="147"/>
      <c r="AE1030" s="147"/>
      <c r="AF1030" s="147"/>
      <c r="AG1030" s="147" t="s">
        <v>964</v>
      </c>
      <c r="AH1030" s="147"/>
      <c r="AI1030" s="147"/>
      <c r="AJ1030" s="147"/>
      <c r="AK1030" s="147"/>
      <c r="AL1030" s="147"/>
      <c r="AM1030" s="147"/>
      <c r="AN1030" s="147"/>
      <c r="AO1030" s="147"/>
      <c r="AP1030" s="147"/>
      <c r="AQ1030" s="147"/>
      <c r="AR1030" s="147"/>
      <c r="AS1030" s="147"/>
      <c r="AT1030" s="147"/>
      <c r="AU1030" s="147"/>
      <c r="AV1030" s="147"/>
      <c r="AW1030" s="147"/>
      <c r="AX1030" s="147"/>
      <c r="AY1030" s="147"/>
      <c r="AZ1030" s="147"/>
      <c r="BA1030" s="147"/>
      <c r="BB1030" s="147"/>
      <c r="BC1030" s="147"/>
      <c r="BD1030" s="147"/>
      <c r="BE1030" s="147"/>
      <c r="BF1030" s="147"/>
      <c r="BG1030" s="147"/>
      <c r="BH1030" s="147"/>
    </row>
    <row r="1031" spans="1:60" ht="22.5" outlineLevel="1" x14ac:dyDescent="0.2">
      <c r="A1031" s="176">
        <v>104</v>
      </c>
      <c r="B1031" s="177" t="s">
        <v>1422</v>
      </c>
      <c r="C1031" s="185" t="s">
        <v>1423</v>
      </c>
      <c r="D1031" s="178" t="s">
        <v>383</v>
      </c>
      <c r="E1031" s="179">
        <v>1</v>
      </c>
      <c r="F1031" s="180"/>
      <c r="G1031" s="181">
        <f t="shared" si="0"/>
        <v>0</v>
      </c>
      <c r="H1031" s="180"/>
      <c r="I1031" s="181">
        <f t="shared" si="1"/>
        <v>0</v>
      </c>
      <c r="J1031" s="180"/>
      <c r="K1031" s="181">
        <f t="shared" si="2"/>
        <v>0</v>
      </c>
      <c r="L1031" s="181">
        <v>21</v>
      </c>
      <c r="M1031" s="181">
        <f t="shared" si="3"/>
        <v>0</v>
      </c>
      <c r="N1031" s="179">
        <v>0</v>
      </c>
      <c r="O1031" s="179">
        <f t="shared" si="4"/>
        <v>0</v>
      </c>
      <c r="P1031" s="179">
        <v>0</v>
      </c>
      <c r="Q1031" s="179">
        <f t="shared" si="5"/>
        <v>0</v>
      </c>
      <c r="R1031" s="181"/>
      <c r="S1031" s="181" t="s">
        <v>672</v>
      </c>
      <c r="T1031" s="182" t="s">
        <v>249</v>
      </c>
      <c r="U1031" s="158">
        <v>0</v>
      </c>
      <c r="V1031" s="158">
        <f t="shared" si="6"/>
        <v>0</v>
      </c>
      <c r="W1031" s="158"/>
      <c r="X1031" s="158" t="s">
        <v>963</v>
      </c>
      <c r="Y1031" s="158" t="s">
        <v>250</v>
      </c>
      <c r="Z1031" s="147"/>
      <c r="AA1031" s="147"/>
      <c r="AB1031" s="147"/>
      <c r="AC1031" s="147"/>
      <c r="AD1031" s="147"/>
      <c r="AE1031" s="147"/>
      <c r="AF1031" s="147"/>
      <c r="AG1031" s="147" t="s">
        <v>964</v>
      </c>
      <c r="AH1031" s="147"/>
      <c r="AI1031" s="147"/>
      <c r="AJ1031" s="147"/>
      <c r="AK1031" s="147"/>
      <c r="AL1031" s="147"/>
      <c r="AM1031" s="147"/>
      <c r="AN1031" s="147"/>
      <c r="AO1031" s="147"/>
      <c r="AP1031" s="147"/>
      <c r="AQ1031" s="147"/>
      <c r="AR1031" s="147"/>
      <c r="AS1031" s="147"/>
      <c r="AT1031" s="147"/>
      <c r="AU1031" s="147"/>
      <c r="AV1031" s="147"/>
      <c r="AW1031" s="147"/>
      <c r="AX1031" s="147"/>
      <c r="AY1031" s="147"/>
      <c r="AZ1031" s="147"/>
      <c r="BA1031" s="147"/>
      <c r="BB1031" s="147"/>
      <c r="BC1031" s="147"/>
      <c r="BD1031" s="147"/>
      <c r="BE1031" s="147"/>
      <c r="BF1031" s="147"/>
      <c r="BG1031" s="147"/>
      <c r="BH1031" s="147"/>
    </row>
    <row r="1032" spans="1:60" ht="22.5" outlineLevel="1" x14ac:dyDescent="0.2">
      <c r="A1032" s="176">
        <v>105</v>
      </c>
      <c r="B1032" s="177" t="s">
        <v>1424</v>
      </c>
      <c r="C1032" s="185" t="s">
        <v>1425</v>
      </c>
      <c r="D1032" s="178" t="s">
        <v>383</v>
      </c>
      <c r="E1032" s="179">
        <v>1</v>
      </c>
      <c r="F1032" s="180"/>
      <c r="G1032" s="181">
        <f t="shared" si="0"/>
        <v>0</v>
      </c>
      <c r="H1032" s="180"/>
      <c r="I1032" s="181">
        <f t="shared" si="1"/>
        <v>0</v>
      </c>
      <c r="J1032" s="180"/>
      <c r="K1032" s="181">
        <f t="shared" si="2"/>
        <v>0</v>
      </c>
      <c r="L1032" s="181">
        <v>21</v>
      </c>
      <c r="M1032" s="181">
        <f t="shared" si="3"/>
        <v>0</v>
      </c>
      <c r="N1032" s="179">
        <v>0</v>
      </c>
      <c r="O1032" s="179">
        <f t="shared" si="4"/>
        <v>0</v>
      </c>
      <c r="P1032" s="179">
        <v>0</v>
      </c>
      <c r="Q1032" s="179">
        <f t="shared" si="5"/>
        <v>0</v>
      </c>
      <c r="R1032" s="181"/>
      <c r="S1032" s="181" t="s">
        <v>672</v>
      </c>
      <c r="T1032" s="182" t="s">
        <v>249</v>
      </c>
      <c r="U1032" s="158">
        <v>0</v>
      </c>
      <c r="V1032" s="158">
        <f t="shared" si="6"/>
        <v>0</v>
      </c>
      <c r="W1032" s="158"/>
      <c r="X1032" s="158" t="s">
        <v>963</v>
      </c>
      <c r="Y1032" s="158" t="s">
        <v>250</v>
      </c>
      <c r="Z1032" s="147"/>
      <c r="AA1032" s="147"/>
      <c r="AB1032" s="147"/>
      <c r="AC1032" s="147"/>
      <c r="AD1032" s="147"/>
      <c r="AE1032" s="147"/>
      <c r="AF1032" s="147"/>
      <c r="AG1032" s="147" t="s">
        <v>964</v>
      </c>
      <c r="AH1032" s="147"/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1" x14ac:dyDescent="0.2">
      <c r="A1033" s="176">
        <v>106</v>
      </c>
      <c r="B1033" s="177" t="s">
        <v>1426</v>
      </c>
      <c r="C1033" s="185" t="s">
        <v>1427</v>
      </c>
      <c r="D1033" s="178" t="s">
        <v>383</v>
      </c>
      <c r="E1033" s="179">
        <v>1</v>
      </c>
      <c r="F1033" s="180"/>
      <c r="G1033" s="181">
        <f t="shared" si="0"/>
        <v>0</v>
      </c>
      <c r="H1033" s="180"/>
      <c r="I1033" s="181">
        <f t="shared" si="1"/>
        <v>0</v>
      </c>
      <c r="J1033" s="180"/>
      <c r="K1033" s="181">
        <f t="shared" si="2"/>
        <v>0</v>
      </c>
      <c r="L1033" s="181">
        <v>21</v>
      </c>
      <c r="M1033" s="181">
        <f t="shared" si="3"/>
        <v>0</v>
      </c>
      <c r="N1033" s="179">
        <v>0</v>
      </c>
      <c r="O1033" s="179">
        <f t="shared" si="4"/>
        <v>0</v>
      </c>
      <c r="P1033" s="179">
        <v>0</v>
      </c>
      <c r="Q1033" s="179">
        <f t="shared" si="5"/>
        <v>0</v>
      </c>
      <c r="R1033" s="181"/>
      <c r="S1033" s="181" t="s">
        <v>672</v>
      </c>
      <c r="T1033" s="182" t="s">
        <v>249</v>
      </c>
      <c r="U1033" s="158">
        <v>0</v>
      </c>
      <c r="V1033" s="158">
        <f t="shared" si="6"/>
        <v>0</v>
      </c>
      <c r="W1033" s="158"/>
      <c r="X1033" s="158" t="s">
        <v>963</v>
      </c>
      <c r="Y1033" s="158" t="s">
        <v>250</v>
      </c>
      <c r="Z1033" s="147"/>
      <c r="AA1033" s="147"/>
      <c r="AB1033" s="147"/>
      <c r="AC1033" s="147"/>
      <c r="AD1033" s="147"/>
      <c r="AE1033" s="147"/>
      <c r="AF1033" s="147"/>
      <c r="AG1033" s="147" t="s">
        <v>964</v>
      </c>
      <c r="AH1033" s="147"/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ht="22.5" outlineLevel="1" x14ac:dyDescent="0.2">
      <c r="A1034" s="176">
        <v>107</v>
      </c>
      <c r="B1034" s="177" t="s">
        <v>1428</v>
      </c>
      <c r="C1034" s="185" t="s">
        <v>1429</v>
      </c>
      <c r="D1034" s="178" t="s">
        <v>383</v>
      </c>
      <c r="E1034" s="179">
        <v>1</v>
      </c>
      <c r="F1034" s="180"/>
      <c r="G1034" s="181">
        <f t="shared" si="0"/>
        <v>0</v>
      </c>
      <c r="H1034" s="180"/>
      <c r="I1034" s="181">
        <f t="shared" si="1"/>
        <v>0</v>
      </c>
      <c r="J1034" s="180"/>
      <c r="K1034" s="181">
        <f t="shared" si="2"/>
        <v>0</v>
      </c>
      <c r="L1034" s="181">
        <v>21</v>
      </c>
      <c r="M1034" s="181">
        <f t="shared" si="3"/>
        <v>0</v>
      </c>
      <c r="N1034" s="179">
        <v>0</v>
      </c>
      <c r="O1034" s="179">
        <f t="shared" si="4"/>
        <v>0</v>
      </c>
      <c r="P1034" s="179">
        <v>0</v>
      </c>
      <c r="Q1034" s="179">
        <f t="shared" si="5"/>
        <v>0</v>
      </c>
      <c r="R1034" s="181"/>
      <c r="S1034" s="181" t="s">
        <v>672</v>
      </c>
      <c r="T1034" s="182" t="s">
        <v>249</v>
      </c>
      <c r="U1034" s="158">
        <v>0</v>
      </c>
      <c r="V1034" s="158">
        <f t="shared" si="6"/>
        <v>0</v>
      </c>
      <c r="W1034" s="158"/>
      <c r="X1034" s="158" t="s">
        <v>963</v>
      </c>
      <c r="Y1034" s="158" t="s">
        <v>250</v>
      </c>
      <c r="Z1034" s="147"/>
      <c r="AA1034" s="147"/>
      <c r="AB1034" s="147"/>
      <c r="AC1034" s="147"/>
      <c r="AD1034" s="147"/>
      <c r="AE1034" s="147"/>
      <c r="AF1034" s="147"/>
      <c r="AG1034" s="147" t="s">
        <v>964</v>
      </c>
      <c r="AH1034" s="147"/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ht="22.5" outlineLevel="1" x14ac:dyDescent="0.2">
      <c r="A1035" s="176">
        <v>108</v>
      </c>
      <c r="B1035" s="177" t="s">
        <v>1430</v>
      </c>
      <c r="C1035" s="185" t="s">
        <v>1431</v>
      </c>
      <c r="D1035" s="178" t="s">
        <v>383</v>
      </c>
      <c r="E1035" s="179">
        <v>3</v>
      </c>
      <c r="F1035" s="180"/>
      <c r="G1035" s="181">
        <f t="shared" si="0"/>
        <v>0</v>
      </c>
      <c r="H1035" s="180"/>
      <c r="I1035" s="181">
        <f t="shared" si="1"/>
        <v>0</v>
      </c>
      <c r="J1035" s="180"/>
      <c r="K1035" s="181">
        <f t="shared" si="2"/>
        <v>0</v>
      </c>
      <c r="L1035" s="181">
        <v>21</v>
      </c>
      <c r="M1035" s="181">
        <f t="shared" si="3"/>
        <v>0</v>
      </c>
      <c r="N1035" s="179">
        <v>0</v>
      </c>
      <c r="O1035" s="179">
        <f t="shared" si="4"/>
        <v>0</v>
      </c>
      <c r="P1035" s="179">
        <v>0</v>
      </c>
      <c r="Q1035" s="179">
        <f t="shared" si="5"/>
        <v>0</v>
      </c>
      <c r="R1035" s="181"/>
      <c r="S1035" s="181" t="s">
        <v>672</v>
      </c>
      <c r="T1035" s="182" t="s">
        <v>249</v>
      </c>
      <c r="U1035" s="158">
        <v>0</v>
      </c>
      <c r="V1035" s="158">
        <f t="shared" si="6"/>
        <v>0</v>
      </c>
      <c r="W1035" s="158"/>
      <c r="X1035" s="158" t="s">
        <v>963</v>
      </c>
      <c r="Y1035" s="158" t="s">
        <v>250</v>
      </c>
      <c r="Z1035" s="147"/>
      <c r="AA1035" s="147"/>
      <c r="AB1035" s="147"/>
      <c r="AC1035" s="147"/>
      <c r="AD1035" s="147"/>
      <c r="AE1035" s="147"/>
      <c r="AF1035" s="147"/>
      <c r="AG1035" s="147" t="s">
        <v>964</v>
      </c>
      <c r="AH1035" s="147"/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ht="22.5" outlineLevel="1" x14ac:dyDescent="0.2">
      <c r="A1036" s="176">
        <v>109</v>
      </c>
      <c r="B1036" s="177" t="s">
        <v>1432</v>
      </c>
      <c r="C1036" s="185" t="s">
        <v>1433</v>
      </c>
      <c r="D1036" s="178" t="s">
        <v>383</v>
      </c>
      <c r="E1036" s="179">
        <v>4</v>
      </c>
      <c r="F1036" s="180"/>
      <c r="G1036" s="181">
        <f t="shared" si="0"/>
        <v>0</v>
      </c>
      <c r="H1036" s="180"/>
      <c r="I1036" s="181">
        <f t="shared" si="1"/>
        <v>0</v>
      </c>
      <c r="J1036" s="180"/>
      <c r="K1036" s="181">
        <f t="shared" si="2"/>
        <v>0</v>
      </c>
      <c r="L1036" s="181">
        <v>21</v>
      </c>
      <c r="M1036" s="181">
        <f t="shared" si="3"/>
        <v>0</v>
      </c>
      <c r="N1036" s="179">
        <v>0</v>
      </c>
      <c r="O1036" s="179">
        <f t="shared" si="4"/>
        <v>0</v>
      </c>
      <c r="P1036" s="179">
        <v>0</v>
      </c>
      <c r="Q1036" s="179">
        <f t="shared" si="5"/>
        <v>0</v>
      </c>
      <c r="R1036" s="181"/>
      <c r="S1036" s="181" t="s">
        <v>672</v>
      </c>
      <c r="T1036" s="182" t="s">
        <v>249</v>
      </c>
      <c r="U1036" s="158">
        <v>0</v>
      </c>
      <c r="V1036" s="158">
        <f t="shared" si="6"/>
        <v>0</v>
      </c>
      <c r="W1036" s="158"/>
      <c r="X1036" s="158" t="s">
        <v>963</v>
      </c>
      <c r="Y1036" s="158" t="s">
        <v>250</v>
      </c>
      <c r="Z1036" s="147"/>
      <c r="AA1036" s="147"/>
      <c r="AB1036" s="147"/>
      <c r="AC1036" s="147"/>
      <c r="AD1036" s="147"/>
      <c r="AE1036" s="147"/>
      <c r="AF1036" s="147"/>
      <c r="AG1036" s="147" t="s">
        <v>964</v>
      </c>
      <c r="AH1036" s="147"/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ht="22.5" outlineLevel="1" x14ac:dyDescent="0.2">
      <c r="A1037" s="176">
        <v>110</v>
      </c>
      <c r="B1037" s="177" t="s">
        <v>1434</v>
      </c>
      <c r="C1037" s="185" t="s">
        <v>1435</v>
      </c>
      <c r="D1037" s="178" t="s">
        <v>383</v>
      </c>
      <c r="E1037" s="179">
        <v>2</v>
      </c>
      <c r="F1037" s="180"/>
      <c r="G1037" s="181">
        <f t="shared" si="0"/>
        <v>0</v>
      </c>
      <c r="H1037" s="180"/>
      <c r="I1037" s="181">
        <f t="shared" si="1"/>
        <v>0</v>
      </c>
      <c r="J1037" s="180"/>
      <c r="K1037" s="181">
        <f t="shared" si="2"/>
        <v>0</v>
      </c>
      <c r="L1037" s="181">
        <v>21</v>
      </c>
      <c r="M1037" s="181">
        <f t="shared" si="3"/>
        <v>0</v>
      </c>
      <c r="N1037" s="179">
        <v>0</v>
      </c>
      <c r="O1037" s="179">
        <f t="shared" si="4"/>
        <v>0</v>
      </c>
      <c r="P1037" s="179">
        <v>0</v>
      </c>
      <c r="Q1037" s="179">
        <f t="shared" si="5"/>
        <v>0</v>
      </c>
      <c r="R1037" s="181"/>
      <c r="S1037" s="181" t="s">
        <v>672</v>
      </c>
      <c r="T1037" s="182" t="s">
        <v>249</v>
      </c>
      <c r="U1037" s="158">
        <v>0</v>
      </c>
      <c r="V1037" s="158">
        <f t="shared" si="6"/>
        <v>0</v>
      </c>
      <c r="W1037" s="158"/>
      <c r="X1037" s="158" t="s">
        <v>963</v>
      </c>
      <c r="Y1037" s="158" t="s">
        <v>250</v>
      </c>
      <c r="Z1037" s="147"/>
      <c r="AA1037" s="147"/>
      <c r="AB1037" s="147"/>
      <c r="AC1037" s="147"/>
      <c r="AD1037" s="147"/>
      <c r="AE1037" s="147"/>
      <c r="AF1037" s="147"/>
      <c r="AG1037" s="147" t="s">
        <v>964</v>
      </c>
      <c r="AH1037" s="147"/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ht="22.5" outlineLevel="1" x14ac:dyDescent="0.2">
      <c r="A1038" s="176">
        <v>111</v>
      </c>
      <c r="B1038" s="177" t="s">
        <v>1436</v>
      </c>
      <c r="C1038" s="185" t="s">
        <v>1437</v>
      </c>
      <c r="D1038" s="178" t="s">
        <v>383</v>
      </c>
      <c r="E1038" s="179">
        <v>1</v>
      </c>
      <c r="F1038" s="180"/>
      <c r="G1038" s="181">
        <f t="shared" si="0"/>
        <v>0</v>
      </c>
      <c r="H1038" s="180"/>
      <c r="I1038" s="181">
        <f t="shared" si="1"/>
        <v>0</v>
      </c>
      <c r="J1038" s="180"/>
      <c r="K1038" s="181">
        <f t="shared" si="2"/>
        <v>0</v>
      </c>
      <c r="L1038" s="181">
        <v>21</v>
      </c>
      <c r="M1038" s="181">
        <f t="shared" si="3"/>
        <v>0</v>
      </c>
      <c r="N1038" s="179">
        <v>0</v>
      </c>
      <c r="O1038" s="179">
        <f t="shared" si="4"/>
        <v>0</v>
      </c>
      <c r="P1038" s="179">
        <v>0</v>
      </c>
      <c r="Q1038" s="179">
        <f t="shared" si="5"/>
        <v>0</v>
      </c>
      <c r="R1038" s="181"/>
      <c r="S1038" s="181" t="s">
        <v>672</v>
      </c>
      <c r="T1038" s="182" t="s">
        <v>249</v>
      </c>
      <c r="U1038" s="158">
        <v>0</v>
      </c>
      <c r="V1038" s="158">
        <f t="shared" si="6"/>
        <v>0</v>
      </c>
      <c r="W1038" s="158"/>
      <c r="X1038" s="158" t="s">
        <v>963</v>
      </c>
      <c r="Y1038" s="158" t="s">
        <v>250</v>
      </c>
      <c r="Z1038" s="147"/>
      <c r="AA1038" s="147"/>
      <c r="AB1038" s="147"/>
      <c r="AC1038" s="147"/>
      <c r="AD1038" s="147"/>
      <c r="AE1038" s="147"/>
      <c r="AF1038" s="147"/>
      <c r="AG1038" s="147" t="s">
        <v>964</v>
      </c>
      <c r="AH1038" s="147"/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</row>
    <row r="1039" spans="1:60" outlineLevel="1" x14ac:dyDescent="0.2">
      <c r="A1039" s="176">
        <v>112</v>
      </c>
      <c r="B1039" s="177" t="s">
        <v>1438</v>
      </c>
      <c r="C1039" s="185" t="s">
        <v>1439</v>
      </c>
      <c r="D1039" s="178" t="s">
        <v>383</v>
      </c>
      <c r="E1039" s="179">
        <v>2</v>
      </c>
      <c r="F1039" s="180"/>
      <c r="G1039" s="181">
        <f t="shared" si="0"/>
        <v>0</v>
      </c>
      <c r="H1039" s="180"/>
      <c r="I1039" s="181">
        <f t="shared" si="1"/>
        <v>0</v>
      </c>
      <c r="J1039" s="180"/>
      <c r="K1039" s="181">
        <f t="shared" si="2"/>
        <v>0</v>
      </c>
      <c r="L1039" s="181">
        <v>21</v>
      </c>
      <c r="M1039" s="181">
        <f t="shared" si="3"/>
        <v>0</v>
      </c>
      <c r="N1039" s="179">
        <v>0</v>
      </c>
      <c r="O1039" s="179">
        <f t="shared" si="4"/>
        <v>0</v>
      </c>
      <c r="P1039" s="179">
        <v>0</v>
      </c>
      <c r="Q1039" s="179">
        <f t="shared" si="5"/>
        <v>0</v>
      </c>
      <c r="R1039" s="181"/>
      <c r="S1039" s="181" t="s">
        <v>672</v>
      </c>
      <c r="T1039" s="182" t="s">
        <v>249</v>
      </c>
      <c r="U1039" s="158">
        <v>0</v>
      </c>
      <c r="V1039" s="158">
        <f t="shared" si="6"/>
        <v>0</v>
      </c>
      <c r="W1039" s="158"/>
      <c r="X1039" s="158" t="s">
        <v>963</v>
      </c>
      <c r="Y1039" s="158" t="s">
        <v>250</v>
      </c>
      <c r="Z1039" s="147"/>
      <c r="AA1039" s="147"/>
      <c r="AB1039" s="147"/>
      <c r="AC1039" s="147"/>
      <c r="AD1039" s="147"/>
      <c r="AE1039" s="147"/>
      <c r="AF1039" s="147"/>
      <c r="AG1039" s="147" t="s">
        <v>964</v>
      </c>
      <c r="AH1039" s="147"/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ht="22.5" outlineLevel="1" x14ac:dyDescent="0.2">
      <c r="A1040" s="176">
        <v>113</v>
      </c>
      <c r="B1040" s="177" t="s">
        <v>1440</v>
      </c>
      <c r="C1040" s="185" t="s">
        <v>1441</v>
      </c>
      <c r="D1040" s="178" t="s">
        <v>383</v>
      </c>
      <c r="E1040" s="179">
        <v>2</v>
      </c>
      <c r="F1040" s="180"/>
      <c r="G1040" s="181">
        <f t="shared" si="0"/>
        <v>0</v>
      </c>
      <c r="H1040" s="180"/>
      <c r="I1040" s="181">
        <f t="shared" si="1"/>
        <v>0</v>
      </c>
      <c r="J1040" s="180"/>
      <c r="K1040" s="181">
        <f t="shared" si="2"/>
        <v>0</v>
      </c>
      <c r="L1040" s="181">
        <v>21</v>
      </c>
      <c r="M1040" s="181">
        <f t="shared" si="3"/>
        <v>0</v>
      </c>
      <c r="N1040" s="179">
        <v>0</v>
      </c>
      <c r="O1040" s="179">
        <f t="shared" si="4"/>
        <v>0</v>
      </c>
      <c r="P1040" s="179">
        <v>0</v>
      </c>
      <c r="Q1040" s="179">
        <f t="shared" si="5"/>
        <v>0</v>
      </c>
      <c r="R1040" s="181"/>
      <c r="S1040" s="181" t="s">
        <v>672</v>
      </c>
      <c r="T1040" s="182" t="s">
        <v>249</v>
      </c>
      <c r="U1040" s="158">
        <v>0</v>
      </c>
      <c r="V1040" s="158">
        <f t="shared" si="6"/>
        <v>0</v>
      </c>
      <c r="W1040" s="158"/>
      <c r="X1040" s="158" t="s">
        <v>963</v>
      </c>
      <c r="Y1040" s="158" t="s">
        <v>250</v>
      </c>
      <c r="Z1040" s="147"/>
      <c r="AA1040" s="147"/>
      <c r="AB1040" s="147"/>
      <c r="AC1040" s="147"/>
      <c r="AD1040" s="147"/>
      <c r="AE1040" s="147"/>
      <c r="AF1040" s="147"/>
      <c r="AG1040" s="147" t="s">
        <v>964</v>
      </c>
      <c r="AH1040" s="147"/>
      <c r="AI1040" s="147"/>
      <c r="AJ1040" s="147"/>
      <c r="AK1040" s="147"/>
      <c r="AL1040" s="147"/>
      <c r="AM1040" s="147"/>
      <c r="AN1040" s="147"/>
      <c r="AO1040" s="147"/>
      <c r="AP1040" s="147"/>
      <c r="AQ1040" s="147"/>
      <c r="AR1040" s="147"/>
      <c r="AS1040" s="147"/>
      <c r="AT1040" s="147"/>
      <c r="AU1040" s="147"/>
      <c r="AV1040" s="147"/>
      <c r="AW1040" s="147"/>
      <c r="AX1040" s="147"/>
      <c r="AY1040" s="147"/>
      <c r="AZ1040" s="147"/>
      <c r="BA1040" s="147"/>
      <c r="BB1040" s="147"/>
      <c r="BC1040" s="147"/>
      <c r="BD1040" s="147"/>
      <c r="BE1040" s="147"/>
      <c r="BF1040" s="147"/>
      <c r="BG1040" s="147"/>
      <c r="BH1040" s="147"/>
    </row>
    <row r="1041" spans="1:60" outlineLevel="1" x14ac:dyDescent="0.2">
      <c r="A1041" s="176">
        <v>114</v>
      </c>
      <c r="B1041" s="177" t="s">
        <v>1442</v>
      </c>
      <c r="C1041" s="185" t="s">
        <v>1443</v>
      </c>
      <c r="D1041" s="178" t="s">
        <v>383</v>
      </c>
      <c r="E1041" s="179">
        <v>1</v>
      </c>
      <c r="F1041" s="180"/>
      <c r="G1041" s="181">
        <f t="shared" si="0"/>
        <v>0</v>
      </c>
      <c r="H1041" s="180"/>
      <c r="I1041" s="181">
        <f t="shared" si="1"/>
        <v>0</v>
      </c>
      <c r="J1041" s="180"/>
      <c r="K1041" s="181">
        <f t="shared" si="2"/>
        <v>0</v>
      </c>
      <c r="L1041" s="181">
        <v>21</v>
      </c>
      <c r="M1041" s="181">
        <f t="shared" si="3"/>
        <v>0</v>
      </c>
      <c r="N1041" s="179">
        <v>0</v>
      </c>
      <c r="O1041" s="179">
        <f t="shared" si="4"/>
        <v>0</v>
      </c>
      <c r="P1041" s="179">
        <v>0</v>
      </c>
      <c r="Q1041" s="179">
        <f t="shared" si="5"/>
        <v>0</v>
      </c>
      <c r="R1041" s="181"/>
      <c r="S1041" s="181" t="s">
        <v>672</v>
      </c>
      <c r="T1041" s="182" t="s">
        <v>249</v>
      </c>
      <c r="U1041" s="158">
        <v>0</v>
      </c>
      <c r="V1041" s="158">
        <f t="shared" si="6"/>
        <v>0</v>
      </c>
      <c r="W1041" s="158"/>
      <c r="X1041" s="158" t="s">
        <v>963</v>
      </c>
      <c r="Y1041" s="158" t="s">
        <v>250</v>
      </c>
      <c r="Z1041" s="147"/>
      <c r="AA1041" s="147"/>
      <c r="AB1041" s="147"/>
      <c r="AC1041" s="147"/>
      <c r="AD1041" s="147"/>
      <c r="AE1041" s="147"/>
      <c r="AF1041" s="147"/>
      <c r="AG1041" s="147" t="s">
        <v>964</v>
      </c>
      <c r="AH1041" s="147"/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1" x14ac:dyDescent="0.2">
      <c r="A1042" s="176">
        <v>115</v>
      </c>
      <c r="B1042" s="177" t="s">
        <v>1444</v>
      </c>
      <c r="C1042" s="185" t="s">
        <v>1445</v>
      </c>
      <c r="D1042" s="178" t="s">
        <v>383</v>
      </c>
      <c r="E1042" s="179">
        <v>1</v>
      </c>
      <c r="F1042" s="180"/>
      <c r="G1042" s="181">
        <f t="shared" si="0"/>
        <v>0</v>
      </c>
      <c r="H1042" s="180"/>
      <c r="I1042" s="181">
        <f t="shared" si="1"/>
        <v>0</v>
      </c>
      <c r="J1042" s="180"/>
      <c r="K1042" s="181">
        <f t="shared" si="2"/>
        <v>0</v>
      </c>
      <c r="L1042" s="181">
        <v>21</v>
      </c>
      <c r="M1042" s="181">
        <f t="shared" si="3"/>
        <v>0</v>
      </c>
      <c r="N1042" s="179">
        <v>0</v>
      </c>
      <c r="O1042" s="179">
        <f t="shared" si="4"/>
        <v>0</v>
      </c>
      <c r="P1042" s="179">
        <v>0</v>
      </c>
      <c r="Q1042" s="179">
        <f t="shared" si="5"/>
        <v>0</v>
      </c>
      <c r="R1042" s="181"/>
      <c r="S1042" s="181" t="s">
        <v>672</v>
      </c>
      <c r="T1042" s="182" t="s">
        <v>249</v>
      </c>
      <c r="U1042" s="158">
        <v>0</v>
      </c>
      <c r="V1042" s="158">
        <f t="shared" si="6"/>
        <v>0</v>
      </c>
      <c r="W1042" s="158"/>
      <c r="X1042" s="158" t="s">
        <v>963</v>
      </c>
      <c r="Y1042" s="158" t="s">
        <v>250</v>
      </c>
      <c r="Z1042" s="147"/>
      <c r="AA1042" s="147"/>
      <c r="AB1042" s="147"/>
      <c r="AC1042" s="147"/>
      <c r="AD1042" s="147"/>
      <c r="AE1042" s="147"/>
      <c r="AF1042" s="147"/>
      <c r="AG1042" s="147" t="s">
        <v>964</v>
      </c>
      <c r="AH1042" s="147"/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outlineLevel="1" x14ac:dyDescent="0.2">
      <c r="A1043" s="176">
        <v>116</v>
      </c>
      <c r="B1043" s="177" t="s">
        <v>1446</v>
      </c>
      <c r="C1043" s="185" t="s">
        <v>1447</v>
      </c>
      <c r="D1043" s="178" t="s">
        <v>383</v>
      </c>
      <c r="E1043" s="179">
        <v>2</v>
      </c>
      <c r="F1043" s="180"/>
      <c r="G1043" s="181">
        <f t="shared" si="0"/>
        <v>0</v>
      </c>
      <c r="H1043" s="180"/>
      <c r="I1043" s="181">
        <f t="shared" si="1"/>
        <v>0</v>
      </c>
      <c r="J1043" s="180"/>
      <c r="K1043" s="181">
        <f t="shared" si="2"/>
        <v>0</v>
      </c>
      <c r="L1043" s="181">
        <v>21</v>
      </c>
      <c r="M1043" s="181">
        <f t="shared" si="3"/>
        <v>0</v>
      </c>
      <c r="N1043" s="179">
        <v>0</v>
      </c>
      <c r="O1043" s="179">
        <f t="shared" si="4"/>
        <v>0</v>
      </c>
      <c r="P1043" s="179">
        <v>0</v>
      </c>
      <c r="Q1043" s="179">
        <f t="shared" si="5"/>
        <v>0</v>
      </c>
      <c r="R1043" s="181"/>
      <c r="S1043" s="181" t="s">
        <v>672</v>
      </c>
      <c r="T1043" s="182" t="s">
        <v>249</v>
      </c>
      <c r="U1043" s="158">
        <v>0</v>
      </c>
      <c r="V1043" s="158">
        <f t="shared" si="6"/>
        <v>0</v>
      </c>
      <c r="W1043" s="158"/>
      <c r="X1043" s="158" t="s">
        <v>963</v>
      </c>
      <c r="Y1043" s="158" t="s">
        <v>250</v>
      </c>
      <c r="Z1043" s="147"/>
      <c r="AA1043" s="147"/>
      <c r="AB1043" s="147"/>
      <c r="AC1043" s="147"/>
      <c r="AD1043" s="147"/>
      <c r="AE1043" s="147"/>
      <c r="AF1043" s="147"/>
      <c r="AG1043" s="147" t="s">
        <v>964</v>
      </c>
      <c r="AH1043" s="147"/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1" x14ac:dyDescent="0.2">
      <c r="A1044" s="176">
        <v>117</v>
      </c>
      <c r="B1044" s="177" t="s">
        <v>1448</v>
      </c>
      <c r="C1044" s="185" t="s">
        <v>1449</v>
      </c>
      <c r="D1044" s="178" t="s">
        <v>383</v>
      </c>
      <c r="E1044" s="179">
        <v>1</v>
      </c>
      <c r="F1044" s="180"/>
      <c r="G1044" s="181">
        <f t="shared" si="0"/>
        <v>0</v>
      </c>
      <c r="H1044" s="180"/>
      <c r="I1044" s="181">
        <f t="shared" si="1"/>
        <v>0</v>
      </c>
      <c r="J1044" s="180"/>
      <c r="K1044" s="181">
        <f t="shared" si="2"/>
        <v>0</v>
      </c>
      <c r="L1044" s="181">
        <v>21</v>
      </c>
      <c r="M1044" s="181">
        <f t="shared" si="3"/>
        <v>0</v>
      </c>
      <c r="N1044" s="179">
        <v>0</v>
      </c>
      <c r="O1044" s="179">
        <f t="shared" si="4"/>
        <v>0</v>
      </c>
      <c r="P1044" s="179">
        <v>0</v>
      </c>
      <c r="Q1044" s="179">
        <f t="shared" si="5"/>
        <v>0</v>
      </c>
      <c r="R1044" s="181"/>
      <c r="S1044" s="181" t="s">
        <v>672</v>
      </c>
      <c r="T1044" s="182" t="s">
        <v>249</v>
      </c>
      <c r="U1044" s="158">
        <v>0</v>
      </c>
      <c r="V1044" s="158">
        <f t="shared" si="6"/>
        <v>0</v>
      </c>
      <c r="W1044" s="158"/>
      <c r="X1044" s="158" t="s">
        <v>963</v>
      </c>
      <c r="Y1044" s="158" t="s">
        <v>250</v>
      </c>
      <c r="Z1044" s="147"/>
      <c r="AA1044" s="147"/>
      <c r="AB1044" s="147"/>
      <c r="AC1044" s="147"/>
      <c r="AD1044" s="147"/>
      <c r="AE1044" s="147"/>
      <c r="AF1044" s="147"/>
      <c r="AG1044" s="147" t="s">
        <v>964</v>
      </c>
      <c r="AH1044" s="147"/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outlineLevel="1" x14ac:dyDescent="0.2">
      <c r="A1045" s="176">
        <v>118</v>
      </c>
      <c r="B1045" s="177" t="s">
        <v>1450</v>
      </c>
      <c r="C1045" s="185" t="s">
        <v>1451</v>
      </c>
      <c r="D1045" s="178" t="s">
        <v>383</v>
      </c>
      <c r="E1045" s="179">
        <v>1</v>
      </c>
      <c r="F1045" s="180"/>
      <c r="G1045" s="181">
        <f t="shared" si="0"/>
        <v>0</v>
      </c>
      <c r="H1045" s="180"/>
      <c r="I1045" s="181">
        <f t="shared" si="1"/>
        <v>0</v>
      </c>
      <c r="J1045" s="180"/>
      <c r="K1045" s="181">
        <f t="shared" si="2"/>
        <v>0</v>
      </c>
      <c r="L1045" s="181">
        <v>21</v>
      </c>
      <c r="M1045" s="181">
        <f t="shared" si="3"/>
        <v>0</v>
      </c>
      <c r="N1045" s="179">
        <v>0</v>
      </c>
      <c r="O1045" s="179">
        <f t="shared" si="4"/>
        <v>0</v>
      </c>
      <c r="P1045" s="179">
        <v>0</v>
      </c>
      <c r="Q1045" s="179">
        <f t="shared" si="5"/>
        <v>0</v>
      </c>
      <c r="R1045" s="181"/>
      <c r="S1045" s="181" t="s">
        <v>672</v>
      </c>
      <c r="T1045" s="182" t="s">
        <v>249</v>
      </c>
      <c r="U1045" s="158">
        <v>0</v>
      </c>
      <c r="V1045" s="158">
        <f t="shared" si="6"/>
        <v>0</v>
      </c>
      <c r="W1045" s="158"/>
      <c r="X1045" s="158" t="s">
        <v>963</v>
      </c>
      <c r="Y1045" s="158" t="s">
        <v>250</v>
      </c>
      <c r="Z1045" s="147"/>
      <c r="AA1045" s="147"/>
      <c r="AB1045" s="147"/>
      <c r="AC1045" s="147"/>
      <c r="AD1045" s="147"/>
      <c r="AE1045" s="147"/>
      <c r="AF1045" s="147"/>
      <c r="AG1045" s="147" t="s">
        <v>964</v>
      </c>
      <c r="AH1045" s="147"/>
      <c r="AI1045" s="147"/>
      <c r="AJ1045" s="147"/>
      <c r="AK1045" s="147"/>
      <c r="AL1045" s="147"/>
      <c r="AM1045" s="147"/>
      <c r="AN1045" s="147"/>
      <c r="AO1045" s="147"/>
      <c r="AP1045" s="147"/>
      <c r="AQ1045" s="147"/>
      <c r="AR1045" s="147"/>
      <c r="AS1045" s="147"/>
      <c r="AT1045" s="147"/>
      <c r="AU1045" s="147"/>
      <c r="AV1045" s="147"/>
      <c r="AW1045" s="147"/>
      <c r="AX1045" s="147"/>
      <c r="AY1045" s="147"/>
      <c r="AZ1045" s="147"/>
      <c r="BA1045" s="147"/>
      <c r="BB1045" s="147"/>
      <c r="BC1045" s="147"/>
      <c r="BD1045" s="147"/>
      <c r="BE1045" s="147"/>
      <c r="BF1045" s="147"/>
      <c r="BG1045" s="147"/>
      <c r="BH1045" s="147"/>
    </row>
    <row r="1046" spans="1:60" ht="22.5" outlineLevel="1" x14ac:dyDescent="0.2">
      <c r="A1046" s="176">
        <v>119</v>
      </c>
      <c r="B1046" s="177" t="s">
        <v>1452</v>
      </c>
      <c r="C1046" s="185" t="s">
        <v>1453</v>
      </c>
      <c r="D1046" s="178" t="s">
        <v>383</v>
      </c>
      <c r="E1046" s="179">
        <v>1</v>
      </c>
      <c r="F1046" s="180"/>
      <c r="G1046" s="181">
        <f t="shared" si="0"/>
        <v>0</v>
      </c>
      <c r="H1046" s="180"/>
      <c r="I1046" s="181">
        <f t="shared" si="1"/>
        <v>0</v>
      </c>
      <c r="J1046" s="180"/>
      <c r="K1046" s="181">
        <f t="shared" si="2"/>
        <v>0</v>
      </c>
      <c r="L1046" s="181">
        <v>21</v>
      </c>
      <c r="M1046" s="181">
        <f t="shared" si="3"/>
        <v>0</v>
      </c>
      <c r="N1046" s="179">
        <v>0</v>
      </c>
      <c r="O1046" s="179">
        <f t="shared" si="4"/>
        <v>0</v>
      </c>
      <c r="P1046" s="179">
        <v>0</v>
      </c>
      <c r="Q1046" s="179">
        <f t="shared" si="5"/>
        <v>0</v>
      </c>
      <c r="R1046" s="181"/>
      <c r="S1046" s="181" t="s">
        <v>672</v>
      </c>
      <c r="T1046" s="182" t="s">
        <v>249</v>
      </c>
      <c r="U1046" s="158">
        <v>0</v>
      </c>
      <c r="V1046" s="158">
        <f t="shared" si="6"/>
        <v>0</v>
      </c>
      <c r="W1046" s="158"/>
      <c r="X1046" s="158" t="s">
        <v>963</v>
      </c>
      <c r="Y1046" s="158" t="s">
        <v>250</v>
      </c>
      <c r="Z1046" s="147"/>
      <c r="AA1046" s="147"/>
      <c r="AB1046" s="147"/>
      <c r="AC1046" s="147"/>
      <c r="AD1046" s="147"/>
      <c r="AE1046" s="147"/>
      <c r="AF1046" s="147"/>
      <c r="AG1046" s="147" t="s">
        <v>964</v>
      </c>
      <c r="AH1046" s="147"/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ht="22.5" outlineLevel="1" x14ac:dyDescent="0.2">
      <c r="A1047" s="176">
        <v>120</v>
      </c>
      <c r="B1047" s="177" t="s">
        <v>1454</v>
      </c>
      <c r="C1047" s="185" t="s">
        <v>1455</v>
      </c>
      <c r="D1047" s="178" t="s">
        <v>383</v>
      </c>
      <c r="E1047" s="179">
        <v>2</v>
      </c>
      <c r="F1047" s="180"/>
      <c r="G1047" s="181">
        <f t="shared" si="0"/>
        <v>0</v>
      </c>
      <c r="H1047" s="180"/>
      <c r="I1047" s="181">
        <f t="shared" si="1"/>
        <v>0</v>
      </c>
      <c r="J1047" s="180"/>
      <c r="K1047" s="181">
        <f t="shared" si="2"/>
        <v>0</v>
      </c>
      <c r="L1047" s="181">
        <v>21</v>
      </c>
      <c r="M1047" s="181">
        <f t="shared" si="3"/>
        <v>0</v>
      </c>
      <c r="N1047" s="179">
        <v>0</v>
      </c>
      <c r="O1047" s="179">
        <f t="shared" si="4"/>
        <v>0</v>
      </c>
      <c r="P1047" s="179">
        <v>0</v>
      </c>
      <c r="Q1047" s="179">
        <f t="shared" si="5"/>
        <v>0</v>
      </c>
      <c r="R1047" s="181"/>
      <c r="S1047" s="181" t="s">
        <v>672</v>
      </c>
      <c r="T1047" s="182" t="s">
        <v>249</v>
      </c>
      <c r="U1047" s="158">
        <v>0</v>
      </c>
      <c r="V1047" s="158">
        <f t="shared" si="6"/>
        <v>0</v>
      </c>
      <c r="W1047" s="158"/>
      <c r="X1047" s="158" t="s">
        <v>963</v>
      </c>
      <c r="Y1047" s="158" t="s">
        <v>250</v>
      </c>
      <c r="Z1047" s="147"/>
      <c r="AA1047" s="147"/>
      <c r="AB1047" s="147"/>
      <c r="AC1047" s="147"/>
      <c r="AD1047" s="147"/>
      <c r="AE1047" s="147"/>
      <c r="AF1047" s="147"/>
      <c r="AG1047" s="147" t="s">
        <v>964</v>
      </c>
      <c r="AH1047" s="147"/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ht="22.5" outlineLevel="1" x14ac:dyDescent="0.2">
      <c r="A1048" s="176">
        <v>121</v>
      </c>
      <c r="B1048" s="177" t="s">
        <v>1456</v>
      </c>
      <c r="C1048" s="185" t="s">
        <v>1457</v>
      </c>
      <c r="D1048" s="178" t="s">
        <v>383</v>
      </c>
      <c r="E1048" s="179">
        <v>2</v>
      </c>
      <c r="F1048" s="180"/>
      <c r="G1048" s="181">
        <f t="shared" si="0"/>
        <v>0</v>
      </c>
      <c r="H1048" s="180"/>
      <c r="I1048" s="181">
        <f t="shared" si="1"/>
        <v>0</v>
      </c>
      <c r="J1048" s="180"/>
      <c r="K1048" s="181">
        <f t="shared" si="2"/>
        <v>0</v>
      </c>
      <c r="L1048" s="181">
        <v>21</v>
      </c>
      <c r="M1048" s="181">
        <f t="shared" si="3"/>
        <v>0</v>
      </c>
      <c r="N1048" s="179">
        <v>0</v>
      </c>
      <c r="O1048" s="179">
        <f t="shared" si="4"/>
        <v>0</v>
      </c>
      <c r="P1048" s="179">
        <v>0</v>
      </c>
      <c r="Q1048" s="179">
        <f t="shared" si="5"/>
        <v>0</v>
      </c>
      <c r="R1048" s="181"/>
      <c r="S1048" s="181" t="s">
        <v>672</v>
      </c>
      <c r="T1048" s="182" t="s">
        <v>249</v>
      </c>
      <c r="U1048" s="158">
        <v>0</v>
      </c>
      <c r="V1048" s="158">
        <f t="shared" si="6"/>
        <v>0</v>
      </c>
      <c r="W1048" s="158"/>
      <c r="X1048" s="158" t="s">
        <v>963</v>
      </c>
      <c r="Y1048" s="158" t="s">
        <v>250</v>
      </c>
      <c r="Z1048" s="147"/>
      <c r="AA1048" s="147"/>
      <c r="AB1048" s="147"/>
      <c r="AC1048" s="147"/>
      <c r="AD1048" s="147"/>
      <c r="AE1048" s="147"/>
      <c r="AF1048" s="147"/>
      <c r="AG1048" s="147" t="s">
        <v>964</v>
      </c>
      <c r="AH1048" s="147"/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ht="22.5" outlineLevel="1" x14ac:dyDescent="0.2">
      <c r="A1049" s="176">
        <v>122</v>
      </c>
      <c r="B1049" s="177" t="s">
        <v>1458</v>
      </c>
      <c r="C1049" s="185" t="s">
        <v>1459</v>
      </c>
      <c r="D1049" s="178" t="s">
        <v>383</v>
      </c>
      <c r="E1049" s="179">
        <v>1</v>
      </c>
      <c r="F1049" s="180"/>
      <c r="G1049" s="181">
        <f t="shared" si="0"/>
        <v>0</v>
      </c>
      <c r="H1049" s="180"/>
      <c r="I1049" s="181">
        <f t="shared" si="1"/>
        <v>0</v>
      </c>
      <c r="J1049" s="180"/>
      <c r="K1049" s="181">
        <f t="shared" si="2"/>
        <v>0</v>
      </c>
      <c r="L1049" s="181">
        <v>21</v>
      </c>
      <c r="M1049" s="181">
        <f t="shared" si="3"/>
        <v>0</v>
      </c>
      <c r="N1049" s="179">
        <v>0</v>
      </c>
      <c r="O1049" s="179">
        <f t="shared" si="4"/>
        <v>0</v>
      </c>
      <c r="P1049" s="179">
        <v>0</v>
      </c>
      <c r="Q1049" s="179">
        <f t="shared" si="5"/>
        <v>0</v>
      </c>
      <c r="R1049" s="181"/>
      <c r="S1049" s="181" t="s">
        <v>672</v>
      </c>
      <c r="T1049" s="182" t="s">
        <v>249</v>
      </c>
      <c r="U1049" s="158">
        <v>0</v>
      </c>
      <c r="V1049" s="158">
        <f t="shared" si="6"/>
        <v>0</v>
      </c>
      <c r="W1049" s="158"/>
      <c r="X1049" s="158" t="s">
        <v>963</v>
      </c>
      <c r="Y1049" s="158" t="s">
        <v>250</v>
      </c>
      <c r="Z1049" s="147"/>
      <c r="AA1049" s="147"/>
      <c r="AB1049" s="147"/>
      <c r="AC1049" s="147"/>
      <c r="AD1049" s="147"/>
      <c r="AE1049" s="147"/>
      <c r="AF1049" s="147"/>
      <c r="AG1049" s="147" t="s">
        <v>964</v>
      </c>
      <c r="AH1049" s="147"/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outlineLevel="1" x14ac:dyDescent="0.2">
      <c r="A1050" s="176">
        <v>123</v>
      </c>
      <c r="B1050" s="177" t="s">
        <v>1460</v>
      </c>
      <c r="C1050" s="185" t="s">
        <v>1461</v>
      </c>
      <c r="D1050" s="178" t="s">
        <v>383</v>
      </c>
      <c r="E1050" s="179">
        <v>1</v>
      </c>
      <c r="F1050" s="180"/>
      <c r="G1050" s="181">
        <f t="shared" si="0"/>
        <v>0</v>
      </c>
      <c r="H1050" s="180"/>
      <c r="I1050" s="181">
        <f t="shared" si="1"/>
        <v>0</v>
      </c>
      <c r="J1050" s="180"/>
      <c r="K1050" s="181">
        <f t="shared" si="2"/>
        <v>0</v>
      </c>
      <c r="L1050" s="181">
        <v>21</v>
      </c>
      <c r="M1050" s="181">
        <f t="shared" si="3"/>
        <v>0</v>
      </c>
      <c r="N1050" s="179">
        <v>0</v>
      </c>
      <c r="O1050" s="179">
        <f t="shared" si="4"/>
        <v>0</v>
      </c>
      <c r="P1050" s="179">
        <v>0</v>
      </c>
      <c r="Q1050" s="179">
        <f t="shared" si="5"/>
        <v>0</v>
      </c>
      <c r="R1050" s="181"/>
      <c r="S1050" s="181" t="s">
        <v>672</v>
      </c>
      <c r="T1050" s="182" t="s">
        <v>249</v>
      </c>
      <c r="U1050" s="158">
        <v>0</v>
      </c>
      <c r="V1050" s="158">
        <f t="shared" si="6"/>
        <v>0</v>
      </c>
      <c r="W1050" s="158"/>
      <c r="X1050" s="158" t="s">
        <v>963</v>
      </c>
      <c r="Y1050" s="158" t="s">
        <v>250</v>
      </c>
      <c r="Z1050" s="147"/>
      <c r="AA1050" s="147"/>
      <c r="AB1050" s="147"/>
      <c r="AC1050" s="147"/>
      <c r="AD1050" s="147"/>
      <c r="AE1050" s="147"/>
      <c r="AF1050" s="147"/>
      <c r="AG1050" s="147" t="s">
        <v>964</v>
      </c>
      <c r="AH1050" s="147"/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</row>
    <row r="1051" spans="1:60" outlineLevel="1" x14ac:dyDescent="0.2">
      <c r="A1051" s="176">
        <v>124</v>
      </c>
      <c r="B1051" s="177" t="s">
        <v>1462</v>
      </c>
      <c r="C1051" s="185" t="s">
        <v>1463</v>
      </c>
      <c r="D1051" s="178" t="s">
        <v>383</v>
      </c>
      <c r="E1051" s="179">
        <v>1</v>
      </c>
      <c r="F1051" s="180"/>
      <c r="G1051" s="181">
        <f t="shared" si="0"/>
        <v>0</v>
      </c>
      <c r="H1051" s="180"/>
      <c r="I1051" s="181">
        <f t="shared" si="1"/>
        <v>0</v>
      </c>
      <c r="J1051" s="180"/>
      <c r="K1051" s="181">
        <f t="shared" si="2"/>
        <v>0</v>
      </c>
      <c r="L1051" s="181">
        <v>21</v>
      </c>
      <c r="M1051" s="181">
        <f t="shared" si="3"/>
        <v>0</v>
      </c>
      <c r="N1051" s="179">
        <v>0</v>
      </c>
      <c r="O1051" s="179">
        <f t="shared" si="4"/>
        <v>0</v>
      </c>
      <c r="P1051" s="179">
        <v>0</v>
      </c>
      <c r="Q1051" s="179">
        <f t="shared" si="5"/>
        <v>0</v>
      </c>
      <c r="R1051" s="181"/>
      <c r="S1051" s="181" t="s">
        <v>672</v>
      </c>
      <c r="T1051" s="182" t="s">
        <v>249</v>
      </c>
      <c r="U1051" s="158">
        <v>0</v>
      </c>
      <c r="V1051" s="158">
        <f t="shared" si="6"/>
        <v>0</v>
      </c>
      <c r="W1051" s="158"/>
      <c r="X1051" s="158" t="s">
        <v>963</v>
      </c>
      <c r="Y1051" s="158" t="s">
        <v>250</v>
      </c>
      <c r="Z1051" s="147"/>
      <c r="AA1051" s="147"/>
      <c r="AB1051" s="147"/>
      <c r="AC1051" s="147"/>
      <c r="AD1051" s="147"/>
      <c r="AE1051" s="147"/>
      <c r="AF1051" s="147"/>
      <c r="AG1051" s="147" t="s">
        <v>964</v>
      </c>
      <c r="AH1051" s="147"/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outlineLevel="1" x14ac:dyDescent="0.2">
      <c r="A1052" s="176">
        <v>125</v>
      </c>
      <c r="B1052" s="177" t="s">
        <v>1464</v>
      </c>
      <c r="C1052" s="185" t="s">
        <v>1465</v>
      </c>
      <c r="D1052" s="178" t="s">
        <v>383</v>
      </c>
      <c r="E1052" s="179">
        <v>1</v>
      </c>
      <c r="F1052" s="180"/>
      <c r="G1052" s="181">
        <f t="shared" si="0"/>
        <v>0</v>
      </c>
      <c r="H1052" s="180"/>
      <c r="I1052" s="181">
        <f t="shared" si="1"/>
        <v>0</v>
      </c>
      <c r="J1052" s="180"/>
      <c r="K1052" s="181">
        <f t="shared" si="2"/>
        <v>0</v>
      </c>
      <c r="L1052" s="181">
        <v>21</v>
      </c>
      <c r="M1052" s="181">
        <f t="shared" si="3"/>
        <v>0</v>
      </c>
      <c r="N1052" s="179">
        <v>0</v>
      </c>
      <c r="O1052" s="179">
        <f t="shared" si="4"/>
        <v>0</v>
      </c>
      <c r="P1052" s="179">
        <v>0</v>
      </c>
      <c r="Q1052" s="179">
        <f t="shared" si="5"/>
        <v>0</v>
      </c>
      <c r="R1052" s="181"/>
      <c r="S1052" s="181" t="s">
        <v>672</v>
      </c>
      <c r="T1052" s="182" t="s">
        <v>249</v>
      </c>
      <c r="U1052" s="158">
        <v>0</v>
      </c>
      <c r="V1052" s="158">
        <f t="shared" si="6"/>
        <v>0</v>
      </c>
      <c r="W1052" s="158"/>
      <c r="X1052" s="158" t="s">
        <v>963</v>
      </c>
      <c r="Y1052" s="158" t="s">
        <v>250</v>
      </c>
      <c r="Z1052" s="147"/>
      <c r="AA1052" s="147"/>
      <c r="AB1052" s="147"/>
      <c r="AC1052" s="147"/>
      <c r="AD1052" s="147"/>
      <c r="AE1052" s="147"/>
      <c r="AF1052" s="147"/>
      <c r="AG1052" s="147" t="s">
        <v>964</v>
      </c>
      <c r="AH1052" s="147"/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</row>
    <row r="1053" spans="1:60" outlineLevel="1" x14ac:dyDescent="0.2">
      <c r="A1053" s="176">
        <v>126</v>
      </c>
      <c r="B1053" s="177" t="s">
        <v>1466</v>
      </c>
      <c r="C1053" s="185" t="s">
        <v>1467</v>
      </c>
      <c r="D1053" s="178" t="s">
        <v>383</v>
      </c>
      <c r="E1053" s="179">
        <v>1</v>
      </c>
      <c r="F1053" s="180"/>
      <c r="G1053" s="181">
        <f t="shared" si="0"/>
        <v>0</v>
      </c>
      <c r="H1053" s="180"/>
      <c r="I1053" s="181">
        <f t="shared" si="1"/>
        <v>0</v>
      </c>
      <c r="J1053" s="180"/>
      <c r="K1053" s="181">
        <f t="shared" si="2"/>
        <v>0</v>
      </c>
      <c r="L1053" s="181">
        <v>21</v>
      </c>
      <c r="M1053" s="181">
        <f t="shared" si="3"/>
        <v>0</v>
      </c>
      <c r="N1053" s="179">
        <v>0</v>
      </c>
      <c r="O1053" s="179">
        <f t="shared" si="4"/>
        <v>0</v>
      </c>
      <c r="P1053" s="179">
        <v>0</v>
      </c>
      <c r="Q1053" s="179">
        <f t="shared" si="5"/>
        <v>0</v>
      </c>
      <c r="R1053" s="181"/>
      <c r="S1053" s="181" t="s">
        <v>672</v>
      </c>
      <c r="T1053" s="182" t="s">
        <v>249</v>
      </c>
      <c r="U1053" s="158">
        <v>0</v>
      </c>
      <c r="V1053" s="158">
        <f t="shared" si="6"/>
        <v>0</v>
      </c>
      <c r="W1053" s="158"/>
      <c r="X1053" s="158" t="s">
        <v>963</v>
      </c>
      <c r="Y1053" s="158" t="s">
        <v>250</v>
      </c>
      <c r="Z1053" s="147"/>
      <c r="AA1053" s="147"/>
      <c r="AB1053" s="147"/>
      <c r="AC1053" s="147"/>
      <c r="AD1053" s="147"/>
      <c r="AE1053" s="147"/>
      <c r="AF1053" s="147"/>
      <c r="AG1053" s="147" t="s">
        <v>964</v>
      </c>
      <c r="AH1053" s="147"/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ht="22.5" outlineLevel="1" x14ac:dyDescent="0.2">
      <c r="A1054" s="176">
        <v>127</v>
      </c>
      <c r="B1054" s="177" t="s">
        <v>1468</v>
      </c>
      <c r="C1054" s="185" t="s">
        <v>1469</v>
      </c>
      <c r="D1054" s="178" t="s">
        <v>383</v>
      </c>
      <c r="E1054" s="179">
        <v>2</v>
      </c>
      <c r="F1054" s="180"/>
      <c r="G1054" s="181">
        <f t="shared" si="0"/>
        <v>0</v>
      </c>
      <c r="H1054" s="180"/>
      <c r="I1054" s="181">
        <f t="shared" si="1"/>
        <v>0</v>
      </c>
      <c r="J1054" s="180"/>
      <c r="K1054" s="181">
        <f t="shared" si="2"/>
        <v>0</v>
      </c>
      <c r="L1054" s="181">
        <v>21</v>
      </c>
      <c r="M1054" s="181">
        <f t="shared" si="3"/>
        <v>0</v>
      </c>
      <c r="N1054" s="179">
        <v>0</v>
      </c>
      <c r="O1054" s="179">
        <f t="shared" si="4"/>
        <v>0</v>
      </c>
      <c r="P1054" s="179">
        <v>0</v>
      </c>
      <c r="Q1054" s="179">
        <f t="shared" si="5"/>
        <v>0</v>
      </c>
      <c r="R1054" s="181"/>
      <c r="S1054" s="181" t="s">
        <v>672</v>
      </c>
      <c r="T1054" s="182" t="s">
        <v>249</v>
      </c>
      <c r="U1054" s="158">
        <v>0</v>
      </c>
      <c r="V1054" s="158">
        <f t="shared" si="6"/>
        <v>0</v>
      </c>
      <c r="W1054" s="158"/>
      <c r="X1054" s="158" t="s">
        <v>963</v>
      </c>
      <c r="Y1054" s="158" t="s">
        <v>250</v>
      </c>
      <c r="Z1054" s="147"/>
      <c r="AA1054" s="147"/>
      <c r="AB1054" s="147"/>
      <c r="AC1054" s="147"/>
      <c r="AD1054" s="147"/>
      <c r="AE1054" s="147"/>
      <c r="AF1054" s="147"/>
      <c r="AG1054" s="147" t="s">
        <v>964</v>
      </c>
      <c r="AH1054" s="147"/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ht="22.5" outlineLevel="1" x14ac:dyDescent="0.2">
      <c r="A1055" s="176">
        <v>128</v>
      </c>
      <c r="B1055" s="177" t="s">
        <v>1470</v>
      </c>
      <c r="C1055" s="185" t="s">
        <v>1471</v>
      </c>
      <c r="D1055" s="178" t="s">
        <v>383</v>
      </c>
      <c r="E1055" s="179">
        <v>1</v>
      </c>
      <c r="F1055" s="180"/>
      <c r="G1055" s="181">
        <f t="shared" si="0"/>
        <v>0</v>
      </c>
      <c r="H1055" s="180"/>
      <c r="I1055" s="181">
        <f t="shared" si="1"/>
        <v>0</v>
      </c>
      <c r="J1055" s="180"/>
      <c r="K1055" s="181">
        <f t="shared" si="2"/>
        <v>0</v>
      </c>
      <c r="L1055" s="181">
        <v>21</v>
      </c>
      <c r="M1055" s="181">
        <f t="shared" si="3"/>
        <v>0</v>
      </c>
      <c r="N1055" s="179">
        <v>0</v>
      </c>
      <c r="O1055" s="179">
        <f t="shared" si="4"/>
        <v>0</v>
      </c>
      <c r="P1055" s="179">
        <v>0</v>
      </c>
      <c r="Q1055" s="179">
        <f t="shared" si="5"/>
        <v>0</v>
      </c>
      <c r="R1055" s="181"/>
      <c r="S1055" s="181" t="s">
        <v>672</v>
      </c>
      <c r="T1055" s="182" t="s">
        <v>249</v>
      </c>
      <c r="U1055" s="158">
        <v>0</v>
      </c>
      <c r="V1055" s="158">
        <f t="shared" si="6"/>
        <v>0</v>
      </c>
      <c r="W1055" s="158"/>
      <c r="X1055" s="158" t="s">
        <v>963</v>
      </c>
      <c r="Y1055" s="158" t="s">
        <v>250</v>
      </c>
      <c r="Z1055" s="147"/>
      <c r="AA1055" s="147"/>
      <c r="AB1055" s="147"/>
      <c r="AC1055" s="147"/>
      <c r="AD1055" s="147"/>
      <c r="AE1055" s="147"/>
      <c r="AF1055" s="147"/>
      <c r="AG1055" s="147" t="s">
        <v>964</v>
      </c>
      <c r="AH1055" s="147"/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ht="22.5" outlineLevel="1" x14ac:dyDescent="0.2">
      <c r="A1056" s="176">
        <v>129</v>
      </c>
      <c r="B1056" s="177" t="s">
        <v>1472</v>
      </c>
      <c r="C1056" s="185" t="s">
        <v>1473</v>
      </c>
      <c r="D1056" s="178" t="s">
        <v>383</v>
      </c>
      <c r="E1056" s="179">
        <v>4</v>
      </c>
      <c r="F1056" s="180"/>
      <c r="G1056" s="181">
        <f t="shared" si="0"/>
        <v>0</v>
      </c>
      <c r="H1056" s="180"/>
      <c r="I1056" s="181">
        <f t="shared" si="1"/>
        <v>0</v>
      </c>
      <c r="J1056" s="180"/>
      <c r="K1056" s="181">
        <f t="shared" si="2"/>
        <v>0</v>
      </c>
      <c r="L1056" s="181">
        <v>21</v>
      </c>
      <c r="M1056" s="181">
        <f t="shared" si="3"/>
        <v>0</v>
      </c>
      <c r="N1056" s="179">
        <v>0</v>
      </c>
      <c r="O1056" s="179">
        <f t="shared" si="4"/>
        <v>0</v>
      </c>
      <c r="P1056" s="179">
        <v>0</v>
      </c>
      <c r="Q1056" s="179">
        <f t="shared" si="5"/>
        <v>0</v>
      </c>
      <c r="R1056" s="181"/>
      <c r="S1056" s="181" t="s">
        <v>672</v>
      </c>
      <c r="T1056" s="182" t="s">
        <v>249</v>
      </c>
      <c r="U1056" s="158">
        <v>0</v>
      </c>
      <c r="V1056" s="158">
        <f t="shared" si="6"/>
        <v>0</v>
      </c>
      <c r="W1056" s="158"/>
      <c r="X1056" s="158" t="s">
        <v>963</v>
      </c>
      <c r="Y1056" s="158" t="s">
        <v>250</v>
      </c>
      <c r="Z1056" s="147"/>
      <c r="AA1056" s="147"/>
      <c r="AB1056" s="147"/>
      <c r="AC1056" s="147"/>
      <c r="AD1056" s="147"/>
      <c r="AE1056" s="147"/>
      <c r="AF1056" s="147"/>
      <c r="AG1056" s="147" t="s">
        <v>964</v>
      </c>
      <c r="AH1056" s="147"/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ht="22.5" outlineLevel="1" x14ac:dyDescent="0.2">
      <c r="A1057" s="176">
        <v>130</v>
      </c>
      <c r="B1057" s="177" t="s">
        <v>1474</v>
      </c>
      <c r="C1057" s="185" t="s">
        <v>1475</v>
      </c>
      <c r="D1057" s="178" t="s">
        <v>383</v>
      </c>
      <c r="E1057" s="179">
        <v>1</v>
      </c>
      <c r="F1057" s="180"/>
      <c r="G1057" s="181">
        <f t="shared" si="0"/>
        <v>0</v>
      </c>
      <c r="H1057" s="180"/>
      <c r="I1057" s="181">
        <f t="shared" si="1"/>
        <v>0</v>
      </c>
      <c r="J1057" s="180"/>
      <c r="K1057" s="181">
        <f t="shared" si="2"/>
        <v>0</v>
      </c>
      <c r="L1057" s="181">
        <v>21</v>
      </c>
      <c r="M1057" s="181">
        <f t="shared" si="3"/>
        <v>0</v>
      </c>
      <c r="N1057" s="179">
        <v>0</v>
      </c>
      <c r="O1057" s="179">
        <f t="shared" si="4"/>
        <v>0</v>
      </c>
      <c r="P1057" s="179">
        <v>0</v>
      </c>
      <c r="Q1057" s="179">
        <f t="shared" si="5"/>
        <v>0</v>
      </c>
      <c r="R1057" s="181"/>
      <c r="S1057" s="181" t="s">
        <v>672</v>
      </c>
      <c r="T1057" s="182" t="s">
        <v>249</v>
      </c>
      <c r="U1057" s="158">
        <v>0</v>
      </c>
      <c r="V1057" s="158">
        <f t="shared" si="6"/>
        <v>0</v>
      </c>
      <c r="W1057" s="158"/>
      <c r="X1057" s="158" t="s">
        <v>963</v>
      </c>
      <c r="Y1057" s="158" t="s">
        <v>250</v>
      </c>
      <c r="Z1057" s="147"/>
      <c r="AA1057" s="147"/>
      <c r="AB1057" s="147"/>
      <c r="AC1057" s="147"/>
      <c r="AD1057" s="147"/>
      <c r="AE1057" s="147"/>
      <c r="AF1057" s="147"/>
      <c r="AG1057" s="147" t="s">
        <v>964</v>
      </c>
      <c r="AH1057" s="147"/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</row>
    <row r="1058" spans="1:60" outlineLevel="1" x14ac:dyDescent="0.2">
      <c r="A1058" s="176">
        <v>131</v>
      </c>
      <c r="B1058" s="177" t="s">
        <v>1476</v>
      </c>
      <c r="C1058" s="185" t="s">
        <v>1477</v>
      </c>
      <c r="D1058" s="178" t="s">
        <v>383</v>
      </c>
      <c r="E1058" s="179">
        <v>1</v>
      </c>
      <c r="F1058" s="180"/>
      <c r="G1058" s="181">
        <f t="shared" si="0"/>
        <v>0</v>
      </c>
      <c r="H1058" s="180"/>
      <c r="I1058" s="181">
        <f t="shared" si="1"/>
        <v>0</v>
      </c>
      <c r="J1058" s="180"/>
      <c r="K1058" s="181">
        <f t="shared" si="2"/>
        <v>0</v>
      </c>
      <c r="L1058" s="181">
        <v>21</v>
      </c>
      <c r="M1058" s="181">
        <f t="shared" si="3"/>
        <v>0</v>
      </c>
      <c r="N1058" s="179">
        <v>0</v>
      </c>
      <c r="O1058" s="179">
        <f t="shared" si="4"/>
        <v>0</v>
      </c>
      <c r="P1058" s="179">
        <v>0</v>
      </c>
      <c r="Q1058" s="179">
        <f t="shared" si="5"/>
        <v>0</v>
      </c>
      <c r="R1058" s="181"/>
      <c r="S1058" s="181" t="s">
        <v>672</v>
      </c>
      <c r="T1058" s="182" t="s">
        <v>249</v>
      </c>
      <c r="U1058" s="158">
        <v>0</v>
      </c>
      <c r="V1058" s="158">
        <f t="shared" si="6"/>
        <v>0</v>
      </c>
      <c r="W1058" s="158"/>
      <c r="X1058" s="158" t="s">
        <v>963</v>
      </c>
      <c r="Y1058" s="158" t="s">
        <v>250</v>
      </c>
      <c r="Z1058" s="147"/>
      <c r="AA1058" s="147"/>
      <c r="AB1058" s="147"/>
      <c r="AC1058" s="147"/>
      <c r="AD1058" s="147"/>
      <c r="AE1058" s="147"/>
      <c r="AF1058" s="147"/>
      <c r="AG1058" s="147" t="s">
        <v>964</v>
      </c>
      <c r="AH1058" s="147"/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ht="22.5" outlineLevel="1" x14ac:dyDescent="0.2">
      <c r="A1059" s="176">
        <v>132</v>
      </c>
      <c r="B1059" s="177" t="s">
        <v>1478</v>
      </c>
      <c r="C1059" s="185" t="s">
        <v>1479</v>
      </c>
      <c r="D1059" s="178" t="s">
        <v>383</v>
      </c>
      <c r="E1059" s="179">
        <v>1</v>
      </c>
      <c r="F1059" s="180"/>
      <c r="G1059" s="181">
        <f t="shared" si="0"/>
        <v>0</v>
      </c>
      <c r="H1059" s="180"/>
      <c r="I1059" s="181">
        <f t="shared" si="1"/>
        <v>0</v>
      </c>
      <c r="J1059" s="180"/>
      <c r="K1059" s="181">
        <f t="shared" si="2"/>
        <v>0</v>
      </c>
      <c r="L1059" s="181">
        <v>21</v>
      </c>
      <c r="M1059" s="181">
        <f t="shared" si="3"/>
        <v>0</v>
      </c>
      <c r="N1059" s="179">
        <v>0</v>
      </c>
      <c r="O1059" s="179">
        <f t="shared" si="4"/>
        <v>0</v>
      </c>
      <c r="P1059" s="179">
        <v>0</v>
      </c>
      <c r="Q1059" s="179">
        <f t="shared" si="5"/>
        <v>0</v>
      </c>
      <c r="R1059" s="181"/>
      <c r="S1059" s="181" t="s">
        <v>672</v>
      </c>
      <c r="T1059" s="182" t="s">
        <v>249</v>
      </c>
      <c r="U1059" s="158">
        <v>0</v>
      </c>
      <c r="V1059" s="158">
        <f t="shared" si="6"/>
        <v>0</v>
      </c>
      <c r="W1059" s="158"/>
      <c r="X1059" s="158" t="s">
        <v>963</v>
      </c>
      <c r="Y1059" s="158" t="s">
        <v>250</v>
      </c>
      <c r="Z1059" s="147"/>
      <c r="AA1059" s="147"/>
      <c r="AB1059" s="147"/>
      <c r="AC1059" s="147"/>
      <c r="AD1059" s="147"/>
      <c r="AE1059" s="147"/>
      <c r="AF1059" s="147"/>
      <c r="AG1059" s="147" t="s">
        <v>964</v>
      </c>
      <c r="AH1059" s="147"/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ht="22.5" outlineLevel="1" x14ac:dyDescent="0.2">
      <c r="A1060" s="176">
        <v>133</v>
      </c>
      <c r="B1060" s="177" t="s">
        <v>1480</v>
      </c>
      <c r="C1060" s="185" t="s">
        <v>1481</v>
      </c>
      <c r="D1060" s="178" t="s">
        <v>383</v>
      </c>
      <c r="E1060" s="179">
        <v>1</v>
      </c>
      <c r="F1060" s="180"/>
      <c r="G1060" s="181">
        <f t="shared" si="0"/>
        <v>0</v>
      </c>
      <c r="H1060" s="180"/>
      <c r="I1060" s="181">
        <f t="shared" si="1"/>
        <v>0</v>
      </c>
      <c r="J1060" s="180"/>
      <c r="K1060" s="181">
        <f t="shared" si="2"/>
        <v>0</v>
      </c>
      <c r="L1060" s="181">
        <v>21</v>
      </c>
      <c r="M1060" s="181">
        <f t="shared" si="3"/>
        <v>0</v>
      </c>
      <c r="N1060" s="179">
        <v>0</v>
      </c>
      <c r="O1060" s="179">
        <f t="shared" si="4"/>
        <v>0</v>
      </c>
      <c r="P1060" s="179">
        <v>0</v>
      </c>
      <c r="Q1060" s="179">
        <f t="shared" si="5"/>
        <v>0</v>
      </c>
      <c r="R1060" s="181"/>
      <c r="S1060" s="181" t="s">
        <v>672</v>
      </c>
      <c r="T1060" s="182" t="s">
        <v>249</v>
      </c>
      <c r="U1060" s="158">
        <v>0</v>
      </c>
      <c r="V1060" s="158">
        <f t="shared" si="6"/>
        <v>0</v>
      </c>
      <c r="W1060" s="158"/>
      <c r="X1060" s="158" t="s">
        <v>963</v>
      </c>
      <c r="Y1060" s="158" t="s">
        <v>250</v>
      </c>
      <c r="Z1060" s="147"/>
      <c r="AA1060" s="147"/>
      <c r="AB1060" s="147"/>
      <c r="AC1060" s="147"/>
      <c r="AD1060" s="147"/>
      <c r="AE1060" s="147"/>
      <c r="AF1060" s="147"/>
      <c r="AG1060" s="147" t="s">
        <v>964</v>
      </c>
      <c r="AH1060" s="147"/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ht="22.5" outlineLevel="1" x14ac:dyDescent="0.2">
      <c r="A1061" s="176">
        <v>134</v>
      </c>
      <c r="B1061" s="177" t="s">
        <v>1482</v>
      </c>
      <c r="C1061" s="185" t="s">
        <v>1483</v>
      </c>
      <c r="D1061" s="178" t="s">
        <v>383</v>
      </c>
      <c r="E1061" s="179">
        <v>1</v>
      </c>
      <c r="F1061" s="180"/>
      <c r="G1061" s="181">
        <f t="shared" si="0"/>
        <v>0</v>
      </c>
      <c r="H1061" s="180"/>
      <c r="I1061" s="181">
        <f t="shared" si="1"/>
        <v>0</v>
      </c>
      <c r="J1061" s="180"/>
      <c r="K1061" s="181">
        <f t="shared" si="2"/>
        <v>0</v>
      </c>
      <c r="L1061" s="181">
        <v>21</v>
      </c>
      <c r="M1061" s="181">
        <f t="shared" si="3"/>
        <v>0</v>
      </c>
      <c r="N1061" s="179">
        <v>0</v>
      </c>
      <c r="O1061" s="179">
        <f t="shared" si="4"/>
        <v>0</v>
      </c>
      <c r="P1061" s="179">
        <v>0</v>
      </c>
      <c r="Q1061" s="179">
        <f t="shared" si="5"/>
        <v>0</v>
      </c>
      <c r="R1061" s="181"/>
      <c r="S1061" s="181" t="s">
        <v>672</v>
      </c>
      <c r="T1061" s="182" t="s">
        <v>249</v>
      </c>
      <c r="U1061" s="158">
        <v>0</v>
      </c>
      <c r="V1061" s="158">
        <f t="shared" si="6"/>
        <v>0</v>
      </c>
      <c r="W1061" s="158"/>
      <c r="X1061" s="158" t="s">
        <v>963</v>
      </c>
      <c r="Y1061" s="158" t="s">
        <v>250</v>
      </c>
      <c r="Z1061" s="147"/>
      <c r="AA1061" s="147"/>
      <c r="AB1061" s="147"/>
      <c r="AC1061" s="147"/>
      <c r="AD1061" s="147"/>
      <c r="AE1061" s="147"/>
      <c r="AF1061" s="147"/>
      <c r="AG1061" s="147" t="s">
        <v>964</v>
      </c>
      <c r="AH1061" s="147"/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ht="22.5" outlineLevel="1" x14ac:dyDescent="0.2">
      <c r="A1062" s="176">
        <v>135</v>
      </c>
      <c r="B1062" s="177" t="s">
        <v>1484</v>
      </c>
      <c r="C1062" s="185" t="s">
        <v>1485</v>
      </c>
      <c r="D1062" s="178" t="s">
        <v>383</v>
      </c>
      <c r="E1062" s="179">
        <v>1</v>
      </c>
      <c r="F1062" s="180"/>
      <c r="G1062" s="181">
        <f t="shared" ref="G1062:G1093" si="7">ROUND(E1062*F1062,2)</f>
        <v>0</v>
      </c>
      <c r="H1062" s="180"/>
      <c r="I1062" s="181">
        <f t="shared" ref="I1062:I1093" si="8">ROUND(E1062*H1062,2)</f>
        <v>0</v>
      </c>
      <c r="J1062" s="180"/>
      <c r="K1062" s="181">
        <f t="shared" ref="K1062:K1093" si="9">ROUND(E1062*J1062,2)</f>
        <v>0</v>
      </c>
      <c r="L1062" s="181">
        <v>21</v>
      </c>
      <c r="M1062" s="181">
        <f t="shared" ref="M1062:M1093" si="10">G1062*(1+L1062/100)</f>
        <v>0</v>
      </c>
      <c r="N1062" s="179">
        <v>0</v>
      </c>
      <c r="O1062" s="179">
        <f t="shared" ref="O1062:O1093" si="11">ROUND(E1062*N1062,2)</f>
        <v>0</v>
      </c>
      <c r="P1062" s="179">
        <v>0</v>
      </c>
      <c r="Q1062" s="179">
        <f t="shared" ref="Q1062:Q1093" si="12">ROUND(E1062*P1062,2)</f>
        <v>0</v>
      </c>
      <c r="R1062" s="181"/>
      <c r="S1062" s="181" t="s">
        <v>672</v>
      </c>
      <c r="T1062" s="182" t="s">
        <v>249</v>
      </c>
      <c r="U1062" s="158">
        <v>0</v>
      </c>
      <c r="V1062" s="158">
        <f t="shared" ref="V1062:V1093" si="13">ROUND(E1062*U1062,2)</f>
        <v>0</v>
      </c>
      <c r="W1062" s="158"/>
      <c r="X1062" s="158" t="s">
        <v>963</v>
      </c>
      <c r="Y1062" s="158" t="s">
        <v>250</v>
      </c>
      <c r="Z1062" s="147"/>
      <c r="AA1062" s="147"/>
      <c r="AB1062" s="147"/>
      <c r="AC1062" s="147"/>
      <c r="AD1062" s="147"/>
      <c r="AE1062" s="147"/>
      <c r="AF1062" s="147"/>
      <c r="AG1062" s="147" t="s">
        <v>964</v>
      </c>
      <c r="AH1062" s="147"/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ht="22.5" outlineLevel="1" x14ac:dyDescent="0.2">
      <c r="A1063" s="176">
        <v>136</v>
      </c>
      <c r="B1063" s="177" t="s">
        <v>1486</v>
      </c>
      <c r="C1063" s="185" t="s">
        <v>1487</v>
      </c>
      <c r="D1063" s="178" t="s">
        <v>383</v>
      </c>
      <c r="E1063" s="179">
        <v>1</v>
      </c>
      <c r="F1063" s="180"/>
      <c r="G1063" s="181">
        <f t="shared" si="7"/>
        <v>0</v>
      </c>
      <c r="H1063" s="180"/>
      <c r="I1063" s="181">
        <f t="shared" si="8"/>
        <v>0</v>
      </c>
      <c r="J1063" s="180"/>
      <c r="K1063" s="181">
        <f t="shared" si="9"/>
        <v>0</v>
      </c>
      <c r="L1063" s="181">
        <v>21</v>
      </c>
      <c r="M1063" s="181">
        <f t="shared" si="10"/>
        <v>0</v>
      </c>
      <c r="N1063" s="179">
        <v>0</v>
      </c>
      <c r="O1063" s="179">
        <f t="shared" si="11"/>
        <v>0</v>
      </c>
      <c r="P1063" s="179">
        <v>0</v>
      </c>
      <c r="Q1063" s="179">
        <f t="shared" si="12"/>
        <v>0</v>
      </c>
      <c r="R1063" s="181"/>
      <c r="S1063" s="181" t="s">
        <v>672</v>
      </c>
      <c r="T1063" s="182" t="s">
        <v>249</v>
      </c>
      <c r="U1063" s="158">
        <v>0</v>
      </c>
      <c r="V1063" s="158">
        <f t="shared" si="13"/>
        <v>0</v>
      </c>
      <c r="W1063" s="158"/>
      <c r="X1063" s="158" t="s">
        <v>963</v>
      </c>
      <c r="Y1063" s="158" t="s">
        <v>250</v>
      </c>
      <c r="Z1063" s="147"/>
      <c r="AA1063" s="147"/>
      <c r="AB1063" s="147"/>
      <c r="AC1063" s="147"/>
      <c r="AD1063" s="147"/>
      <c r="AE1063" s="147"/>
      <c r="AF1063" s="147"/>
      <c r="AG1063" s="147" t="s">
        <v>964</v>
      </c>
      <c r="AH1063" s="147"/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ht="22.5" outlineLevel="1" x14ac:dyDescent="0.2">
      <c r="A1064" s="176">
        <v>137</v>
      </c>
      <c r="B1064" s="177" t="s">
        <v>1488</v>
      </c>
      <c r="C1064" s="185" t="s">
        <v>1489</v>
      </c>
      <c r="D1064" s="178" t="s">
        <v>383</v>
      </c>
      <c r="E1064" s="179">
        <v>1</v>
      </c>
      <c r="F1064" s="180"/>
      <c r="G1064" s="181">
        <f t="shared" si="7"/>
        <v>0</v>
      </c>
      <c r="H1064" s="180"/>
      <c r="I1064" s="181">
        <f t="shared" si="8"/>
        <v>0</v>
      </c>
      <c r="J1064" s="180"/>
      <c r="K1064" s="181">
        <f t="shared" si="9"/>
        <v>0</v>
      </c>
      <c r="L1064" s="181">
        <v>21</v>
      </c>
      <c r="M1064" s="181">
        <f t="shared" si="10"/>
        <v>0</v>
      </c>
      <c r="N1064" s="179">
        <v>0</v>
      </c>
      <c r="O1064" s="179">
        <f t="shared" si="11"/>
        <v>0</v>
      </c>
      <c r="P1064" s="179">
        <v>0</v>
      </c>
      <c r="Q1064" s="179">
        <f t="shared" si="12"/>
        <v>0</v>
      </c>
      <c r="R1064" s="181"/>
      <c r="S1064" s="181" t="s">
        <v>672</v>
      </c>
      <c r="T1064" s="182" t="s">
        <v>249</v>
      </c>
      <c r="U1064" s="158">
        <v>0</v>
      </c>
      <c r="V1064" s="158">
        <f t="shared" si="13"/>
        <v>0</v>
      </c>
      <c r="W1064" s="158"/>
      <c r="X1064" s="158" t="s">
        <v>963</v>
      </c>
      <c r="Y1064" s="158" t="s">
        <v>250</v>
      </c>
      <c r="Z1064" s="147"/>
      <c r="AA1064" s="147"/>
      <c r="AB1064" s="147"/>
      <c r="AC1064" s="147"/>
      <c r="AD1064" s="147"/>
      <c r="AE1064" s="147"/>
      <c r="AF1064" s="147"/>
      <c r="AG1064" s="147" t="s">
        <v>964</v>
      </c>
      <c r="AH1064" s="147"/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ht="22.5" outlineLevel="1" x14ac:dyDescent="0.2">
      <c r="A1065" s="176">
        <v>138</v>
      </c>
      <c r="B1065" s="177" t="s">
        <v>1490</v>
      </c>
      <c r="C1065" s="185" t="s">
        <v>1491</v>
      </c>
      <c r="D1065" s="178" t="s">
        <v>383</v>
      </c>
      <c r="E1065" s="179">
        <v>1</v>
      </c>
      <c r="F1065" s="180"/>
      <c r="G1065" s="181">
        <f t="shared" si="7"/>
        <v>0</v>
      </c>
      <c r="H1065" s="180"/>
      <c r="I1065" s="181">
        <f t="shared" si="8"/>
        <v>0</v>
      </c>
      <c r="J1065" s="180"/>
      <c r="K1065" s="181">
        <f t="shared" si="9"/>
        <v>0</v>
      </c>
      <c r="L1065" s="181">
        <v>21</v>
      </c>
      <c r="M1065" s="181">
        <f t="shared" si="10"/>
        <v>0</v>
      </c>
      <c r="N1065" s="179">
        <v>0</v>
      </c>
      <c r="O1065" s="179">
        <f t="shared" si="11"/>
        <v>0</v>
      </c>
      <c r="P1065" s="179">
        <v>0</v>
      </c>
      <c r="Q1065" s="179">
        <f t="shared" si="12"/>
        <v>0</v>
      </c>
      <c r="R1065" s="181"/>
      <c r="S1065" s="181" t="s">
        <v>672</v>
      </c>
      <c r="T1065" s="182" t="s">
        <v>249</v>
      </c>
      <c r="U1065" s="158">
        <v>0</v>
      </c>
      <c r="V1065" s="158">
        <f t="shared" si="13"/>
        <v>0</v>
      </c>
      <c r="W1065" s="158"/>
      <c r="X1065" s="158" t="s">
        <v>963</v>
      </c>
      <c r="Y1065" s="158" t="s">
        <v>250</v>
      </c>
      <c r="Z1065" s="147"/>
      <c r="AA1065" s="147"/>
      <c r="AB1065" s="147"/>
      <c r="AC1065" s="147"/>
      <c r="AD1065" s="147"/>
      <c r="AE1065" s="147"/>
      <c r="AF1065" s="147"/>
      <c r="AG1065" s="147" t="s">
        <v>964</v>
      </c>
      <c r="AH1065" s="147"/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ht="22.5" outlineLevel="1" x14ac:dyDescent="0.2">
      <c r="A1066" s="176">
        <v>139</v>
      </c>
      <c r="B1066" s="177" t="s">
        <v>1492</v>
      </c>
      <c r="C1066" s="185" t="s">
        <v>1493</v>
      </c>
      <c r="D1066" s="178" t="s">
        <v>383</v>
      </c>
      <c r="E1066" s="179">
        <v>1</v>
      </c>
      <c r="F1066" s="180"/>
      <c r="G1066" s="181">
        <f t="shared" si="7"/>
        <v>0</v>
      </c>
      <c r="H1066" s="180"/>
      <c r="I1066" s="181">
        <f t="shared" si="8"/>
        <v>0</v>
      </c>
      <c r="J1066" s="180"/>
      <c r="K1066" s="181">
        <f t="shared" si="9"/>
        <v>0</v>
      </c>
      <c r="L1066" s="181">
        <v>21</v>
      </c>
      <c r="M1066" s="181">
        <f t="shared" si="10"/>
        <v>0</v>
      </c>
      <c r="N1066" s="179">
        <v>0</v>
      </c>
      <c r="O1066" s="179">
        <f t="shared" si="11"/>
        <v>0</v>
      </c>
      <c r="P1066" s="179">
        <v>0</v>
      </c>
      <c r="Q1066" s="179">
        <f t="shared" si="12"/>
        <v>0</v>
      </c>
      <c r="R1066" s="181"/>
      <c r="S1066" s="181" t="s">
        <v>672</v>
      </c>
      <c r="T1066" s="182" t="s">
        <v>249</v>
      </c>
      <c r="U1066" s="158">
        <v>0</v>
      </c>
      <c r="V1066" s="158">
        <f t="shared" si="13"/>
        <v>0</v>
      </c>
      <c r="W1066" s="158"/>
      <c r="X1066" s="158" t="s">
        <v>963</v>
      </c>
      <c r="Y1066" s="158" t="s">
        <v>250</v>
      </c>
      <c r="Z1066" s="147"/>
      <c r="AA1066" s="147"/>
      <c r="AB1066" s="147"/>
      <c r="AC1066" s="147"/>
      <c r="AD1066" s="147"/>
      <c r="AE1066" s="147"/>
      <c r="AF1066" s="147"/>
      <c r="AG1066" s="147" t="s">
        <v>964</v>
      </c>
      <c r="AH1066" s="147"/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47"/>
      <c r="BB1066" s="147"/>
      <c r="BC1066" s="147"/>
      <c r="BD1066" s="147"/>
      <c r="BE1066" s="147"/>
      <c r="BF1066" s="147"/>
      <c r="BG1066" s="147"/>
      <c r="BH1066" s="147"/>
    </row>
    <row r="1067" spans="1:60" ht="22.5" outlineLevel="1" x14ac:dyDescent="0.2">
      <c r="A1067" s="176">
        <v>140</v>
      </c>
      <c r="B1067" s="177" t="s">
        <v>1494</v>
      </c>
      <c r="C1067" s="185" t="s">
        <v>1495</v>
      </c>
      <c r="D1067" s="178" t="s">
        <v>383</v>
      </c>
      <c r="E1067" s="179">
        <v>1</v>
      </c>
      <c r="F1067" s="180"/>
      <c r="G1067" s="181">
        <f t="shared" si="7"/>
        <v>0</v>
      </c>
      <c r="H1067" s="180"/>
      <c r="I1067" s="181">
        <f t="shared" si="8"/>
        <v>0</v>
      </c>
      <c r="J1067" s="180"/>
      <c r="K1067" s="181">
        <f t="shared" si="9"/>
        <v>0</v>
      </c>
      <c r="L1067" s="181">
        <v>21</v>
      </c>
      <c r="M1067" s="181">
        <f t="shared" si="10"/>
        <v>0</v>
      </c>
      <c r="N1067" s="179">
        <v>0</v>
      </c>
      <c r="O1067" s="179">
        <f t="shared" si="11"/>
        <v>0</v>
      </c>
      <c r="P1067" s="179">
        <v>0</v>
      </c>
      <c r="Q1067" s="179">
        <f t="shared" si="12"/>
        <v>0</v>
      </c>
      <c r="R1067" s="181"/>
      <c r="S1067" s="181" t="s">
        <v>672</v>
      </c>
      <c r="T1067" s="182" t="s">
        <v>249</v>
      </c>
      <c r="U1067" s="158">
        <v>0</v>
      </c>
      <c r="V1067" s="158">
        <f t="shared" si="13"/>
        <v>0</v>
      </c>
      <c r="W1067" s="158"/>
      <c r="X1067" s="158" t="s">
        <v>963</v>
      </c>
      <c r="Y1067" s="158" t="s">
        <v>250</v>
      </c>
      <c r="Z1067" s="147"/>
      <c r="AA1067" s="147"/>
      <c r="AB1067" s="147"/>
      <c r="AC1067" s="147"/>
      <c r="AD1067" s="147"/>
      <c r="AE1067" s="147"/>
      <c r="AF1067" s="147"/>
      <c r="AG1067" s="147" t="s">
        <v>964</v>
      </c>
      <c r="AH1067" s="147"/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ht="22.5" outlineLevel="1" x14ac:dyDescent="0.2">
      <c r="A1068" s="176">
        <v>141</v>
      </c>
      <c r="B1068" s="177" t="s">
        <v>1496</v>
      </c>
      <c r="C1068" s="185" t="s">
        <v>1497</v>
      </c>
      <c r="D1068" s="178" t="s">
        <v>383</v>
      </c>
      <c r="E1068" s="179">
        <v>1</v>
      </c>
      <c r="F1068" s="180"/>
      <c r="G1068" s="181">
        <f t="shared" si="7"/>
        <v>0</v>
      </c>
      <c r="H1068" s="180"/>
      <c r="I1068" s="181">
        <f t="shared" si="8"/>
        <v>0</v>
      </c>
      <c r="J1068" s="180"/>
      <c r="K1068" s="181">
        <f t="shared" si="9"/>
        <v>0</v>
      </c>
      <c r="L1068" s="181">
        <v>21</v>
      </c>
      <c r="M1068" s="181">
        <f t="shared" si="10"/>
        <v>0</v>
      </c>
      <c r="N1068" s="179">
        <v>0</v>
      </c>
      <c r="O1068" s="179">
        <f t="shared" si="11"/>
        <v>0</v>
      </c>
      <c r="P1068" s="179">
        <v>0</v>
      </c>
      <c r="Q1068" s="179">
        <f t="shared" si="12"/>
        <v>0</v>
      </c>
      <c r="R1068" s="181"/>
      <c r="S1068" s="181" t="s">
        <v>672</v>
      </c>
      <c r="T1068" s="182" t="s">
        <v>249</v>
      </c>
      <c r="U1068" s="158">
        <v>0</v>
      </c>
      <c r="V1068" s="158">
        <f t="shared" si="13"/>
        <v>0</v>
      </c>
      <c r="W1068" s="158"/>
      <c r="X1068" s="158" t="s">
        <v>963</v>
      </c>
      <c r="Y1068" s="158" t="s">
        <v>250</v>
      </c>
      <c r="Z1068" s="147"/>
      <c r="AA1068" s="147"/>
      <c r="AB1068" s="147"/>
      <c r="AC1068" s="147"/>
      <c r="AD1068" s="147"/>
      <c r="AE1068" s="147"/>
      <c r="AF1068" s="147"/>
      <c r="AG1068" s="147" t="s">
        <v>964</v>
      </c>
      <c r="AH1068" s="147"/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ht="22.5" outlineLevel="1" x14ac:dyDescent="0.2">
      <c r="A1069" s="176">
        <v>142</v>
      </c>
      <c r="B1069" s="177" t="s">
        <v>1498</v>
      </c>
      <c r="C1069" s="185" t="s">
        <v>1499</v>
      </c>
      <c r="D1069" s="178" t="s">
        <v>383</v>
      </c>
      <c r="E1069" s="179">
        <v>1</v>
      </c>
      <c r="F1069" s="180"/>
      <c r="G1069" s="181">
        <f t="shared" si="7"/>
        <v>0</v>
      </c>
      <c r="H1069" s="180"/>
      <c r="I1069" s="181">
        <f t="shared" si="8"/>
        <v>0</v>
      </c>
      <c r="J1069" s="180"/>
      <c r="K1069" s="181">
        <f t="shared" si="9"/>
        <v>0</v>
      </c>
      <c r="L1069" s="181">
        <v>21</v>
      </c>
      <c r="M1069" s="181">
        <f t="shared" si="10"/>
        <v>0</v>
      </c>
      <c r="N1069" s="179">
        <v>0</v>
      </c>
      <c r="O1069" s="179">
        <f t="shared" si="11"/>
        <v>0</v>
      </c>
      <c r="P1069" s="179">
        <v>0</v>
      </c>
      <c r="Q1069" s="179">
        <f t="shared" si="12"/>
        <v>0</v>
      </c>
      <c r="R1069" s="181"/>
      <c r="S1069" s="181" t="s">
        <v>672</v>
      </c>
      <c r="T1069" s="182" t="s">
        <v>249</v>
      </c>
      <c r="U1069" s="158">
        <v>0</v>
      </c>
      <c r="V1069" s="158">
        <f t="shared" si="13"/>
        <v>0</v>
      </c>
      <c r="W1069" s="158"/>
      <c r="X1069" s="158" t="s">
        <v>963</v>
      </c>
      <c r="Y1069" s="158" t="s">
        <v>250</v>
      </c>
      <c r="Z1069" s="147"/>
      <c r="AA1069" s="147"/>
      <c r="AB1069" s="147"/>
      <c r="AC1069" s="147"/>
      <c r="AD1069" s="147"/>
      <c r="AE1069" s="147"/>
      <c r="AF1069" s="147"/>
      <c r="AG1069" s="147" t="s">
        <v>964</v>
      </c>
      <c r="AH1069" s="147"/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ht="22.5" outlineLevel="1" x14ac:dyDescent="0.2">
      <c r="A1070" s="176">
        <v>143</v>
      </c>
      <c r="B1070" s="177" t="s">
        <v>1500</v>
      </c>
      <c r="C1070" s="185" t="s">
        <v>1501</v>
      </c>
      <c r="D1070" s="178" t="s">
        <v>383</v>
      </c>
      <c r="E1070" s="179">
        <v>1</v>
      </c>
      <c r="F1070" s="180"/>
      <c r="G1070" s="181">
        <f t="shared" si="7"/>
        <v>0</v>
      </c>
      <c r="H1070" s="180"/>
      <c r="I1070" s="181">
        <f t="shared" si="8"/>
        <v>0</v>
      </c>
      <c r="J1070" s="180"/>
      <c r="K1070" s="181">
        <f t="shared" si="9"/>
        <v>0</v>
      </c>
      <c r="L1070" s="181">
        <v>21</v>
      </c>
      <c r="M1070" s="181">
        <f t="shared" si="10"/>
        <v>0</v>
      </c>
      <c r="N1070" s="179">
        <v>0</v>
      </c>
      <c r="O1070" s="179">
        <f t="shared" si="11"/>
        <v>0</v>
      </c>
      <c r="P1070" s="179">
        <v>0</v>
      </c>
      <c r="Q1070" s="179">
        <f t="shared" si="12"/>
        <v>0</v>
      </c>
      <c r="R1070" s="181"/>
      <c r="S1070" s="181" t="s">
        <v>672</v>
      </c>
      <c r="T1070" s="182" t="s">
        <v>249</v>
      </c>
      <c r="U1070" s="158">
        <v>0</v>
      </c>
      <c r="V1070" s="158">
        <f t="shared" si="13"/>
        <v>0</v>
      </c>
      <c r="W1070" s="158"/>
      <c r="X1070" s="158" t="s">
        <v>963</v>
      </c>
      <c r="Y1070" s="158" t="s">
        <v>250</v>
      </c>
      <c r="Z1070" s="147"/>
      <c r="AA1070" s="147"/>
      <c r="AB1070" s="147"/>
      <c r="AC1070" s="147"/>
      <c r="AD1070" s="147"/>
      <c r="AE1070" s="147"/>
      <c r="AF1070" s="147"/>
      <c r="AG1070" s="147" t="s">
        <v>964</v>
      </c>
      <c r="AH1070" s="147"/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ht="22.5" outlineLevel="1" x14ac:dyDescent="0.2">
      <c r="A1071" s="176">
        <v>144</v>
      </c>
      <c r="B1071" s="177" t="s">
        <v>1502</v>
      </c>
      <c r="C1071" s="185" t="s">
        <v>1503</v>
      </c>
      <c r="D1071" s="178" t="s">
        <v>383</v>
      </c>
      <c r="E1071" s="179">
        <v>1</v>
      </c>
      <c r="F1071" s="180"/>
      <c r="G1071" s="181">
        <f t="shared" si="7"/>
        <v>0</v>
      </c>
      <c r="H1071" s="180"/>
      <c r="I1071" s="181">
        <f t="shared" si="8"/>
        <v>0</v>
      </c>
      <c r="J1071" s="180"/>
      <c r="K1071" s="181">
        <f t="shared" si="9"/>
        <v>0</v>
      </c>
      <c r="L1071" s="181">
        <v>21</v>
      </c>
      <c r="M1071" s="181">
        <f t="shared" si="10"/>
        <v>0</v>
      </c>
      <c r="N1071" s="179">
        <v>0</v>
      </c>
      <c r="O1071" s="179">
        <f t="shared" si="11"/>
        <v>0</v>
      </c>
      <c r="P1071" s="179">
        <v>0</v>
      </c>
      <c r="Q1071" s="179">
        <f t="shared" si="12"/>
        <v>0</v>
      </c>
      <c r="R1071" s="181"/>
      <c r="S1071" s="181" t="s">
        <v>672</v>
      </c>
      <c r="T1071" s="182" t="s">
        <v>249</v>
      </c>
      <c r="U1071" s="158">
        <v>0</v>
      </c>
      <c r="V1071" s="158">
        <f t="shared" si="13"/>
        <v>0</v>
      </c>
      <c r="W1071" s="158"/>
      <c r="X1071" s="158" t="s">
        <v>963</v>
      </c>
      <c r="Y1071" s="158" t="s">
        <v>250</v>
      </c>
      <c r="Z1071" s="147"/>
      <c r="AA1071" s="147"/>
      <c r="AB1071" s="147"/>
      <c r="AC1071" s="147"/>
      <c r="AD1071" s="147"/>
      <c r="AE1071" s="147"/>
      <c r="AF1071" s="147"/>
      <c r="AG1071" s="147" t="s">
        <v>964</v>
      </c>
      <c r="AH1071" s="147"/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ht="22.5" outlineLevel="1" x14ac:dyDescent="0.2">
      <c r="A1072" s="176">
        <v>145</v>
      </c>
      <c r="B1072" s="177" t="s">
        <v>1504</v>
      </c>
      <c r="C1072" s="185" t="s">
        <v>1505</v>
      </c>
      <c r="D1072" s="178" t="s">
        <v>383</v>
      </c>
      <c r="E1072" s="179">
        <v>1</v>
      </c>
      <c r="F1072" s="180"/>
      <c r="G1072" s="181">
        <f t="shared" si="7"/>
        <v>0</v>
      </c>
      <c r="H1072" s="180"/>
      <c r="I1072" s="181">
        <f t="shared" si="8"/>
        <v>0</v>
      </c>
      <c r="J1072" s="180"/>
      <c r="K1072" s="181">
        <f t="shared" si="9"/>
        <v>0</v>
      </c>
      <c r="L1072" s="181">
        <v>21</v>
      </c>
      <c r="M1072" s="181">
        <f t="shared" si="10"/>
        <v>0</v>
      </c>
      <c r="N1072" s="179">
        <v>0</v>
      </c>
      <c r="O1072" s="179">
        <f t="shared" si="11"/>
        <v>0</v>
      </c>
      <c r="P1072" s="179">
        <v>0</v>
      </c>
      <c r="Q1072" s="179">
        <f t="shared" si="12"/>
        <v>0</v>
      </c>
      <c r="R1072" s="181"/>
      <c r="S1072" s="181" t="s">
        <v>672</v>
      </c>
      <c r="T1072" s="182" t="s">
        <v>249</v>
      </c>
      <c r="U1072" s="158">
        <v>0</v>
      </c>
      <c r="V1072" s="158">
        <f t="shared" si="13"/>
        <v>0</v>
      </c>
      <c r="W1072" s="158"/>
      <c r="X1072" s="158" t="s">
        <v>963</v>
      </c>
      <c r="Y1072" s="158" t="s">
        <v>250</v>
      </c>
      <c r="Z1072" s="147"/>
      <c r="AA1072" s="147"/>
      <c r="AB1072" s="147"/>
      <c r="AC1072" s="147"/>
      <c r="AD1072" s="147"/>
      <c r="AE1072" s="147"/>
      <c r="AF1072" s="147"/>
      <c r="AG1072" s="147" t="s">
        <v>964</v>
      </c>
      <c r="AH1072" s="147"/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ht="22.5" outlineLevel="1" x14ac:dyDescent="0.2">
      <c r="A1073" s="176">
        <v>146</v>
      </c>
      <c r="B1073" s="177" t="s">
        <v>1506</v>
      </c>
      <c r="C1073" s="185" t="s">
        <v>1507</v>
      </c>
      <c r="D1073" s="178" t="s">
        <v>383</v>
      </c>
      <c r="E1073" s="179">
        <v>2</v>
      </c>
      <c r="F1073" s="180"/>
      <c r="G1073" s="181">
        <f t="shared" si="7"/>
        <v>0</v>
      </c>
      <c r="H1073" s="180"/>
      <c r="I1073" s="181">
        <f t="shared" si="8"/>
        <v>0</v>
      </c>
      <c r="J1073" s="180"/>
      <c r="K1073" s="181">
        <f t="shared" si="9"/>
        <v>0</v>
      </c>
      <c r="L1073" s="181">
        <v>21</v>
      </c>
      <c r="M1073" s="181">
        <f t="shared" si="10"/>
        <v>0</v>
      </c>
      <c r="N1073" s="179">
        <v>0</v>
      </c>
      <c r="O1073" s="179">
        <f t="shared" si="11"/>
        <v>0</v>
      </c>
      <c r="P1073" s="179">
        <v>0</v>
      </c>
      <c r="Q1073" s="179">
        <f t="shared" si="12"/>
        <v>0</v>
      </c>
      <c r="R1073" s="181"/>
      <c r="S1073" s="181" t="s">
        <v>672</v>
      </c>
      <c r="T1073" s="182" t="s">
        <v>249</v>
      </c>
      <c r="U1073" s="158">
        <v>0</v>
      </c>
      <c r="V1073" s="158">
        <f t="shared" si="13"/>
        <v>0</v>
      </c>
      <c r="W1073" s="158"/>
      <c r="X1073" s="158" t="s">
        <v>963</v>
      </c>
      <c r="Y1073" s="158" t="s">
        <v>250</v>
      </c>
      <c r="Z1073" s="147"/>
      <c r="AA1073" s="147"/>
      <c r="AB1073" s="147"/>
      <c r="AC1073" s="147"/>
      <c r="AD1073" s="147"/>
      <c r="AE1073" s="147"/>
      <c r="AF1073" s="147"/>
      <c r="AG1073" s="147" t="s">
        <v>964</v>
      </c>
      <c r="AH1073" s="147"/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</row>
    <row r="1074" spans="1:60" ht="22.5" outlineLevel="1" x14ac:dyDescent="0.2">
      <c r="A1074" s="176">
        <v>147</v>
      </c>
      <c r="B1074" s="177" t="s">
        <v>1508</v>
      </c>
      <c r="C1074" s="185" t="s">
        <v>1509</v>
      </c>
      <c r="D1074" s="178" t="s">
        <v>383</v>
      </c>
      <c r="E1074" s="179">
        <v>1</v>
      </c>
      <c r="F1074" s="180"/>
      <c r="G1074" s="181">
        <f t="shared" si="7"/>
        <v>0</v>
      </c>
      <c r="H1074" s="180"/>
      <c r="I1074" s="181">
        <f t="shared" si="8"/>
        <v>0</v>
      </c>
      <c r="J1074" s="180"/>
      <c r="K1074" s="181">
        <f t="shared" si="9"/>
        <v>0</v>
      </c>
      <c r="L1074" s="181">
        <v>21</v>
      </c>
      <c r="M1074" s="181">
        <f t="shared" si="10"/>
        <v>0</v>
      </c>
      <c r="N1074" s="179">
        <v>0</v>
      </c>
      <c r="O1074" s="179">
        <f t="shared" si="11"/>
        <v>0</v>
      </c>
      <c r="P1074" s="179">
        <v>0</v>
      </c>
      <c r="Q1074" s="179">
        <f t="shared" si="12"/>
        <v>0</v>
      </c>
      <c r="R1074" s="181"/>
      <c r="S1074" s="181" t="s">
        <v>672</v>
      </c>
      <c r="T1074" s="182" t="s">
        <v>249</v>
      </c>
      <c r="U1074" s="158">
        <v>0</v>
      </c>
      <c r="V1074" s="158">
        <f t="shared" si="13"/>
        <v>0</v>
      </c>
      <c r="W1074" s="158"/>
      <c r="X1074" s="158" t="s">
        <v>963</v>
      </c>
      <c r="Y1074" s="158" t="s">
        <v>250</v>
      </c>
      <c r="Z1074" s="147"/>
      <c r="AA1074" s="147"/>
      <c r="AB1074" s="147"/>
      <c r="AC1074" s="147"/>
      <c r="AD1074" s="147"/>
      <c r="AE1074" s="147"/>
      <c r="AF1074" s="147"/>
      <c r="AG1074" s="147" t="s">
        <v>964</v>
      </c>
      <c r="AH1074" s="147"/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ht="22.5" outlineLevel="1" x14ac:dyDescent="0.2">
      <c r="A1075" s="176">
        <v>148</v>
      </c>
      <c r="B1075" s="177" t="s">
        <v>1510</v>
      </c>
      <c r="C1075" s="185" t="s">
        <v>1511</v>
      </c>
      <c r="D1075" s="178" t="s">
        <v>383</v>
      </c>
      <c r="E1075" s="179">
        <v>1</v>
      </c>
      <c r="F1075" s="180"/>
      <c r="G1075" s="181">
        <f t="shared" si="7"/>
        <v>0</v>
      </c>
      <c r="H1075" s="180"/>
      <c r="I1075" s="181">
        <f t="shared" si="8"/>
        <v>0</v>
      </c>
      <c r="J1075" s="180"/>
      <c r="K1075" s="181">
        <f t="shared" si="9"/>
        <v>0</v>
      </c>
      <c r="L1075" s="181">
        <v>21</v>
      </c>
      <c r="M1075" s="181">
        <f t="shared" si="10"/>
        <v>0</v>
      </c>
      <c r="N1075" s="179">
        <v>0</v>
      </c>
      <c r="O1075" s="179">
        <f t="shared" si="11"/>
        <v>0</v>
      </c>
      <c r="P1075" s="179">
        <v>0</v>
      </c>
      <c r="Q1075" s="179">
        <f t="shared" si="12"/>
        <v>0</v>
      </c>
      <c r="R1075" s="181"/>
      <c r="S1075" s="181" t="s">
        <v>672</v>
      </c>
      <c r="T1075" s="182" t="s">
        <v>249</v>
      </c>
      <c r="U1075" s="158">
        <v>0</v>
      </c>
      <c r="V1075" s="158">
        <f t="shared" si="13"/>
        <v>0</v>
      </c>
      <c r="W1075" s="158"/>
      <c r="X1075" s="158" t="s">
        <v>963</v>
      </c>
      <c r="Y1075" s="158" t="s">
        <v>250</v>
      </c>
      <c r="Z1075" s="147"/>
      <c r="AA1075" s="147"/>
      <c r="AB1075" s="147"/>
      <c r="AC1075" s="147"/>
      <c r="AD1075" s="147"/>
      <c r="AE1075" s="147"/>
      <c r="AF1075" s="147"/>
      <c r="AG1075" s="147" t="s">
        <v>964</v>
      </c>
      <c r="AH1075" s="147"/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ht="22.5" outlineLevel="1" x14ac:dyDescent="0.2">
      <c r="A1076" s="176">
        <v>149</v>
      </c>
      <c r="B1076" s="177" t="s">
        <v>1512</v>
      </c>
      <c r="C1076" s="185" t="s">
        <v>1513</v>
      </c>
      <c r="D1076" s="178" t="s">
        <v>383</v>
      </c>
      <c r="E1076" s="179">
        <v>1</v>
      </c>
      <c r="F1076" s="180"/>
      <c r="G1076" s="181">
        <f t="shared" si="7"/>
        <v>0</v>
      </c>
      <c r="H1076" s="180"/>
      <c r="I1076" s="181">
        <f t="shared" si="8"/>
        <v>0</v>
      </c>
      <c r="J1076" s="180"/>
      <c r="K1076" s="181">
        <f t="shared" si="9"/>
        <v>0</v>
      </c>
      <c r="L1076" s="181">
        <v>21</v>
      </c>
      <c r="M1076" s="181">
        <f t="shared" si="10"/>
        <v>0</v>
      </c>
      <c r="N1076" s="179">
        <v>0</v>
      </c>
      <c r="O1076" s="179">
        <f t="shared" si="11"/>
        <v>0</v>
      </c>
      <c r="P1076" s="179">
        <v>0</v>
      </c>
      <c r="Q1076" s="179">
        <f t="shared" si="12"/>
        <v>0</v>
      </c>
      <c r="R1076" s="181"/>
      <c r="S1076" s="181" t="s">
        <v>672</v>
      </c>
      <c r="T1076" s="182" t="s">
        <v>249</v>
      </c>
      <c r="U1076" s="158">
        <v>0</v>
      </c>
      <c r="V1076" s="158">
        <f t="shared" si="13"/>
        <v>0</v>
      </c>
      <c r="W1076" s="158"/>
      <c r="X1076" s="158" t="s">
        <v>963</v>
      </c>
      <c r="Y1076" s="158" t="s">
        <v>250</v>
      </c>
      <c r="Z1076" s="147"/>
      <c r="AA1076" s="147"/>
      <c r="AB1076" s="147"/>
      <c r="AC1076" s="147"/>
      <c r="AD1076" s="147"/>
      <c r="AE1076" s="147"/>
      <c r="AF1076" s="147"/>
      <c r="AG1076" s="147" t="s">
        <v>964</v>
      </c>
      <c r="AH1076" s="147"/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ht="22.5" outlineLevel="1" x14ac:dyDescent="0.2">
      <c r="A1077" s="176">
        <v>150</v>
      </c>
      <c r="B1077" s="177" t="s">
        <v>1514</v>
      </c>
      <c r="C1077" s="185" t="s">
        <v>1515</v>
      </c>
      <c r="D1077" s="178" t="s">
        <v>383</v>
      </c>
      <c r="E1077" s="179">
        <v>1</v>
      </c>
      <c r="F1077" s="180"/>
      <c r="G1077" s="181">
        <f t="shared" si="7"/>
        <v>0</v>
      </c>
      <c r="H1077" s="180"/>
      <c r="I1077" s="181">
        <f t="shared" si="8"/>
        <v>0</v>
      </c>
      <c r="J1077" s="180"/>
      <c r="K1077" s="181">
        <f t="shared" si="9"/>
        <v>0</v>
      </c>
      <c r="L1077" s="181">
        <v>21</v>
      </c>
      <c r="M1077" s="181">
        <f t="shared" si="10"/>
        <v>0</v>
      </c>
      <c r="N1077" s="179">
        <v>0</v>
      </c>
      <c r="O1077" s="179">
        <f t="shared" si="11"/>
        <v>0</v>
      </c>
      <c r="P1077" s="179">
        <v>0</v>
      </c>
      <c r="Q1077" s="179">
        <f t="shared" si="12"/>
        <v>0</v>
      </c>
      <c r="R1077" s="181"/>
      <c r="S1077" s="181" t="s">
        <v>672</v>
      </c>
      <c r="T1077" s="182" t="s">
        <v>249</v>
      </c>
      <c r="U1077" s="158">
        <v>0</v>
      </c>
      <c r="V1077" s="158">
        <f t="shared" si="13"/>
        <v>0</v>
      </c>
      <c r="W1077" s="158"/>
      <c r="X1077" s="158" t="s">
        <v>963</v>
      </c>
      <c r="Y1077" s="158" t="s">
        <v>250</v>
      </c>
      <c r="Z1077" s="147"/>
      <c r="AA1077" s="147"/>
      <c r="AB1077" s="147"/>
      <c r="AC1077" s="147"/>
      <c r="AD1077" s="147"/>
      <c r="AE1077" s="147"/>
      <c r="AF1077" s="147"/>
      <c r="AG1077" s="147" t="s">
        <v>964</v>
      </c>
      <c r="AH1077" s="147"/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1" x14ac:dyDescent="0.2">
      <c r="A1078" s="176">
        <v>151</v>
      </c>
      <c r="B1078" s="177" t="s">
        <v>1516</v>
      </c>
      <c r="C1078" s="185" t="s">
        <v>1517</v>
      </c>
      <c r="D1078" s="178" t="s">
        <v>383</v>
      </c>
      <c r="E1078" s="179">
        <v>1</v>
      </c>
      <c r="F1078" s="180"/>
      <c r="G1078" s="181">
        <f t="shared" si="7"/>
        <v>0</v>
      </c>
      <c r="H1078" s="180"/>
      <c r="I1078" s="181">
        <f t="shared" si="8"/>
        <v>0</v>
      </c>
      <c r="J1078" s="180"/>
      <c r="K1078" s="181">
        <f t="shared" si="9"/>
        <v>0</v>
      </c>
      <c r="L1078" s="181">
        <v>21</v>
      </c>
      <c r="M1078" s="181">
        <f t="shared" si="10"/>
        <v>0</v>
      </c>
      <c r="N1078" s="179">
        <v>0</v>
      </c>
      <c r="O1078" s="179">
        <f t="shared" si="11"/>
        <v>0</v>
      </c>
      <c r="P1078" s="179">
        <v>0</v>
      </c>
      <c r="Q1078" s="179">
        <f t="shared" si="12"/>
        <v>0</v>
      </c>
      <c r="R1078" s="181"/>
      <c r="S1078" s="181" t="s">
        <v>672</v>
      </c>
      <c r="T1078" s="182" t="s">
        <v>249</v>
      </c>
      <c r="U1078" s="158">
        <v>0</v>
      </c>
      <c r="V1078" s="158">
        <f t="shared" si="13"/>
        <v>0</v>
      </c>
      <c r="W1078" s="158"/>
      <c r="X1078" s="158" t="s">
        <v>963</v>
      </c>
      <c r="Y1078" s="158" t="s">
        <v>250</v>
      </c>
      <c r="Z1078" s="147"/>
      <c r="AA1078" s="147"/>
      <c r="AB1078" s="147"/>
      <c r="AC1078" s="147"/>
      <c r="AD1078" s="147"/>
      <c r="AE1078" s="147"/>
      <c r="AF1078" s="147"/>
      <c r="AG1078" s="147" t="s">
        <v>964</v>
      </c>
      <c r="AH1078" s="147"/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1" x14ac:dyDescent="0.2">
      <c r="A1079" s="176">
        <v>152</v>
      </c>
      <c r="B1079" s="177" t="s">
        <v>1518</v>
      </c>
      <c r="C1079" s="185" t="s">
        <v>1519</v>
      </c>
      <c r="D1079" s="178" t="s">
        <v>383</v>
      </c>
      <c r="E1079" s="179">
        <v>1</v>
      </c>
      <c r="F1079" s="180"/>
      <c r="G1079" s="181">
        <f t="shared" si="7"/>
        <v>0</v>
      </c>
      <c r="H1079" s="180"/>
      <c r="I1079" s="181">
        <f t="shared" si="8"/>
        <v>0</v>
      </c>
      <c r="J1079" s="180"/>
      <c r="K1079" s="181">
        <f t="shared" si="9"/>
        <v>0</v>
      </c>
      <c r="L1079" s="181">
        <v>21</v>
      </c>
      <c r="M1079" s="181">
        <f t="shared" si="10"/>
        <v>0</v>
      </c>
      <c r="N1079" s="179">
        <v>0</v>
      </c>
      <c r="O1079" s="179">
        <f t="shared" si="11"/>
        <v>0</v>
      </c>
      <c r="P1079" s="179">
        <v>0</v>
      </c>
      <c r="Q1079" s="179">
        <f t="shared" si="12"/>
        <v>0</v>
      </c>
      <c r="R1079" s="181"/>
      <c r="S1079" s="181" t="s">
        <v>672</v>
      </c>
      <c r="T1079" s="182" t="s">
        <v>249</v>
      </c>
      <c r="U1079" s="158">
        <v>0</v>
      </c>
      <c r="V1079" s="158">
        <f t="shared" si="13"/>
        <v>0</v>
      </c>
      <c r="W1079" s="158"/>
      <c r="X1079" s="158" t="s">
        <v>963</v>
      </c>
      <c r="Y1079" s="158" t="s">
        <v>250</v>
      </c>
      <c r="Z1079" s="147"/>
      <c r="AA1079" s="147"/>
      <c r="AB1079" s="147"/>
      <c r="AC1079" s="147"/>
      <c r="AD1079" s="147"/>
      <c r="AE1079" s="147"/>
      <c r="AF1079" s="147"/>
      <c r="AG1079" s="147" t="s">
        <v>964</v>
      </c>
      <c r="AH1079" s="147"/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ht="22.5" outlineLevel="1" x14ac:dyDescent="0.2">
      <c r="A1080" s="176">
        <v>153</v>
      </c>
      <c r="B1080" s="177" t="s">
        <v>1520</v>
      </c>
      <c r="C1080" s="185" t="s">
        <v>1521</v>
      </c>
      <c r="D1080" s="178" t="s">
        <v>383</v>
      </c>
      <c r="E1080" s="179">
        <v>1</v>
      </c>
      <c r="F1080" s="180"/>
      <c r="G1080" s="181">
        <f t="shared" si="7"/>
        <v>0</v>
      </c>
      <c r="H1080" s="180"/>
      <c r="I1080" s="181">
        <f t="shared" si="8"/>
        <v>0</v>
      </c>
      <c r="J1080" s="180"/>
      <c r="K1080" s="181">
        <f t="shared" si="9"/>
        <v>0</v>
      </c>
      <c r="L1080" s="181">
        <v>21</v>
      </c>
      <c r="M1080" s="181">
        <f t="shared" si="10"/>
        <v>0</v>
      </c>
      <c r="N1080" s="179">
        <v>0</v>
      </c>
      <c r="O1080" s="179">
        <f t="shared" si="11"/>
        <v>0</v>
      </c>
      <c r="P1080" s="179">
        <v>0</v>
      </c>
      <c r="Q1080" s="179">
        <f t="shared" si="12"/>
        <v>0</v>
      </c>
      <c r="R1080" s="181"/>
      <c r="S1080" s="181" t="s">
        <v>672</v>
      </c>
      <c r="T1080" s="182" t="s">
        <v>249</v>
      </c>
      <c r="U1080" s="158">
        <v>0</v>
      </c>
      <c r="V1080" s="158">
        <f t="shared" si="13"/>
        <v>0</v>
      </c>
      <c r="W1080" s="158"/>
      <c r="X1080" s="158" t="s">
        <v>963</v>
      </c>
      <c r="Y1080" s="158" t="s">
        <v>250</v>
      </c>
      <c r="Z1080" s="147"/>
      <c r="AA1080" s="147"/>
      <c r="AB1080" s="147"/>
      <c r="AC1080" s="147"/>
      <c r="AD1080" s="147"/>
      <c r="AE1080" s="147"/>
      <c r="AF1080" s="147"/>
      <c r="AG1080" s="147" t="s">
        <v>964</v>
      </c>
      <c r="AH1080" s="147"/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outlineLevel="1" x14ac:dyDescent="0.2">
      <c r="A1081" s="176">
        <v>154</v>
      </c>
      <c r="B1081" s="177" t="s">
        <v>1522</v>
      </c>
      <c r="C1081" s="185" t="s">
        <v>1523</v>
      </c>
      <c r="D1081" s="178" t="s">
        <v>383</v>
      </c>
      <c r="E1081" s="179">
        <v>6</v>
      </c>
      <c r="F1081" s="180"/>
      <c r="G1081" s="181">
        <f t="shared" si="7"/>
        <v>0</v>
      </c>
      <c r="H1081" s="180"/>
      <c r="I1081" s="181">
        <f t="shared" si="8"/>
        <v>0</v>
      </c>
      <c r="J1081" s="180"/>
      <c r="K1081" s="181">
        <f t="shared" si="9"/>
        <v>0</v>
      </c>
      <c r="L1081" s="181">
        <v>21</v>
      </c>
      <c r="M1081" s="181">
        <f t="shared" si="10"/>
        <v>0</v>
      </c>
      <c r="N1081" s="179">
        <v>0</v>
      </c>
      <c r="O1081" s="179">
        <f t="shared" si="11"/>
        <v>0</v>
      </c>
      <c r="P1081" s="179">
        <v>0</v>
      </c>
      <c r="Q1081" s="179">
        <f t="shared" si="12"/>
        <v>0</v>
      </c>
      <c r="R1081" s="181"/>
      <c r="S1081" s="181" t="s">
        <v>672</v>
      </c>
      <c r="T1081" s="182" t="s">
        <v>249</v>
      </c>
      <c r="U1081" s="158">
        <v>0</v>
      </c>
      <c r="V1081" s="158">
        <f t="shared" si="13"/>
        <v>0</v>
      </c>
      <c r="W1081" s="158"/>
      <c r="X1081" s="158" t="s">
        <v>963</v>
      </c>
      <c r="Y1081" s="158" t="s">
        <v>250</v>
      </c>
      <c r="Z1081" s="147"/>
      <c r="AA1081" s="147"/>
      <c r="AB1081" s="147"/>
      <c r="AC1081" s="147"/>
      <c r="AD1081" s="147"/>
      <c r="AE1081" s="147"/>
      <c r="AF1081" s="147"/>
      <c r="AG1081" s="147" t="s">
        <v>964</v>
      </c>
      <c r="AH1081" s="147"/>
      <c r="AI1081" s="147"/>
      <c r="AJ1081" s="147"/>
      <c r="AK1081" s="147"/>
      <c r="AL1081" s="147"/>
      <c r="AM1081" s="147"/>
      <c r="AN1081" s="147"/>
      <c r="AO1081" s="147"/>
      <c r="AP1081" s="147"/>
      <c r="AQ1081" s="147"/>
      <c r="AR1081" s="147"/>
      <c r="AS1081" s="147"/>
      <c r="AT1081" s="147"/>
      <c r="AU1081" s="147"/>
      <c r="AV1081" s="147"/>
      <c r="AW1081" s="147"/>
      <c r="AX1081" s="147"/>
      <c r="AY1081" s="147"/>
      <c r="AZ1081" s="147"/>
      <c r="BA1081" s="147"/>
      <c r="BB1081" s="147"/>
      <c r="BC1081" s="147"/>
      <c r="BD1081" s="147"/>
      <c r="BE1081" s="147"/>
      <c r="BF1081" s="147"/>
      <c r="BG1081" s="147"/>
      <c r="BH1081" s="147"/>
    </row>
    <row r="1082" spans="1:60" outlineLevel="1" x14ac:dyDescent="0.2">
      <c r="A1082" s="176">
        <v>155</v>
      </c>
      <c r="B1082" s="177" t="s">
        <v>1524</v>
      </c>
      <c r="C1082" s="185" t="s">
        <v>1525</v>
      </c>
      <c r="D1082" s="178" t="s">
        <v>383</v>
      </c>
      <c r="E1082" s="179">
        <v>2</v>
      </c>
      <c r="F1082" s="180"/>
      <c r="G1082" s="181">
        <f t="shared" si="7"/>
        <v>0</v>
      </c>
      <c r="H1082" s="180"/>
      <c r="I1082" s="181">
        <f t="shared" si="8"/>
        <v>0</v>
      </c>
      <c r="J1082" s="180"/>
      <c r="K1082" s="181">
        <f t="shared" si="9"/>
        <v>0</v>
      </c>
      <c r="L1082" s="181">
        <v>21</v>
      </c>
      <c r="M1082" s="181">
        <f t="shared" si="10"/>
        <v>0</v>
      </c>
      <c r="N1082" s="179">
        <v>0</v>
      </c>
      <c r="O1082" s="179">
        <f t="shared" si="11"/>
        <v>0</v>
      </c>
      <c r="P1082" s="179">
        <v>0</v>
      </c>
      <c r="Q1082" s="179">
        <f t="shared" si="12"/>
        <v>0</v>
      </c>
      <c r="R1082" s="181"/>
      <c r="S1082" s="181" t="s">
        <v>672</v>
      </c>
      <c r="T1082" s="182" t="s">
        <v>249</v>
      </c>
      <c r="U1082" s="158">
        <v>0</v>
      </c>
      <c r="V1082" s="158">
        <f t="shared" si="13"/>
        <v>0</v>
      </c>
      <c r="W1082" s="158"/>
      <c r="X1082" s="158" t="s">
        <v>963</v>
      </c>
      <c r="Y1082" s="158" t="s">
        <v>250</v>
      </c>
      <c r="Z1082" s="147"/>
      <c r="AA1082" s="147"/>
      <c r="AB1082" s="147"/>
      <c r="AC1082" s="147"/>
      <c r="AD1082" s="147"/>
      <c r="AE1082" s="147"/>
      <c r="AF1082" s="147"/>
      <c r="AG1082" s="147" t="s">
        <v>964</v>
      </c>
      <c r="AH1082" s="147"/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ht="22.5" outlineLevel="1" x14ac:dyDescent="0.2">
      <c r="A1083" s="168">
        <v>156</v>
      </c>
      <c r="B1083" s="169" t="s">
        <v>1526</v>
      </c>
      <c r="C1083" s="184" t="s">
        <v>1527</v>
      </c>
      <c r="D1083" s="170" t="s">
        <v>383</v>
      </c>
      <c r="E1083" s="171">
        <v>1</v>
      </c>
      <c r="F1083" s="172"/>
      <c r="G1083" s="173">
        <f t="shared" si="7"/>
        <v>0</v>
      </c>
      <c r="H1083" s="172"/>
      <c r="I1083" s="173">
        <f t="shared" si="8"/>
        <v>0</v>
      </c>
      <c r="J1083" s="172"/>
      <c r="K1083" s="173">
        <f t="shared" si="9"/>
        <v>0</v>
      </c>
      <c r="L1083" s="173">
        <v>21</v>
      </c>
      <c r="M1083" s="173">
        <f t="shared" si="10"/>
        <v>0</v>
      </c>
      <c r="N1083" s="171">
        <v>0</v>
      </c>
      <c r="O1083" s="171">
        <f t="shared" si="11"/>
        <v>0</v>
      </c>
      <c r="P1083" s="171">
        <v>0</v>
      </c>
      <c r="Q1083" s="171">
        <f t="shared" si="12"/>
        <v>0</v>
      </c>
      <c r="R1083" s="173"/>
      <c r="S1083" s="173" t="s">
        <v>672</v>
      </c>
      <c r="T1083" s="174" t="s">
        <v>249</v>
      </c>
      <c r="U1083" s="158">
        <v>0</v>
      </c>
      <c r="V1083" s="158">
        <f t="shared" si="13"/>
        <v>0</v>
      </c>
      <c r="W1083" s="158"/>
      <c r="X1083" s="158" t="s">
        <v>963</v>
      </c>
      <c r="Y1083" s="158" t="s">
        <v>250</v>
      </c>
      <c r="Z1083" s="147"/>
      <c r="AA1083" s="147"/>
      <c r="AB1083" s="147"/>
      <c r="AC1083" s="147"/>
      <c r="AD1083" s="147"/>
      <c r="AE1083" s="147"/>
      <c r="AF1083" s="147"/>
      <c r="AG1083" s="147" t="s">
        <v>964</v>
      </c>
      <c r="AH1083" s="147"/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outlineLevel="1" x14ac:dyDescent="0.2">
      <c r="A1084" s="154">
        <v>157</v>
      </c>
      <c r="B1084" s="155" t="s">
        <v>1528</v>
      </c>
      <c r="C1084" s="196" t="s">
        <v>1529</v>
      </c>
      <c r="D1084" s="156" t="s">
        <v>0</v>
      </c>
      <c r="E1084" s="195"/>
      <c r="F1084" s="159"/>
      <c r="G1084" s="158">
        <f t="shared" si="7"/>
        <v>0</v>
      </c>
      <c r="H1084" s="159"/>
      <c r="I1084" s="158">
        <f t="shared" si="8"/>
        <v>0</v>
      </c>
      <c r="J1084" s="159"/>
      <c r="K1084" s="158">
        <f t="shared" si="9"/>
        <v>0</v>
      </c>
      <c r="L1084" s="158">
        <v>21</v>
      </c>
      <c r="M1084" s="158">
        <f t="shared" si="10"/>
        <v>0</v>
      </c>
      <c r="N1084" s="157">
        <v>0</v>
      </c>
      <c r="O1084" s="157">
        <f t="shared" si="11"/>
        <v>0</v>
      </c>
      <c r="P1084" s="157">
        <v>0</v>
      </c>
      <c r="Q1084" s="157">
        <f t="shared" si="12"/>
        <v>0</v>
      </c>
      <c r="R1084" s="158" t="s">
        <v>1219</v>
      </c>
      <c r="S1084" s="158" t="s">
        <v>248</v>
      </c>
      <c r="T1084" s="158" t="s">
        <v>289</v>
      </c>
      <c r="U1084" s="158">
        <v>0</v>
      </c>
      <c r="V1084" s="158">
        <f t="shared" si="13"/>
        <v>0</v>
      </c>
      <c r="W1084" s="158"/>
      <c r="X1084" s="158" t="s">
        <v>1064</v>
      </c>
      <c r="Y1084" s="158" t="s">
        <v>250</v>
      </c>
      <c r="Z1084" s="147"/>
      <c r="AA1084" s="147"/>
      <c r="AB1084" s="147"/>
      <c r="AC1084" s="147"/>
      <c r="AD1084" s="147"/>
      <c r="AE1084" s="147"/>
      <c r="AF1084" s="147"/>
      <c r="AG1084" s="147" t="s">
        <v>1065</v>
      </c>
      <c r="AH1084" s="147"/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2" x14ac:dyDescent="0.2">
      <c r="A1085" s="154"/>
      <c r="B1085" s="155"/>
      <c r="C1085" s="264" t="s">
        <v>1140</v>
      </c>
      <c r="D1085" s="265"/>
      <c r="E1085" s="265"/>
      <c r="F1085" s="265"/>
      <c r="G1085" s="265"/>
      <c r="H1085" s="158"/>
      <c r="I1085" s="158"/>
      <c r="J1085" s="158"/>
      <c r="K1085" s="158"/>
      <c r="L1085" s="158"/>
      <c r="M1085" s="158"/>
      <c r="N1085" s="157"/>
      <c r="O1085" s="157"/>
      <c r="P1085" s="157"/>
      <c r="Q1085" s="157"/>
      <c r="R1085" s="158"/>
      <c r="S1085" s="158"/>
      <c r="T1085" s="158"/>
      <c r="U1085" s="158"/>
      <c r="V1085" s="158"/>
      <c r="W1085" s="158"/>
      <c r="X1085" s="158"/>
      <c r="Y1085" s="158"/>
      <c r="Z1085" s="147"/>
      <c r="AA1085" s="147"/>
      <c r="AB1085" s="147"/>
      <c r="AC1085" s="147"/>
      <c r="AD1085" s="147"/>
      <c r="AE1085" s="147"/>
      <c r="AF1085" s="147"/>
      <c r="AG1085" s="147" t="s">
        <v>351</v>
      </c>
      <c r="AH1085" s="147"/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x14ac:dyDescent="0.2">
      <c r="A1086" s="161" t="s">
        <v>243</v>
      </c>
      <c r="B1086" s="162" t="s">
        <v>142</v>
      </c>
      <c r="C1086" s="183" t="s">
        <v>143</v>
      </c>
      <c r="D1086" s="163"/>
      <c r="E1086" s="164"/>
      <c r="F1086" s="165"/>
      <c r="G1086" s="165">
        <f>SUMIF(AG1087:AG1103,"&lt;&gt;NOR",G1087:G1103)</f>
        <v>0</v>
      </c>
      <c r="H1086" s="165"/>
      <c r="I1086" s="165">
        <f>SUM(I1087:I1103)</f>
        <v>0</v>
      </c>
      <c r="J1086" s="165"/>
      <c r="K1086" s="165">
        <f>SUM(K1087:K1103)</f>
        <v>0</v>
      </c>
      <c r="L1086" s="165"/>
      <c r="M1086" s="165">
        <f>SUM(M1087:M1103)</f>
        <v>0</v>
      </c>
      <c r="N1086" s="164"/>
      <c r="O1086" s="164">
        <f>SUM(O1087:O1103)</f>
        <v>0.06</v>
      </c>
      <c r="P1086" s="164"/>
      <c r="Q1086" s="164">
        <f>SUM(Q1087:Q1103)</f>
        <v>0</v>
      </c>
      <c r="R1086" s="165"/>
      <c r="S1086" s="165"/>
      <c r="T1086" s="166"/>
      <c r="U1086" s="160"/>
      <c r="V1086" s="160">
        <f>SUM(V1087:V1103)</f>
        <v>80.25</v>
      </c>
      <c r="W1086" s="160"/>
      <c r="X1086" s="160"/>
      <c r="Y1086" s="160"/>
      <c r="AG1086" t="s">
        <v>244</v>
      </c>
    </row>
    <row r="1087" spans="1:60" ht="22.5" outlineLevel="1" x14ac:dyDescent="0.2">
      <c r="A1087" s="168">
        <v>158</v>
      </c>
      <c r="B1087" s="169" t="s">
        <v>1530</v>
      </c>
      <c r="C1087" s="184" t="s">
        <v>1531</v>
      </c>
      <c r="D1087" s="170" t="s">
        <v>287</v>
      </c>
      <c r="E1087" s="171">
        <v>4.8600000000000003</v>
      </c>
      <c r="F1087" s="172"/>
      <c r="G1087" s="173">
        <f>ROUND(E1087*F1087,2)</f>
        <v>0</v>
      </c>
      <c r="H1087" s="172"/>
      <c r="I1087" s="173">
        <f>ROUND(E1087*H1087,2)</f>
        <v>0</v>
      </c>
      <c r="J1087" s="172"/>
      <c r="K1087" s="173">
        <f>ROUND(E1087*J1087,2)</f>
        <v>0</v>
      </c>
      <c r="L1087" s="173">
        <v>21</v>
      </c>
      <c r="M1087" s="173">
        <f>G1087*(1+L1087/100)</f>
        <v>0</v>
      </c>
      <c r="N1087" s="171">
        <v>2.9E-4</v>
      </c>
      <c r="O1087" s="171">
        <f>ROUND(E1087*N1087,2)</f>
        <v>0</v>
      </c>
      <c r="P1087" s="171">
        <v>0</v>
      </c>
      <c r="Q1087" s="171">
        <f>ROUND(E1087*P1087,2)</f>
        <v>0</v>
      </c>
      <c r="R1087" s="173" t="s">
        <v>742</v>
      </c>
      <c r="S1087" s="173" t="s">
        <v>248</v>
      </c>
      <c r="T1087" s="174" t="s">
        <v>289</v>
      </c>
      <c r="U1087" s="158">
        <v>1.032</v>
      </c>
      <c r="V1087" s="158">
        <f>ROUND(E1087*U1087,2)</f>
        <v>5.0199999999999996</v>
      </c>
      <c r="W1087" s="158"/>
      <c r="X1087" s="158" t="s">
        <v>290</v>
      </c>
      <c r="Y1087" s="158" t="s">
        <v>250</v>
      </c>
      <c r="Z1087" s="147"/>
      <c r="AA1087" s="147"/>
      <c r="AB1087" s="147"/>
      <c r="AC1087" s="147"/>
      <c r="AD1087" s="147"/>
      <c r="AE1087" s="147"/>
      <c r="AF1087" s="147"/>
      <c r="AG1087" s="147" t="s">
        <v>291</v>
      </c>
      <c r="AH1087" s="147"/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</row>
    <row r="1088" spans="1:60" outlineLevel="2" x14ac:dyDescent="0.2">
      <c r="A1088" s="154"/>
      <c r="B1088" s="155"/>
      <c r="C1088" s="193" t="s">
        <v>1532</v>
      </c>
      <c r="D1088" s="189"/>
      <c r="E1088" s="190">
        <v>4.8600000000000003</v>
      </c>
      <c r="F1088" s="158"/>
      <c r="G1088" s="158"/>
      <c r="H1088" s="158"/>
      <c r="I1088" s="158"/>
      <c r="J1088" s="158"/>
      <c r="K1088" s="158"/>
      <c r="L1088" s="158"/>
      <c r="M1088" s="158"/>
      <c r="N1088" s="157"/>
      <c r="O1088" s="157"/>
      <c r="P1088" s="157"/>
      <c r="Q1088" s="157"/>
      <c r="R1088" s="158"/>
      <c r="S1088" s="158"/>
      <c r="T1088" s="158"/>
      <c r="U1088" s="158"/>
      <c r="V1088" s="158"/>
      <c r="W1088" s="158"/>
      <c r="X1088" s="158"/>
      <c r="Y1088" s="158"/>
      <c r="Z1088" s="147"/>
      <c r="AA1088" s="147"/>
      <c r="AB1088" s="147"/>
      <c r="AC1088" s="147"/>
      <c r="AD1088" s="147"/>
      <c r="AE1088" s="147"/>
      <c r="AF1088" s="147"/>
      <c r="AG1088" s="147" t="s">
        <v>293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ht="22.5" outlineLevel="1" x14ac:dyDescent="0.2">
      <c r="A1089" s="168">
        <v>159</v>
      </c>
      <c r="B1089" s="169" t="s">
        <v>1533</v>
      </c>
      <c r="C1089" s="184" t="s">
        <v>1534</v>
      </c>
      <c r="D1089" s="170" t="s">
        <v>287</v>
      </c>
      <c r="E1089" s="171">
        <v>5.7640000000000002</v>
      </c>
      <c r="F1089" s="172"/>
      <c r="G1089" s="173">
        <f>ROUND(E1089*F1089,2)</f>
        <v>0</v>
      </c>
      <c r="H1089" s="172"/>
      <c r="I1089" s="173">
        <f>ROUND(E1089*H1089,2)</f>
        <v>0</v>
      </c>
      <c r="J1089" s="172"/>
      <c r="K1089" s="173">
        <f>ROUND(E1089*J1089,2)</f>
        <v>0</v>
      </c>
      <c r="L1089" s="173">
        <v>21</v>
      </c>
      <c r="M1089" s="173">
        <f>G1089*(1+L1089/100)</f>
        <v>0</v>
      </c>
      <c r="N1089" s="171">
        <v>2.9E-4</v>
      </c>
      <c r="O1089" s="171">
        <f>ROUND(E1089*N1089,2)</f>
        <v>0</v>
      </c>
      <c r="P1089" s="171">
        <v>0</v>
      </c>
      <c r="Q1089" s="171">
        <f>ROUND(E1089*P1089,2)</f>
        <v>0</v>
      </c>
      <c r="R1089" s="173" t="s">
        <v>742</v>
      </c>
      <c r="S1089" s="173" t="s">
        <v>248</v>
      </c>
      <c r="T1089" s="174" t="s">
        <v>289</v>
      </c>
      <c r="U1089" s="158">
        <v>1.1040000000000001</v>
      </c>
      <c r="V1089" s="158">
        <f>ROUND(E1089*U1089,2)</f>
        <v>6.36</v>
      </c>
      <c r="W1089" s="158"/>
      <c r="X1089" s="158" t="s">
        <v>290</v>
      </c>
      <c r="Y1089" s="158" t="s">
        <v>250</v>
      </c>
      <c r="Z1089" s="147"/>
      <c r="AA1089" s="147"/>
      <c r="AB1089" s="147"/>
      <c r="AC1089" s="147"/>
      <c r="AD1089" s="147"/>
      <c r="AE1089" s="147"/>
      <c r="AF1089" s="147"/>
      <c r="AG1089" s="147" t="s">
        <v>291</v>
      </c>
      <c r="AH1089" s="147"/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2" x14ac:dyDescent="0.2">
      <c r="A1090" s="154"/>
      <c r="B1090" s="155"/>
      <c r="C1090" s="193" t="s">
        <v>1535</v>
      </c>
      <c r="D1090" s="189"/>
      <c r="E1090" s="190">
        <v>5.7640000000000002</v>
      </c>
      <c r="F1090" s="158"/>
      <c r="G1090" s="158"/>
      <c r="H1090" s="158"/>
      <c r="I1090" s="158"/>
      <c r="J1090" s="158"/>
      <c r="K1090" s="158"/>
      <c r="L1090" s="158"/>
      <c r="M1090" s="158"/>
      <c r="N1090" s="157"/>
      <c r="O1090" s="157"/>
      <c r="P1090" s="157"/>
      <c r="Q1090" s="157"/>
      <c r="R1090" s="158"/>
      <c r="S1090" s="158"/>
      <c r="T1090" s="158"/>
      <c r="U1090" s="158"/>
      <c r="V1090" s="158"/>
      <c r="W1090" s="158"/>
      <c r="X1090" s="158"/>
      <c r="Y1090" s="158"/>
      <c r="Z1090" s="147"/>
      <c r="AA1090" s="147"/>
      <c r="AB1090" s="147"/>
      <c r="AC1090" s="147"/>
      <c r="AD1090" s="147"/>
      <c r="AE1090" s="147"/>
      <c r="AF1090" s="147"/>
      <c r="AG1090" s="147" t="s">
        <v>293</v>
      </c>
      <c r="AH1090" s="147">
        <v>0</v>
      </c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ht="22.5" outlineLevel="1" x14ac:dyDescent="0.2">
      <c r="A1091" s="168">
        <v>160</v>
      </c>
      <c r="B1091" s="169" t="s">
        <v>1536</v>
      </c>
      <c r="C1091" s="184" t="s">
        <v>1537</v>
      </c>
      <c r="D1091" s="170" t="s">
        <v>287</v>
      </c>
      <c r="E1091" s="171">
        <v>7.67</v>
      </c>
      <c r="F1091" s="172"/>
      <c r="G1091" s="173">
        <f>ROUND(E1091*F1091,2)</f>
        <v>0</v>
      </c>
      <c r="H1091" s="172"/>
      <c r="I1091" s="173">
        <f>ROUND(E1091*H1091,2)</f>
        <v>0</v>
      </c>
      <c r="J1091" s="172"/>
      <c r="K1091" s="173">
        <f>ROUND(E1091*J1091,2)</f>
        <v>0</v>
      </c>
      <c r="L1091" s="173">
        <v>21</v>
      </c>
      <c r="M1091" s="173">
        <f>G1091*(1+L1091/100)</f>
        <v>0</v>
      </c>
      <c r="N1091" s="171">
        <v>2.9E-4</v>
      </c>
      <c r="O1091" s="171">
        <f>ROUND(E1091*N1091,2)</f>
        <v>0</v>
      </c>
      <c r="P1091" s="171">
        <v>0</v>
      </c>
      <c r="Q1091" s="171">
        <f>ROUND(E1091*P1091,2)</f>
        <v>0</v>
      </c>
      <c r="R1091" s="173" t="s">
        <v>742</v>
      </c>
      <c r="S1091" s="173" t="s">
        <v>248</v>
      </c>
      <c r="T1091" s="174" t="s">
        <v>289</v>
      </c>
      <c r="U1091" s="158">
        <v>1.236</v>
      </c>
      <c r="V1091" s="158">
        <f>ROUND(E1091*U1091,2)</f>
        <v>9.48</v>
      </c>
      <c r="W1091" s="158"/>
      <c r="X1091" s="158" t="s">
        <v>290</v>
      </c>
      <c r="Y1091" s="158" t="s">
        <v>250</v>
      </c>
      <c r="Z1091" s="147"/>
      <c r="AA1091" s="147"/>
      <c r="AB1091" s="147"/>
      <c r="AC1091" s="147"/>
      <c r="AD1091" s="147"/>
      <c r="AE1091" s="147"/>
      <c r="AF1091" s="147"/>
      <c r="AG1091" s="147" t="s">
        <v>291</v>
      </c>
      <c r="AH1091" s="147"/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outlineLevel="2" x14ac:dyDescent="0.2">
      <c r="A1092" s="154"/>
      <c r="B1092" s="155"/>
      <c r="C1092" s="193" t="s">
        <v>1538</v>
      </c>
      <c r="D1092" s="189"/>
      <c r="E1092" s="190">
        <v>7.67</v>
      </c>
      <c r="F1092" s="158"/>
      <c r="G1092" s="158"/>
      <c r="H1092" s="158"/>
      <c r="I1092" s="158"/>
      <c r="J1092" s="158"/>
      <c r="K1092" s="158"/>
      <c r="L1092" s="158"/>
      <c r="M1092" s="158"/>
      <c r="N1092" s="157"/>
      <c r="O1092" s="157"/>
      <c r="P1092" s="157"/>
      <c r="Q1092" s="157"/>
      <c r="R1092" s="158"/>
      <c r="S1092" s="158"/>
      <c r="T1092" s="158"/>
      <c r="U1092" s="158"/>
      <c r="V1092" s="158"/>
      <c r="W1092" s="158"/>
      <c r="X1092" s="158"/>
      <c r="Y1092" s="158"/>
      <c r="Z1092" s="147"/>
      <c r="AA1092" s="147"/>
      <c r="AB1092" s="147"/>
      <c r="AC1092" s="147"/>
      <c r="AD1092" s="147"/>
      <c r="AE1092" s="147"/>
      <c r="AF1092" s="147"/>
      <c r="AG1092" s="147" t="s">
        <v>293</v>
      </c>
      <c r="AH1092" s="147">
        <v>0</v>
      </c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</row>
    <row r="1093" spans="1:60" ht="22.5" outlineLevel="1" x14ac:dyDescent="0.2">
      <c r="A1093" s="168">
        <v>161</v>
      </c>
      <c r="B1093" s="169" t="s">
        <v>1539</v>
      </c>
      <c r="C1093" s="184" t="s">
        <v>1540</v>
      </c>
      <c r="D1093" s="170" t="s">
        <v>287</v>
      </c>
      <c r="E1093" s="171">
        <v>31.44</v>
      </c>
      <c r="F1093" s="172"/>
      <c r="G1093" s="173">
        <f>ROUND(E1093*F1093,2)</f>
        <v>0</v>
      </c>
      <c r="H1093" s="172"/>
      <c r="I1093" s="173">
        <f>ROUND(E1093*H1093,2)</f>
        <v>0</v>
      </c>
      <c r="J1093" s="172"/>
      <c r="K1093" s="173">
        <f>ROUND(E1093*J1093,2)</f>
        <v>0</v>
      </c>
      <c r="L1093" s="173">
        <v>21</v>
      </c>
      <c r="M1093" s="173">
        <f>G1093*(1+L1093/100)</f>
        <v>0</v>
      </c>
      <c r="N1093" s="171">
        <v>4.2000000000000002E-4</v>
      </c>
      <c r="O1093" s="171">
        <f>ROUND(E1093*N1093,2)</f>
        <v>0.01</v>
      </c>
      <c r="P1093" s="171">
        <v>0</v>
      </c>
      <c r="Q1093" s="171">
        <f>ROUND(E1093*P1093,2)</f>
        <v>0</v>
      </c>
      <c r="R1093" s="173" t="s">
        <v>742</v>
      </c>
      <c r="S1093" s="173" t="s">
        <v>248</v>
      </c>
      <c r="T1093" s="174" t="s">
        <v>289</v>
      </c>
      <c r="U1093" s="158">
        <v>1.4079999999999999</v>
      </c>
      <c r="V1093" s="158">
        <f>ROUND(E1093*U1093,2)</f>
        <v>44.27</v>
      </c>
      <c r="W1093" s="158"/>
      <c r="X1093" s="158" t="s">
        <v>290</v>
      </c>
      <c r="Y1093" s="158" t="s">
        <v>250</v>
      </c>
      <c r="Z1093" s="147"/>
      <c r="AA1093" s="147"/>
      <c r="AB1093" s="147"/>
      <c r="AC1093" s="147"/>
      <c r="AD1093" s="147"/>
      <c r="AE1093" s="147"/>
      <c r="AF1093" s="147"/>
      <c r="AG1093" s="147" t="s">
        <v>291</v>
      </c>
      <c r="AH1093" s="147"/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outlineLevel="2" x14ac:dyDescent="0.2">
      <c r="A1094" s="154"/>
      <c r="B1094" s="155"/>
      <c r="C1094" s="193" t="s">
        <v>1541</v>
      </c>
      <c r="D1094" s="189"/>
      <c r="E1094" s="190">
        <v>31.44</v>
      </c>
      <c r="F1094" s="158"/>
      <c r="G1094" s="158"/>
      <c r="H1094" s="158"/>
      <c r="I1094" s="158"/>
      <c r="J1094" s="158"/>
      <c r="K1094" s="158"/>
      <c r="L1094" s="158"/>
      <c r="M1094" s="158"/>
      <c r="N1094" s="157"/>
      <c r="O1094" s="157"/>
      <c r="P1094" s="157"/>
      <c r="Q1094" s="157"/>
      <c r="R1094" s="158"/>
      <c r="S1094" s="158"/>
      <c r="T1094" s="158"/>
      <c r="U1094" s="158"/>
      <c r="V1094" s="158"/>
      <c r="W1094" s="158"/>
      <c r="X1094" s="158"/>
      <c r="Y1094" s="158"/>
      <c r="Z1094" s="147"/>
      <c r="AA1094" s="147"/>
      <c r="AB1094" s="147"/>
      <c r="AC1094" s="147"/>
      <c r="AD1094" s="147"/>
      <c r="AE1094" s="147"/>
      <c r="AF1094" s="147"/>
      <c r="AG1094" s="147" t="s">
        <v>293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1" x14ac:dyDescent="0.2">
      <c r="A1095" s="168">
        <v>162</v>
      </c>
      <c r="B1095" s="169" t="s">
        <v>1542</v>
      </c>
      <c r="C1095" s="184" t="s">
        <v>1543</v>
      </c>
      <c r="D1095" s="170" t="s">
        <v>750</v>
      </c>
      <c r="E1095" s="171">
        <v>180</v>
      </c>
      <c r="F1095" s="172"/>
      <c r="G1095" s="173">
        <f>ROUND(E1095*F1095,2)</f>
        <v>0</v>
      </c>
      <c r="H1095" s="172"/>
      <c r="I1095" s="173">
        <f>ROUND(E1095*H1095,2)</f>
        <v>0</v>
      </c>
      <c r="J1095" s="172"/>
      <c r="K1095" s="173">
        <f>ROUND(E1095*J1095,2)</f>
        <v>0</v>
      </c>
      <c r="L1095" s="173">
        <v>21</v>
      </c>
      <c r="M1095" s="173">
        <f>G1095*(1+L1095/100)</f>
        <v>0</v>
      </c>
      <c r="N1095" s="171">
        <v>5.0000000000000002E-5</v>
      </c>
      <c r="O1095" s="171">
        <f>ROUND(E1095*N1095,2)</f>
        <v>0.01</v>
      </c>
      <c r="P1095" s="171">
        <v>0</v>
      </c>
      <c r="Q1095" s="171">
        <f>ROUND(E1095*P1095,2)</f>
        <v>0</v>
      </c>
      <c r="R1095" s="173" t="s">
        <v>742</v>
      </c>
      <c r="S1095" s="173" t="s">
        <v>248</v>
      </c>
      <c r="T1095" s="174" t="s">
        <v>289</v>
      </c>
      <c r="U1095" s="158">
        <v>8.4000000000000005E-2</v>
      </c>
      <c r="V1095" s="158">
        <f>ROUND(E1095*U1095,2)</f>
        <v>15.12</v>
      </c>
      <c r="W1095" s="158"/>
      <c r="X1095" s="158" t="s">
        <v>290</v>
      </c>
      <c r="Y1095" s="158" t="s">
        <v>250</v>
      </c>
      <c r="Z1095" s="147"/>
      <c r="AA1095" s="147"/>
      <c r="AB1095" s="147"/>
      <c r="AC1095" s="147"/>
      <c r="AD1095" s="147"/>
      <c r="AE1095" s="147"/>
      <c r="AF1095" s="147"/>
      <c r="AG1095" s="147" t="s">
        <v>291</v>
      </c>
      <c r="AH1095" s="147"/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2" x14ac:dyDescent="0.2">
      <c r="A1096" s="154"/>
      <c r="B1096" s="155"/>
      <c r="C1096" s="193" t="s">
        <v>1544</v>
      </c>
      <c r="D1096" s="189"/>
      <c r="E1096" s="190"/>
      <c r="F1096" s="158"/>
      <c r="G1096" s="158"/>
      <c r="H1096" s="158"/>
      <c r="I1096" s="158"/>
      <c r="J1096" s="158"/>
      <c r="K1096" s="158"/>
      <c r="L1096" s="158"/>
      <c r="M1096" s="158"/>
      <c r="N1096" s="157"/>
      <c r="O1096" s="157"/>
      <c r="P1096" s="157"/>
      <c r="Q1096" s="157"/>
      <c r="R1096" s="158"/>
      <c r="S1096" s="158"/>
      <c r="T1096" s="158"/>
      <c r="U1096" s="158"/>
      <c r="V1096" s="158"/>
      <c r="W1096" s="158"/>
      <c r="X1096" s="158"/>
      <c r="Y1096" s="158"/>
      <c r="Z1096" s="147"/>
      <c r="AA1096" s="147"/>
      <c r="AB1096" s="147"/>
      <c r="AC1096" s="147"/>
      <c r="AD1096" s="147"/>
      <c r="AE1096" s="147"/>
      <c r="AF1096" s="147"/>
      <c r="AG1096" s="147" t="s">
        <v>293</v>
      </c>
      <c r="AH1096" s="147">
        <v>0</v>
      </c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3" x14ac:dyDescent="0.2">
      <c r="A1097" s="154"/>
      <c r="B1097" s="155"/>
      <c r="C1097" s="193" t="s">
        <v>1545</v>
      </c>
      <c r="D1097" s="189"/>
      <c r="E1097" s="190">
        <v>180</v>
      </c>
      <c r="F1097" s="158"/>
      <c r="G1097" s="158"/>
      <c r="H1097" s="158"/>
      <c r="I1097" s="158"/>
      <c r="J1097" s="158"/>
      <c r="K1097" s="158"/>
      <c r="L1097" s="158"/>
      <c r="M1097" s="158"/>
      <c r="N1097" s="157"/>
      <c r="O1097" s="157"/>
      <c r="P1097" s="157"/>
      <c r="Q1097" s="157"/>
      <c r="R1097" s="158"/>
      <c r="S1097" s="158"/>
      <c r="T1097" s="158"/>
      <c r="U1097" s="158"/>
      <c r="V1097" s="158"/>
      <c r="W1097" s="158"/>
      <c r="X1097" s="158"/>
      <c r="Y1097" s="158"/>
      <c r="Z1097" s="147"/>
      <c r="AA1097" s="147"/>
      <c r="AB1097" s="147"/>
      <c r="AC1097" s="147"/>
      <c r="AD1097" s="147"/>
      <c r="AE1097" s="147"/>
      <c r="AF1097" s="147"/>
      <c r="AG1097" s="147" t="s">
        <v>293</v>
      </c>
      <c r="AH1097" s="147">
        <v>0</v>
      </c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ht="22.5" outlineLevel="1" x14ac:dyDescent="0.2">
      <c r="A1098" s="176">
        <v>163</v>
      </c>
      <c r="B1098" s="177" t="s">
        <v>1546</v>
      </c>
      <c r="C1098" s="185" t="s">
        <v>1547</v>
      </c>
      <c r="D1098" s="178" t="s">
        <v>383</v>
      </c>
      <c r="E1098" s="179">
        <v>2</v>
      </c>
      <c r="F1098" s="180"/>
      <c r="G1098" s="181">
        <f>ROUND(E1098*F1098,2)</f>
        <v>0</v>
      </c>
      <c r="H1098" s="180"/>
      <c r="I1098" s="181">
        <f>ROUND(E1098*H1098,2)</f>
        <v>0</v>
      </c>
      <c r="J1098" s="180"/>
      <c r="K1098" s="181">
        <f>ROUND(E1098*J1098,2)</f>
        <v>0</v>
      </c>
      <c r="L1098" s="181">
        <v>21</v>
      </c>
      <c r="M1098" s="181">
        <f>G1098*(1+L1098/100)</f>
        <v>0</v>
      </c>
      <c r="N1098" s="179">
        <v>0.02</v>
      </c>
      <c r="O1098" s="179">
        <f>ROUND(E1098*N1098,2)</f>
        <v>0.04</v>
      </c>
      <c r="P1098" s="179">
        <v>0</v>
      </c>
      <c r="Q1098" s="179">
        <f>ROUND(E1098*P1098,2)</f>
        <v>0</v>
      </c>
      <c r="R1098" s="181"/>
      <c r="S1098" s="181" t="s">
        <v>672</v>
      </c>
      <c r="T1098" s="182" t="s">
        <v>249</v>
      </c>
      <c r="U1098" s="158">
        <v>0</v>
      </c>
      <c r="V1098" s="158">
        <f>ROUND(E1098*U1098,2)</f>
        <v>0</v>
      </c>
      <c r="W1098" s="158"/>
      <c r="X1098" s="158" t="s">
        <v>963</v>
      </c>
      <c r="Y1098" s="158" t="s">
        <v>250</v>
      </c>
      <c r="Z1098" s="147"/>
      <c r="AA1098" s="147"/>
      <c r="AB1098" s="147"/>
      <c r="AC1098" s="147"/>
      <c r="AD1098" s="147"/>
      <c r="AE1098" s="147"/>
      <c r="AF1098" s="147"/>
      <c r="AG1098" s="147" t="s">
        <v>964</v>
      </c>
      <c r="AH1098" s="147"/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ht="22.5" outlineLevel="1" x14ac:dyDescent="0.2">
      <c r="A1099" s="176">
        <v>164</v>
      </c>
      <c r="B1099" s="177" t="s">
        <v>1548</v>
      </c>
      <c r="C1099" s="185" t="s">
        <v>1549</v>
      </c>
      <c r="D1099" s="178" t="s">
        <v>383</v>
      </c>
      <c r="E1099" s="179">
        <v>1</v>
      </c>
      <c r="F1099" s="180"/>
      <c r="G1099" s="181">
        <f>ROUND(E1099*F1099,2)</f>
        <v>0</v>
      </c>
      <c r="H1099" s="180"/>
      <c r="I1099" s="181">
        <f>ROUND(E1099*H1099,2)</f>
        <v>0</v>
      </c>
      <c r="J1099" s="180"/>
      <c r="K1099" s="181">
        <f>ROUND(E1099*J1099,2)</f>
        <v>0</v>
      </c>
      <c r="L1099" s="181">
        <v>21</v>
      </c>
      <c r="M1099" s="181">
        <f>G1099*(1+L1099/100)</f>
        <v>0</v>
      </c>
      <c r="N1099" s="179">
        <v>0</v>
      </c>
      <c r="O1099" s="179">
        <f>ROUND(E1099*N1099,2)</f>
        <v>0</v>
      </c>
      <c r="P1099" s="179">
        <v>0</v>
      </c>
      <c r="Q1099" s="179">
        <f>ROUND(E1099*P1099,2)</f>
        <v>0</v>
      </c>
      <c r="R1099" s="181"/>
      <c r="S1099" s="181" t="s">
        <v>672</v>
      </c>
      <c r="T1099" s="182" t="s">
        <v>249</v>
      </c>
      <c r="U1099" s="158">
        <v>0</v>
      </c>
      <c r="V1099" s="158">
        <f>ROUND(E1099*U1099,2)</f>
        <v>0</v>
      </c>
      <c r="W1099" s="158"/>
      <c r="X1099" s="158" t="s">
        <v>963</v>
      </c>
      <c r="Y1099" s="158" t="s">
        <v>250</v>
      </c>
      <c r="Z1099" s="147"/>
      <c r="AA1099" s="147"/>
      <c r="AB1099" s="147"/>
      <c r="AC1099" s="147"/>
      <c r="AD1099" s="147"/>
      <c r="AE1099" s="147"/>
      <c r="AF1099" s="147"/>
      <c r="AG1099" s="147" t="s">
        <v>964</v>
      </c>
      <c r="AH1099" s="147"/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ht="22.5" outlineLevel="1" x14ac:dyDescent="0.2">
      <c r="A1100" s="176">
        <v>165</v>
      </c>
      <c r="B1100" s="177" t="s">
        <v>1550</v>
      </c>
      <c r="C1100" s="185" t="s">
        <v>1551</v>
      </c>
      <c r="D1100" s="178" t="s">
        <v>383</v>
      </c>
      <c r="E1100" s="179">
        <v>1</v>
      </c>
      <c r="F1100" s="180"/>
      <c r="G1100" s="181">
        <f>ROUND(E1100*F1100,2)</f>
        <v>0</v>
      </c>
      <c r="H1100" s="180"/>
      <c r="I1100" s="181">
        <f>ROUND(E1100*H1100,2)</f>
        <v>0</v>
      </c>
      <c r="J1100" s="180"/>
      <c r="K1100" s="181">
        <f>ROUND(E1100*J1100,2)</f>
        <v>0</v>
      </c>
      <c r="L1100" s="181">
        <v>21</v>
      </c>
      <c r="M1100" s="181">
        <f>G1100*(1+L1100/100)</f>
        <v>0</v>
      </c>
      <c r="N1100" s="179">
        <v>0</v>
      </c>
      <c r="O1100" s="179">
        <f>ROUND(E1100*N1100,2)</f>
        <v>0</v>
      </c>
      <c r="P1100" s="179">
        <v>0</v>
      </c>
      <c r="Q1100" s="179">
        <f>ROUND(E1100*P1100,2)</f>
        <v>0</v>
      </c>
      <c r="R1100" s="181"/>
      <c r="S1100" s="181" t="s">
        <v>672</v>
      </c>
      <c r="T1100" s="182" t="s">
        <v>249</v>
      </c>
      <c r="U1100" s="158">
        <v>0</v>
      </c>
      <c r="V1100" s="158">
        <f>ROUND(E1100*U1100,2)</f>
        <v>0</v>
      </c>
      <c r="W1100" s="158"/>
      <c r="X1100" s="158" t="s">
        <v>963</v>
      </c>
      <c r="Y1100" s="158" t="s">
        <v>250</v>
      </c>
      <c r="Z1100" s="147"/>
      <c r="AA1100" s="147"/>
      <c r="AB1100" s="147"/>
      <c r="AC1100" s="147"/>
      <c r="AD1100" s="147"/>
      <c r="AE1100" s="147"/>
      <c r="AF1100" s="147"/>
      <c r="AG1100" s="147" t="s">
        <v>964</v>
      </c>
      <c r="AH1100" s="147"/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ht="22.5" outlineLevel="1" x14ac:dyDescent="0.2">
      <c r="A1101" s="168">
        <v>166</v>
      </c>
      <c r="B1101" s="169" t="s">
        <v>1552</v>
      </c>
      <c r="C1101" s="184" t="s">
        <v>1553</v>
      </c>
      <c r="D1101" s="170" t="s">
        <v>383</v>
      </c>
      <c r="E1101" s="171">
        <v>1</v>
      </c>
      <c r="F1101" s="172"/>
      <c r="G1101" s="173">
        <f>ROUND(E1101*F1101,2)</f>
        <v>0</v>
      </c>
      <c r="H1101" s="172"/>
      <c r="I1101" s="173">
        <f>ROUND(E1101*H1101,2)</f>
        <v>0</v>
      </c>
      <c r="J1101" s="172"/>
      <c r="K1101" s="173">
        <f>ROUND(E1101*J1101,2)</f>
        <v>0</v>
      </c>
      <c r="L1101" s="173">
        <v>21</v>
      </c>
      <c r="M1101" s="173">
        <f>G1101*(1+L1101/100)</f>
        <v>0</v>
      </c>
      <c r="N1101" s="171">
        <v>0</v>
      </c>
      <c r="O1101" s="171">
        <f>ROUND(E1101*N1101,2)</f>
        <v>0</v>
      </c>
      <c r="P1101" s="171">
        <v>0</v>
      </c>
      <c r="Q1101" s="171">
        <f>ROUND(E1101*P1101,2)</f>
        <v>0</v>
      </c>
      <c r="R1101" s="173"/>
      <c r="S1101" s="173" t="s">
        <v>672</v>
      </c>
      <c r="T1101" s="174" t="s">
        <v>249</v>
      </c>
      <c r="U1101" s="158">
        <v>0</v>
      </c>
      <c r="V1101" s="158">
        <f>ROUND(E1101*U1101,2)</f>
        <v>0</v>
      </c>
      <c r="W1101" s="158"/>
      <c r="X1101" s="158" t="s">
        <v>963</v>
      </c>
      <c r="Y1101" s="158" t="s">
        <v>250</v>
      </c>
      <c r="Z1101" s="147"/>
      <c r="AA1101" s="147"/>
      <c r="AB1101" s="147"/>
      <c r="AC1101" s="147"/>
      <c r="AD1101" s="147"/>
      <c r="AE1101" s="147"/>
      <c r="AF1101" s="147"/>
      <c r="AG1101" s="147" t="s">
        <v>964</v>
      </c>
      <c r="AH1101" s="147"/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outlineLevel="1" x14ac:dyDescent="0.2">
      <c r="A1102" s="154">
        <v>167</v>
      </c>
      <c r="B1102" s="155" t="s">
        <v>1554</v>
      </c>
      <c r="C1102" s="196" t="s">
        <v>1555</v>
      </c>
      <c r="D1102" s="156" t="s">
        <v>0</v>
      </c>
      <c r="E1102" s="195"/>
      <c r="F1102" s="159"/>
      <c r="G1102" s="158">
        <f>ROUND(E1102*F1102,2)</f>
        <v>0</v>
      </c>
      <c r="H1102" s="159"/>
      <c r="I1102" s="158">
        <f>ROUND(E1102*H1102,2)</f>
        <v>0</v>
      </c>
      <c r="J1102" s="159"/>
      <c r="K1102" s="158">
        <f>ROUND(E1102*J1102,2)</f>
        <v>0</v>
      </c>
      <c r="L1102" s="158">
        <v>21</v>
      </c>
      <c r="M1102" s="158">
        <f>G1102*(1+L1102/100)</f>
        <v>0</v>
      </c>
      <c r="N1102" s="157">
        <v>0</v>
      </c>
      <c r="O1102" s="157">
        <f>ROUND(E1102*N1102,2)</f>
        <v>0</v>
      </c>
      <c r="P1102" s="157">
        <v>0</v>
      </c>
      <c r="Q1102" s="157">
        <f>ROUND(E1102*P1102,2)</f>
        <v>0</v>
      </c>
      <c r="R1102" s="158" t="s">
        <v>742</v>
      </c>
      <c r="S1102" s="158" t="s">
        <v>248</v>
      </c>
      <c r="T1102" s="158" t="s">
        <v>289</v>
      </c>
      <c r="U1102" s="158">
        <v>0</v>
      </c>
      <c r="V1102" s="158">
        <f>ROUND(E1102*U1102,2)</f>
        <v>0</v>
      </c>
      <c r="W1102" s="158"/>
      <c r="X1102" s="158" t="s">
        <v>1064</v>
      </c>
      <c r="Y1102" s="158" t="s">
        <v>250</v>
      </c>
      <c r="Z1102" s="147"/>
      <c r="AA1102" s="147"/>
      <c r="AB1102" s="147"/>
      <c r="AC1102" s="147"/>
      <c r="AD1102" s="147"/>
      <c r="AE1102" s="147"/>
      <c r="AF1102" s="147"/>
      <c r="AG1102" s="147" t="s">
        <v>1065</v>
      </c>
      <c r="AH1102" s="147"/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outlineLevel="2" x14ac:dyDescent="0.2">
      <c r="A1103" s="154"/>
      <c r="B1103" s="155"/>
      <c r="C1103" s="264" t="s">
        <v>1140</v>
      </c>
      <c r="D1103" s="265"/>
      <c r="E1103" s="265"/>
      <c r="F1103" s="265"/>
      <c r="G1103" s="265"/>
      <c r="H1103" s="158"/>
      <c r="I1103" s="158"/>
      <c r="J1103" s="158"/>
      <c r="K1103" s="158"/>
      <c r="L1103" s="158"/>
      <c r="M1103" s="158"/>
      <c r="N1103" s="157"/>
      <c r="O1103" s="157"/>
      <c r="P1103" s="157"/>
      <c r="Q1103" s="157"/>
      <c r="R1103" s="158"/>
      <c r="S1103" s="158"/>
      <c r="T1103" s="158"/>
      <c r="U1103" s="158"/>
      <c r="V1103" s="158"/>
      <c r="W1103" s="158"/>
      <c r="X1103" s="158"/>
      <c r="Y1103" s="158"/>
      <c r="Z1103" s="147"/>
      <c r="AA1103" s="147"/>
      <c r="AB1103" s="147"/>
      <c r="AC1103" s="147"/>
      <c r="AD1103" s="147"/>
      <c r="AE1103" s="147"/>
      <c r="AF1103" s="147"/>
      <c r="AG1103" s="147" t="s">
        <v>351</v>
      </c>
      <c r="AH1103" s="147"/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47"/>
      <c r="BB1103" s="147"/>
      <c r="BC1103" s="147"/>
      <c r="BD1103" s="147"/>
      <c r="BE1103" s="147"/>
      <c r="BF1103" s="147"/>
      <c r="BG1103" s="147"/>
      <c r="BH1103" s="147"/>
    </row>
    <row r="1104" spans="1:60" x14ac:dyDescent="0.2">
      <c r="A1104" s="161" t="s">
        <v>243</v>
      </c>
      <c r="B1104" s="162" t="s">
        <v>144</v>
      </c>
      <c r="C1104" s="183" t="s">
        <v>145</v>
      </c>
      <c r="D1104" s="163"/>
      <c r="E1104" s="164"/>
      <c r="F1104" s="165"/>
      <c r="G1104" s="165">
        <f>SUMIF(AG1105:AG1142,"&lt;&gt;NOR",G1105:G1142)</f>
        <v>0</v>
      </c>
      <c r="H1104" s="165"/>
      <c r="I1104" s="165">
        <f>SUM(I1105:I1142)</f>
        <v>0</v>
      </c>
      <c r="J1104" s="165"/>
      <c r="K1104" s="165">
        <f>SUM(K1105:K1142)</f>
        <v>0</v>
      </c>
      <c r="L1104" s="165"/>
      <c r="M1104" s="165">
        <f>SUM(M1105:M1142)</f>
        <v>0</v>
      </c>
      <c r="N1104" s="164"/>
      <c r="O1104" s="164">
        <f>SUM(O1105:O1142)</f>
        <v>5.9700000000000006</v>
      </c>
      <c r="P1104" s="164"/>
      <c r="Q1104" s="164">
        <f>SUM(Q1105:Q1142)</f>
        <v>0</v>
      </c>
      <c r="R1104" s="165"/>
      <c r="S1104" s="165"/>
      <c r="T1104" s="166"/>
      <c r="U1104" s="160"/>
      <c r="V1104" s="160">
        <f>SUM(V1105:V1142)</f>
        <v>246.33</v>
      </c>
      <c r="W1104" s="160"/>
      <c r="X1104" s="160"/>
      <c r="Y1104" s="160"/>
      <c r="AG1104" t="s">
        <v>244</v>
      </c>
    </row>
    <row r="1105" spans="1:60" outlineLevel="1" x14ac:dyDescent="0.2">
      <c r="A1105" s="168">
        <v>168</v>
      </c>
      <c r="B1105" s="169" t="s">
        <v>1556</v>
      </c>
      <c r="C1105" s="184" t="s">
        <v>1557</v>
      </c>
      <c r="D1105" s="170" t="s">
        <v>287</v>
      </c>
      <c r="E1105" s="171">
        <v>212.9443</v>
      </c>
      <c r="F1105" s="172"/>
      <c r="G1105" s="173">
        <f>ROUND(E1105*F1105,2)</f>
        <v>0</v>
      </c>
      <c r="H1105" s="172"/>
      <c r="I1105" s="173">
        <f>ROUND(E1105*H1105,2)</f>
        <v>0</v>
      </c>
      <c r="J1105" s="172"/>
      <c r="K1105" s="173">
        <f>ROUND(E1105*J1105,2)</f>
        <v>0</v>
      </c>
      <c r="L1105" s="173">
        <v>21</v>
      </c>
      <c r="M1105" s="173">
        <f>G1105*(1+L1105/100)</f>
        <v>0</v>
      </c>
      <c r="N1105" s="171">
        <v>2.1000000000000001E-4</v>
      </c>
      <c r="O1105" s="171">
        <f>ROUND(E1105*N1105,2)</f>
        <v>0.04</v>
      </c>
      <c r="P1105" s="171">
        <v>0</v>
      </c>
      <c r="Q1105" s="171">
        <f>ROUND(E1105*P1105,2)</f>
        <v>0</v>
      </c>
      <c r="R1105" s="173" t="s">
        <v>1558</v>
      </c>
      <c r="S1105" s="173" t="s">
        <v>248</v>
      </c>
      <c r="T1105" s="174" t="s">
        <v>289</v>
      </c>
      <c r="U1105" s="158">
        <v>0.05</v>
      </c>
      <c r="V1105" s="158">
        <f>ROUND(E1105*U1105,2)</f>
        <v>10.65</v>
      </c>
      <c r="W1105" s="158"/>
      <c r="X1105" s="158" t="s">
        <v>290</v>
      </c>
      <c r="Y1105" s="158" t="s">
        <v>250</v>
      </c>
      <c r="Z1105" s="147"/>
      <c r="AA1105" s="147"/>
      <c r="AB1105" s="147"/>
      <c r="AC1105" s="147"/>
      <c r="AD1105" s="147"/>
      <c r="AE1105" s="147"/>
      <c r="AF1105" s="147"/>
      <c r="AG1105" s="147" t="s">
        <v>291</v>
      </c>
      <c r="AH1105" s="147"/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outlineLevel="2" x14ac:dyDescent="0.2">
      <c r="A1106" s="154"/>
      <c r="B1106" s="155"/>
      <c r="C1106" s="193" t="s">
        <v>1559</v>
      </c>
      <c r="D1106" s="189"/>
      <c r="E1106" s="190"/>
      <c r="F1106" s="158"/>
      <c r="G1106" s="158"/>
      <c r="H1106" s="158"/>
      <c r="I1106" s="158"/>
      <c r="J1106" s="158"/>
      <c r="K1106" s="158"/>
      <c r="L1106" s="158"/>
      <c r="M1106" s="158"/>
      <c r="N1106" s="157"/>
      <c r="O1106" s="157"/>
      <c r="P1106" s="157"/>
      <c r="Q1106" s="157"/>
      <c r="R1106" s="158"/>
      <c r="S1106" s="158"/>
      <c r="T1106" s="158"/>
      <c r="U1106" s="158"/>
      <c r="V1106" s="158"/>
      <c r="W1106" s="158"/>
      <c r="X1106" s="158"/>
      <c r="Y1106" s="158"/>
      <c r="Z1106" s="147"/>
      <c r="AA1106" s="147"/>
      <c r="AB1106" s="147"/>
      <c r="AC1106" s="147"/>
      <c r="AD1106" s="147"/>
      <c r="AE1106" s="147"/>
      <c r="AF1106" s="147"/>
      <c r="AG1106" s="147" t="s">
        <v>293</v>
      </c>
      <c r="AH1106" s="147">
        <v>0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outlineLevel="3" x14ac:dyDescent="0.2">
      <c r="A1107" s="154"/>
      <c r="B1107" s="155"/>
      <c r="C1107" s="193" t="s">
        <v>1560</v>
      </c>
      <c r="D1107" s="189"/>
      <c r="E1107" s="190">
        <v>198.5615</v>
      </c>
      <c r="F1107" s="158"/>
      <c r="G1107" s="158"/>
      <c r="H1107" s="158"/>
      <c r="I1107" s="158"/>
      <c r="J1107" s="158"/>
      <c r="K1107" s="158"/>
      <c r="L1107" s="158"/>
      <c r="M1107" s="158"/>
      <c r="N1107" s="157"/>
      <c r="O1107" s="157"/>
      <c r="P1107" s="157"/>
      <c r="Q1107" s="157"/>
      <c r="R1107" s="158"/>
      <c r="S1107" s="158"/>
      <c r="T1107" s="158"/>
      <c r="U1107" s="158"/>
      <c r="V1107" s="158"/>
      <c r="W1107" s="158"/>
      <c r="X1107" s="158"/>
      <c r="Y1107" s="158"/>
      <c r="Z1107" s="147"/>
      <c r="AA1107" s="147"/>
      <c r="AB1107" s="147"/>
      <c r="AC1107" s="147"/>
      <c r="AD1107" s="147"/>
      <c r="AE1107" s="147"/>
      <c r="AF1107" s="147"/>
      <c r="AG1107" s="147" t="s">
        <v>293</v>
      </c>
      <c r="AH1107" s="147">
        <v>5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">
      <c r="A1108" s="154"/>
      <c r="B1108" s="155"/>
      <c r="C1108" s="194" t="s">
        <v>297</v>
      </c>
      <c r="D1108" s="191"/>
      <c r="E1108" s="192">
        <v>198.5615</v>
      </c>
      <c r="F1108" s="158"/>
      <c r="G1108" s="158"/>
      <c r="H1108" s="158"/>
      <c r="I1108" s="158"/>
      <c r="J1108" s="158"/>
      <c r="K1108" s="158"/>
      <c r="L1108" s="158"/>
      <c r="M1108" s="158"/>
      <c r="N1108" s="157"/>
      <c r="O1108" s="157"/>
      <c r="P1108" s="157"/>
      <c r="Q1108" s="157"/>
      <c r="R1108" s="158"/>
      <c r="S1108" s="158"/>
      <c r="T1108" s="158"/>
      <c r="U1108" s="158"/>
      <c r="V1108" s="158"/>
      <c r="W1108" s="158"/>
      <c r="X1108" s="158"/>
      <c r="Y1108" s="158"/>
      <c r="Z1108" s="147"/>
      <c r="AA1108" s="147"/>
      <c r="AB1108" s="147"/>
      <c r="AC1108" s="147"/>
      <c r="AD1108" s="147"/>
      <c r="AE1108" s="147"/>
      <c r="AF1108" s="147"/>
      <c r="AG1108" s="147" t="s">
        <v>293</v>
      </c>
      <c r="AH1108" s="147">
        <v>1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3" x14ac:dyDescent="0.2">
      <c r="A1109" s="154"/>
      <c r="B1109" s="155"/>
      <c r="C1109" s="193" t="s">
        <v>1561</v>
      </c>
      <c r="D1109" s="189"/>
      <c r="E1109" s="190"/>
      <c r="F1109" s="158"/>
      <c r="G1109" s="158"/>
      <c r="H1109" s="158"/>
      <c r="I1109" s="158"/>
      <c r="J1109" s="158"/>
      <c r="K1109" s="158"/>
      <c r="L1109" s="158"/>
      <c r="M1109" s="158"/>
      <c r="N1109" s="157"/>
      <c r="O1109" s="157"/>
      <c r="P1109" s="157"/>
      <c r="Q1109" s="157"/>
      <c r="R1109" s="158"/>
      <c r="S1109" s="158"/>
      <c r="T1109" s="158"/>
      <c r="U1109" s="158"/>
      <c r="V1109" s="158"/>
      <c r="W1109" s="158"/>
      <c r="X1109" s="158"/>
      <c r="Y1109" s="158"/>
      <c r="Z1109" s="147"/>
      <c r="AA1109" s="147"/>
      <c r="AB1109" s="147"/>
      <c r="AC1109" s="147"/>
      <c r="AD1109" s="147"/>
      <c r="AE1109" s="147"/>
      <c r="AF1109" s="147"/>
      <c r="AG1109" s="147" t="s">
        <v>293</v>
      </c>
      <c r="AH1109" s="147">
        <v>0</v>
      </c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outlineLevel="3" x14ac:dyDescent="0.2">
      <c r="A1110" s="154"/>
      <c r="B1110" s="155"/>
      <c r="C1110" s="193" t="s">
        <v>1562</v>
      </c>
      <c r="D1110" s="189"/>
      <c r="E1110" s="190">
        <v>14.3828</v>
      </c>
      <c r="F1110" s="158"/>
      <c r="G1110" s="158"/>
      <c r="H1110" s="158"/>
      <c r="I1110" s="158"/>
      <c r="J1110" s="158"/>
      <c r="K1110" s="158"/>
      <c r="L1110" s="158"/>
      <c r="M1110" s="158"/>
      <c r="N1110" s="157"/>
      <c r="O1110" s="157"/>
      <c r="P1110" s="157"/>
      <c r="Q1110" s="157"/>
      <c r="R1110" s="158"/>
      <c r="S1110" s="158"/>
      <c r="T1110" s="158"/>
      <c r="U1110" s="158"/>
      <c r="V1110" s="158"/>
      <c r="W1110" s="158"/>
      <c r="X1110" s="158"/>
      <c r="Y1110" s="158"/>
      <c r="Z1110" s="147"/>
      <c r="AA1110" s="147"/>
      <c r="AB1110" s="147"/>
      <c r="AC1110" s="147"/>
      <c r="AD1110" s="147"/>
      <c r="AE1110" s="147"/>
      <c r="AF1110" s="147"/>
      <c r="AG1110" s="147" t="s">
        <v>293</v>
      </c>
      <c r="AH1110" s="147">
        <v>5</v>
      </c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outlineLevel="3" x14ac:dyDescent="0.2">
      <c r="A1111" s="154"/>
      <c r="B1111" s="155"/>
      <c r="C1111" s="194" t="s">
        <v>297</v>
      </c>
      <c r="D1111" s="191"/>
      <c r="E1111" s="192">
        <v>14.3828</v>
      </c>
      <c r="F1111" s="158"/>
      <c r="G1111" s="158"/>
      <c r="H1111" s="158"/>
      <c r="I1111" s="158"/>
      <c r="J1111" s="158"/>
      <c r="K1111" s="158"/>
      <c r="L1111" s="158"/>
      <c r="M1111" s="158"/>
      <c r="N1111" s="157"/>
      <c r="O1111" s="157"/>
      <c r="P1111" s="157"/>
      <c r="Q1111" s="157"/>
      <c r="R1111" s="158"/>
      <c r="S1111" s="158"/>
      <c r="T1111" s="158"/>
      <c r="U1111" s="158"/>
      <c r="V1111" s="158"/>
      <c r="W1111" s="158"/>
      <c r="X1111" s="158"/>
      <c r="Y1111" s="158"/>
      <c r="Z1111" s="147"/>
      <c r="AA1111" s="147"/>
      <c r="AB1111" s="147"/>
      <c r="AC1111" s="147"/>
      <c r="AD1111" s="147"/>
      <c r="AE1111" s="147"/>
      <c r="AF1111" s="147"/>
      <c r="AG1111" s="147" t="s">
        <v>293</v>
      </c>
      <c r="AH1111" s="147">
        <v>1</v>
      </c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</row>
    <row r="1112" spans="1:60" ht="22.5" outlineLevel="1" x14ac:dyDescent="0.2">
      <c r="A1112" s="168">
        <v>169</v>
      </c>
      <c r="B1112" s="169" t="s">
        <v>1563</v>
      </c>
      <c r="C1112" s="184" t="s">
        <v>1564</v>
      </c>
      <c r="D1112" s="170" t="s">
        <v>565</v>
      </c>
      <c r="E1112" s="171">
        <v>143.828</v>
      </c>
      <c r="F1112" s="172"/>
      <c r="G1112" s="173">
        <f>ROUND(E1112*F1112,2)</f>
        <v>0</v>
      </c>
      <c r="H1112" s="172"/>
      <c r="I1112" s="173">
        <f>ROUND(E1112*H1112,2)</f>
        <v>0</v>
      </c>
      <c r="J1112" s="172"/>
      <c r="K1112" s="173">
        <f>ROUND(E1112*J1112,2)</f>
        <v>0</v>
      </c>
      <c r="L1112" s="173">
        <v>21</v>
      </c>
      <c r="M1112" s="173">
        <f>G1112*(1+L1112/100)</f>
        <v>0</v>
      </c>
      <c r="N1112" s="171">
        <v>3.2000000000000003E-4</v>
      </c>
      <c r="O1112" s="171">
        <f>ROUND(E1112*N1112,2)</f>
        <v>0.05</v>
      </c>
      <c r="P1112" s="171">
        <v>0</v>
      </c>
      <c r="Q1112" s="171">
        <f>ROUND(E1112*P1112,2)</f>
        <v>0</v>
      </c>
      <c r="R1112" s="173" t="s">
        <v>1558</v>
      </c>
      <c r="S1112" s="173" t="s">
        <v>248</v>
      </c>
      <c r="T1112" s="174" t="s">
        <v>289</v>
      </c>
      <c r="U1112" s="158">
        <v>0.23599999999999999</v>
      </c>
      <c r="V1112" s="158">
        <f>ROUND(E1112*U1112,2)</f>
        <v>33.94</v>
      </c>
      <c r="W1112" s="158"/>
      <c r="X1112" s="158" t="s">
        <v>290</v>
      </c>
      <c r="Y1112" s="158" t="s">
        <v>250</v>
      </c>
      <c r="Z1112" s="147"/>
      <c r="AA1112" s="147"/>
      <c r="AB1112" s="147"/>
      <c r="AC1112" s="147"/>
      <c r="AD1112" s="147"/>
      <c r="AE1112" s="147"/>
      <c r="AF1112" s="147"/>
      <c r="AG1112" s="147" t="s">
        <v>291</v>
      </c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2" x14ac:dyDescent="0.2">
      <c r="A1113" s="154"/>
      <c r="B1113" s="155"/>
      <c r="C1113" s="193" t="s">
        <v>1565</v>
      </c>
      <c r="D1113" s="189"/>
      <c r="E1113" s="190"/>
      <c r="F1113" s="158"/>
      <c r="G1113" s="158"/>
      <c r="H1113" s="158"/>
      <c r="I1113" s="158"/>
      <c r="J1113" s="158"/>
      <c r="K1113" s="158"/>
      <c r="L1113" s="158"/>
      <c r="M1113" s="158"/>
      <c r="N1113" s="157"/>
      <c r="O1113" s="157"/>
      <c r="P1113" s="157"/>
      <c r="Q1113" s="157"/>
      <c r="R1113" s="158"/>
      <c r="S1113" s="158"/>
      <c r="T1113" s="158"/>
      <c r="U1113" s="158"/>
      <c r="V1113" s="158"/>
      <c r="W1113" s="158"/>
      <c r="X1113" s="158"/>
      <c r="Y1113" s="158"/>
      <c r="Z1113" s="147"/>
      <c r="AA1113" s="147"/>
      <c r="AB1113" s="147"/>
      <c r="AC1113" s="147"/>
      <c r="AD1113" s="147"/>
      <c r="AE1113" s="147"/>
      <c r="AF1113" s="147"/>
      <c r="AG1113" s="147" t="s">
        <v>293</v>
      </c>
      <c r="AH1113" s="147">
        <v>0</v>
      </c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outlineLevel="3" x14ac:dyDescent="0.2">
      <c r="A1114" s="154"/>
      <c r="B1114" s="155"/>
      <c r="C1114" s="193" t="s">
        <v>1566</v>
      </c>
      <c r="D1114" s="189"/>
      <c r="E1114" s="190">
        <v>32.5</v>
      </c>
      <c r="F1114" s="158"/>
      <c r="G1114" s="158"/>
      <c r="H1114" s="158"/>
      <c r="I1114" s="158"/>
      <c r="J1114" s="158"/>
      <c r="K1114" s="158"/>
      <c r="L1114" s="158"/>
      <c r="M1114" s="158"/>
      <c r="N1114" s="157"/>
      <c r="O1114" s="157"/>
      <c r="P1114" s="157"/>
      <c r="Q1114" s="157"/>
      <c r="R1114" s="158"/>
      <c r="S1114" s="158"/>
      <c r="T1114" s="158"/>
      <c r="U1114" s="158"/>
      <c r="V1114" s="158"/>
      <c r="W1114" s="158"/>
      <c r="X1114" s="158"/>
      <c r="Y1114" s="158"/>
      <c r="Z1114" s="147"/>
      <c r="AA1114" s="147"/>
      <c r="AB1114" s="147"/>
      <c r="AC1114" s="147"/>
      <c r="AD1114" s="147"/>
      <c r="AE1114" s="147"/>
      <c r="AF1114" s="147"/>
      <c r="AG1114" s="147" t="s">
        <v>293</v>
      </c>
      <c r="AH1114" s="147">
        <v>0</v>
      </c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outlineLevel="3" x14ac:dyDescent="0.2">
      <c r="A1115" s="154"/>
      <c r="B1115" s="155"/>
      <c r="C1115" s="193" t="s">
        <v>1567</v>
      </c>
      <c r="D1115" s="189"/>
      <c r="E1115" s="190">
        <v>2.0880000000000001</v>
      </c>
      <c r="F1115" s="158"/>
      <c r="G1115" s="158"/>
      <c r="H1115" s="158"/>
      <c r="I1115" s="158"/>
      <c r="J1115" s="158"/>
      <c r="K1115" s="158"/>
      <c r="L1115" s="158"/>
      <c r="M1115" s="158"/>
      <c r="N1115" s="157"/>
      <c r="O1115" s="157"/>
      <c r="P1115" s="157"/>
      <c r="Q1115" s="157"/>
      <c r="R1115" s="158"/>
      <c r="S1115" s="158"/>
      <c r="T1115" s="158"/>
      <c r="U1115" s="158"/>
      <c r="V1115" s="158"/>
      <c r="W1115" s="158"/>
      <c r="X1115" s="158"/>
      <c r="Y1115" s="158"/>
      <c r="Z1115" s="147"/>
      <c r="AA1115" s="147"/>
      <c r="AB1115" s="147"/>
      <c r="AC1115" s="147"/>
      <c r="AD1115" s="147"/>
      <c r="AE1115" s="147"/>
      <c r="AF1115" s="147"/>
      <c r="AG1115" s="147" t="s">
        <v>293</v>
      </c>
      <c r="AH1115" s="147">
        <v>0</v>
      </c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outlineLevel="3" x14ac:dyDescent="0.2">
      <c r="A1116" s="154"/>
      <c r="B1116" s="155"/>
      <c r="C1116" s="193" t="s">
        <v>1568</v>
      </c>
      <c r="D1116" s="189"/>
      <c r="E1116" s="190">
        <v>25.71</v>
      </c>
      <c r="F1116" s="158"/>
      <c r="G1116" s="158"/>
      <c r="H1116" s="158"/>
      <c r="I1116" s="158"/>
      <c r="J1116" s="158"/>
      <c r="K1116" s="158"/>
      <c r="L1116" s="158"/>
      <c r="M1116" s="158"/>
      <c r="N1116" s="157"/>
      <c r="O1116" s="157"/>
      <c r="P1116" s="157"/>
      <c r="Q1116" s="157"/>
      <c r="R1116" s="158"/>
      <c r="S1116" s="158"/>
      <c r="T1116" s="158"/>
      <c r="U1116" s="158"/>
      <c r="V1116" s="158"/>
      <c r="W1116" s="158"/>
      <c r="X1116" s="158"/>
      <c r="Y1116" s="158"/>
      <c r="Z1116" s="147"/>
      <c r="AA1116" s="147"/>
      <c r="AB1116" s="147"/>
      <c r="AC1116" s="147"/>
      <c r="AD1116" s="147"/>
      <c r="AE1116" s="147"/>
      <c r="AF1116" s="147"/>
      <c r="AG1116" s="147" t="s">
        <v>293</v>
      </c>
      <c r="AH1116" s="147">
        <v>0</v>
      </c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outlineLevel="3" x14ac:dyDescent="0.2">
      <c r="A1117" s="154"/>
      <c r="B1117" s="155"/>
      <c r="C1117" s="193" t="s">
        <v>1569</v>
      </c>
      <c r="D1117" s="189"/>
      <c r="E1117" s="190">
        <v>1.2</v>
      </c>
      <c r="F1117" s="158"/>
      <c r="G1117" s="158"/>
      <c r="H1117" s="158"/>
      <c r="I1117" s="158"/>
      <c r="J1117" s="158"/>
      <c r="K1117" s="158"/>
      <c r="L1117" s="158"/>
      <c r="M1117" s="158"/>
      <c r="N1117" s="157"/>
      <c r="O1117" s="157"/>
      <c r="P1117" s="157"/>
      <c r="Q1117" s="157"/>
      <c r="R1117" s="158"/>
      <c r="S1117" s="158"/>
      <c r="T1117" s="158"/>
      <c r="U1117" s="158"/>
      <c r="V1117" s="158"/>
      <c r="W1117" s="158"/>
      <c r="X1117" s="158"/>
      <c r="Y1117" s="158"/>
      <c r="Z1117" s="147"/>
      <c r="AA1117" s="147"/>
      <c r="AB1117" s="147"/>
      <c r="AC1117" s="147"/>
      <c r="AD1117" s="147"/>
      <c r="AE1117" s="147"/>
      <c r="AF1117" s="147"/>
      <c r="AG1117" s="147" t="s">
        <v>293</v>
      </c>
      <c r="AH1117" s="147">
        <v>0</v>
      </c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47"/>
      <c r="BB1117" s="147"/>
      <c r="BC1117" s="147"/>
      <c r="BD1117" s="147"/>
      <c r="BE1117" s="147"/>
      <c r="BF1117" s="147"/>
      <c r="BG1117" s="147"/>
      <c r="BH1117" s="147"/>
    </row>
    <row r="1118" spans="1:60" outlineLevel="3" x14ac:dyDescent="0.2">
      <c r="A1118" s="154"/>
      <c r="B1118" s="155"/>
      <c r="C1118" s="193" t="s">
        <v>1570</v>
      </c>
      <c r="D1118" s="189"/>
      <c r="E1118" s="190">
        <v>14.38</v>
      </c>
      <c r="F1118" s="158"/>
      <c r="G1118" s="158"/>
      <c r="H1118" s="158"/>
      <c r="I1118" s="158"/>
      <c r="J1118" s="158"/>
      <c r="K1118" s="158"/>
      <c r="L1118" s="158"/>
      <c r="M1118" s="158"/>
      <c r="N1118" s="157"/>
      <c r="O1118" s="157"/>
      <c r="P1118" s="157"/>
      <c r="Q1118" s="157"/>
      <c r="R1118" s="158"/>
      <c r="S1118" s="158"/>
      <c r="T1118" s="158"/>
      <c r="U1118" s="158"/>
      <c r="V1118" s="158"/>
      <c r="W1118" s="158"/>
      <c r="X1118" s="158"/>
      <c r="Y1118" s="158"/>
      <c r="Z1118" s="147"/>
      <c r="AA1118" s="147"/>
      <c r="AB1118" s="147"/>
      <c r="AC1118" s="147"/>
      <c r="AD1118" s="147"/>
      <c r="AE1118" s="147"/>
      <c r="AF1118" s="147"/>
      <c r="AG1118" s="147" t="s">
        <v>293</v>
      </c>
      <c r="AH1118" s="147">
        <v>0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">
      <c r="A1119" s="154"/>
      <c r="B1119" s="155"/>
      <c r="C1119" s="193" t="s">
        <v>1571</v>
      </c>
      <c r="D1119" s="189"/>
      <c r="E1119" s="190">
        <v>29.45</v>
      </c>
      <c r="F1119" s="158"/>
      <c r="G1119" s="158"/>
      <c r="H1119" s="158"/>
      <c r="I1119" s="158"/>
      <c r="J1119" s="158"/>
      <c r="K1119" s="158"/>
      <c r="L1119" s="158"/>
      <c r="M1119" s="158"/>
      <c r="N1119" s="157"/>
      <c r="O1119" s="157"/>
      <c r="P1119" s="157"/>
      <c r="Q1119" s="157"/>
      <c r="R1119" s="158"/>
      <c r="S1119" s="158"/>
      <c r="T1119" s="158"/>
      <c r="U1119" s="158"/>
      <c r="V1119" s="158"/>
      <c r="W1119" s="158"/>
      <c r="X1119" s="158"/>
      <c r="Y1119" s="158"/>
      <c r="Z1119" s="147"/>
      <c r="AA1119" s="147"/>
      <c r="AB1119" s="147"/>
      <c r="AC1119" s="147"/>
      <c r="AD1119" s="147"/>
      <c r="AE1119" s="147"/>
      <c r="AF1119" s="147"/>
      <c r="AG1119" s="147" t="s">
        <v>293</v>
      </c>
      <c r="AH1119" s="147">
        <v>0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">
      <c r="A1120" s="154"/>
      <c r="B1120" s="155"/>
      <c r="C1120" s="193" t="s">
        <v>1572</v>
      </c>
      <c r="D1120" s="189"/>
      <c r="E1120" s="190">
        <v>2.2000000000000002</v>
      </c>
      <c r="F1120" s="158"/>
      <c r="G1120" s="158"/>
      <c r="H1120" s="158"/>
      <c r="I1120" s="158"/>
      <c r="J1120" s="158"/>
      <c r="K1120" s="158"/>
      <c r="L1120" s="158"/>
      <c r="M1120" s="158"/>
      <c r="N1120" s="157"/>
      <c r="O1120" s="157"/>
      <c r="P1120" s="157"/>
      <c r="Q1120" s="157"/>
      <c r="R1120" s="158"/>
      <c r="S1120" s="158"/>
      <c r="T1120" s="158"/>
      <c r="U1120" s="158"/>
      <c r="V1120" s="158"/>
      <c r="W1120" s="158"/>
      <c r="X1120" s="158"/>
      <c r="Y1120" s="158"/>
      <c r="Z1120" s="147"/>
      <c r="AA1120" s="147"/>
      <c r="AB1120" s="147"/>
      <c r="AC1120" s="147"/>
      <c r="AD1120" s="147"/>
      <c r="AE1120" s="147"/>
      <c r="AF1120" s="147"/>
      <c r="AG1120" s="147" t="s">
        <v>293</v>
      </c>
      <c r="AH1120" s="147">
        <v>0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3" x14ac:dyDescent="0.2">
      <c r="A1121" s="154"/>
      <c r="B1121" s="155"/>
      <c r="C1121" s="193" t="s">
        <v>1573</v>
      </c>
      <c r="D1121" s="189"/>
      <c r="E1121" s="190">
        <v>36.299999999999997</v>
      </c>
      <c r="F1121" s="158"/>
      <c r="G1121" s="158"/>
      <c r="H1121" s="158"/>
      <c r="I1121" s="158"/>
      <c r="J1121" s="158"/>
      <c r="K1121" s="158"/>
      <c r="L1121" s="158"/>
      <c r="M1121" s="158"/>
      <c r="N1121" s="157"/>
      <c r="O1121" s="157"/>
      <c r="P1121" s="157"/>
      <c r="Q1121" s="157"/>
      <c r="R1121" s="158"/>
      <c r="S1121" s="158"/>
      <c r="T1121" s="158"/>
      <c r="U1121" s="158"/>
      <c r="V1121" s="158"/>
      <c r="W1121" s="158"/>
      <c r="X1121" s="158"/>
      <c r="Y1121" s="158"/>
      <c r="Z1121" s="147"/>
      <c r="AA1121" s="147"/>
      <c r="AB1121" s="147"/>
      <c r="AC1121" s="147"/>
      <c r="AD1121" s="147"/>
      <c r="AE1121" s="147"/>
      <c r="AF1121" s="147"/>
      <c r="AG1121" s="147" t="s">
        <v>293</v>
      </c>
      <c r="AH1121" s="147">
        <v>0</v>
      </c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ht="22.5" outlineLevel="1" x14ac:dyDescent="0.2">
      <c r="A1122" s="168">
        <v>170</v>
      </c>
      <c r="B1122" s="169" t="s">
        <v>1574</v>
      </c>
      <c r="C1122" s="184" t="s">
        <v>1575</v>
      </c>
      <c r="D1122" s="170" t="s">
        <v>287</v>
      </c>
      <c r="E1122" s="171">
        <v>198.5615</v>
      </c>
      <c r="F1122" s="172"/>
      <c r="G1122" s="173">
        <f>ROUND(E1122*F1122,2)</f>
        <v>0</v>
      </c>
      <c r="H1122" s="172"/>
      <c r="I1122" s="173">
        <f>ROUND(E1122*H1122,2)</f>
        <v>0</v>
      </c>
      <c r="J1122" s="172"/>
      <c r="K1122" s="173">
        <f>ROUND(E1122*J1122,2)</f>
        <v>0</v>
      </c>
      <c r="L1122" s="173">
        <v>21</v>
      </c>
      <c r="M1122" s="173">
        <f>G1122*(1+L1122/100)</f>
        <v>0</v>
      </c>
      <c r="N1122" s="171">
        <v>5.0400000000000002E-3</v>
      </c>
      <c r="O1122" s="171">
        <f>ROUND(E1122*N1122,2)</f>
        <v>1</v>
      </c>
      <c r="P1122" s="171">
        <v>0</v>
      </c>
      <c r="Q1122" s="171">
        <f>ROUND(E1122*P1122,2)</f>
        <v>0</v>
      </c>
      <c r="R1122" s="173" t="s">
        <v>1558</v>
      </c>
      <c r="S1122" s="173" t="s">
        <v>248</v>
      </c>
      <c r="T1122" s="174" t="s">
        <v>289</v>
      </c>
      <c r="U1122" s="158">
        <v>0.97799999999999998</v>
      </c>
      <c r="V1122" s="158">
        <f>ROUND(E1122*U1122,2)</f>
        <v>194.19</v>
      </c>
      <c r="W1122" s="158"/>
      <c r="X1122" s="158" t="s">
        <v>290</v>
      </c>
      <c r="Y1122" s="158" t="s">
        <v>250</v>
      </c>
      <c r="Z1122" s="147"/>
      <c r="AA1122" s="147"/>
      <c r="AB1122" s="147"/>
      <c r="AC1122" s="147"/>
      <c r="AD1122" s="147"/>
      <c r="AE1122" s="147"/>
      <c r="AF1122" s="147"/>
      <c r="AG1122" s="147" t="s">
        <v>291</v>
      </c>
      <c r="AH1122" s="147"/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outlineLevel="2" x14ac:dyDescent="0.2">
      <c r="A1123" s="154"/>
      <c r="B1123" s="155"/>
      <c r="C1123" s="193" t="s">
        <v>1576</v>
      </c>
      <c r="D1123" s="189"/>
      <c r="E1123" s="190"/>
      <c r="F1123" s="158"/>
      <c r="G1123" s="158"/>
      <c r="H1123" s="158"/>
      <c r="I1123" s="158"/>
      <c r="J1123" s="158"/>
      <c r="K1123" s="158"/>
      <c r="L1123" s="158"/>
      <c r="M1123" s="158"/>
      <c r="N1123" s="157"/>
      <c r="O1123" s="157"/>
      <c r="P1123" s="157"/>
      <c r="Q1123" s="157"/>
      <c r="R1123" s="158"/>
      <c r="S1123" s="158"/>
      <c r="T1123" s="158"/>
      <c r="U1123" s="158"/>
      <c r="V1123" s="158"/>
      <c r="W1123" s="158"/>
      <c r="X1123" s="158"/>
      <c r="Y1123" s="158"/>
      <c r="Z1123" s="147"/>
      <c r="AA1123" s="147"/>
      <c r="AB1123" s="147"/>
      <c r="AC1123" s="147"/>
      <c r="AD1123" s="147"/>
      <c r="AE1123" s="147"/>
      <c r="AF1123" s="147"/>
      <c r="AG1123" s="147" t="s">
        <v>293</v>
      </c>
      <c r="AH1123" s="147">
        <v>0</v>
      </c>
      <c r="AI1123" s="147"/>
      <c r="AJ1123" s="147"/>
      <c r="AK1123" s="147"/>
      <c r="AL1123" s="147"/>
      <c r="AM1123" s="147"/>
      <c r="AN1123" s="147"/>
      <c r="AO1123" s="147"/>
      <c r="AP1123" s="147"/>
      <c r="AQ1123" s="147"/>
      <c r="AR1123" s="147"/>
      <c r="AS1123" s="147"/>
      <c r="AT1123" s="147"/>
      <c r="AU1123" s="147"/>
      <c r="AV1123" s="147"/>
      <c r="AW1123" s="147"/>
      <c r="AX1123" s="147"/>
      <c r="AY1123" s="147"/>
      <c r="AZ1123" s="147"/>
      <c r="BA1123" s="147"/>
      <c r="BB1123" s="147"/>
      <c r="BC1123" s="147"/>
      <c r="BD1123" s="147"/>
      <c r="BE1123" s="147"/>
      <c r="BF1123" s="147"/>
      <c r="BG1123" s="147"/>
      <c r="BH1123" s="147"/>
    </row>
    <row r="1124" spans="1:60" outlineLevel="3" x14ac:dyDescent="0.2">
      <c r="A1124" s="154"/>
      <c r="B1124" s="155"/>
      <c r="C1124" s="193" t="s">
        <v>373</v>
      </c>
      <c r="D1124" s="189"/>
      <c r="E1124" s="190">
        <v>33.24</v>
      </c>
      <c r="F1124" s="158"/>
      <c r="G1124" s="158"/>
      <c r="H1124" s="158"/>
      <c r="I1124" s="158"/>
      <c r="J1124" s="158"/>
      <c r="K1124" s="158"/>
      <c r="L1124" s="158"/>
      <c r="M1124" s="158"/>
      <c r="N1124" s="157"/>
      <c r="O1124" s="157"/>
      <c r="P1124" s="157"/>
      <c r="Q1124" s="157"/>
      <c r="R1124" s="158"/>
      <c r="S1124" s="158"/>
      <c r="T1124" s="158"/>
      <c r="U1124" s="158"/>
      <c r="V1124" s="158"/>
      <c r="W1124" s="158"/>
      <c r="X1124" s="158"/>
      <c r="Y1124" s="158"/>
      <c r="Z1124" s="147"/>
      <c r="AA1124" s="147"/>
      <c r="AB1124" s="147"/>
      <c r="AC1124" s="147"/>
      <c r="AD1124" s="147"/>
      <c r="AE1124" s="147"/>
      <c r="AF1124" s="147"/>
      <c r="AG1124" s="147" t="s">
        <v>293</v>
      </c>
      <c r="AH1124" s="147">
        <v>0</v>
      </c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3" x14ac:dyDescent="0.2">
      <c r="A1125" s="154"/>
      <c r="B1125" s="155"/>
      <c r="C1125" s="193" t="s">
        <v>374</v>
      </c>
      <c r="D1125" s="189"/>
      <c r="E1125" s="190">
        <v>2.8879999999999999</v>
      </c>
      <c r="F1125" s="158"/>
      <c r="G1125" s="158"/>
      <c r="H1125" s="158"/>
      <c r="I1125" s="158"/>
      <c r="J1125" s="158"/>
      <c r="K1125" s="158"/>
      <c r="L1125" s="158"/>
      <c r="M1125" s="158"/>
      <c r="N1125" s="157"/>
      <c r="O1125" s="157"/>
      <c r="P1125" s="157"/>
      <c r="Q1125" s="157"/>
      <c r="R1125" s="158"/>
      <c r="S1125" s="158"/>
      <c r="T1125" s="158"/>
      <c r="U1125" s="158"/>
      <c r="V1125" s="158"/>
      <c r="W1125" s="158"/>
      <c r="X1125" s="158"/>
      <c r="Y1125" s="158"/>
      <c r="Z1125" s="147"/>
      <c r="AA1125" s="147"/>
      <c r="AB1125" s="147"/>
      <c r="AC1125" s="147"/>
      <c r="AD1125" s="147"/>
      <c r="AE1125" s="147"/>
      <c r="AF1125" s="147"/>
      <c r="AG1125" s="147" t="s">
        <v>293</v>
      </c>
      <c r="AH1125" s="147">
        <v>0</v>
      </c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ht="22.5" outlineLevel="3" x14ac:dyDescent="0.2">
      <c r="A1126" s="154"/>
      <c r="B1126" s="155"/>
      <c r="C1126" s="193" t="s">
        <v>375</v>
      </c>
      <c r="D1126" s="189"/>
      <c r="E1126" s="190">
        <v>20.882000000000001</v>
      </c>
      <c r="F1126" s="158"/>
      <c r="G1126" s="158"/>
      <c r="H1126" s="158"/>
      <c r="I1126" s="158"/>
      <c r="J1126" s="158"/>
      <c r="K1126" s="158"/>
      <c r="L1126" s="158"/>
      <c r="M1126" s="158"/>
      <c r="N1126" s="157"/>
      <c r="O1126" s="157"/>
      <c r="P1126" s="157"/>
      <c r="Q1126" s="157"/>
      <c r="R1126" s="158"/>
      <c r="S1126" s="158"/>
      <c r="T1126" s="158"/>
      <c r="U1126" s="158"/>
      <c r="V1126" s="158"/>
      <c r="W1126" s="158"/>
      <c r="X1126" s="158"/>
      <c r="Y1126" s="158"/>
      <c r="Z1126" s="147"/>
      <c r="AA1126" s="147"/>
      <c r="AB1126" s="147"/>
      <c r="AC1126" s="147"/>
      <c r="AD1126" s="147"/>
      <c r="AE1126" s="147"/>
      <c r="AF1126" s="147"/>
      <c r="AG1126" s="147" t="s">
        <v>293</v>
      </c>
      <c r="AH1126" s="147">
        <v>0</v>
      </c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outlineLevel="3" x14ac:dyDescent="0.2">
      <c r="A1127" s="154"/>
      <c r="B1127" s="155"/>
      <c r="C1127" s="193" t="s">
        <v>376</v>
      </c>
      <c r="D1127" s="189"/>
      <c r="E1127" s="190">
        <v>0.56999999999999995</v>
      </c>
      <c r="F1127" s="158"/>
      <c r="G1127" s="158"/>
      <c r="H1127" s="158"/>
      <c r="I1127" s="158"/>
      <c r="J1127" s="158"/>
      <c r="K1127" s="158"/>
      <c r="L1127" s="158"/>
      <c r="M1127" s="158"/>
      <c r="N1127" s="157"/>
      <c r="O1127" s="157"/>
      <c r="P1127" s="157"/>
      <c r="Q1127" s="157"/>
      <c r="R1127" s="158"/>
      <c r="S1127" s="158"/>
      <c r="T1127" s="158"/>
      <c r="U1127" s="158"/>
      <c r="V1127" s="158"/>
      <c r="W1127" s="158"/>
      <c r="X1127" s="158"/>
      <c r="Y1127" s="158"/>
      <c r="Z1127" s="147"/>
      <c r="AA1127" s="147"/>
      <c r="AB1127" s="147"/>
      <c r="AC1127" s="147"/>
      <c r="AD1127" s="147"/>
      <c r="AE1127" s="147"/>
      <c r="AF1127" s="147"/>
      <c r="AG1127" s="147" t="s">
        <v>293</v>
      </c>
      <c r="AH1127" s="147">
        <v>0</v>
      </c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outlineLevel="3" x14ac:dyDescent="0.2">
      <c r="A1128" s="154"/>
      <c r="B1128" s="155"/>
      <c r="C1128" s="193" t="s">
        <v>377</v>
      </c>
      <c r="D1128" s="189"/>
      <c r="E1128" s="190">
        <v>23.3095</v>
      </c>
      <c r="F1128" s="158"/>
      <c r="G1128" s="158"/>
      <c r="H1128" s="158"/>
      <c r="I1128" s="158"/>
      <c r="J1128" s="158"/>
      <c r="K1128" s="158"/>
      <c r="L1128" s="158"/>
      <c r="M1128" s="158"/>
      <c r="N1128" s="157"/>
      <c r="O1128" s="157"/>
      <c r="P1128" s="157"/>
      <c r="Q1128" s="157"/>
      <c r="R1128" s="158"/>
      <c r="S1128" s="158"/>
      <c r="T1128" s="158"/>
      <c r="U1128" s="158"/>
      <c r="V1128" s="158"/>
      <c r="W1128" s="158"/>
      <c r="X1128" s="158"/>
      <c r="Y1128" s="158"/>
      <c r="Z1128" s="147"/>
      <c r="AA1128" s="147"/>
      <c r="AB1128" s="147"/>
      <c r="AC1128" s="147"/>
      <c r="AD1128" s="147"/>
      <c r="AE1128" s="147"/>
      <c r="AF1128" s="147"/>
      <c r="AG1128" s="147" t="s">
        <v>293</v>
      </c>
      <c r="AH1128" s="147">
        <v>0</v>
      </c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outlineLevel="3" x14ac:dyDescent="0.2">
      <c r="A1129" s="154"/>
      <c r="B1129" s="155"/>
      <c r="C1129" s="193" t="s">
        <v>378</v>
      </c>
      <c r="D1129" s="189"/>
      <c r="E1129" s="190">
        <v>49.662500000000001</v>
      </c>
      <c r="F1129" s="158"/>
      <c r="G1129" s="158"/>
      <c r="H1129" s="158"/>
      <c r="I1129" s="158"/>
      <c r="J1129" s="158"/>
      <c r="K1129" s="158"/>
      <c r="L1129" s="158"/>
      <c r="M1129" s="158"/>
      <c r="N1129" s="157"/>
      <c r="O1129" s="157"/>
      <c r="P1129" s="157"/>
      <c r="Q1129" s="157"/>
      <c r="R1129" s="158"/>
      <c r="S1129" s="158"/>
      <c r="T1129" s="158"/>
      <c r="U1129" s="158"/>
      <c r="V1129" s="158"/>
      <c r="W1129" s="158"/>
      <c r="X1129" s="158"/>
      <c r="Y1129" s="158"/>
      <c r="Z1129" s="147"/>
      <c r="AA1129" s="147"/>
      <c r="AB1129" s="147"/>
      <c r="AC1129" s="147"/>
      <c r="AD1129" s="147"/>
      <c r="AE1129" s="147"/>
      <c r="AF1129" s="147"/>
      <c r="AG1129" s="147" t="s">
        <v>293</v>
      </c>
      <c r="AH1129" s="147">
        <v>0</v>
      </c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outlineLevel="3" x14ac:dyDescent="0.2">
      <c r="A1130" s="154"/>
      <c r="B1130" s="155"/>
      <c r="C1130" s="193" t="s">
        <v>379</v>
      </c>
      <c r="D1130" s="189"/>
      <c r="E1130" s="190">
        <v>4.3944999999999999</v>
      </c>
      <c r="F1130" s="158"/>
      <c r="G1130" s="158"/>
      <c r="H1130" s="158"/>
      <c r="I1130" s="158"/>
      <c r="J1130" s="158"/>
      <c r="K1130" s="158"/>
      <c r="L1130" s="158"/>
      <c r="M1130" s="158"/>
      <c r="N1130" s="157"/>
      <c r="O1130" s="157"/>
      <c r="P1130" s="157"/>
      <c r="Q1130" s="157"/>
      <c r="R1130" s="158"/>
      <c r="S1130" s="158"/>
      <c r="T1130" s="158"/>
      <c r="U1130" s="158"/>
      <c r="V1130" s="158"/>
      <c r="W1130" s="158"/>
      <c r="X1130" s="158"/>
      <c r="Y1130" s="158"/>
      <c r="Z1130" s="147"/>
      <c r="AA1130" s="147"/>
      <c r="AB1130" s="147"/>
      <c r="AC1130" s="147"/>
      <c r="AD1130" s="147"/>
      <c r="AE1130" s="147"/>
      <c r="AF1130" s="147"/>
      <c r="AG1130" s="147" t="s">
        <v>293</v>
      </c>
      <c r="AH1130" s="147">
        <v>0</v>
      </c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3" x14ac:dyDescent="0.2">
      <c r="A1131" s="154"/>
      <c r="B1131" s="155"/>
      <c r="C1131" s="193" t="s">
        <v>380</v>
      </c>
      <c r="D1131" s="189"/>
      <c r="E1131" s="190">
        <v>63.615000000000002</v>
      </c>
      <c r="F1131" s="158"/>
      <c r="G1131" s="158"/>
      <c r="H1131" s="158"/>
      <c r="I1131" s="158"/>
      <c r="J1131" s="158"/>
      <c r="K1131" s="158"/>
      <c r="L1131" s="158"/>
      <c r="M1131" s="158"/>
      <c r="N1131" s="157"/>
      <c r="O1131" s="157"/>
      <c r="P1131" s="157"/>
      <c r="Q1131" s="157"/>
      <c r="R1131" s="158"/>
      <c r="S1131" s="158"/>
      <c r="T1131" s="158"/>
      <c r="U1131" s="158"/>
      <c r="V1131" s="158"/>
      <c r="W1131" s="158"/>
      <c r="X1131" s="158"/>
      <c r="Y1131" s="158"/>
      <c r="Z1131" s="147"/>
      <c r="AA1131" s="147"/>
      <c r="AB1131" s="147"/>
      <c r="AC1131" s="147"/>
      <c r="AD1131" s="147"/>
      <c r="AE1131" s="147"/>
      <c r="AF1131" s="147"/>
      <c r="AG1131" s="147" t="s">
        <v>293</v>
      </c>
      <c r="AH1131" s="147">
        <v>0</v>
      </c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1" x14ac:dyDescent="0.2">
      <c r="A1132" s="168">
        <v>171</v>
      </c>
      <c r="B1132" s="169" t="s">
        <v>1577</v>
      </c>
      <c r="C1132" s="184" t="s">
        <v>1578</v>
      </c>
      <c r="D1132" s="170" t="s">
        <v>287</v>
      </c>
      <c r="E1132" s="171">
        <v>212.9443</v>
      </c>
      <c r="F1132" s="172"/>
      <c r="G1132" s="173">
        <f>ROUND(E1132*F1132,2)</f>
        <v>0</v>
      </c>
      <c r="H1132" s="172"/>
      <c r="I1132" s="173">
        <f>ROUND(E1132*H1132,2)</f>
        <v>0</v>
      </c>
      <c r="J1132" s="172"/>
      <c r="K1132" s="173">
        <f>ROUND(E1132*J1132,2)</f>
        <v>0</v>
      </c>
      <c r="L1132" s="173">
        <v>21</v>
      </c>
      <c r="M1132" s="173">
        <f>G1132*(1+L1132/100)</f>
        <v>0</v>
      </c>
      <c r="N1132" s="171">
        <v>5.9999999999999995E-4</v>
      </c>
      <c r="O1132" s="171">
        <f>ROUND(E1132*N1132,2)</f>
        <v>0.13</v>
      </c>
      <c r="P1132" s="171">
        <v>0</v>
      </c>
      <c r="Q1132" s="171">
        <f>ROUND(E1132*P1132,2)</f>
        <v>0</v>
      </c>
      <c r="R1132" s="173" t="s">
        <v>1558</v>
      </c>
      <c r="S1132" s="173" t="s">
        <v>248</v>
      </c>
      <c r="T1132" s="174" t="s">
        <v>289</v>
      </c>
      <c r="U1132" s="158">
        <v>0</v>
      </c>
      <c r="V1132" s="158">
        <f>ROUND(E1132*U1132,2)</f>
        <v>0</v>
      </c>
      <c r="W1132" s="158"/>
      <c r="X1132" s="158" t="s">
        <v>290</v>
      </c>
      <c r="Y1132" s="158" t="s">
        <v>250</v>
      </c>
      <c r="Z1132" s="147"/>
      <c r="AA1132" s="147"/>
      <c r="AB1132" s="147"/>
      <c r="AC1132" s="147"/>
      <c r="AD1132" s="147"/>
      <c r="AE1132" s="147"/>
      <c r="AF1132" s="147"/>
      <c r="AG1132" s="147" t="s">
        <v>291</v>
      </c>
      <c r="AH1132" s="147"/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outlineLevel="2" x14ac:dyDescent="0.2">
      <c r="A1133" s="154"/>
      <c r="B1133" s="155"/>
      <c r="C1133" s="193" t="s">
        <v>1579</v>
      </c>
      <c r="D1133" s="189"/>
      <c r="E1133" s="190">
        <v>212.9443</v>
      </c>
      <c r="F1133" s="158"/>
      <c r="G1133" s="158"/>
      <c r="H1133" s="158"/>
      <c r="I1133" s="158"/>
      <c r="J1133" s="158"/>
      <c r="K1133" s="158"/>
      <c r="L1133" s="158"/>
      <c r="M1133" s="158"/>
      <c r="N1133" s="157"/>
      <c r="O1133" s="157"/>
      <c r="P1133" s="157"/>
      <c r="Q1133" s="157"/>
      <c r="R1133" s="158"/>
      <c r="S1133" s="158"/>
      <c r="T1133" s="158"/>
      <c r="U1133" s="158"/>
      <c r="V1133" s="158"/>
      <c r="W1133" s="158"/>
      <c r="X1133" s="158"/>
      <c r="Y1133" s="158"/>
      <c r="Z1133" s="147"/>
      <c r="AA1133" s="147"/>
      <c r="AB1133" s="147"/>
      <c r="AC1133" s="147"/>
      <c r="AD1133" s="147"/>
      <c r="AE1133" s="147"/>
      <c r="AF1133" s="147"/>
      <c r="AG1133" s="147" t="s">
        <v>293</v>
      </c>
      <c r="AH1133" s="147">
        <v>5</v>
      </c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ht="22.5" outlineLevel="1" x14ac:dyDescent="0.2">
      <c r="A1134" s="168">
        <v>172</v>
      </c>
      <c r="B1134" s="169" t="s">
        <v>1580</v>
      </c>
      <c r="C1134" s="184" t="s">
        <v>1581</v>
      </c>
      <c r="D1134" s="170" t="s">
        <v>287</v>
      </c>
      <c r="E1134" s="171">
        <v>247.18324999999999</v>
      </c>
      <c r="F1134" s="172"/>
      <c r="G1134" s="173">
        <f>ROUND(E1134*F1134,2)</f>
        <v>0</v>
      </c>
      <c r="H1134" s="172"/>
      <c r="I1134" s="173">
        <f>ROUND(E1134*H1134,2)</f>
        <v>0</v>
      </c>
      <c r="J1134" s="172"/>
      <c r="K1134" s="173">
        <f>ROUND(E1134*J1134,2)</f>
        <v>0</v>
      </c>
      <c r="L1134" s="173">
        <v>21</v>
      </c>
      <c r="M1134" s="173">
        <f>G1134*(1+L1134/100)</f>
        <v>0</v>
      </c>
      <c r="N1134" s="171">
        <v>1.9199999999999998E-2</v>
      </c>
      <c r="O1134" s="171">
        <f>ROUND(E1134*N1134,2)</f>
        <v>4.75</v>
      </c>
      <c r="P1134" s="171">
        <v>0</v>
      </c>
      <c r="Q1134" s="171">
        <f>ROUND(E1134*P1134,2)</f>
        <v>0</v>
      </c>
      <c r="R1134" s="173" t="s">
        <v>962</v>
      </c>
      <c r="S1134" s="173" t="s">
        <v>248</v>
      </c>
      <c r="T1134" s="174" t="s">
        <v>289</v>
      </c>
      <c r="U1134" s="158">
        <v>0</v>
      </c>
      <c r="V1134" s="158">
        <f>ROUND(E1134*U1134,2)</f>
        <v>0</v>
      </c>
      <c r="W1134" s="158"/>
      <c r="X1134" s="158" t="s">
        <v>963</v>
      </c>
      <c r="Y1134" s="158" t="s">
        <v>250</v>
      </c>
      <c r="Z1134" s="147"/>
      <c r="AA1134" s="147"/>
      <c r="AB1134" s="147"/>
      <c r="AC1134" s="147"/>
      <c r="AD1134" s="147"/>
      <c r="AE1134" s="147"/>
      <c r="AF1134" s="147"/>
      <c r="AG1134" s="147" t="s">
        <v>964</v>
      </c>
      <c r="AH1134" s="147"/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outlineLevel="2" x14ac:dyDescent="0.2">
      <c r="A1135" s="154"/>
      <c r="B1135" s="155"/>
      <c r="C1135" s="193" t="s">
        <v>1559</v>
      </c>
      <c r="D1135" s="189"/>
      <c r="E1135" s="190"/>
      <c r="F1135" s="158"/>
      <c r="G1135" s="158"/>
      <c r="H1135" s="158"/>
      <c r="I1135" s="158"/>
      <c r="J1135" s="158"/>
      <c r="K1135" s="158"/>
      <c r="L1135" s="158"/>
      <c r="M1135" s="158"/>
      <c r="N1135" s="157"/>
      <c r="O1135" s="157"/>
      <c r="P1135" s="157"/>
      <c r="Q1135" s="157"/>
      <c r="R1135" s="158"/>
      <c r="S1135" s="158"/>
      <c r="T1135" s="158"/>
      <c r="U1135" s="158"/>
      <c r="V1135" s="158"/>
      <c r="W1135" s="158"/>
      <c r="X1135" s="158"/>
      <c r="Y1135" s="158"/>
      <c r="Z1135" s="147"/>
      <c r="AA1135" s="147"/>
      <c r="AB1135" s="147"/>
      <c r="AC1135" s="147"/>
      <c r="AD1135" s="147"/>
      <c r="AE1135" s="147"/>
      <c r="AF1135" s="147"/>
      <c r="AG1135" s="147" t="s">
        <v>293</v>
      </c>
      <c r="AH1135" s="147">
        <v>0</v>
      </c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3" x14ac:dyDescent="0.2">
      <c r="A1136" s="154"/>
      <c r="B1136" s="155"/>
      <c r="C1136" s="193" t="s">
        <v>1582</v>
      </c>
      <c r="D1136" s="189"/>
      <c r="E1136" s="190">
        <v>218.41765000000001</v>
      </c>
      <c r="F1136" s="158"/>
      <c r="G1136" s="158"/>
      <c r="H1136" s="158"/>
      <c r="I1136" s="158"/>
      <c r="J1136" s="158"/>
      <c r="K1136" s="158"/>
      <c r="L1136" s="158"/>
      <c r="M1136" s="158"/>
      <c r="N1136" s="157"/>
      <c r="O1136" s="157"/>
      <c r="P1136" s="157"/>
      <c r="Q1136" s="157"/>
      <c r="R1136" s="158"/>
      <c r="S1136" s="158"/>
      <c r="T1136" s="158"/>
      <c r="U1136" s="158"/>
      <c r="V1136" s="158"/>
      <c r="W1136" s="158"/>
      <c r="X1136" s="158"/>
      <c r="Y1136" s="158"/>
      <c r="Z1136" s="147"/>
      <c r="AA1136" s="147"/>
      <c r="AB1136" s="147"/>
      <c r="AC1136" s="147"/>
      <c r="AD1136" s="147"/>
      <c r="AE1136" s="147"/>
      <c r="AF1136" s="147"/>
      <c r="AG1136" s="147" t="s">
        <v>293</v>
      </c>
      <c r="AH1136" s="147">
        <v>5</v>
      </c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outlineLevel="3" x14ac:dyDescent="0.2">
      <c r="A1137" s="154"/>
      <c r="B1137" s="155"/>
      <c r="C1137" s="194" t="s">
        <v>297</v>
      </c>
      <c r="D1137" s="191"/>
      <c r="E1137" s="192">
        <v>218.41765000000001</v>
      </c>
      <c r="F1137" s="158"/>
      <c r="G1137" s="158"/>
      <c r="H1137" s="158"/>
      <c r="I1137" s="158"/>
      <c r="J1137" s="158"/>
      <c r="K1137" s="158"/>
      <c r="L1137" s="158"/>
      <c r="M1137" s="158"/>
      <c r="N1137" s="157"/>
      <c r="O1137" s="157"/>
      <c r="P1137" s="157"/>
      <c r="Q1137" s="157"/>
      <c r="R1137" s="158"/>
      <c r="S1137" s="158"/>
      <c r="T1137" s="158"/>
      <c r="U1137" s="158"/>
      <c r="V1137" s="158"/>
      <c r="W1137" s="158"/>
      <c r="X1137" s="158"/>
      <c r="Y1137" s="158"/>
      <c r="Z1137" s="147"/>
      <c r="AA1137" s="147"/>
      <c r="AB1137" s="147"/>
      <c r="AC1137" s="147"/>
      <c r="AD1137" s="147"/>
      <c r="AE1137" s="147"/>
      <c r="AF1137" s="147"/>
      <c r="AG1137" s="147" t="s">
        <v>293</v>
      </c>
      <c r="AH1137" s="147">
        <v>1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3" x14ac:dyDescent="0.2">
      <c r="A1138" s="154"/>
      <c r="B1138" s="155"/>
      <c r="C1138" s="193" t="s">
        <v>1561</v>
      </c>
      <c r="D1138" s="189"/>
      <c r="E1138" s="190"/>
      <c r="F1138" s="158"/>
      <c r="G1138" s="158"/>
      <c r="H1138" s="158"/>
      <c r="I1138" s="158"/>
      <c r="J1138" s="158"/>
      <c r="K1138" s="158"/>
      <c r="L1138" s="158"/>
      <c r="M1138" s="158"/>
      <c r="N1138" s="157"/>
      <c r="O1138" s="157"/>
      <c r="P1138" s="157"/>
      <c r="Q1138" s="157"/>
      <c r="R1138" s="158"/>
      <c r="S1138" s="158"/>
      <c r="T1138" s="158"/>
      <c r="U1138" s="158"/>
      <c r="V1138" s="158"/>
      <c r="W1138" s="158"/>
      <c r="X1138" s="158"/>
      <c r="Y1138" s="158"/>
      <c r="Z1138" s="147"/>
      <c r="AA1138" s="147"/>
      <c r="AB1138" s="147"/>
      <c r="AC1138" s="147"/>
      <c r="AD1138" s="147"/>
      <c r="AE1138" s="147"/>
      <c r="AF1138" s="147"/>
      <c r="AG1138" s="147" t="s">
        <v>293</v>
      </c>
      <c r="AH1138" s="147">
        <v>0</v>
      </c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outlineLevel="3" x14ac:dyDescent="0.2">
      <c r="A1139" s="154"/>
      <c r="B1139" s="155"/>
      <c r="C1139" s="193" t="s">
        <v>1583</v>
      </c>
      <c r="D1139" s="189"/>
      <c r="E1139" s="190">
        <v>28.765599999999999</v>
      </c>
      <c r="F1139" s="158"/>
      <c r="G1139" s="158"/>
      <c r="H1139" s="158"/>
      <c r="I1139" s="158"/>
      <c r="J1139" s="158"/>
      <c r="K1139" s="158"/>
      <c r="L1139" s="158"/>
      <c r="M1139" s="158"/>
      <c r="N1139" s="157"/>
      <c r="O1139" s="157"/>
      <c r="P1139" s="157"/>
      <c r="Q1139" s="157"/>
      <c r="R1139" s="158"/>
      <c r="S1139" s="158"/>
      <c r="T1139" s="158"/>
      <c r="U1139" s="158"/>
      <c r="V1139" s="158"/>
      <c r="W1139" s="158"/>
      <c r="X1139" s="158"/>
      <c r="Y1139" s="158"/>
      <c r="Z1139" s="147"/>
      <c r="AA1139" s="147"/>
      <c r="AB1139" s="147"/>
      <c r="AC1139" s="147"/>
      <c r="AD1139" s="147"/>
      <c r="AE1139" s="147"/>
      <c r="AF1139" s="147"/>
      <c r="AG1139" s="147" t="s">
        <v>293</v>
      </c>
      <c r="AH1139" s="147">
        <v>5</v>
      </c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3" x14ac:dyDescent="0.2">
      <c r="A1140" s="154"/>
      <c r="B1140" s="155"/>
      <c r="C1140" s="194" t="s">
        <v>297</v>
      </c>
      <c r="D1140" s="191"/>
      <c r="E1140" s="192">
        <v>28.765599999999999</v>
      </c>
      <c r="F1140" s="158"/>
      <c r="G1140" s="158"/>
      <c r="H1140" s="158"/>
      <c r="I1140" s="158"/>
      <c r="J1140" s="158"/>
      <c r="K1140" s="158"/>
      <c r="L1140" s="158"/>
      <c r="M1140" s="158"/>
      <c r="N1140" s="157"/>
      <c r="O1140" s="157"/>
      <c r="P1140" s="157"/>
      <c r="Q1140" s="157"/>
      <c r="R1140" s="158"/>
      <c r="S1140" s="158"/>
      <c r="T1140" s="158"/>
      <c r="U1140" s="158"/>
      <c r="V1140" s="158"/>
      <c r="W1140" s="158"/>
      <c r="X1140" s="158"/>
      <c r="Y1140" s="158"/>
      <c r="Z1140" s="147"/>
      <c r="AA1140" s="147"/>
      <c r="AB1140" s="147"/>
      <c r="AC1140" s="147"/>
      <c r="AD1140" s="147"/>
      <c r="AE1140" s="147"/>
      <c r="AF1140" s="147"/>
      <c r="AG1140" s="147" t="s">
        <v>293</v>
      </c>
      <c r="AH1140" s="147">
        <v>1</v>
      </c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outlineLevel="1" x14ac:dyDescent="0.2">
      <c r="A1141" s="168">
        <v>173</v>
      </c>
      <c r="B1141" s="169" t="s">
        <v>1584</v>
      </c>
      <c r="C1141" s="184" t="s">
        <v>1585</v>
      </c>
      <c r="D1141" s="170" t="s">
        <v>768</v>
      </c>
      <c r="E1141" s="171">
        <v>5.9651800000000001</v>
      </c>
      <c r="F1141" s="172"/>
      <c r="G1141" s="173">
        <f>ROUND(E1141*F1141,2)</f>
        <v>0</v>
      </c>
      <c r="H1141" s="172"/>
      <c r="I1141" s="173">
        <f>ROUND(E1141*H1141,2)</f>
        <v>0</v>
      </c>
      <c r="J1141" s="172"/>
      <c r="K1141" s="173">
        <f>ROUND(E1141*J1141,2)</f>
        <v>0</v>
      </c>
      <c r="L1141" s="173">
        <v>21</v>
      </c>
      <c r="M1141" s="173">
        <f>G1141*(1+L1141/100)</f>
        <v>0</v>
      </c>
      <c r="N1141" s="171">
        <v>0</v>
      </c>
      <c r="O1141" s="171">
        <f>ROUND(E1141*N1141,2)</f>
        <v>0</v>
      </c>
      <c r="P1141" s="171">
        <v>0</v>
      </c>
      <c r="Q1141" s="171">
        <f>ROUND(E1141*P1141,2)</f>
        <v>0</v>
      </c>
      <c r="R1141" s="173" t="s">
        <v>1558</v>
      </c>
      <c r="S1141" s="173" t="s">
        <v>248</v>
      </c>
      <c r="T1141" s="174" t="s">
        <v>289</v>
      </c>
      <c r="U1141" s="158">
        <v>1.2649999999999999</v>
      </c>
      <c r="V1141" s="158">
        <f>ROUND(E1141*U1141,2)</f>
        <v>7.55</v>
      </c>
      <c r="W1141" s="158"/>
      <c r="X1141" s="158" t="s">
        <v>1064</v>
      </c>
      <c r="Y1141" s="158" t="s">
        <v>250</v>
      </c>
      <c r="Z1141" s="147"/>
      <c r="AA1141" s="147"/>
      <c r="AB1141" s="147"/>
      <c r="AC1141" s="147"/>
      <c r="AD1141" s="147"/>
      <c r="AE1141" s="147"/>
      <c r="AF1141" s="147"/>
      <c r="AG1141" s="147" t="s">
        <v>1065</v>
      </c>
      <c r="AH1141" s="147"/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2" x14ac:dyDescent="0.2">
      <c r="A1142" s="154"/>
      <c r="B1142" s="155"/>
      <c r="C1142" s="262" t="s">
        <v>1140</v>
      </c>
      <c r="D1142" s="263"/>
      <c r="E1142" s="263"/>
      <c r="F1142" s="263"/>
      <c r="G1142" s="263"/>
      <c r="H1142" s="158"/>
      <c r="I1142" s="158"/>
      <c r="J1142" s="158"/>
      <c r="K1142" s="158"/>
      <c r="L1142" s="158"/>
      <c r="M1142" s="158"/>
      <c r="N1142" s="157"/>
      <c r="O1142" s="157"/>
      <c r="P1142" s="157"/>
      <c r="Q1142" s="157"/>
      <c r="R1142" s="158"/>
      <c r="S1142" s="158"/>
      <c r="T1142" s="158"/>
      <c r="U1142" s="158"/>
      <c r="V1142" s="158"/>
      <c r="W1142" s="158"/>
      <c r="X1142" s="158"/>
      <c r="Y1142" s="158"/>
      <c r="Z1142" s="147"/>
      <c r="AA1142" s="147"/>
      <c r="AB1142" s="147"/>
      <c r="AC1142" s="147"/>
      <c r="AD1142" s="147"/>
      <c r="AE1142" s="147"/>
      <c r="AF1142" s="147"/>
      <c r="AG1142" s="147" t="s">
        <v>351</v>
      </c>
      <c r="AH1142" s="147"/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x14ac:dyDescent="0.2">
      <c r="A1143" s="161" t="s">
        <v>243</v>
      </c>
      <c r="B1143" s="162" t="s">
        <v>146</v>
      </c>
      <c r="C1143" s="183" t="s">
        <v>147</v>
      </c>
      <c r="D1143" s="163"/>
      <c r="E1143" s="164"/>
      <c r="F1143" s="165"/>
      <c r="G1143" s="165">
        <f>SUMIF(AG1144:AG1170,"&lt;&gt;NOR",G1144:G1170)</f>
        <v>0</v>
      </c>
      <c r="H1143" s="165"/>
      <c r="I1143" s="165">
        <f>SUM(I1144:I1170)</f>
        <v>0</v>
      </c>
      <c r="J1143" s="165"/>
      <c r="K1143" s="165">
        <f>SUM(K1144:K1170)</f>
        <v>0</v>
      </c>
      <c r="L1143" s="165"/>
      <c r="M1143" s="165">
        <f>SUM(M1144:M1170)</f>
        <v>0</v>
      </c>
      <c r="N1143" s="164"/>
      <c r="O1143" s="164">
        <f>SUM(O1144:O1170)</f>
        <v>5.5399999999999991</v>
      </c>
      <c r="P1143" s="164"/>
      <c r="Q1143" s="164">
        <f>SUM(Q1144:Q1170)</f>
        <v>0</v>
      </c>
      <c r="R1143" s="165"/>
      <c r="S1143" s="165"/>
      <c r="T1143" s="166"/>
      <c r="U1143" s="160"/>
      <c r="V1143" s="160">
        <f>SUM(V1144:V1170)</f>
        <v>234.57999999999998</v>
      </c>
      <c r="W1143" s="160"/>
      <c r="X1143" s="160"/>
      <c r="Y1143" s="160"/>
      <c r="AG1143" t="s">
        <v>244</v>
      </c>
    </row>
    <row r="1144" spans="1:60" outlineLevel="1" x14ac:dyDescent="0.2">
      <c r="A1144" s="168">
        <v>174</v>
      </c>
      <c r="B1144" s="169" t="s">
        <v>1586</v>
      </c>
      <c r="C1144" s="184" t="s">
        <v>1587</v>
      </c>
      <c r="D1144" s="170" t="s">
        <v>287</v>
      </c>
      <c r="E1144" s="171">
        <v>196.86206999999999</v>
      </c>
      <c r="F1144" s="172"/>
      <c r="G1144" s="173">
        <f>ROUND(E1144*F1144,2)</f>
        <v>0</v>
      </c>
      <c r="H1144" s="172"/>
      <c r="I1144" s="173">
        <f>ROUND(E1144*H1144,2)</f>
        <v>0</v>
      </c>
      <c r="J1144" s="172"/>
      <c r="K1144" s="173">
        <f>ROUND(E1144*J1144,2)</f>
        <v>0</v>
      </c>
      <c r="L1144" s="173">
        <v>21</v>
      </c>
      <c r="M1144" s="173">
        <f>G1144*(1+L1144/100)</f>
        <v>0</v>
      </c>
      <c r="N1144" s="171">
        <v>2.1000000000000001E-4</v>
      </c>
      <c r="O1144" s="171">
        <f>ROUND(E1144*N1144,2)</f>
        <v>0.04</v>
      </c>
      <c r="P1144" s="171">
        <v>0</v>
      </c>
      <c r="Q1144" s="171">
        <f>ROUND(E1144*P1144,2)</f>
        <v>0</v>
      </c>
      <c r="R1144" s="173" t="s">
        <v>1558</v>
      </c>
      <c r="S1144" s="173" t="s">
        <v>248</v>
      </c>
      <c r="T1144" s="174" t="s">
        <v>289</v>
      </c>
      <c r="U1144" s="158">
        <v>0.05</v>
      </c>
      <c r="V1144" s="158">
        <f>ROUND(E1144*U1144,2)</f>
        <v>9.84</v>
      </c>
      <c r="W1144" s="158"/>
      <c r="X1144" s="158" t="s">
        <v>290</v>
      </c>
      <c r="Y1144" s="158" t="s">
        <v>250</v>
      </c>
      <c r="Z1144" s="147"/>
      <c r="AA1144" s="147"/>
      <c r="AB1144" s="147"/>
      <c r="AC1144" s="147"/>
      <c r="AD1144" s="147"/>
      <c r="AE1144" s="147"/>
      <c r="AF1144" s="147"/>
      <c r="AG1144" s="147" t="s">
        <v>291</v>
      </c>
      <c r="AH1144" s="147"/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2" x14ac:dyDescent="0.2">
      <c r="A1145" s="154"/>
      <c r="B1145" s="155"/>
      <c r="C1145" s="193" t="s">
        <v>1588</v>
      </c>
      <c r="D1145" s="189"/>
      <c r="E1145" s="190">
        <v>196.86206999999999</v>
      </c>
      <c r="F1145" s="158"/>
      <c r="G1145" s="158"/>
      <c r="H1145" s="158"/>
      <c r="I1145" s="158"/>
      <c r="J1145" s="158"/>
      <c r="K1145" s="158"/>
      <c r="L1145" s="158"/>
      <c r="M1145" s="158"/>
      <c r="N1145" s="157"/>
      <c r="O1145" s="157"/>
      <c r="P1145" s="157"/>
      <c r="Q1145" s="157"/>
      <c r="R1145" s="158"/>
      <c r="S1145" s="158"/>
      <c r="T1145" s="158"/>
      <c r="U1145" s="158"/>
      <c r="V1145" s="158"/>
      <c r="W1145" s="158"/>
      <c r="X1145" s="158"/>
      <c r="Y1145" s="158"/>
      <c r="Z1145" s="147"/>
      <c r="AA1145" s="147"/>
      <c r="AB1145" s="147"/>
      <c r="AC1145" s="147"/>
      <c r="AD1145" s="147"/>
      <c r="AE1145" s="147"/>
      <c r="AF1145" s="147"/>
      <c r="AG1145" s="147" t="s">
        <v>293</v>
      </c>
      <c r="AH1145" s="147">
        <v>5</v>
      </c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ht="22.5" outlineLevel="1" x14ac:dyDescent="0.2">
      <c r="A1146" s="168">
        <v>175</v>
      </c>
      <c r="B1146" s="169" t="s">
        <v>1589</v>
      </c>
      <c r="C1146" s="184" t="s">
        <v>1590</v>
      </c>
      <c r="D1146" s="170" t="s">
        <v>287</v>
      </c>
      <c r="E1146" s="171">
        <v>196.86206999999999</v>
      </c>
      <c r="F1146" s="172"/>
      <c r="G1146" s="173">
        <f>ROUND(E1146*F1146,2)</f>
        <v>0</v>
      </c>
      <c r="H1146" s="172"/>
      <c r="I1146" s="173">
        <f>ROUND(E1146*H1146,2)</f>
        <v>0</v>
      </c>
      <c r="J1146" s="172"/>
      <c r="K1146" s="173">
        <f>ROUND(E1146*J1146,2)</f>
        <v>0</v>
      </c>
      <c r="L1146" s="173">
        <v>21</v>
      </c>
      <c r="M1146" s="173">
        <f>G1146*(1+L1146/100)</f>
        <v>0</v>
      </c>
      <c r="N1146" s="171">
        <v>5.2500000000000003E-3</v>
      </c>
      <c r="O1146" s="171">
        <f>ROUND(E1146*N1146,2)</f>
        <v>1.03</v>
      </c>
      <c r="P1146" s="171">
        <v>0</v>
      </c>
      <c r="Q1146" s="171">
        <f>ROUND(E1146*P1146,2)</f>
        <v>0</v>
      </c>
      <c r="R1146" s="173" t="s">
        <v>1558</v>
      </c>
      <c r="S1146" s="173" t="s">
        <v>248</v>
      </c>
      <c r="T1146" s="174" t="s">
        <v>289</v>
      </c>
      <c r="U1146" s="158">
        <v>1.1060000000000001</v>
      </c>
      <c r="V1146" s="158">
        <f>ROUND(E1146*U1146,2)</f>
        <v>217.73</v>
      </c>
      <c r="W1146" s="158"/>
      <c r="X1146" s="158" t="s">
        <v>290</v>
      </c>
      <c r="Y1146" s="158" t="s">
        <v>250</v>
      </c>
      <c r="Z1146" s="147"/>
      <c r="AA1146" s="147"/>
      <c r="AB1146" s="147"/>
      <c r="AC1146" s="147"/>
      <c r="AD1146" s="147"/>
      <c r="AE1146" s="147"/>
      <c r="AF1146" s="147"/>
      <c r="AG1146" s="147" t="s">
        <v>291</v>
      </c>
      <c r="AH1146" s="147"/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2" x14ac:dyDescent="0.2">
      <c r="A1147" s="154"/>
      <c r="B1147" s="155"/>
      <c r="C1147" s="193" t="s">
        <v>1591</v>
      </c>
      <c r="D1147" s="189"/>
      <c r="E1147" s="190"/>
      <c r="F1147" s="158"/>
      <c r="G1147" s="158"/>
      <c r="H1147" s="158"/>
      <c r="I1147" s="158"/>
      <c r="J1147" s="158"/>
      <c r="K1147" s="158"/>
      <c r="L1147" s="158"/>
      <c r="M1147" s="158"/>
      <c r="N1147" s="157"/>
      <c r="O1147" s="157"/>
      <c r="P1147" s="157"/>
      <c r="Q1147" s="157"/>
      <c r="R1147" s="158"/>
      <c r="S1147" s="158"/>
      <c r="T1147" s="158"/>
      <c r="U1147" s="158"/>
      <c r="V1147" s="158"/>
      <c r="W1147" s="158"/>
      <c r="X1147" s="158"/>
      <c r="Y1147" s="158"/>
      <c r="Z1147" s="147"/>
      <c r="AA1147" s="147"/>
      <c r="AB1147" s="147"/>
      <c r="AC1147" s="147"/>
      <c r="AD1147" s="147"/>
      <c r="AE1147" s="147"/>
      <c r="AF1147" s="147"/>
      <c r="AG1147" s="147" t="s">
        <v>293</v>
      </c>
      <c r="AH1147" s="147">
        <v>0</v>
      </c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ht="22.5" outlineLevel="3" x14ac:dyDescent="0.2">
      <c r="A1148" s="154"/>
      <c r="B1148" s="155"/>
      <c r="C1148" s="193" t="s">
        <v>638</v>
      </c>
      <c r="D1148" s="189"/>
      <c r="E1148" s="190">
        <v>11.2119</v>
      </c>
      <c r="F1148" s="158"/>
      <c r="G1148" s="158"/>
      <c r="H1148" s="158"/>
      <c r="I1148" s="158"/>
      <c r="J1148" s="158"/>
      <c r="K1148" s="158"/>
      <c r="L1148" s="158"/>
      <c r="M1148" s="158"/>
      <c r="N1148" s="157"/>
      <c r="O1148" s="157"/>
      <c r="P1148" s="157"/>
      <c r="Q1148" s="157"/>
      <c r="R1148" s="158"/>
      <c r="S1148" s="158"/>
      <c r="T1148" s="158"/>
      <c r="U1148" s="158"/>
      <c r="V1148" s="158"/>
      <c r="W1148" s="158"/>
      <c r="X1148" s="158"/>
      <c r="Y1148" s="158"/>
      <c r="Z1148" s="147"/>
      <c r="AA1148" s="147"/>
      <c r="AB1148" s="147"/>
      <c r="AC1148" s="147"/>
      <c r="AD1148" s="147"/>
      <c r="AE1148" s="147"/>
      <c r="AF1148" s="147"/>
      <c r="AG1148" s="147" t="s">
        <v>293</v>
      </c>
      <c r="AH1148" s="147">
        <v>0</v>
      </c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ht="22.5" outlineLevel="3" x14ac:dyDescent="0.2">
      <c r="A1149" s="154"/>
      <c r="B1149" s="155"/>
      <c r="C1149" s="193" t="s">
        <v>639</v>
      </c>
      <c r="D1149" s="189"/>
      <c r="E1149" s="190">
        <v>0.8085</v>
      </c>
      <c r="F1149" s="158"/>
      <c r="G1149" s="158"/>
      <c r="H1149" s="158"/>
      <c r="I1149" s="158"/>
      <c r="J1149" s="158"/>
      <c r="K1149" s="158"/>
      <c r="L1149" s="158"/>
      <c r="M1149" s="158"/>
      <c r="N1149" s="157"/>
      <c r="O1149" s="157"/>
      <c r="P1149" s="157"/>
      <c r="Q1149" s="157"/>
      <c r="R1149" s="158"/>
      <c r="S1149" s="158"/>
      <c r="T1149" s="158"/>
      <c r="U1149" s="158"/>
      <c r="V1149" s="158"/>
      <c r="W1149" s="158"/>
      <c r="X1149" s="158"/>
      <c r="Y1149" s="158"/>
      <c r="Z1149" s="147"/>
      <c r="AA1149" s="147"/>
      <c r="AB1149" s="147"/>
      <c r="AC1149" s="147"/>
      <c r="AD1149" s="147"/>
      <c r="AE1149" s="147"/>
      <c r="AF1149" s="147"/>
      <c r="AG1149" s="147" t="s">
        <v>293</v>
      </c>
      <c r="AH1149" s="147">
        <v>0</v>
      </c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ht="22.5" outlineLevel="3" x14ac:dyDescent="0.2">
      <c r="A1150" s="154"/>
      <c r="B1150" s="155"/>
      <c r="C1150" s="193" t="s">
        <v>641</v>
      </c>
      <c r="D1150" s="189"/>
      <c r="E1150" s="190">
        <v>7.6188000000000002</v>
      </c>
      <c r="F1150" s="158"/>
      <c r="G1150" s="158"/>
      <c r="H1150" s="158"/>
      <c r="I1150" s="158"/>
      <c r="J1150" s="158"/>
      <c r="K1150" s="158"/>
      <c r="L1150" s="158"/>
      <c r="M1150" s="158"/>
      <c r="N1150" s="157"/>
      <c r="O1150" s="157"/>
      <c r="P1150" s="157"/>
      <c r="Q1150" s="157"/>
      <c r="R1150" s="158"/>
      <c r="S1150" s="158"/>
      <c r="T1150" s="158"/>
      <c r="U1150" s="158"/>
      <c r="V1150" s="158"/>
      <c r="W1150" s="158"/>
      <c r="X1150" s="158"/>
      <c r="Y1150" s="158"/>
      <c r="Z1150" s="147"/>
      <c r="AA1150" s="147"/>
      <c r="AB1150" s="147"/>
      <c r="AC1150" s="147"/>
      <c r="AD1150" s="147"/>
      <c r="AE1150" s="147"/>
      <c r="AF1150" s="147"/>
      <c r="AG1150" s="147" t="s">
        <v>293</v>
      </c>
      <c r="AH1150" s="147">
        <v>0</v>
      </c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3" x14ac:dyDescent="0.2">
      <c r="A1151" s="154"/>
      <c r="B1151" s="155"/>
      <c r="C1151" s="193" t="s">
        <v>642</v>
      </c>
      <c r="D1151" s="189"/>
      <c r="E1151" s="190">
        <v>17.7821</v>
      </c>
      <c r="F1151" s="158"/>
      <c r="G1151" s="158"/>
      <c r="H1151" s="158"/>
      <c r="I1151" s="158"/>
      <c r="J1151" s="158"/>
      <c r="K1151" s="158"/>
      <c r="L1151" s="158"/>
      <c r="M1151" s="158"/>
      <c r="N1151" s="157"/>
      <c r="O1151" s="157"/>
      <c r="P1151" s="157"/>
      <c r="Q1151" s="157"/>
      <c r="R1151" s="158"/>
      <c r="S1151" s="158"/>
      <c r="T1151" s="158"/>
      <c r="U1151" s="158"/>
      <c r="V1151" s="158"/>
      <c r="W1151" s="158"/>
      <c r="X1151" s="158"/>
      <c r="Y1151" s="158"/>
      <c r="Z1151" s="147"/>
      <c r="AA1151" s="147"/>
      <c r="AB1151" s="147"/>
      <c r="AC1151" s="147"/>
      <c r="AD1151" s="147"/>
      <c r="AE1151" s="147"/>
      <c r="AF1151" s="147"/>
      <c r="AG1151" s="147" t="s">
        <v>293</v>
      </c>
      <c r="AH1151" s="147">
        <v>0</v>
      </c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3" x14ac:dyDescent="0.2">
      <c r="A1152" s="154"/>
      <c r="B1152" s="155"/>
      <c r="C1152" s="193" t="s">
        <v>643</v>
      </c>
      <c r="D1152" s="189"/>
      <c r="E1152" s="190">
        <v>1.3859999999999999</v>
      </c>
      <c r="F1152" s="158"/>
      <c r="G1152" s="158"/>
      <c r="H1152" s="158"/>
      <c r="I1152" s="158"/>
      <c r="J1152" s="158"/>
      <c r="K1152" s="158"/>
      <c r="L1152" s="158"/>
      <c r="M1152" s="158"/>
      <c r="N1152" s="157"/>
      <c r="O1152" s="157"/>
      <c r="P1152" s="157"/>
      <c r="Q1152" s="157"/>
      <c r="R1152" s="158"/>
      <c r="S1152" s="158"/>
      <c r="T1152" s="158"/>
      <c r="U1152" s="158"/>
      <c r="V1152" s="158"/>
      <c r="W1152" s="158"/>
      <c r="X1152" s="158"/>
      <c r="Y1152" s="158"/>
      <c r="Z1152" s="147"/>
      <c r="AA1152" s="147"/>
      <c r="AB1152" s="147"/>
      <c r="AC1152" s="147"/>
      <c r="AD1152" s="147"/>
      <c r="AE1152" s="147"/>
      <c r="AF1152" s="147"/>
      <c r="AG1152" s="147" t="s">
        <v>293</v>
      </c>
      <c r="AH1152" s="147">
        <v>0</v>
      </c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3" x14ac:dyDescent="0.2">
      <c r="A1153" s="154"/>
      <c r="B1153" s="155"/>
      <c r="C1153" s="193" t="s">
        <v>646</v>
      </c>
      <c r="D1153" s="189"/>
      <c r="E1153" s="190">
        <v>8.3244000000000007</v>
      </c>
      <c r="F1153" s="158"/>
      <c r="G1153" s="158"/>
      <c r="H1153" s="158"/>
      <c r="I1153" s="158"/>
      <c r="J1153" s="158"/>
      <c r="K1153" s="158"/>
      <c r="L1153" s="158"/>
      <c r="M1153" s="158"/>
      <c r="N1153" s="157"/>
      <c r="O1153" s="157"/>
      <c r="P1153" s="157"/>
      <c r="Q1153" s="157"/>
      <c r="R1153" s="158"/>
      <c r="S1153" s="158"/>
      <c r="T1153" s="158"/>
      <c r="U1153" s="158"/>
      <c r="V1153" s="158"/>
      <c r="W1153" s="158"/>
      <c r="X1153" s="158"/>
      <c r="Y1153" s="158"/>
      <c r="Z1153" s="147"/>
      <c r="AA1153" s="147"/>
      <c r="AB1153" s="147"/>
      <c r="AC1153" s="147"/>
      <c r="AD1153" s="147"/>
      <c r="AE1153" s="147"/>
      <c r="AF1153" s="147"/>
      <c r="AG1153" s="147" t="s">
        <v>293</v>
      </c>
      <c r="AH1153" s="147">
        <v>0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ht="22.5" outlineLevel="3" x14ac:dyDescent="0.2">
      <c r="A1154" s="154"/>
      <c r="B1154" s="155"/>
      <c r="C1154" s="193" t="s">
        <v>924</v>
      </c>
      <c r="D1154" s="189"/>
      <c r="E1154" s="190">
        <v>9.5282499999999999</v>
      </c>
      <c r="F1154" s="158"/>
      <c r="G1154" s="158"/>
      <c r="H1154" s="158"/>
      <c r="I1154" s="158"/>
      <c r="J1154" s="158"/>
      <c r="K1154" s="158"/>
      <c r="L1154" s="158"/>
      <c r="M1154" s="158"/>
      <c r="N1154" s="157"/>
      <c r="O1154" s="157"/>
      <c r="P1154" s="157"/>
      <c r="Q1154" s="157"/>
      <c r="R1154" s="158"/>
      <c r="S1154" s="158"/>
      <c r="T1154" s="158"/>
      <c r="U1154" s="158"/>
      <c r="V1154" s="158"/>
      <c r="W1154" s="158"/>
      <c r="X1154" s="158"/>
      <c r="Y1154" s="158"/>
      <c r="Z1154" s="147"/>
      <c r="AA1154" s="147"/>
      <c r="AB1154" s="147"/>
      <c r="AC1154" s="147"/>
      <c r="AD1154" s="147"/>
      <c r="AE1154" s="147"/>
      <c r="AF1154" s="147"/>
      <c r="AG1154" s="147" t="s">
        <v>293</v>
      </c>
      <c r="AH1154" s="147">
        <v>0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">
      <c r="A1155" s="154"/>
      <c r="B1155" s="155"/>
      <c r="C1155" s="193" t="s">
        <v>925</v>
      </c>
      <c r="D1155" s="189"/>
      <c r="E1155" s="190">
        <v>12.525</v>
      </c>
      <c r="F1155" s="158"/>
      <c r="G1155" s="158"/>
      <c r="H1155" s="158"/>
      <c r="I1155" s="158"/>
      <c r="J1155" s="158"/>
      <c r="K1155" s="158"/>
      <c r="L1155" s="158"/>
      <c r="M1155" s="158"/>
      <c r="N1155" s="157"/>
      <c r="O1155" s="157"/>
      <c r="P1155" s="157"/>
      <c r="Q1155" s="157"/>
      <c r="R1155" s="158"/>
      <c r="S1155" s="158"/>
      <c r="T1155" s="158"/>
      <c r="U1155" s="158"/>
      <c r="V1155" s="158"/>
      <c r="W1155" s="158"/>
      <c r="X1155" s="158"/>
      <c r="Y1155" s="158"/>
      <c r="Z1155" s="147"/>
      <c r="AA1155" s="147"/>
      <c r="AB1155" s="147"/>
      <c r="AC1155" s="147"/>
      <c r="AD1155" s="147"/>
      <c r="AE1155" s="147"/>
      <c r="AF1155" s="147"/>
      <c r="AG1155" s="147" t="s">
        <v>293</v>
      </c>
      <c r="AH1155" s="147">
        <v>0</v>
      </c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3" x14ac:dyDescent="0.2">
      <c r="A1156" s="154"/>
      <c r="B1156" s="155"/>
      <c r="C1156" s="193" t="s">
        <v>926</v>
      </c>
      <c r="D1156" s="189"/>
      <c r="E1156" s="190">
        <v>2.06535</v>
      </c>
      <c r="F1156" s="158"/>
      <c r="G1156" s="158"/>
      <c r="H1156" s="158"/>
      <c r="I1156" s="158"/>
      <c r="J1156" s="158"/>
      <c r="K1156" s="158"/>
      <c r="L1156" s="158"/>
      <c r="M1156" s="158"/>
      <c r="N1156" s="157"/>
      <c r="O1156" s="157"/>
      <c r="P1156" s="157"/>
      <c r="Q1156" s="157"/>
      <c r="R1156" s="158"/>
      <c r="S1156" s="158"/>
      <c r="T1156" s="158"/>
      <c r="U1156" s="158"/>
      <c r="V1156" s="158"/>
      <c r="W1156" s="158"/>
      <c r="X1156" s="158"/>
      <c r="Y1156" s="158"/>
      <c r="Z1156" s="147"/>
      <c r="AA1156" s="147"/>
      <c r="AB1156" s="147"/>
      <c r="AC1156" s="147"/>
      <c r="AD1156" s="147"/>
      <c r="AE1156" s="147"/>
      <c r="AF1156" s="147"/>
      <c r="AG1156" s="147" t="s">
        <v>293</v>
      </c>
      <c r="AH1156" s="147">
        <v>0</v>
      </c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ht="22.5" outlineLevel="3" x14ac:dyDescent="0.2">
      <c r="A1157" s="154"/>
      <c r="B1157" s="155"/>
      <c r="C1157" s="193" t="s">
        <v>927</v>
      </c>
      <c r="D1157" s="189"/>
      <c r="E1157" s="190">
        <v>11.558809999999999</v>
      </c>
      <c r="F1157" s="158"/>
      <c r="G1157" s="158"/>
      <c r="H1157" s="158"/>
      <c r="I1157" s="158"/>
      <c r="J1157" s="158"/>
      <c r="K1157" s="158"/>
      <c r="L1157" s="158"/>
      <c r="M1157" s="158"/>
      <c r="N1157" s="157"/>
      <c r="O1157" s="157"/>
      <c r="P1157" s="157"/>
      <c r="Q1157" s="157"/>
      <c r="R1157" s="158"/>
      <c r="S1157" s="158"/>
      <c r="T1157" s="158"/>
      <c r="U1157" s="158"/>
      <c r="V1157" s="158"/>
      <c r="W1157" s="158"/>
      <c r="X1157" s="158"/>
      <c r="Y1157" s="158"/>
      <c r="Z1157" s="147"/>
      <c r="AA1157" s="147"/>
      <c r="AB1157" s="147"/>
      <c r="AC1157" s="147"/>
      <c r="AD1157" s="147"/>
      <c r="AE1157" s="147"/>
      <c r="AF1157" s="147"/>
      <c r="AG1157" s="147" t="s">
        <v>293</v>
      </c>
      <c r="AH1157" s="147">
        <v>0</v>
      </c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ht="22.5" outlineLevel="3" x14ac:dyDescent="0.2">
      <c r="A1158" s="154"/>
      <c r="B1158" s="155"/>
      <c r="C1158" s="193" t="s">
        <v>928</v>
      </c>
      <c r="D1158" s="189"/>
      <c r="E1158" s="190">
        <v>18.01285</v>
      </c>
      <c r="F1158" s="158"/>
      <c r="G1158" s="158"/>
      <c r="H1158" s="158"/>
      <c r="I1158" s="158"/>
      <c r="J1158" s="158"/>
      <c r="K1158" s="158"/>
      <c r="L1158" s="158"/>
      <c r="M1158" s="158"/>
      <c r="N1158" s="157"/>
      <c r="O1158" s="157"/>
      <c r="P1158" s="157"/>
      <c r="Q1158" s="157"/>
      <c r="R1158" s="158"/>
      <c r="S1158" s="158"/>
      <c r="T1158" s="158"/>
      <c r="U1158" s="158"/>
      <c r="V1158" s="158"/>
      <c r="W1158" s="158"/>
      <c r="X1158" s="158"/>
      <c r="Y1158" s="158"/>
      <c r="Z1158" s="147"/>
      <c r="AA1158" s="147"/>
      <c r="AB1158" s="147"/>
      <c r="AC1158" s="147"/>
      <c r="AD1158" s="147"/>
      <c r="AE1158" s="147"/>
      <c r="AF1158" s="147"/>
      <c r="AG1158" s="147" t="s">
        <v>293</v>
      </c>
      <c r="AH1158" s="147">
        <v>0</v>
      </c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</row>
    <row r="1159" spans="1:60" outlineLevel="3" x14ac:dyDescent="0.2">
      <c r="A1159" s="154"/>
      <c r="B1159" s="155"/>
      <c r="C1159" s="193" t="s">
        <v>929</v>
      </c>
      <c r="D1159" s="189"/>
      <c r="E1159" s="190">
        <v>12.67</v>
      </c>
      <c r="F1159" s="158"/>
      <c r="G1159" s="158"/>
      <c r="H1159" s="158"/>
      <c r="I1159" s="158"/>
      <c r="J1159" s="158"/>
      <c r="K1159" s="158"/>
      <c r="L1159" s="158"/>
      <c r="M1159" s="158"/>
      <c r="N1159" s="157"/>
      <c r="O1159" s="157"/>
      <c r="P1159" s="157"/>
      <c r="Q1159" s="157"/>
      <c r="R1159" s="158"/>
      <c r="S1159" s="158"/>
      <c r="T1159" s="158"/>
      <c r="U1159" s="158"/>
      <c r="V1159" s="158"/>
      <c r="W1159" s="158"/>
      <c r="X1159" s="158"/>
      <c r="Y1159" s="158"/>
      <c r="Z1159" s="147"/>
      <c r="AA1159" s="147"/>
      <c r="AB1159" s="147"/>
      <c r="AC1159" s="147"/>
      <c r="AD1159" s="147"/>
      <c r="AE1159" s="147"/>
      <c r="AF1159" s="147"/>
      <c r="AG1159" s="147" t="s">
        <v>293</v>
      </c>
      <c r="AH1159" s="147">
        <v>0</v>
      </c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ht="22.5" outlineLevel="3" x14ac:dyDescent="0.2">
      <c r="A1160" s="154"/>
      <c r="B1160" s="155"/>
      <c r="C1160" s="193" t="s">
        <v>930</v>
      </c>
      <c r="D1160" s="189"/>
      <c r="E1160" s="190">
        <v>14.524990000000001</v>
      </c>
      <c r="F1160" s="158"/>
      <c r="G1160" s="158"/>
      <c r="H1160" s="158"/>
      <c r="I1160" s="158"/>
      <c r="J1160" s="158"/>
      <c r="K1160" s="158"/>
      <c r="L1160" s="158"/>
      <c r="M1160" s="158"/>
      <c r="N1160" s="157"/>
      <c r="O1160" s="157"/>
      <c r="P1160" s="157"/>
      <c r="Q1160" s="157"/>
      <c r="R1160" s="158"/>
      <c r="S1160" s="158"/>
      <c r="T1160" s="158"/>
      <c r="U1160" s="158"/>
      <c r="V1160" s="158"/>
      <c r="W1160" s="158"/>
      <c r="X1160" s="158"/>
      <c r="Y1160" s="158"/>
      <c r="Z1160" s="147"/>
      <c r="AA1160" s="147"/>
      <c r="AB1160" s="147"/>
      <c r="AC1160" s="147"/>
      <c r="AD1160" s="147"/>
      <c r="AE1160" s="147"/>
      <c r="AF1160" s="147"/>
      <c r="AG1160" s="147" t="s">
        <v>293</v>
      </c>
      <c r="AH1160" s="147">
        <v>0</v>
      </c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3" x14ac:dyDescent="0.2">
      <c r="A1161" s="154"/>
      <c r="B1161" s="155"/>
      <c r="C1161" s="193" t="s">
        <v>657</v>
      </c>
      <c r="D1161" s="189"/>
      <c r="E1161" s="190">
        <v>2.2687499999999998</v>
      </c>
      <c r="F1161" s="158"/>
      <c r="G1161" s="158"/>
      <c r="H1161" s="158"/>
      <c r="I1161" s="158"/>
      <c r="J1161" s="158"/>
      <c r="K1161" s="158"/>
      <c r="L1161" s="158"/>
      <c r="M1161" s="158"/>
      <c r="N1161" s="157"/>
      <c r="O1161" s="157"/>
      <c r="P1161" s="157"/>
      <c r="Q1161" s="157"/>
      <c r="R1161" s="158"/>
      <c r="S1161" s="158"/>
      <c r="T1161" s="158"/>
      <c r="U1161" s="158"/>
      <c r="V1161" s="158"/>
      <c r="W1161" s="158"/>
      <c r="X1161" s="158"/>
      <c r="Y1161" s="158"/>
      <c r="Z1161" s="147"/>
      <c r="AA1161" s="147"/>
      <c r="AB1161" s="147"/>
      <c r="AC1161" s="147"/>
      <c r="AD1161" s="147"/>
      <c r="AE1161" s="147"/>
      <c r="AF1161" s="147"/>
      <c r="AG1161" s="147" t="s">
        <v>293</v>
      </c>
      <c r="AH1161" s="147">
        <v>0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3" x14ac:dyDescent="0.2">
      <c r="A1162" s="154"/>
      <c r="B1162" s="155"/>
      <c r="C1162" s="193" t="s">
        <v>931</v>
      </c>
      <c r="D1162" s="189"/>
      <c r="E1162" s="190">
        <v>9.2070000000000007</v>
      </c>
      <c r="F1162" s="158"/>
      <c r="G1162" s="158"/>
      <c r="H1162" s="158"/>
      <c r="I1162" s="158"/>
      <c r="J1162" s="158"/>
      <c r="K1162" s="158"/>
      <c r="L1162" s="158"/>
      <c r="M1162" s="158"/>
      <c r="N1162" s="157"/>
      <c r="O1162" s="157"/>
      <c r="P1162" s="157"/>
      <c r="Q1162" s="157"/>
      <c r="R1162" s="158"/>
      <c r="S1162" s="158"/>
      <c r="T1162" s="158"/>
      <c r="U1162" s="158"/>
      <c r="V1162" s="158"/>
      <c r="W1162" s="158"/>
      <c r="X1162" s="158"/>
      <c r="Y1162" s="158"/>
      <c r="Z1162" s="147"/>
      <c r="AA1162" s="147"/>
      <c r="AB1162" s="147"/>
      <c r="AC1162" s="147"/>
      <c r="AD1162" s="147"/>
      <c r="AE1162" s="147"/>
      <c r="AF1162" s="147"/>
      <c r="AG1162" s="147" t="s">
        <v>293</v>
      </c>
      <c r="AH1162" s="147">
        <v>0</v>
      </c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3" x14ac:dyDescent="0.2">
      <c r="A1163" s="154"/>
      <c r="B1163" s="155"/>
      <c r="C1163" s="193" t="s">
        <v>932</v>
      </c>
      <c r="D1163" s="189"/>
      <c r="E1163" s="190">
        <v>39.478490000000001</v>
      </c>
      <c r="F1163" s="158"/>
      <c r="G1163" s="158"/>
      <c r="H1163" s="158"/>
      <c r="I1163" s="158"/>
      <c r="J1163" s="158"/>
      <c r="K1163" s="158"/>
      <c r="L1163" s="158"/>
      <c r="M1163" s="158"/>
      <c r="N1163" s="157"/>
      <c r="O1163" s="157"/>
      <c r="P1163" s="157"/>
      <c r="Q1163" s="157"/>
      <c r="R1163" s="158"/>
      <c r="S1163" s="158"/>
      <c r="T1163" s="158"/>
      <c r="U1163" s="158"/>
      <c r="V1163" s="158"/>
      <c r="W1163" s="158"/>
      <c r="X1163" s="158"/>
      <c r="Y1163" s="158"/>
      <c r="Z1163" s="147"/>
      <c r="AA1163" s="147"/>
      <c r="AB1163" s="147"/>
      <c r="AC1163" s="147"/>
      <c r="AD1163" s="147"/>
      <c r="AE1163" s="147"/>
      <c r="AF1163" s="147"/>
      <c r="AG1163" s="147" t="s">
        <v>293</v>
      </c>
      <c r="AH1163" s="147">
        <v>0</v>
      </c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3" x14ac:dyDescent="0.2">
      <c r="A1164" s="154"/>
      <c r="B1164" s="155"/>
      <c r="C1164" s="193" t="s">
        <v>933</v>
      </c>
      <c r="D1164" s="189"/>
      <c r="E1164" s="190">
        <v>3.1893799999999999</v>
      </c>
      <c r="F1164" s="158"/>
      <c r="G1164" s="158"/>
      <c r="H1164" s="158"/>
      <c r="I1164" s="158"/>
      <c r="J1164" s="158"/>
      <c r="K1164" s="158"/>
      <c r="L1164" s="158"/>
      <c r="M1164" s="158"/>
      <c r="N1164" s="157"/>
      <c r="O1164" s="157"/>
      <c r="P1164" s="157"/>
      <c r="Q1164" s="157"/>
      <c r="R1164" s="158"/>
      <c r="S1164" s="158"/>
      <c r="T1164" s="158"/>
      <c r="U1164" s="158"/>
      <c r="V1164" s="158"/>
      <c r="W1164" s="158"/>
      <c r="X1164" s="158"/>
      <c r="Y1164" s="158"/>
      <c r="Z1164" s="147"/>
      <c r="AA1164" s="147"/>
      <c r="AB1164" s="147"/>
      <c r="AC1164" s="147"/>
      <c r="AD1164" s="147"/>
      <c r="AE1164" s="147"/>
      <c r="AF1164" s="147"/>
      <c r="AG1164" s="147" t="s">
        <v>293</v>
      </c>
      <c r="AH1164" s="147">
        <v>0</v>
      </c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</row>
    <row r="1165" spans="1:60" outlineLevel="3" x14ac:dyDescent="0.2">
      <c r="A1165" s="154"/>
      <c r="B1165" s="155"/>
      <c r="C1165" s="193" t="s">
        <v>343</v>
      </c>
      <c r="D1165" s="189"/>
      <c r="E1165" s="190">
        <v>14.701499999999999</v>
      </c>
      <c r="F1165" s="158"/>
      <c r="G1165" s="158"/>
      <c r="H1165" s="158"/>
      <c r="I1165" s="158"/>
      <c r="J1165" s="158"/>
      <c r="K1165" s="158"/>
      <c r="L1165" s="158"/>
      <c r="M1165" s="158"/>
      <c r="N1165" s="157"/>
      <c r="O1165" s="157"/>
      <c r="P1165" s="157"/>
      <c r="Q1165" s="157"/>
      <c r="R1165" s="158"/>
      <c r="S1165" s="158"/>
      <c r="T1165" s="158"/>
      <c r="U1165" s="158"/>
      <c r="V1165" s="158"/>
      <c r="W1165" s="158"/>
      <c r="X1165" s="158"/>
      <c r="Y1165" s="158"/>
      <c r="Z1165" s="147"/>
      <c r="AA1165" s="147"/>
      <c r="AB1165" s="147"/>
      <c r="AC1165" s="147"/>
      <c r="AD1165" s="147"/>
      <c r="AE1165" s="147"/>
      <c r="AF1165" s="147"/>
      <c r="AG1165" s="147" t="s">
        <v>293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ht="22.5" outlineLevel="1" x14ac:dyDescent="0.2">
      <c r="A1166" s="168">
        <v>176</v>
      </c>
      <c r="B1166" s="169" t="s">
        <v>1592</v>
      </c>
      <c r="C1166" s="184" t="s">
        <v>1593</v>
      </c>
      <c r="D1166" s="170" t="s">
        <v>287</v>
      </c>
      <c r="E1166" s="171">
        <v>196.86206999999999</v>
      </c>
      <c r="F1166" s="172"/>
      <c r="G1166" s="173">
        <f>ROUND(E1166*F1166,2)</f>
        <v>0</v>
      </c>
      <c r="H1166" s="172"/>
      <c r="I1166" s="173">
        <f>ROUND(E1166*H1166,2)</f>
        <v>0</v>
      </c>
      <c r="J1166" s="172"/>
      <c r="K1166" s="173">
        <f>ROUND(E1166*J1166,2)</f>
        <v>0</v>
      </c>
      <c r="L1166" s="173">
        <v>21</v>
      </c>
      <c r="M1166" s="173">
        <f>G1166*(1+L1166/100)</f>
        <v>0</v>
      </c>
      <c r="N1166" s="171">
        <v>5.9999999999999995E-4</v>
      </c>
      <c r="O1166" s="171">
        <f>ROUND(E1166*N1166,2)</f>
        <v>0.12</v>
      </c>
      <c r="P1166" s="171">
        <v>0</v>
      </c>
      <c r="Q1166" s="171">
        <f>ROUND(E1166*P1166,2)</f>
        <v>0</v>
      </c>
      <c r="R1166" s="173" t="s">
        <v>1558</v>
      </c>
      <c r="S1166" s="173" t="s">
        <v>248</v>
      </c>
      <c r="T1166" s="174" t="s">
        <v>289</v>
      </c>
      <c r="U1166" s="158">
        <v>0</v>
      </c>
      <c r="V1166" s="158">
        <f>ROUND(E1166*U1166,2)</f>
        <v>0</v>
      </c>
      <c r="W1166" s="158"/>
      <c r="X1166" s="158" t="s">
        <v>290</v>
      </c>
      <c r="Y1166" s="158" t="s">
        <v>250</v>
      </c>
      <c r="Z1166" s="147"/>
      <c r="AA1166" s="147"/>
      <c r="AB1166" s="147"/>
      <c r="AC1166" s="147"/>
      <c r="AD1166" s="147"/>
      <c r="AE1166" s="147"/>
      <c r="AF1166" s="147"/>
      <c r="AG1166" s="147" t="s">
        <v>291</v>
      </c>
      <c r="AH1166" s="147"/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2" x14ac:dyDescent="0.2">
      <c r="A1167" s="154"/>
      <c r="B1167" s="155"/>
      <c r="C1167" s="193" t="s">
        <v>1588</v>
      </c>
      <c r="D1167" s="189"/>
      <c r="E1167" s="190">
        <v>196.86206999999999</v>
      </c>
      <c r="F1167" s="158"/>
      <c r="G1167" s="158"/>
      <c r="H1167" s="158"/>
      <c r="I1167" s="158"/>
      <c r="J1167" s="158"/>
      <c r="K1167" s="158"/>
      <c r="L1167" s="158"/>
      <c r="M1167" s="158"/>
      <c r="N1167" s="157"/>
      <c r="O1167" s="157"/>
      <c r="P1167" s="157"/>
      <c r="Q1167" s="157"/>
      <c r="R1167" s="158"/>
      <c r="S1167" s="158"/>
      <c r="T1167" s="158"/>
      <c r="U1167" s="158"/>
      <c r="V1167" s="158"/>
      <c r="W1167" s="158"/>
      <c r="X1167" s="158"/>
      <c r="Y1167" s="158"/>
      <c r="Z1167" s="147"/>
      <c r="AA1167" s="147"/>
      <c r="AB1167" s="147"/>
      <c r="AC1167" s="147"/>
      <c r="AD1167" s="147"/>
      <c r="AE1167" s="147"/>
      <c r="AF1167" s="147"/>
      <c r="AG1167" s="147" t="s">
        <v>293</v>
      </c>
      <c r="AH1167" s="147">
        <v>5</v>
      </c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ht="22.5" outlineLevel="1" x14ac:dyDescent="0.2">
      <c r="A1168" s="168">
        <v>177</v>
      </c>
      <c r="B1168" s="169" t="s">
        <v>1594</v>
      </c>
      <c r="C1168" s="184" t="s">
        <v>1595</v>
      </c>
      <c r="D1168" s="170" t="s">
        <v>287</v>
      </c>
      <c r="E1168" s="171">
        <v>226.39138</v>
      </c>
      <c r="F1168" s="172"/>
      <c r="G1168" s="173">
        <f>ROUND(E1168*F1168,2)</f>
        <v>0</v>
      </c>
      <c r="H1168" s="172"/>
      <c r="I1168" s="173">
        <f>ROUND(E1168*H1168,2)</f>
        <v>0</v>
      </c>
      <c r="J1168" s="172"/>
      <c r="K1168" s="173">
        <f>ROUND(E1168*J1168,2)</f>
        <v>0</v>
      </c>
      <c r="L1168" s="173">
        <v>21</v>
      </c>
      <c r="M1168" s="173">
        <f>G1168*(1+L1168/100)</f>
        <v>0</v>
      </c>
      <c r="N1168" s="171">
        <v>1.9199999999999998E-2</v>
      </c>
      <c r="O1168" s="171">
        <f>ROUND(E1168*N1168,2)</f>
        <v>4.3499999999999996</v>
      </c>
      <c r="P1168" s="171">
        <v>0</v>
      </c>
      <c r="Q1168" s="171">
        <f>ROUND(E1168*P1168,2)</f>
        <v>0</v>
      </c>
      <c r="R1168" s="173"/>
      <c r="S1168" s="173" t="s">
        <v>672</v>
      </c>
      <c r="T1168" s="174" t="s">
        <v>249</v>
      </c>
      <c r="U1168" s="158">
        <v>0</v>
      </c>
      <c r="V1168" s="158">
        <f>ROUND(E1168*U1168,2)</f>
        <v>0</v>
      </c>
      <c r="W1168" s="158"/>
      <c r="X1168" s="158" t="s">
        <v>963</v>
      </c>
      <c r="Y1168" s="158" t="s">
        <v>250</v>
      </c>
      <c r="Z1168" s="147"/>
      <c r="AA1168" s="147"/>
      <c r="AB1168" s="147"/>
      <c r="AC1168" s="147"/>
      <c r="AD1168" s="147"/>
      <c r="AE1168" s="147"/>
      <c r="AF1168" s="147"/>
      <c r="AG1168" s="147" t="s">
        <v>964</v>
      </c>
      <c r="AH1168" s="147"/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outlineLevel="2" x14ac:dyDescent="0.2">
      <c r="A1169" s="154"/>
      <c r="B1169" s="155"/>
      <c r="C1169" s="193" t="s">
        <v>1596</v>
      </c>
      <c r="D1169" s="189"/>
      <c r="E1169" s="190">
        <v>226.39138</v>
      </c>
      <c r="F1169" s="158"/>
      <c r="G1169" s="158"/>
      <c r="H1169" s="158"/>
      <c r="I1169" s="158"/>
      <c r="J1169" s="158"/>
      <c r="K1169" s="158"/>
      <c r="L1169" s="158"/>
      <c r="M1169" s="158"/>
      <c r="N1169" s="157"/>
      <c r="O1169" s="157"/>
      <c r="P1169" s="157"/>
      <c r="Q1169" s="157"/>
      <c r="R1169" s="158"/>
      <c r="S1169" s="158"/>
      <c r="T1169" s="158"/>
      <c r="U1169" s="158"/>
      <c r="V1169" s="158"/>
      <c r="W1169" s="158"/>
      <c r="X1169" s="158"/>
      <c r="Y1169" s="158"/>
      <c r="Z1169" s="147"/>
      <c r="AA1169" s="147"/>
      <c r="AB1169" s="147"/>
      <c r="AC1169" s="147"/>
      <c r="AD1169" s="147"/>
      <c r="AE1169" s="147"/>
      <c r="AF1169" s="147"/>
      <c r="AG1169" s="147" t="s">
        <v>293</v>
      </c>
      <c r="AH1169" s="147">
        <v>5</v>
      </c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outlineLevel="1" x14ac:dyDescent="0.2">
      <c r="A1170" s="176">
        <v>178</v>
      </c>
      <c r="B1170" s="177" t="s">
        <v>1597</v>
      </c>
      <c r="C1170" s="185" t="s">
        <v>1598</v>
      </c>
      <c r="D1170" s="178" t="s">
        <v>768</v>
      </c>
      <c r="E1170" s="179">
        <v>5.5396999999999998</v>
      </c>
      <c r="F1170" s="180"/>
      <c r="G1170" s="181">
        <f>ROUND(E1170*F1170,2)</f>
        <v>0</v>
      </c>
      <c r="H1170" s="180"/>
      <c r="I1170" s="181">
        <f>ROUND(E1170*H1170,2)</f>
        <v>0</v>
      </c>
      <c r="J1170" s="180"/>
      <c r="K1170" s="181">
        <f>ROUND(E1170*J1170,2)</f>
        <v>0</v>
      </c>
      <c r="L1170" s="181">
        <v>21</v>
      </c>
      <c r="M1170" s="181">
        <f>G1170*(1+L1170/100)</f>
        <v>0</v>
      </c>
      <c r="N1170" s="179">
        <v>0</v>
      </c>
      <c r="O1170" s="179">
        <f>ROUND(E1170*N1170,2)</f>
        <v>0</v>
      </c>
      <c r="P1170" s="179">
        <v>0</v>
      </c>
      <c r="Q1170" s="179">
        <f>ROUND(E1170*P1170,2)</f>
        <v>0</v>
      </c>
      <c r="R1170" s="181" t="s">
        <v>1558</v>
      </c>
      <c r="S1170" s="181" t="s">
        <v>248</v>
      </c>
      <c r="T1170" s="182" t="s">
        <v>289</v>
      </c>
      <c r="U1170" s="158">
        <v>1.2649999999999999</v>
      </c>
      <c r="V1170" s="158">
        <f>ROUND(E1170*U1170,2)</f>
        <v>7.01</v>
      </c>
      <c r="W1170" s="158"/>
      <c r="X1170" s="158" t="s">
        <v>1064</v>
      </c>
      <c r="Y1170" s="158" t="s">
        <v>250</v>
      </c>
      <c r="Z1170" s="147"/>
      <c r="AA1170" s="147"/>
      <c r="AB1170" s="147"/>
      <c r="AC1170" s="147"/>
      <c r="AD1170" s="147"/>
      <c r="AE1170" s="147"/>
      <c r="AF1170" s="147"/>
      <c r="AG1170" s="147" t="s">
        <v>1065</v>
      </c>
      <c r="AH1170" s="147"/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47"/>
      <c r="BB1170" s="147"/>
      <c r="BC1170" s="147"/>
      <c r="BD1170" s="147"/>
      <c r="BE1170" s="147"/>
      <c r="BF1170" s="147"/>
      <c r="BG1170" s="147"/>
      <c r="BH1170" s="147"/>
    </row>
    <row r="1171" spans="1:60" x14ac:dyDescent="0.2">
      <c r="A1171" s="161" t="s">
        <v>243</v>
      </c>
      <c r="B1171" s="162" t="s">
        <v>148</v>
      </c>
      <c r="C1171" s="183" t="s">
        <v>149</v>
      </c>
      <c r="D1171" s="163"/>
      <c r="E1171" s="164"/>
      <c r="F1171" s="165"/>
      <c r="G1171" s="165">
        <f>SUMIF(AG1172:AG1173,"&lt;&gt;NOR",G1172:G1173)</f>
        <v>0</v>
      </c>
      <c r="H1171" s="165"/>
      <c r="I1171" s="165">
        <f>SUM(I1172:I1173)</f>
        <v>0</v>
      </c>
      <c r="J1171" s="165"/>
      <c r="K1171" s="165">
        <f>SUM(K1172:K1173)</f>
        <v>0</v>
      </c>
      <c r="L1171" s="165"/>
      <c r="M1171" s="165">
        <f>SUM(M1172:M1173)</f>
        <v>0</v>
      </c>
      <c r="N1171" s="164"/>
      <c r="O1171" s="164">
        <f>SUM(O1172:O1173)</f>
        <v>0.02</v>
      </c>
      <c r="P1171" s="164"/>
      <c r="Q1171" s="164">
        <f>SUM(Q1172:Q1173)</f>
        <v>0</v>
      </c>
      <c r="R1171" s="165"/>
      <c r="S1171" s="165"/>
      <c r="T1171" s="166"/>
      <c r="U1171" s="160"/>
      <c r="V1171" s="160">
        <f>SUM(V1172:V1173)</f>
        <v>12.5</v>
      </c>
      <c r="W1171" s="160"/>
      <c r="X1171" s="160"/>
      <c r="Y1171" s="160"/>
      <c r="AG1171" t="s">
        <v>244</v>
      </c>
    </row>
    <row r="1172" spans="1:60" ht="22.5" outlineLevel="1" x14ac:dyDescent="0.2">
      <c r="A1172" s="168">
        <v>179</v>
      </c>
      <c r="B1172" s="169" t="s">
        <v>1599</v>
      </c>
      <c r="C1172" s="184" t="s">
        <v>1600</v>
      </c>
      <c r="D1172" s="170" t="s">
        <v>287</v>
      </c>
      <c r="E1172" s="171">
        <v>122.68474999999999</v>
      </c>
      <c r="F1172" s="172"/>
      <c r="G1172" s="173">
        <f>ROUND(E1172*F1172,2)</f>
        <v>0</v>
      </c>
      <c r="H1172" s="172"/>
      <c r="I1172" s="173">
        <f>ROUND(E1172*H1172,2)</f>
        <v>0</v>
      </c>
      <c r="J1172" s="172"/>
      <c r="K1172" s="173">
        <f>ROUND(E1172*J1172,2)</f>
        <v>0</v>
      </c>
      <c r="L1172" s="173">
        <v>21</v>
      </c>
      <c r="M1172" s="173">
        <f>G1172*(1+L1172/100)</f>
        <v>0</v>
      </c>
      <c r="N1172" s="171">
        <v>1.4999999999999999E-4</v>
      </c>
      <c r="O1172" s="171">
        <f>ROUND(E1172*N1172,2)</f>
        <v>0.02</v>
      </c>
      <c r="P1172" s="171">
        <v>0</v>
      </c>
      <c r="Q1172" s="171">
        <f>ROUND(E1172*P1172,2)</f>
        <v>0</v>
      </c>
      <c r="R1172" s="173" t="s">
        <v>1601</v>
      </c>
      <c r="S1172" s="173" t="s">
        <v>248</v>
      </c>
      <c r="T1172" s="174" t="s">
        <v>289</v>
      </c>
      <c r="U1172" s="158">
        <v>0.10191</v>
      </c>
      <c r="V1172" s="158">
        <f>ROUND(E1172*U1172,2)</f>
        <v>12.5</v>
      </c>
      <c r="W1172" s="158"/>
      <c r="X1172" s="158" t="s">
        <v>290</v>
      </c>
      <c r="Y1172" s="158" t="s">
        <v>250</v>
      </c>
      <c r="Z1172" s="147"/>
      <c r="AA1172" s="147"/>
      <c r="AB1172" s="147"/>
      <c r="AC1172" s="147"/>
      <c r="AD1172" s="147"/>
      <c r="AE1172" s="147"/>
      <c r="AF1172" s="147"/>
      <c r="AG1172" s="147" t="s">
        <v>291</v>
      </c>
      <c r="AH1172" s="147"/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outlineLevel="2" x14ac:dyDescent="0.2">
      <c r="A1173" s="154"/>
      <c r="B1173" s="155"/>
      <c r="C1173" s="193" t="s">
        <v>1602</v>
      </c>
      <c r="D1173" s="189"/>
      <c r="E1173" s="190">
        <v>122.68474999999999</v>
      </c>
      <c r="F1173" s="158"/>
      <c r="G1173" s="158"/>
      <c r="H1173" s="158"/>
      <c r="I1173" s="158"/>
      <c r="J1173" s="158"/>
      <c r="K1173" s="158"/>
      <c r="L1173" s="158"/>
      <c r="M1173" s="158"/>
      <c r="N1173" s="157"/>
      <c r="O1173" s="157"/>
      <c r="P1173" s="157"/>
      <c r="Q1173" s="157"/>
      <c r="R1173" s="158"/>
      <c r="S1173" s="158"/>
      <c r="T1173" s="158"/>
      <c r="U1173" s="158"/>
      <c r="V1173" s="158"/>
      <c r="W1173" s="158"/>
      <c r="X1173" s="158"/>
      <c r="Y1173" s="158"/>
      <c r="Z1173" s="147"/>
      <c r="AA1173" s="147"/>
      <c r="AB1173" s="147"/>
      <c r="AC1173" s="147"/>
      <c r="AD1173" s="147"/>
      <c r="AE1173" s="147"/>
      <c r="AF1173" s="147"/>
      <c r="AG1173" s="147" t="s">
        <v>293</v>
      </c>
      <c r="AH1173" s="147">
        <v>5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x14ac:dyDescent="0.2">
      <c r="A1174" s="161" t="s">
        <v>243</v>
      </c>
      <c r="B1174" s="162" t="s">
        <v>150</v>
      </c>
      <c r="C1174" s="183" t="s">
        <v>151</v>
      </c>
      <c r="D1174" s="163"/>
      <c r="E1174" s="164"/>
      <c r="F1174" s="165"/>
      <c r="G1174" s="165">
        <f>SUMIF(AG1175:AG1210,"&lt;&gt;NOR",G1175:G1210)</f>
        <v>0</v>
      </c>
      <c r="H1174" s="165"/>
      <c r="I1174" s="165">
        <f>SUM(I1175:I1210)</f>
        <v>0</v>
      </c>
      <c r="J1174" s="165"/>
      <c r="K1174" s="165">
        <f>SUM(K1175:K1210)</f>
        <v>0</v>
      </c>
      <c r="L1174" s="165"/>
      <c r="M1174" s="165">
        <f>SUM(M1175:M1210)</f>
        <v>0</v>
      </c>
      <c r="N1174" s="164"/>
      <c r="O1174" s="164">
        <f>SUM(O1175:O1210)</f>
        <v>1.8599999999999999</v>
      </c>
      <c r="P1174" s="164"/>
      <c r="Q1174" s="164">
        <f>SUM(Q1175:Q1210)</f>
        <v>0</v>
      </c>
      <c r="R1174" s="165"/>
      <c r="S1174" s="165"/>
      <c r="T1174" s="166"/>
      <c r="U1174" s="160"/>
      <c r="V1174" s="160">
        <f>SUM(V1175:V1210)</f>
        <v>156.16</v>
      </c>
      <c r="W1174" s="160"/>
      <c r="X1174" s="160"/>
      <c r="Y1174" s="160"/>
      <c r="AG1174" t="s">
        <v>244</v>
      </c>
    </row>
    <row r="1175" spans="1:60" ht="22.5" outlineLevel="1" x14ac:dyDescent="0.2">
      <c r="A1175" s="168">
        <v>180</v>
      </c>
      <c r="B1175" s="169" t="s">
        <v>1603</v>
      </c>
      <c r="C1175" s="184" t="s">
        <v>1604</v>
      </c>
      <c r="D1175" s="170" t="s">
        <v>383</v>
      </c>
      <c r="E1175" s="171">
        <v>1</v>
      </c>
      <c r="F1175" s="172"/>
      <c r="G1175" s="173">
        <f>ROUND(E1175*F1175,2)</f>
        <v>0</v>
      </c>
      <c r="H1175" s="172"/>
      <c r="I1175" s="173">
        <f>ROUND(E1175*H1175,2)</f>
        <v>0</v>
      </c>
      <c r="J1175" s="172"/>
      <c r="K1175" s="173">
        <f>ROUND(E1175*J1175,2)</f>
        <v>0</v>
      </c>
      <c r="L1175" s="173">
        <v>21</v>
      </c>
      <c r="M1175" s="173">
        <f>G1175*(1+L1175/100)</f>
        <v>0</v>
      </c>
      <c r="N1175" s="171">
        <v>6.9999999999999999E-4</v>
      </c>
      <c r="O1175" s="171">
        <f>ROUND(E1175*N1175,2)</f>
        <v>0</v>
      </c>
      <c r="P1175" s="171">
        <v>0</v>
      </c>
      <c r="Q1175" s="171">
        <f>ROUND(E1175*P1175,2)</f>
        <v>0</v>
      </c>
      <c r="R1175" s="173"/>
      <c r="S1175" s="173" t="s">
        <v>672</v>
      </c>
      <c r="T1175" s="174" t="s">
        <v>249</v>
      </c>
      <c r="U1175" s="158">
        <v>2.21</v>
      </c>
      <c r="V1175" s="158">
        <f>ROUND(E1175*U1175,2)</f>
        <v>2.21</v>
      </c>
      <c r="W1175" s="158"/>
      <c r="X1175" s="158" t="s">
        <v>290</v>
      </c>
      <c r="Y1175" s="158" t="s">
        <v>250</v>
      </c>
      <c r="Z1175" s="147"/>
      <c r="AA1175" s="147"/>
      <c r="AB1175" s="147"/>
      <c r="AC1175" s="147"/>
      <c r="AD1175" s="147"/>
      <c r="AE1175" s="147"/>
      <c r="AF1175" s="147"/>
      <c r="AG1175" s="147" t="s">
        <v>291</v>
      </c>
      <c r="AH1175" s="147"/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2" x14ac:dyDescent="0.2">
      <c r="A1176" s="154"/>
      <c r="B1176" s="155"/>
      <c r="C1176" s="193" t="s">
        <v>1605</v>
      </c>
      <c r="D1176" s="189"/>
      <c r="E1176" s="190">
        <v>1</v>
      </c>
      <c r="F1176" s="158"/>
      <c r="G1176" s="158"/>
      <c r="H1176" s="158"/>
      <c r="I1176" s="158"/>
      <c r="J1176" s="158"/>
      <c r="K1176" s="158"/>
      <c r="L1176" s="158"/>
      <c r="M1176" s="158"/>
      <c r="N1176" s="157"/>
      <c r="O1176" s="157"/>
      <c r="P1176" s="157"/>
      <c r="Q1176" s="157"/>
      <c r="R1176" s="158"/>
      <c r="S1176" s="158"/>
      <c r="T1176" s="158"/>
      <c r="U1176" s="158"/>
      <c r="V1176" s="158"/>
      <c r="W1176" s="158"/>
      <c r="X1176" s="158"/>
      <c r="Y1176" s="158"/>
      <c r="Z1176" s="147"/>
      <c r="AA1176" s="147"/>
      <c r="AB1176" s="147"/>
      <c r="AC1176" s="147"/>
      <c r="AD1176" s="147"/>
      <c r="AE1176" s="147"/>
      <c r="AF1176" s="147"/>
      <c r="AG1176" s="147" t="s">
        <v>293</v>
      </c>
      <c r="AH1176" s="147">
        <v>0</v>
      </c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ht="22.5" outlineLevel="1" x14ac:dyDescent="0.2">
      <c r="A1177" s="168">
        <v>181</v>
      </c>
      <c r="B1177" s="169" t="s">
        <v>1606</v>
      </c>
      <c r="C1177" s="184" t="s">
        <v>1607</v>
      </c>
      <c r="D1177" s="170" t="s">
        <v>383</v>
      </c>
      <c r="E1177" s="171">
        <v>9</v>
      </c>
      <c r="F1177" s="172"/>
      <c r="G1177" s="173">
        <f>ROUND(E1177*F1177,2)</f>
        <v>0</v>
      </c>
      <c r="H1177" s="172"/>
      <c r="I1177" s="173">
        <f>ROUND(E1177*H1177,2)</f>
        <v>0</v>
      </c>
      <c r="J1177" s="172"/>
      <c r="K1177" s="173">
        <f>ROUND(E1177*J1177,2)</f>
        <v>0</v>
      </c>
      <c r="L1177" s="173">
        <v>21</v>
      </c>
      <c r="M1177" s="173">
        <f>G1177*(1+L1177/100)</f>
        <v>0</v>
      </c>
      <c r="N1177" s="171">
        <v>6.9999999999999999E-4</v>
      </c>
      <c r="O1177" s="171">
        <f>ROUND(E1177*N1177,2)</f>
        <v>0.01</v>
      </c>
      <c r="P1177" s="171">
        <v>0</v>
      </c>
      <c r="Q1177" s="171">
        <f>ROUND(E1177*P1177,2)</f>
        <v>0</v>
      </c>
      <c r="R1177" s="173"/>
      <c r="S1177" s="173" t="s">
        <v>672</v>
      </c>
      <c r="T1177" s="174" t="s">
        <v>249</v>
      </c>
      <c r="U1177" s="158">
        <v>2.31</v>
      </c>
      <c r="V1177" s="158">
        <f>ROUND(E1177*U1177,2)</f>
        <v>20.79</v>
      </c>
      <c r="W1177" s="158"/>
      <c r="X1177" s="158" t="s">
        <v>290</v>
      </c>
      <c r="Y1177" s="158" t="s">
        <v>250</v>
      </c>
      <c r="Z1177" s="147"/>
      <c r="AA1177" s="147"/>
      <c r="AB1177" s="147"/>
      <c r="AC1177" s="147"/>
      <c r="AD1177" s="147"/>
      <c r="AE1177" s="147"/>
      <c r="AF1177" s="147"/>
      <c r="AG1177" s="147" t="s">
        <v>291</v>
      </c>
      <c r="AH1177" s="147"/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outlineLevel="2" x14ac:dyDescent="0.2">
      <c r="A1178" s="154"/>
      <c r="B1178" s="155"/>
      <c r="C1178" s="193" t="s">
        <v>1608</v>
      </c>
      <c r="D1178" s="189"/>
      <c r="E1178" s="190">
        <v>9</v>
      </c>
      <c r="F1178" s="158"/>
      <c r="G1178" s="158"/>
      <c r="H1178" s="158"/>
      <c r="I1178" s="158"/>
      <c r="J1178" s="158"/>
      <c r="K1178" s="158"/>
      <c r="L1178" s="158"/>
      <c r="M1178" s="158"/>
      <c r="N1178" s="157"/>
      <c r="O1178" s="157"/>
      <c r="P1178" s="157"/>
      <c r="Q1178" s="157"/>
      <c r="R1178" s="158"/>
      <c r="S1178" s="158"/>
      <c r="T1178" s="158"/>
      <c r="U1178" s="158"/>
      <c r="V1178" s="158"/>
      <c r="W1178" s="158"/>
      <c r="X1178" s="158"/>
      <c r="Y1178" s="158"/>
      <c r="Z1178" s="147"/>
      <c r="AA1178" s="147"/>
      <c r="AB1178" s="147"/>
      <c r="AC1178" s="147"/>
      <c r="AD1178" s="147"/>
      <c r="AE1178" s="147"/>
      <c r="AF1178" s="147"/>
      <c r="AG1178" s="147" t="s">
        <v>293</v>
      </c>
      <c r="AH1178" s="147">
        <v>0</v>
      </c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47"/>
      <c r="BB1178" s="147"/>
      <c r="BC1178" s="147"/>
      <c r="BD1178" s="147"/>
      <c r="BE1178" s="147"/>
      <c r="BF1178" s="147"/>
      <c r="BG1178" s="147"/>
      <c r="BH1178" s="147"/>
    </row>
    <row r="1179" spans="1:60" ht="22.5" outlineLevel="1" x14ac:dyDescent="0.2">
      <c r="A1179" s="168">
        <v>182</v>
      </c>
      <c r="B1179" s="169" t="s">
        <v>1609</v>
      </c>
      <c r="C1179" s="184" t="s">
        <v>1610</v>
      </c>
      <c r="D1179" s="170" t="s">
        <v>383</v>
      </c>
      <c r="E1179" s="171">
        <v>12</v>
      </c>
      <c r="F1179" s="172"/>
      <c r="G1179" s="173">
        <f>ROUND(E1179*F1179,2)</f>
        <v>0</v>
      </c>
      <c r="H1179" s="172"/>
      <c r="I1179" s="173">
        <f>ROUND(E1179*H1179,2)</f>
        <v>0</v>
      </c>
      <c r="J1179" s="172"/>
      <c r="K1179" s="173">
        <f>ROUND(E1179*J1179,2)</f>
        <v>0</v>
      </c>
      <c r="L1179" s="173">
        <v>21</v>
      </c>
      <c r="M1179" s="173">
        <f>G1179*(1+L1179/100)</f>
        <v>0</v>
      </c>
      <c r="N1179" s="171">
        <v>8.9999999999999998E-4</v>
      </c>
      <c r="O1179" s="171">
        <f>ROUND(E1179*N1179,2)</f>
        <v>0.01</v>
      </c>
      <c r="P1179" s="171">
        <v>0</v>
      </c>
      <c r="Q1179" s="171">
        <f>ROUND(E1179*P1179,2)</f>
        <v>0</v>
      </c>
      <c r="R1179" s="173"/>
      <c r="S1179" s="173" t="s">
        <v>672</v>
      </c>
      <c r="T1179" s="174" t="s">
        <v>249</v>
      </c>
      <c r="U1179" s="158">
        <v>2.41</v>
      </c>
      <c r="V1179" s="158">
        <f>ROUND(E1179*U1179,2)</f>
        <v>28.92</v>
      </c>
      <c r="W1179" s="158"/>
      <c r="X1179" s="158" t="s">
        <v>290</v>
      </c>
      <c r="Y1179" s="158" t="s">
        <v>250</v>
      </c>
      <c r="Z1179" s="147"/>
      <c r="AA1179" s="147"/>
      <c r="AB1179" s="147"/>
      <c r="AC1179" s="147"/>
      <c r="AD1179" s="147"/>
      <c r="AE1179" s="147"/>
      <c r="AF1179" s="147"/>
      <c r="AG1179" s="147" t="s">
        <v>291</v>
      </c>
      <c r="AH1179" s="147"/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outlineLevel="2" x14ac:dyDescent="0.2">
      <c r="A1180" s="154"/>
      <c r="B1180" s="155"/>
      <c r="C1180" s="193" t="s">
        <v>1611</v>
      </c>
      <c r="D1180" s="189"/>
      <c r="E1180" s="190">
        <v>12</v>
      </c>
      <c r="F1180" s="158"/>
      <c r="G1180" s="158"/>
      <c r="H1180" s="158"/>
      <c r="I1180" s="158"/>
      <c r="J1180" s="158"/>
      <c r="K1180" s="158"/>
      <c r="L1180" s="158"/>
      <c r="M1180" s="158"/>
      <c r="N1180" s="157"/>
      <c r="O1180" s="157"/>
      <c r="P1180" s="157"/>
      <c r="Q1180" s="157"/>
      <c r="R1180" s="158"/>
      <c r="S1180" s="158"/>
      <c r="T1180" s="158"/>
      <c r="U1180" s="158"/>
      <c r="V1180" s="158"/>
      <c r="W1180" s="158"/>
      <c r="X1180" s="158"/>
      <c r="Y1180" s="158"/>
      <c r="Z1180" s="147"/>
      <c r="AA1180" s="147"/>
      <c r="AB1180" s="147"/>
      <c r="AC1180" s="147"/>
      <c r="AD1180" s="147"/>
      <c r="AE1180" s="147"/>
      <c r="AF1180" s="147"/>
      <c r="AG1180" s="147" t="s">
        <v>293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ht="22.5" outlineLevel="1" x14ac:dyDescent="0.2">
      <c r="A1181" s="168">
        <v>183</v>
      </c>
      <c r="B1181" s="169" t="s">
        <v>1612</v>
      </c>
      <c r="C1181" s="184" t="s">
        <v>1613</v>
      </c>
      <c r="D1181" s="170" t="s">
        <v>383</v>
      </c>
      <c r="E1181" s="171">
        <v>12</v>
      </c>
      <c r="F1181" s="172"/>
      <c r="G1181" s="173">
        <f>ROUND(E1181*F1181,2)</f>
        <v>0</v>
      </c>
      <c r="H1181" s="172"/>
      <c r="I1181" s="173">
        <f>ROUND(E1181*H1181,2)</f>
        <v>0</v>
      </c>
      <c r="J1181" s="172"/>
      <c r="K1181" s="173">
        <f>ROUND(E1181*J1181,2)</f>
        <v>0</v>
      </c>
      <c r="L1181" s="173">
        <v>21</v>
      </c>
      <c r="M1181" s="173">
        <f>G1181*(1+L1181/100)</f>
        <v>0</v>
      </c>
      <c r="N1181" s="171">
        <v>1E-3</v>
      </c>
      <c r="O1181" s="171">
        <f>ROUND(E1181*N1181,2)</f>
        <v>0.01</v>
      </c>
      <c r="P1181" s="171">
        <v>0</v>
      </c>
      <c r="Q1181" s="171">
        <f>ROUND(E1181*P1181,2)</f>
        <v>0</v>
      </c>
      <c r="R1181" s="173"/>
      <c r="S1181" s="173" t="s">
        <v>672</v>
      </c>
      <c r="T1181" s="174" t="s">
        <v>249</v>
      </c>
      <c r="U1181" s="158">
        <v>2.59</v>
      </c>
      <c r="V1181" s="158">
        <f>ROUND(E1181*U1181,2)</f>
        <v>31.08</v>
      </c>
      <c r="W1181" s="158"/>
      <c r="X1181" s="158" t="s">
        <v>290</v>
      </c>
      <c r="Y1181" s="158" t="s">
        <v>250</v>
      </c>
      <c r="Z1181" s="147"/>
      <c r="AA1181" s="147"/>
      <c r="AB1181" s="147"/>
      <c r="AC1181" s="147"/>
      <c r="AD1181" s="147"/>
      <c r="AE1181" s="147"/>
      <c r="AF1181" s="147"/>
      <c r="AG1181" s="147" t="s">
        <v>291</v>
      </c>
      <c r="AH1181" s="147"/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outlineLevel="2" x14ac:dyDescent="0.2">
      <c r="A1182" s="154"/>
      <c r="B1182" s="155"/>
      <c r="C1182" s="193" t="s">
        <v>1614</v>
      </c>
      <c r="D1182" s="189"/>
      <c r="E1182" s="190">
        <v>12</v>
      </c>
      <c r="F1182" s="158"/>
      <c r="G1182" s="158"/>
      <c r="H1182" s="158"/>
      <c r="I1182" s="158"/>
      <c r="J1182" s="158"/>
      <c r="K1182" s="158"/>
      <c r="L1182" s="158"/>
      <c r="M1182" s="158"/>
      <c r="N1182" s="157"/>
      <c r="O1182" s="157"/>
      <c r="P1182" s="157"/>
      <c r="Q1182" s="157"/>
      <c r="R1182" s="158"/>
      <c r="S1182" s="158"/>
      <c r="T1182" s="158"/>
      <c r="U1182" s="158"/>
      <c r="V1182" s="158"/>
      <c r="W1182" s="158"/>
      <c r="X1182" s="158"/>
      <c r="Y1182" s="158"/>
      <c r="Z1182" s="147"/>
      <c r="AA1182" s="147"/>
      <c r="AB1182" s="147"/>
      <c r="AC1182" s="147"/>
      <c r="AD1182" s="147"/>
      <c r="AE1182" s="147"/>
      <c r="AF1182" s="147"/>
      <c r="AG1182" s="147" t="s">
        <v>293</v>
      </c>
      <c r="AH1182" s="147">
        <v>0</v>
      </c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ht="22.5" outlineLevel="1" x14ac:dyDescent="0.2">
      <c r="A1183" s="168">
        <v>184</v>
      </c>
      <c r="B1183" s="169" t="s">
        <v>1615</v>
      </c>
      <c r="C1183" s="184" t="s">
        <v>1616</v>
      </c>
      <c r="D1183" s="170" t="s">
        <v>383</v>
      </c>
      <c r="E1183" s="171">
        <v>34</v>
      </c>
      <c r="F1183" s="172"/>
      <c r="G1183" s="173">
        <f>ROUND(E1183*F1183,2)</f>
        <v>0</v>
      </c>
      <c r="H1183" s="172"/>
      <c r="I1183" s="173">
        <f>ROUND(E1183*H1183,2)</f>
        <v>0</v>
      </c>
      <c r="J1183" s="172"/>
      <c r="K1183" s="173">
        <f>ROUND(E1183*J1183,2)</f>
        <v>0</v>
      </c>
      <c r="L1183" s="173">
        <v>21</v>
      </c>
      <c r="M1183" s="173">
        <f>G1183*(1+L1183/100)</f>
        <v>0</v>
      </c>
      <c r="N1183" s="171">
        <v>0</v>
      </c>
      <c r="O1183" s="171">
        <f>ROUND(E1183*N1183,2)</f>
        <v>0</v>
      </c>
      <c r="P1183" s="171">
        <v>0</v>
      </c>
      <c r="Q1183" s="171">
        <f>ROUND(E1183*P1183,2)</f>
        <v>0</v>
      </c>
      <c r="R1183" s="173"/>
      <c r="S1183" s="173" t="s">
        <v>672</v>
      </c>
      <c r="T1183" s="174" t="s">
        <v>249</v>
      </c>
      <c r="U1183" s="158">
        <v>0.94</v>
      </c>
      <c r="V1183" s="158">
        <f>ROUND(E1183*U1183,2)</f>
        <v>31.96</v>
      </c>
      <c r="W1183" s="158"/>
      <c r="X1183" s="158" t="s">
        <v>290</v>
      </c>
      <c r="Y1183" s="158" t="s">
        <v>250</v>
      </c>
      <c r="Z1183" s="147"/>
      <c r="AA1183" s="147"/>
      <c r="AB1183" s="147"/>
      <c r="AC1183" s="147"/>
      <c r="AD1183" s="147"/>
      <c r="AE1183" s="147"/>
      <c r="AF1183" s="147"/>
      <c r="AG1183" s="147" t="s">
        <v>291</v>
      </c>
      <c r="AH1183" s="147"/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2" x14ac:dyDescent="0.2">
      <c r="A1184" s="154"/>
      <c r="B1184" s="155"/>
      <c r="C1184" s="193" t="s">
        <v>1617</v>
      </c>
      <c r="D1184" s="189"/>
      <c r="E1184" s="190">
        <v>12</v>
      </c>
      <c r="F1184" s="158"/>
      <c r="G1184" s="158"/>
      <c r="H1184" s="158"/>
      <c r="I1184" s="158"/>
      <c r="J1184" s="158"/>
      <c r="K1184" s="158"/>
      <c r="L1184" s="158"/>
      <c r="M1184" s="158"/>
      <c r="N1184" s="157"/>
      <c r="O1184" s="157"/>
      <c r="P1184" s="157"/>
      <c r="Q1184" s="157"/>
      <c r="R1184" s="158"/>
      <c r="S1184" s="158"/>
      <c r="T1184" s="158"/>
      <c r="U1184" s="158"/>
      <c r="V1184" s="158"/>
      <c r="W1184" s="158"/>
      <c r="X1184" s="158"/>
      <c r="Y1184" s="158"/>
      <c r="Z1184" s="147"/>
      <c r="AA1184" s="147"/>
      <c r="AB1184" s="147"/>
      <c r="AC1184" s="147"/>
      <c r="AD1184" s="147"/>
      <c r="AE1184" s="147"/>
      <c r="AF1184" s="147"/>
      <c r="AG1184" s="147" t="s">
        <v>293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outlineLevel="3" x14ac:dyDescent="0.2">
      <c r="A1185" s="154"/>
      <c r="B1185" s="155"/>
      <c r="C1185" s="193" t="s">
        <v>1618</v>
      </c>
      <c r="D1185" s="189"/>
      <c r="E1185" s="190">
        <v>12</v>
      </c>
      <c r="F1185" s="158"/>
      <c r="G1185" s="158"/>
      <c r="H1185" s="158"/>
      <c r="I1185" s="158"/>
      <c r="J1185" s="158"/>
      <c r="K1185" s="158"/>
      <c r="L1185" s="158"/>
      <c r="M1185" s="158"/>
      <c r="N1185" s="157"/>
      <c r="O1185" s="157"/>
      <c r="P1185" s="157"/>
      <c r="Q1185" s="157"/>
      <c r="R1185" s="158"/>
      <c r="S1185" s="158"/>
      <c r="T1185" s="158"/>
      <c r="U1185" s="158"/>
      <c r="V1185" s="158"/>
      <c r="W1185" s="158"/>
      <c r="X1185" s="158"/>
      <c r="Y1185" s="158"/>
      <c r="Z1185" s="147"/>
      <c r="AA1185" s="147"/>
      <c r="AB1185" s="147"/>
      <c r="AC1185" s="147"/>
      <c r="AD1185" s="147"/>
      <c r="AE1185" s="147"/>
      <c r="AF1185" s="147"/>
      <c r="AG1185" s="147" t="s">
        <v>293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3" x14ac:dyDescent="0.2">
      <c r="A1186" s="154"/>
      <c r="B1186" s="155"/>
      <c r="C1186" s="193" t="s">
        <v>1619</v>
      </c>
      <c r="D1186" s="189"/>
      <c r="E1186" s="190">
        <v>9</v>
      </c>
      <c r="F1186" s="158"/>
      <c r="G1186" s="158"/>
      <c r="H1186" s="158"/>
      <c r="I1186" s="158"/>
      <c r="J1186" s="158"/>
      <c r="K1186" s="158"/>
      <c r="L1186" s="158"/>
      <c r="M1186" s="158"/>
      <c r="N1186" s="157"/>
      <c r="O1186" s="157"/>
      <c r="P1186" s="157"/>
      <c r="Q1186" s="157"/>
      <c r="R1186" s="158"/>
      <c r="S1186" s="158"/>
      <c r="T1186" s="158"/>
      <c r="U1186" s="158"/>
      <c r="V1186" s="158"/>
      <c r="W1186" s="158"/>
      <c r="X1186" s="158"/>
      <c r="Y1186" s="158"/>
      <c r="Z1186" s="147"/>
      <c r="AA1186" s="147"/>
      <c r="AB1186" s="147"/>
      <c r="AC1186" s="147"/>
      <c r="AD1186" s="147"/>
      <c r="AE1186" s="147"/>
      <c r="AF1186" s="147"/>
      <c r="AG1186" s="147" t="s">
        <v>293</v>
      </c>
      <c r="AH1186" s="147">
        <v>0</v>
      </c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outlineLevel="3" x14ac:dyDescent="0.2">
      <c r="A1187" s="154"/>
      <c r="B1187" s="155"/>
      <c r="C1187" s="193" t="s">
        <v>1605</v>
      </c>
      <c r="D1187" s="189"/>
      <c r="E1187" s="190">
        <v>1</v>
      </c>
      <c r="F1187" s="158"/>
      <c r="G1187" s="158"/>
      <c r="H1187" s="158"/>
      <c r="I1187" s="158"/>
      <c r="J1187" s="158"/>
      <c r="K1187" s="158"/>
      <c r="L1187" s="158"/>
      <c r="M1187" s="158"/>
      <c r="N1187" s="157"/>
      <c r="O1187" s="157"/>
      <c r="P1187" s="157"/>
      <c r="Q1187" s="157"/>
      <c r="R1187" s="158"/>
      <c r="S1187" s="158"/>
      <c r="T1187" s="158"/>
      <c r="U1187" s="158"/>
      <c r="V1187" s="158"/>
      <c r="W1187" s="158"/>
      <c r="X1187" s="158"/>
      <c r="Y1187" s="158"/>
      <c r="Z1187" s="147"/>
      <c r="AA1187" s="147"/>
      <c r="AB1187" s="147"/>
      <c r="AC1187" s="147"/>
      <c r="AD1187" s="147"/>
      <c r="AE1187" s="147"/>
      <c r="AF1187" s="147"/>
      <c r="AG1187" s="147" t="s">
        <v>293</v>
      </c>
      <c r="AH1187" s="147">
        <v>0</v>
      </c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ht="22.5" outlineLevel="1" x14ac:dyDescent="0.2">
      <c r="A1188" s="168">
        <v>185</v>
      </c>
      <c r="B1188" s="169" t="s">
        <v>1620</v>
      </c>
      <c r="C1188" s="184" t="s">
        <v>1621</v>
      </c>
      <c r="D1188" s="170" t="s">
        <v>383</v>
      </c>
      <c r="E1188" s="171">
        <v>1</v>
      </c>
      <c r="F1188" s="172"/>
      <c r="G1188" s="173">
        <f>ROUND(E1188*F1188,2)</f>
        <v>0</v>
      </c>
      <c r="H1188" s="172"/>
      <c r="I1188" s="173">
        <f>ROUND(E1188*H1188,2)</f>
        <v>0</v>
      </c>
      <c r="J1188" s="172"/>
      <c r="K1188" s="173">
        <f>ROUND(E1188*J1188,2)</f>
        <v>0</v>
      </c>
      <c r="L1188" s="173">
        <v>21</v>
      </c>
      <c r="M1188" s="173">
        <f>G1188*(1+L1188/100)</f>
        <v>0</v>
      </c>
      <c r="N1188" s="171">
        <v>0</v>
      </c>
      <c r="O1188" s="171">
        <f>ROUND(E1188*N1188,2)</f>
        <v>0</v>
      </c>
      <c r="P1188" s="171">
        <v>0</v>
      </c>
      <c r="Q1188" s="171">
        <f>ROUND(E1188*P1188,2)</f>
        <v>0</v>
      </c>
      <c r="R1188" s="173"/>
      <c r="S1188" s="173" t="s">
        <v>672</v>
      </c>
      <c r="T1188" s="174" t="s">
        <v>249</v>
      </c>
      <c r="U1188" s="158">
        <v>1.0900000000000001</v>
      </c>
      <c r="V1188" s="158">
        <f>ROUND(E1188*U1188,2)</f>
        <v>1.0900000000000001</v>
      </c>
      <c r="W1188" s="158"/>
      <c r="X1188" s="158" t="s">
        <v>290</v>
      </c>
      <c r="Y1188" s="158" t="s">
        <v>250</v>
      </c>
      <c r="Z1188" s="147"/>
      <c r="AA1188" s="147"/>
      <c r="AB1188" s="147"/>
      <c r="AC1188" s="147"/>
      <c r="AD1188" s="147"/>
      <c r="AE1188" s="147"/>
      <c r="AF1188" s="147"/>
      <c r="AG1188" s="147" t="s">
        <v>291</v>
      </c>
      <c r="AH1188" s="147"/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2" x14ac:dyDescent="0.2">
      <c r="A1189" s="154"/>
      <c r="B1189" s="155"/>
      <c r="C1189" s="193" t="s">
        <v>1605</v>
      </c>
      <c r="D1189" s="189"/>
      <c r="E1189" s="190">
        <v>1</v>
      </c>
      <c r="F1189" s="158"/>
      <c r="G1189" s="158"/>
      <c r="H1189" s="158"/>
      <c r="I1189" s="158"/>
      <c r="J1189" s="158"/>
      <c r="K1189" s="158"/>
      <c r="L1189" s="158"/>
      <c r="M1189" s="158"/>
      <c r="N1189" s="157"/>
      <c r="O1189" s="157"/>
      <c r="P1189" s="157"/>
      <c r="Q1189" s="157"/>
      <c r="R1189" s="158"/>
      <c r="S1189" s="158"/>
      <c r="T1189" s="158"/>
      <c r="U1189" s="158"/>
      <c r="V1189" s="158"/>
      <c r="W1189" s="158"/>
      <c r="X1189" s="158"/>
      <c r="Y1189" s="158"/>
      <c r="Z1189" s="147"/>
      <c r="AA1189" s="147"/>
      <c r="AB1189" s="147"/>
      <c r="AC1189" s="147"/>
      <c r="AD1189" s="147"/>
      <c r="AE1189" s="147"/>
      <c r="AF1189" s="147"/>
      <c r="AG1189" s="147" t="s">
        <v>293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ht="22.5" outlineLevel="1" x14ac:dyDescent="0.2">
      <c r="A1190" s="168">
        <v>186</v>
      </c>
      <c r="B1190" s="169" t="s">
        <v>1622</v>
      </c>
      <c r="C1190" s="184" t="s">
        <v>1623</v>
      </c>
      <c r="D1190" s="170" t="s">
        <v>383</v>
      </c>
      <c r="E1190" s="171">
        <v>9</v>
      </c>
      <c r="F1190" s="172"/>
      <c r="G1190" s="173">
        <f>ROUND(E1190*F1190,2)</f>
        <v>0</v>
      </c>
      <c r="H1190" s="172"/>
      <c r="I1190" s="173">
        <f>ROUND(E1190*H1190,2)</f>
        <v>0</v>
      </c>
      <c r="J1190" s="172"/>
      <c r="K1190" s="173">
        <f>ROUND(E1190*J1190,2)</f>
        <v>0</v>
      </c>
      <c r="L1190" s="173">
        <v>21</v>
      </c>
      <c r="M1190" s="173">
        <f>G1190*(1+L1190/100)</f>
        <v>0</v>
      </c>
      <c r="N1190" s="171">
        <v>0</v>
      </c>
      <c r="O1190" s="171">
        <f>ROUND(E1190*N1190,2)</f>
        <v>0</v>
      </c>
      <c r="P1190" s="171">
        <v>0</v>
      </c>
      <c r="Q1190" s="171">
        <f>ROUND(E1190*P1190,2)</f>
        <v>0</v>
      </c>
      <c r="R1190" s="173"/>
      <c r="S1190" s="173" t="s">
        <v>672</v>
      </c>
      <c r="T1190" s="174" t="s">
        <v>249</v>
      </c>
      <c r="U1190" s="158">
        <v>1.1499999999999999</v>
      </c>
      <c r="V1190" s="158">
        <f>ROUND(E1190*U1190,2)</f>
        <v>10.35</v>
      </c>
      <c r="W1190" s="158"/>
      <c r="X1190" s="158" t="s">
        <v>290</v>
      </c>
      <c r="Y1190" s="158" t="s">
        <v>250</v>
      </c>
      <c r="Z1190" s="147"/>
      <c r="AA1190" s="147"/>
      <c r="AB1190" s="147"/>
      <c r="AC1190" s="147"/>
      <c r="AD1190" s="147"/>
      <c r="AE1190" s="147"/>
      <c r="AF1190" s="147"/>
      <c r="AG1190" s="147" t="s">
        <v>291</v>
      </c>
      <c r="AH1190" s="147"/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outlineLevel="2" x14ac:dyDescent="0.2">
      <c r="A1191" s="154"/>
      <c r="B1191" s="155"/>
      <c r="C1191" s="193" t="s">
        <v>1608</v>
      </c>
      <c r="D1191" s="189"/>
      <c r="E1191" s="190">
        <v>9</v>
      </c>
      <c r="F1191" s="158"/>
      <c r="G1191" s="158"/>
      <c r="H1191" s="158"/>
      <c r="I1191" s="158"/>
      <c r="J1191" s="158"/>
      <c r="K1191" s="158"/>
      <c r="L1191" s="158"/>
      <c r="M1191" s="158"/>
      <c r="N1191" s="157"/>
      <c r="O1191" s="157"/>
      <c r="P1191" s="157"/>
      <c r="Q1191" s="157"/>
      <c r="R1191" s="158"/>
      <c r="S1191" s="158"/>
      <c r="T1191" s="158"/>
      <c r="U1191" s="158"/>
      <c r="V1191" s="158"/>
      <c r="W1191" s="158"/>
      <c r="X1191" s="158"/>
      <c r="Y1191" s="158"/>
      <c r="Z1191" s="147"/>
      <c r="AA1191" s="147"/>
      <c r="AB1191" s="147"/>
      <c r="AC1191" s="147"/>
      <c r="AD1191" s="147"/>
      <c r="AE1191" s="147"/>
      <c r="AF1191" s="147"/>
      <c r="AG1191" s="147" t="s">
        <v>293</v>
      </c>
      <c r="AH1191" s="147">
        <v>0</v>
      </c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ht="22.5" outlineLevel="1" x14ac:dyDescent="0.2">
      <c r="A1192" s="168">
        <v>187</v>
      </c>
      <c r="B1192" s="169" t="s">
        <v>1624</v>
      </c>
      <c r="C1192" s="184" t="s">
        <v>1625</v>
      </c>
      <c r="D1192" s="170" t="s">
        <v>383</v>
      </c>
      <c r="E1192" s="171">
        <v>24</v>
      </c>
      <c r="F1192" s="172"/>
      <c r="G1192" s="173">
        <f>ROUND(E1192*F1192,2)</f>
        <v>0</v>
      </c>
      <c r="H1192" s="172"/>
      <c r="I1192" s="173">
        <f>ROUND(E1192*H1192,2)</f>
        <v>0</v>
      </c>
      <c r="J1192" s="172"/>
      <c r="K1192" s="173">
        <f>ROUND(E1192*J1192,2)</f>
        <v>0</v>
      </c>
      <c r="L1192" s="173">
        <v>21</v>
      </c>
      <c r="M1192" s="173">
        <f>G1192*(1+L1192/100)</f>
        <v>0</v>
      </c>
      <c r="N1192" s="171">
        <v>0</v>
      </c>
      <c r="O1192" s="171">
        <f>ROUND(E1192*N1192,2)</f>
        <v>0</v>
      </c>
      <c r="P1192" s="171">
        <v>0</v>
      </c>
      <c r="Q1192" s="171">
        <f>ROUND(E1192*P1192,2)</f>
        <v>0</v>
      </c>
      <c r="R1192" s="173"/>
      <c r="S1192" s="173" t="s">
        <v>672</v>
      </c>
      <c r="T1192" s="174" t="s">
        <v>249</v>
      </c>
      <c r="U1192" s="158">
        <v>1.24</v>
      </c>
      <c r="V1192" s="158">
        <f>ROUND(E1192*U1192,2)</f>
        <v>29.76</v>
      </c>
      <c r="W1192" s="158"/>
      <c r="X1192" s="158" t="s">
        <v>290</v>
      </c>
      <c r="Y1192" s="158" t="s">
        <v>250</v>
      </c>
      <c r="Z1192" s="147"/>
      <c r="AA1192" s="147"/>
      <c r="AB1192" s="147"/>
      <c r="AC1192" s="147"/>
      <c r="AD1192" s="147"/>
      <c r="AE1192" s="147"/>
      <c r="AF1192" s="147"/>
      <c r="AG1192" s="147" t="s">
        <v>291</v>
      </c>
      <c r="AH1192" s="147"/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47"/>
      <c r="BB1192" s="147"/>
      <c r="BC1192" s="147"/>
      <c r="BD1192" s="147"/>
      <c r="BE1192" s="147"/>
      <c r="BF1192" s="147"/>
      <c r="BG1192" s="147"/>
      <c r="BH1192" s="147"/>
    </row>
    <row r="1193" spans="1:60" outlineLevel="2" x14ac:dyDescent="0.2">
      <c r="A1193" s="154"/>
      <c r="B1193" s="155"/>
      <c r="C1193" s="193" t="s">
        <v>1614</v>
      </c>
      <c r="D1193" s="189"/>
      <c r="E1193" s="190">
        <v>12</v>
      </c>
      <c r="F1193" s="158"/>
      <c r="G1193" s="158"/>
      <c r="H1193" s="158"/>
      <c r="I1193" s="158"/>
      <c r="J1193" s="158"/>
      <c r="K1193" s="158"/>
      <c r="L1193" s="158"/>
      <c r="M1193" s="158"/>
      <c r="N1193" s="157"/>
      <c r="O1193" s="157"/>
      <c r="P1193" s="157"/>
      <c r="Q1193" s="157"/>
      <c r="R1193" s="158"/>
      <c r="S1193" s="158"/>
      <c r="T1193" s="158"/>
      <c r="U1193" s="158"/>
      <c r="V1193" s="158"/>
      <c r="W1193" s="158"/>
      <c r="X1193" s="158"/>
      <c r="Y1193" s="158"/>
      <c r="Z1193" s="147"/>
      <c r="AA1193" s="147"/>
      <c r="AB1193" s="147"/>
      <c r="AC1193" s="147"/>
      <c r="AD1193" s="147"/>
      <c r="AE1193" s="147"/>
      <c r="AF1193" s="147"/>
      <c r="AG1193" s="147" t="s">
        <v>293</v>
      </c>
      <c r="AH1193" s="147">
        <v>0</v>
      </c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">
      <c r="A1194" s="154"/>
      <c r="B1194" s="155"/>
      <c r="C1194" s="193" t="s">
        <v>1611</v>
      </c>
      <c r="D1194" s="189"/>
      <c r="E1194" s="190">
        <v>12</v>
      </c>
      <c r="F1194" s="158"/>
      <c r="G1194" s="158"/>
      <c r="H1194" s="158"/>
      <c r="I1194" s="158"/>
      <c r="J1194" s="158"/>
      <c r="K1194" s="158"/>
      <c r="L1194" s="158"/>
      <c r="M1194" s="158"/>
      <c r="N1194" s="157"/>
      <c r="O1194" s="157"/>
      <c r="P1194" s="157"/>
      <c r="Q1194" s="157"/>
      <c r="R1194" s="158"/>
      <c r="S1194" s="158"/>
      <c r="T1194" s="158"/>
      <c r="U1194" s="158"/>
      <c r="V1194" s="158"/>
      <c r="W1194" s="158"/>
      <c r="X1194" s="158"/>
      <c r="Y1194" s="158"/>
      <c r="Z1194" s="147"/>
      <c r="AA1194" s="147"/>
      <c r="AB1194" s="147"/>
      <c r="AC1194" s="147"/>
      <c r="AD1194" s="147"/>
      <c r="AE1194" s="147"/>
      <c r="AF1194" s="147"/>
      <c r="AG1194" s="147" t="s">
        <v>293</v>
      </c>
      <c r="AH1194" s="147">
        <v>0</v>
      </c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1" x14ac:dyDescent="0.2">
      <c r="A1195" s="176">
        <v>188</v>
      </c>
      <c r="B1195" s="177" t="s">
        <v>1626</v>
      </c>
      <c r="C1195" s="185" t="s">
        <v>1627</v>
      </c>
      <c r="D1195" s="178" t="s">
        <v>383</v>
      </c>
      <c r="E1195" s="179">
        <v>34</v>
      </c>
      <c r="F1195" s="180"/>
      <c r="G1195" s="181">
        <f>ROUND(E1195*F1195,2)</f>
        <v>0</v>
      </c>
      <c r="H1195" s="180"/>
      <c r="I1195" s="181">
        <f>ROUND(E1195*H1195,2)</f>
        <v>0</v>
      </c>
      <c r="J1195" s="180"/>
      <c r="K1195" s="181">
        <f>ROUND(E1195*J1195,2)</f>
        <v>0</v>
      </c>
      <c r="L1195" s="181">
        <v>21</v>
      </c>
      <c r="M1195" s="181">
        <f>G1195*(1+L1195/100)</f>
        <v>0</v>
      </c>
      <c r="N1195" s="179">
        <v>0</v>
      </c>
      <c r="O1195" s="179">
        <f>ROUND(E1195*N1195,2)</f>
        <v>0</v>
      </c>
      <c r="P1195" s="179">
        <v>0</v>
      </c>
      <c r="Q1195" s="179">
        <f>ROUND(E1195*P1195,2)</f>
        <v>0</v>
      </c>
      <c r="R1195" s="181"/>
      <c r="S1195" s="181" t="s">
        <v>672</v>
      </c>
      <c r="T1195" s="182" t="s">
        <v>249</v>
      </c>
      <c r="U1195" s="158">
        <v>0</v>
      </c>
      <c r="V1195" s="158">
        <f>ROUND(E1195*U1195,2)</f>
        <v>0</v>
      </c>
      <c r="W1195" s="158"/>
      <c r="X1195" s="158" t="s">
        <v>290</v>
      </c>
      <c r="Y1195" s="158" t="s">
        <v>250</v>
      </c>
      <c r="Z1195" s="147"/>
      <c r="AA1195" s="147"/>
      <c r="AB1195" s="147"/>
      <c r="AC1195" s="147"/>
      <c r="AD1195" s="147"/>
      <c r="AE1195" s="147"/>
      <c r="AF1195" s="147"/>
      <c r="AG1195" s="147" t="s">
        <v>291</v>
      </c>
      <c r="AH1195" s="147"/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outlineLevel="1" x14ac:dyDescent="0.2">
      <c r="A1196" s="176">
        <v>189</v>
      </c>
      <c r="B1196" s="177" t="s">
        <v>1628</v>
      </c>
      <c r="C1196" s="185" t="s">
        <v>1629</v>
      </c>
      <c r="D1196" s="178" t="s">
        <v>383</v>
      </c>
      <c r="E1196" s="179">
        <v>34</v>
      </c>
      <c r="F1196" s="180"/>
      <c r="G1196" s="181">
        <f>ROUND(E1196*F1196,2)</f>
        <v>0</v>
      </c>
      <c r="H1196" s="180"/>
      <c r="I1196" s="181">
        <f>ROUND(E1196*H1196,2)</f>
        <v>0</v>
      </c>
      <c r="J1196" s="180"/>
      <c r="K1196" s="181">
        <f>ROUND(E1196*J1196,2)</f>
        <v>0</v>
      </c>
      <c r="L1196" s="181">
        <v>21</v>
      </c>
      <c r="M1196" s="181">
        <f>G1196*(1+L1196/100)</f>
        <v>0</v>
      </c>
      <c r="N1196" s="179">
        <v>0</v>
      </c>
      <c r="O1196" s="179">
        <f>ROUND(E1196*N1196,2)</f>
        <v>0</v>
      </c>
      <c r="P1196" s="179">
        <v>0</v>
      </c>
      <c r="Q1196" s="179">
        <f>ROUND(E1196*P1196,2)</f>
        <v>0</v>
      </c>
      <c r="R1196" s="181"/>
      <c r="S1196" s="181" t="s">
        <v>672</v>
      </c>
      <c r="T1196" s="182" t="s">
        <v>249</v>
      </c>
      <c r="U1196" s="158">
        <v>0</v>
      </c>
      <c r="V1196" s="158">
        <f>ROUND(E1196*U1196,2)</f>
        <v>0</v>
      </c>
      <c r="W1196" s="158"/>
      <c r="X1196" s="158" t="s">
        <v>290</v>
      </c>
      <c r="Y1196" s="158" t="s">
        <v>250</v>
      </c>
      <c r="Z1196" s="147"/>
      <c r="AA1196" s="147"/>
      <c r="AB1196" s="147"/>
      <c r="AC1196" s="147"/>
      <c r="AD1196" s="147"/>
      <c r="AE1196" s="147"/>
      <c r="AF1196" s="147"/>
      <c r="AG1196" s="147" t="s">
        <v>291</v>
      </c>
      <c r="AH1196" s="147"/>
      <c r="AI1196" s="147"/>
      <c r="AJ1196" s="147"/>
      <c r="AK1196" s="147"/>
      <c r="AL1196" s="147"/>
      <c r="AM1196" s="147"/>
      <c r="AN1196" s="147"/>
      <c r="AO1196" s="147"/>
      <c r="AP1196" s="147"/>
      <c r="AQ1196" s="147"/>
      <c r="AR1196" s="147"/>
      <c r="AS1196" s="147"/>
      <c r="AT1196" s="147"/>
      <c r="AU1196" s="147"/>
      <c r="AV1196" s="147"/>
      <c r="AW1196" s="147"/>
      <c r="AX1196" s="147"/>
      <c r="AY1196" s="147"/>
      <c r="AZ1196" s="147"/>
      <c r="BA1196" s="147"/>
      <c r="BB1196" s="147"/>
      <c r="BC1196" s="147"/>
      <c r="BD1196" s="147"/>
      <c r="BE1196" s="147"/>
      <c r="BF1196" s="147"/>
      <c r="BG1196" s="147"/>
      <c r="BH1196" s="147"/>
    </row>
    <row r="1197" spans="1:60" ht="22.5" outlineLevel="1" x14ac:dyDescent="0.2">
      <c r="A1197" s="176">
        <v>190</v>
      </c>
      <c r="B1197" s="177" t="s">
        <v>1630</v>
      </c>
      <c r="C1197" s="185" t="s">
        <v>1631</v>
      </c>
      <c r="D1197" s="178" t="s">
        <v>383</v>
      </c>
      <c r="E1197" s="179">
        <v>1</v>
      </c>
      <c r="F1197" s="180"/>
      <c r="G1197" s="181">
        <f>ROUND(E1197*F1197,2)</f>
        <v>0</v>
      </c>
      <c r="H1197" s="180"/>
      <c r="I1197" s="181">
        <f>ROUND(E1197*H1197,2)</f>
        <v>0</v>
      </c>
      <c r="J1197" s="180"/>
      <c r="K1197" s="181">
        <f>ROUND(E1197*J1197,2)</f>
        <v>0</v>
      </c>
      <c r="L1197" s="181">
        <v>21</v>
      </c>
      <c r="M1197" s="181">
        <f>G1197*(1+L1197/100)</f>
        <v>0</v>
      </c>
      <c r="N1197" s="179">
        <v>0</v>
      </c>
      <c r="O1197" s="179">
        <f>ROUND(E1197*N1197,2)</f>
        <v>0</v>
      </c>
      <c r="P1197" s="179">
        <v>0</v>
      </c>
      <c r="Q1197" s="179">
        <f>ROUND(E1197*P1197,2)</f>
        <v>0</v>
      </c>
      <c r="R1197" s="181"/>
      <c r="S1197" s="181" t="s">
        <v>672</v>
      </c>
      <c r="T1197" s="182" t="s">
        <v>249</v>
      </c>
      <c r="U1197" s="158">
        <v>0</v>
      </c>
      <c r="V1197" s="158">
        <f>ROUND(E1197*U1197,2)</f>
        <v>0</v>
      </c>
      <c r="W1197" s="158"/>
      <c r="X1197" s="158" t="s">
        <v>290</v>
      </c>
      <c r="Y1197" s="158" t="s">
        <v>250</v>
      </c>
      <c r="Z1197" s="147"/>
      <c r="AA1197" s="147"/>
      <c r="AB1197" s="147"/>
      <c r="AC1197" s="147"/>
      <c r="AD1197" s="147"/>
      <c r="AE1197" s="147"/>
      <c r="AF1197" s="147"/>
      <c r="AG1197" s="147" t="s">
        <v>291</v>
      </c>
      <c r="AH1197" s="147"/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ht="22.5" outlineLevel="1" x14ac:dyDescent="0.2">
      <c r="A1198" s="176">
        <v>191</v>
      </c>
      <c r="B1198" s="177" t="s">
        <v>1632</v>
      </c>
      <c r="C1198" s="185" t="s">
        <v>1633</v>
      </c>
      <c r="D1198" s="178" t="s">
        <v>383</v>
      </c>
      <c r="E1198" s="179">
        <v>1</v>
      </c>
      <c r="F1198" s="180"/>
      <c r="G1198" s="181">
        <f>ROUND(E1198*F1198,2)</f>
        <v>0</v>
      </c>
      <c r="H1198" s="180"/>
      <c r="I1198" s="181">
        <f>ROUND(E1198*H1198,2)</f>
        <v>0</v>
      </c>
      <c r="J1198" s="180"/>
      <c r="K1198" s="181">
        <f>ROUND(E1198*J1198,2)</f>
        <v>0</v>
      </c>
      <c r="L1198" s="181">
        <v>21</v>
      </c>
      <c r="M1198" s="181">
        <f>G1198*(1+L1198/100)</f>
        <v>0</v>
      </c>
      <c r="N1198" s="179">
        <v>0</v>
      </c>
      <c r="O1198" s="179">
        <f>ROUND(E1198*N1198,2)</f>
        <v>0</v>
      </c>
      <c r="P1198" s="179">
        <v>0</v>
      </c>
      <c r="Q1198" s="179">
        <f>ROUND(E1198*P1198,2)</f>
        <v>0</v>
      </c>
      <c r="R1198" s="181"/>
      <c r="S1198" s="181" t="s">
        <v>672</v>
      </c>
      <c r="T1198" s="182" t="s">
        <v>249</v>
      </c>
      <c r="U1198" s="158">
        <v>0</v>
      </c>
      <c r="V1198" s="158">
        <f>ROUND(E1198*U1198,2)</f>
        <v>0</v>
      </c>
      <c r="W1198" s="158"/>
      <c r="X1198" s="158" t="s">
        <v>290</v>
      </c>
      <c r="Y1198" s="158" t="s">
        <v>250</v>
      </c>
      <c r="Z1198" s="147"/>
      <c r="AA1198" s="147"/>
      <c r="AB1198" s="147"/>
      <c r="AC1198" s="147"/>
      <c r="AD1198" s="147"/>
      <c r="AE1198" s="147"/>
      <c r="AF1198" s="147"/>
      <c r="AG1198" s="147" t="s">
        <v>291</v>
      </c>
      <c r="AH1198" s="147"/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outlineLevel="1" x14ac:dyDescent="0.2">
      <c r="A1199" s="168">
        <v>192</v>
      </c>
      <c r="B1199" s="169" t="s">
        <v>1634</v>
      </c>
      <c r="C1199" s="184" t="s">
        <v>1635</v>
      </c>
      <c r="D1199" s="170" t="s">
        <v>287</v>
      </c>
      <c r="E1199" s="171">
        <v>244.8</v>
      </c>
      <c r="F1199" s="172"/>
      <c r="G1199" s="173">
        <f>ROUND(E1199*F1199,2)</f>
        <v>0</v>
      </c>
      <c r="H1199" s="172"/>
      <c r="I1199" s="173">
        <f>ROUND(E1199*H1199,2)</f>
        <v>0</v>
      </c>
      <c r="J1199" s="172"/>
      <c r="K1199" s="173">
        <f>ROUND(E1199*J1199,2)</f>
        <v>0</v>
      </c>
      <c r="L1199" s="173">
        <v>21</v>
      </c>
      <c r="M1199" s="173">
        <f>G1199*(1+L1199/100)</f>
        <v>0</v>
      </c>
      <c r="N1199" s="171">
        <v>5.7000000000000002E-3</v>
      </c>
      <c r="O1199" s="171">
        <f>ROUND(E1199*N1199,2)</f>
        <v>1.4</v>
      </c>
      <c r="P1199" s="171">
        <v>0</v>
      </c>
      <c r="Q1199" s="171">
        <f>ROUND(E1199*P1199,2)</f>
        <v>0</v>
      </c>
      <c r="R1199" s="173"/>
      <c r="S1199" s="173" t="s">
        <v>672</v>
      </c>
      <c r="T1199" s="174" t="s">
        <v>249</v>
      </c>
      <c r="U1199" s="158">
        <v>0</v>
      </c>
      <c r="V1199" s="158">
        <f>ROUND(E1199*U1199,2)</f>
        <v>0</v>
      </c>
      <c r="W1199" s="158"/>
      <c r="X1199" s="158" t="s">
        <v>963</v>
      </c>
      <c r="Y1199" s="158" t="s">
        <v>250</v>
      </c>
      <c r="Z1199" s="147"/>
      <c r="AA1199" s="147"/>
      <c r="AB1199" s="147"/>
      <c r="AC1199" s="147"/>
      <c r="AD1199" s="147"/>
      <c r="AE1199" s="147"/>
      <c r="AF1199" s="147"/>
      <c r="AG1199" s="147" t="s">
        <v>964</v>
      </c>
      <c r="AH1199" s="147"/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outlineLevel="2" x14ac:dyDescent="0.2">
      <c r="A1200" s="154"/>
      <c r="B1200" s="155"/>
      <c r="C1200" s="193" t="s">
        <v>1636</v>
      </c>
      <c r="D1200" s="189"/>
      <c r="E1200" s="190">
        <v>103.68</v>
      </c>
      <c r="F1200" s="158"/>
      <c r="G1200" s="158"/>
      <c r="H1200" s="158"/>
      <c r="I1200" s="158"/>
      <c r="J1200" s="158"/>
      <c r="K1200" s="158"/>
      <c r="L1200" s="158"/>
      <c r="M1200" s="158"/>
      <c r="N1200" s="157"/>
      <c r="O1200" s="157"/>
      <c r="P1200" s="157"/>
      <c r="Q1200" s="157"/>
      <c r="R1200" s="158"/>
      <c r="S1200" s="158"/>
      <c r="T1200" s="158"/>
      <c r="U1200" s="158"/>
      <c r="V1200" s="158"/>
      <c r="W1200" s="158"/>
      <c r="X1200" s="158"/>
      <c r="Y1200" s="158"/>
      <c r="Z1200" s="147"/>
      <c r="AA1200" s="147"/>
      <c r="AB1200" s="147"/>
      <c r="AC1200" s="147"/>
      <c r="AD1200" s="147"/>
      <c r="AE1200" s="147"/>
      <c r="AF1200" s="147"/>
      <c r="AG1200" s="147" t="s">
        <v>293</v>
      </c>
      <c r="AH1200" s="147">
        <v>0</v>
      </c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47"/>
      <c r="BB1200" s="147"/>
      <c r="BC1200" s="147"/>
      <c r="BD1200" s="147"/>
      <c r="BE1200" s="147"/>
      <c r="BF1200" s="147"/>
      <c r="BG1200" s="147"/>
      <c r="BH1200" s="147"/>
    </row>
    <row r="1201" spans="1:60" outlineLevel="3" x14ac:dyDescent="0.2">
      <c r="A1201" s="154"/>
      <c r="B1201" s="155"/>
      <c r="C1201" s="193" t="s">
        <v>1637</v>
      </c>
      <c r="D1201" s="189"/>
      <c r="E1201" s="190">
        <v>86.4</v>
      </c>
      <c r="F1201" s="158"/>
      <c r="G1201" s="158"/>
      <c r="H1201" s="158"/>
      <c r="I1201" s="158"/>
      <c r="J1201" s="158"/>
      <c r="K1201" s="158"/>
      <c r="L1201" s="158"/>
      <c r="M1201" s="158"/>
      <c r="N1201" s="157"/>
      <c r="O1201" s="157"/>
      <c r="P1201" s="157"/>
      <c r="Q1201" s="157"/>
      <c r="R1201" s="158"/>
      <c r="S1201" s="158"/>
      <c r="T1201" s="158"/>
      <c r="U1201" s="158"/>
      <c r="V1201" s="158"/>
      <c r="W1201" s="158"/>
      <c r="X1201" s="158"/>
      <c r="Y1201" s="158"/>
      <c r="Z1201" s="147"/>
      <c r="AA1201" s="147"/>
      <c r="AB1201" s="147"/>
      <c r="AC1201" s="147"/>
      <c r="AD1201" s="147"/>
      <c r="AE1201" s="147"/>
      <c r="AF1201" s="147"/>
      <c r="AG1201" s="147" t="s">
        <v>293</v>
      </c>
      <c r="AH1201" s="147">
        <v>0</v>
      </c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outlineLevel="3" x14ac:dyDescent="0.2">
      <c r="A1202" s="154"/>
      <c r="B1202" s="155"/>
      <c r="C1202" s="193" t="s">
        <v>1638</v>
      </c>
      <c r="D1202" s="189"/>
      <c r="E1202" s="190">
        <v>51.84</v>
      </c>
      <c r="F1202" s="158"/>
      <c r="G1202" s="158"/>
      <c r="H1202" s="158"/>
      <c r="I1202" s="158"/>
      <c r="J1202" s="158"/>
      <c r="K1202" s="158"/>
      <c r="L1202" s="158"/>
      <c r="M1202" s="158"/>
      <c r="N1202" s="157"/>
      <c r="O1202" s="157"/>
      <c r="P1202" s="157"/>
      <c r="Q1202" s="157"/>
      <c r="R1202" s="158"/>
      <c r="S1202" s="158"/>
      <c r="T1202" s="158"/>
      <c r="U1202" s="158"/>
      <c r="V1202" s="158"/>
      <c r="W1202" s="158"/>
      <c r="X1202" s="158"/>
      <c r="Y1202" s="158"/>
      <c r="Z1202" s="147"/>
      <c r="AA1202" s="147"/>
      <c r="AB1202" s="147"/>
      <c r="AC1202" s="147"/>
      <c r="AD1202" s="147"/>
      <c r="AE1202" s="147"/>
      <c r="AF1202" s="147"/>
      <c r="AG1202" s="147" t="s">
        <v>293</v>
      </c>
      <c r="AH1202" s="147">
        <v>0</v>
      </c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3" x14ac:dyDescent="0.2">
      <c r="A1203" s="154"/>
      <c r="B1203" s="155"/>
      <c r="C1203" s="193" t="s">
        <v>1639</v>
      </c>
      <c r="D1203" s="189"/>
      <c r="E1203" s="190">
        <v>2.88</v>
      </c>
      <c r="F1203" s="158"/>
      <c r="G1203" s="158"/>
      <c r="H1203" s="158"/>
      <c r="I1203" s="158"/>
      <c r="J1203" s="158"/>
      <c r="K1203" s="158"/>
      <c r="L1203" s="158"/>
      <c r="M1203" s="158"/>
      <c r="N1203" s="157"/>
      <c r="O1203" s="157"/>
      <c r="P1203" s="157"/>
      <c r="Q1203" s="157"/>
      <c r="R1203" s="158"/>
      <c r="S1203" s="158"/>
      <c r="T1203" s="158"/>
      <c r="U1203" s="158"/>
      <c r="V1203" s="158"/>
      <c r="W1203" s="158"/>
      <c r="X1203" s="158"/>
      <c r="Y1203" s="158"/>
      <c r="Z1203" s="147"/>
      <c r="AA1203" s="147"/>
      <c r="AB1203" s="147"/>
      <c r="AC1203" s="147"/>
      <c r="AD1203" s="147"/>
      <c r="AE1203" s="147"/>
      <c r="AF1203" s="147"/>
      <c r="AG1203" s="147" t="s">
        <v>293</v>
      </c>
      <c r="AH1203" s="147">
        <v>0</v>
      </c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ht="22.5" outlineLevel="1" x14ac:dyDescent="0.2">
      <c r="A1204" s="176">
        <v>193</v>
      </c>
      <c r="B1204" s="177" t="s">
        <v>1640</v>
      </c>
      <c r="C1204" s="185" t="s">
        <v>1641</v>
      </c>
      <c r="D1204" s="178" t="s">
        <v>383</v>
      </c>
      <c r="E1204" s="179">
        <v>34</v>
      </c>
      <c r="F1204" s="180"/>
      <c r="G1204" s="181">
        <f>ROUND(E1204*F1204,2)</f>
        <v>0</v>
      </c>
      <c r="H1204" s="180"/>
      <c r="I1204" s="181">
        <f>ROUND(E1204*H1204,2)</f>
        <v>0</v>
      </c>
      <c r="J1204" s="180"/>
      <c r="K1204" s="181">
        <f>ROUND(E1204*J1204,2)</f>
        <v>0</v>
      </c>
      <c r="L1204" s="181">
        <v>21</v>
      </c>
      <c r="M1204" s="181">
        <f>G1204*(1+L1204/100)</f>
        <v>0</v>
      </c>
      <c r="N1204" s="179">
        <v>2E-3</v>
      </c>
      <c r="O1204" s="179">
        <f>ROUND(E1204*N1204,2)</f>
        <v>7.0000000000000007E-2</v>
      </c>
      <c r="P1204" s="179">
        <v>0</v>
      </c>
      <c r="Q1204" s="179">
        <f>ROUND(E1204*P1204,2)</f>
        <v>0</v>
      </c>
      <c r="R1204" s="181"/>
      <c r="S1204" s="181" t="s">
        <v>672</v>
      </c>
      <c r="T1204" s="182" t="s">
        <v>249</v>
      </c>
      <c r="U1204" s="158">
        <v>0</v>
      </c>
      <c r="V1204" s="158">
        <f>ROUND(E1204*U1204,2)</f>
        <v>0</v>
      </c>
      <c r="W1204" s="158"/>
      <c r="X1204" s="158" t="s">
        <v>963</v>
      </c>
      <c r="Y1204" s="158" t="s">
        <v>250</v>
      </c>
      <c r="Z1204" s="147"/>
      <c r="AA1204" s="147"/>
      <c r="AB1204" s="147"/>
      <c r="AC1204" s="147"/>
      <c r="AD1204" s="147"/>
      <c r="AE1204" s="147"/>
      <c r="AF1204" s="147"/>
      <c r="AG1204" s="147" t="s">
        <v>964</v>
      </c>
      <c r="AH1204" s="147"/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ht="22.5" outlineLevel="1" x14ac:dyDescent="0.2">
      <c r="A1205" s="168">
        <v>194</v>
      </c>
      <c r="B1205" s="169" t="s">
        <v>1642</v>
      </c>
      <c r="C1205" s="184" t="s">
        <v>1643</v>
      </c>
      <c r="D1205" s="170" t="s">
        <v>287</v>
      </c>
      <c r="E1205" s="171">
        <v>2.88</v>
      </c>
      <c r="F1205" s="172"/>
      <c r="G1205" s="173">
        <f>ROUND(E1205*F1205,2)</f>
        <v>0</v>
      </c>
      <c r="H1205" s="172"/>
      <c r="I1205" s="173">
        <f>ROUND(E1205*H1205,2)</f>
        <v>0</v>
      </c>
      <c r="J1205" s="172"/>
      <c r="K1205" s="173">
        <f>ROUND(E1205*J1205,2)</f>
        <v>0</v>
      </c>
      <c r="L1205" s="173">
        <v>21</v>
      </c>
      <c r="M1205" s="173">
        <f>G1205*(1+L1205/100)</f>
        <v>0</v>
      </c>
      <c r="N1205" s="171">
        <v>1.5E-3</v>
      </c>
      <c r="O1205" s="171">
        <f>ROUND(E1205*N1205,2)</f>
        <v>0</v>
      </c>
      <c r="P1205" s="171">
        <v>0</v>
      </c>
      <c r="Q1205" s="171">
        <f>ROUND(E1205*P1205,2)</f>
        <v>0</v>
      </c>
      <c r="R1205" s="173" t="s">
        <v>962</v>
      </c>
      <c r="S1205" s="173" t="s">
        <v>248</v>
      </c>
      <c r="T1205" s="174" t="s">
        <v>289</v>
      </c>
      <c r="U1205" s="158">
        <v>0</v>
      </c>
      <c r="V1205" s="158">
        <f>ROUND(E1205*U1205,2)</f>
        <v>0</v>
      </c>
      <c r="W1205" s="158"/>
      <c r="X1205" s="158" t="s">
        <v>963</v>
      </c>
      <c r="Y1205" s="158" t="s">
        <v>250</v>
      </c>
      <c r="Z1205" s="147"/>
      <c r="AA1205" s="147"/>
      <c r="AB1205" s="147"/>
      <c r="AC1205" s="147"/>
      <c r="AD1205" s="147"/>
      <c r="AE1205" s="147"/>
      <c r="AF1205" s="147"/>
      <c r="AG1205" s="147" t="s">
        <v>964</v>
      </c>
      <c r="AH1205" s="147"/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outlineLevel="2" x14ac:dyDescent="0.2">
      <c r="A1206" s="154"/>
      <c r="B1206" s="155"/>
      <c r="C1206" s="193" t="s">
        <v>1639</v>
      </c>
      <c r="D1206" s="189"/>
      <c r="E1206" s="190">
        <v>2.88</v>
      </c>
      <c r="F1206" s="158"/>
      <c r="G1206" s="158"/>
      <c r="H1206" s="158"/>
      <c r="I1206" s="158"/>
      <c r="J1206" s="158"/>
      <c r="K1206" s="158"/>
      <c r="L1206" s="158"/>
      <c r="M1206" s="158"/>
      <c r="N1206" s="157"/>
      <c r="O1206" s="157"/>
      <c r="P1206" s="157"/>
      <c r="Q1206" s="157"/>
      <c r="R1206" s="158"/>
      <c r="S1206" s="158"/>
      <c r="T1206" s="158"/>
      <c r="U1206" s="158"/>
      <c r="V1206" s="158"/>
      <c r="W1206" s="158"/>
      <c r="X1206" s="158"/>
      <c r="Y1206" s="158"/>
      <c r="Z1206" s="147"/>
      <c r="AA1206" s="147"/>
      <c r="AB1206" s="147"/>
      <c r="AC1206" s="147"/>
      <c r="AD1206" s="147"/>
      <c r="AE1206" s="147"/>
      <c r="AF1206" s="147"/>
      <c r="AG1206" s="147" t="s">
        <v>293</v>
      </c>
      <c r="AH1206" s="147">
        <v>0</v>
      </c>
      <c r="AI1206" s="147"/>
      <c r="AJ1206" s="147"/>
      <c r="AK1206" s="147"/>
      <c r="AL1206" s="147"/>
      <c r="AM1206" s="147"/>
      <c r="AN1206" s="147"/>
      <c r="AO1206" s="147"/>
      <c r="AP1206" s="147"/>
      <c r="AQ1206" s="147"/>
      <c r="AR1206" s="147"/>
      <c r="AS1206" s="147"/>
      <c r="AT1206" s="147"/>
      <c r="AU1206" s="147"/>
      <c r="AV1206" s="147"/>
      <c r="AW1206" s="147"/>
      <c r="AX1206" s="147"/>
      <c r="AY1206" s="147"/>
      <c r="AZ1206" s="147"/>
      <c r="BA1206" s="147"/>
      <c r="BB1206" s="147"/>
      <c r="BC1206" s="147"/>
      <c r="BD1206" s="147"/>
      <c r="BE1206" s="147"/>
      <c r="BF1206" s="147"/>
      <c r="BG1206" s="147"/>
      <c r="BH1206" s="147"/>
    </row>
    <row r="1207" spans="1:60" ht="22.5" outlineLevel="1" x14ac:dyDescent="0.2">
      <c r="A1207" s="168">
        <v>195</v>
      </c>
      <c r="B1207" s="169" t="s">
        <v>1644</v>
      </c>
      <c r="C1207" s="184" t="s">
        <v>1643</v>
      </c>
      <c r="D1207" s="170" t="s">
        <v>287</v>
      </c>
      <c r="E1207" s="171">
        <v>241.92</v>
      </c>
      <c r="F1207" s="172"/>
      <c r="G1207" s="173">
        <f>ROUND(E1207*F1207,2)</f>
        <v>0</v>
      </c>
      <c r="H1207" s="172"/>
      <c r="I1207" s="173">
        <f>ROUND(E1207*H1207,2)</f>
        <v>0</v>
      </c>
      <c r="J1207" s="172"/>
      <c r="K1207" s="173">
        <f>ROUND(E1207*J1207,2)</f>
        <v>0</v>
      </c>
      <c r="L1207" s="173">
        <v>21</v>
      </c>
      <c r="M1207" s="173">
        <f>G1207*(1+L1207/100)</f>
        <v>0</v>
      </c>
      <c r="N1207" s="171">
        <v>1.5E-3</v>
      </c>
      <c r="O1207" s="171">
        <f>ROUND(E1207*N1207,2)</f>
        <v>0.36</v>
      </c>
      <c r="P1207" s="171">
        <v>0</v>
      </c>
      <c r="Q1207" s="171">
        <f>ROUND(E1207*P1207,2)</f>
        <v>0</v>
      </c>
      <c r="R1207" s="173" t="s">
        <v>962</v>
      </c>
      <c r="S1207" s="173" t="s">
        <v>248</v>
      </c>
      <c r="T1207" s="174" t="s">
        <v>289</v>
      </c>
      <c r="U1207" s="158">
        <v>0</v>
      </c>
      <c r="V1207" s="158">
        <f>ROUND(E1207*U1207,2)</f>
        <v>0</v>
      </c>
      <c r="W1207" s="158"/>
      <c r="X1207" s="158" t="s">
        <v>963</v>
      </c>
      <c r="Y1207" s="158" t="s">
        <v>250</v>
      </c>
      <c r="Z1207" s="147"/>
      <c r="AA1207" s="147"/>
      <c r="AB1207" s="147"/>
      <c r="AC1207" s="147"/>
      <c r="AD1207" s="147"/>
      <c r="AE1207" s="147"/>
      <c r="AF1207" s="147"/>
      <c r="AG1207" s="147" t="s">
        <v>964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outlineLevel="2" x14ac:dyDescent="0.2">
      <c r="A1208" s="154"/>
      <c r="B1208" s="155"/>
      <c r="C1208" s="193" t="s">
        <v>1636</v>
      </c>
      <c r="D1208" s="189"/>
      <c r="E1208" s="190">
        <v>103.68</v>
      </c>
      <c r="F1208" s="158"/>
      <c r="G1208" s="158"/>
      <c r="H1208" s="158"/>
      <c r="I1208" s="158"/>
      <c r="J1208" s="158"/>
      <c r="K1208" s="158"/>
      <c r="L1208" s="158"/>
      <c r="M1208" s="158"/>
      <c r="N1208" s="157"/>
      <c r="O1208" s="157"/>
      <c r="P1208" s="157"/>
      <c r="Q1208" s="157"/>
      <c r="R1208" s="158"/>
      <c r="S1208" s="158"/>
      <c r="T1208" s="158"/>
      <c r="U1208" s="158"/>
      <c r="V1208" s="158"/>
      <c r="W1208" s="158"/>
      <c r="X1208" s="158"/>
      <c r="Y1208" s="158"/>
      <c r="Z1208" s="147"/>
      <c r="AA1208" s="147"/>
      <c r="AB1208" s="147"/>
      <c r="AC1208" s="147"/>
      <c r="AD1208" s="147"/>
      <c r="AE1208" s="147"/>
      <c r="AF1208" s="147"/>
      <c r="AG1208" s="147" t="s">
        <v>293</v>
      </c>
      <c r="AH1208" s="147">
        <v>0</v>
      </c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47"/>
      <c r="BB1208" s="147"/>
      <c r="BC1208" s="147"/>
      <c r="BD1208" s="147"/>
      <c r="BE1208" s="147"/>
      <c r="BF1208" s="147"/>
      <c r="BG1208" s="147"/>
      <c r="BH1208" s="147"/>
    </row>
    <row r="1209" spans="1:60" outlineLevel="3" x14ac:dyDescent="0.2">
      <c r="A1209" s="154"/>
      <c r="B1209" s="155"/>
      <c r="C1209" s="193" t="s">
        <v>1637</v>
      </c>
      <c r="D1209" s="189"/>
      <c r="E1209" s="190">
        <v>86.4</v>
      </c>
      <c r="F1209" s="158"/>
      <c r="G1209" s="158"/>
      <c r="H1209" s="158"/>
      <c r="I1209" s="158"/>
      <c r="J1209" s="158"/>
      <c r="K1209" s="158"/>
      <c r="L1209" s="158"/>
      <c r="M1209" s="158"/>
      <c r="N1209" s="157"/>
      <c r="O1209" s="157"/>
      <c r="P1209" s="157"/>
      <c r="Q1209" s="157"/>
      <c r="R1209" s="158"/>
      <c r="S1209" s="158"/>
      <c r="T1209" s="158"/>
      <c r="U1209" s="158"/>
      <c r="V1209" s="158"/>
      <c r="W1209" s="158"/>
      <c r="X1209" s="158"/>
      <c r="Y1209" s="158"/>
      <c r="Z1209" s="147"/>
      <c r="AA1209" s="147"/>
      <c r="AB1209" s="147"/>
      <c r="AC1209" s="147"/>
      <c r="AD1209" s="147"/>
      <c r="AE1209" s="147"/>
      <c r="AF1209" s="147"/>
      <c r="AG1209" s="147" t="s">
        <v>293</v>
      </c>
      <c r="AH1209" s="147">
        <v>0</v>
      </c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outlineLevel="3" x14ac:dyDescent="0.2">
      <c r="A1210" s="154"/>
      <c r="B1210" s="155"/>
      <c r="C1210" s="193" t="s">
        <v>1638</v>
      </c>
      <c r="D1210" s="189"/>
      <c r="E1210" s="190">
        <v>51.84</v>
      </c>
      <c r="F1210" s="158"/>
      <c r="G1210" s="158"/>
      <c r="H1210" s="158"/>
      <c r="I1210" s="158"/>
      <c r="J1210" s="158"/>
      <c r="K1210" s="158"/>
      <c r="L1210" s="158"/>
      <c r="M1210" s="158"/>
      <c r="N1210" s="157"/>
      <c r="O1210" s="157"/>
      <c r="P1210" s="157"/>
      <c r="Q1210" s="157"/>
      <c r="R1210" s="158"/>
      <c r="S1210" s="158"/>
      <c r="T1210" s="158"/>
      <c r="U1210" s="158"/>
      <c r="V1210" s="158"/>
      <c r="W1210" s="158"/>
      <c r="X1210" s="158"/>
      <c r="Y1210" s="158"/>
      <c r="Z1210" s="147"/>
      <c r="AA1210" s="147"/>
      <c r="AB1210" s="147"/>
      <c r="AC1210" s="147"/>
      <c r="AD1210" s="147"/>
      <c r="AE1210" s="147"/>
      <c r="AF1210" s="147"/>
      <c r="AG1210" s="147" t="s">
        <v>293</v>
      </c>
      <c r="AH1210" s="147">
        <v>0</v>
      </c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x14ac:dyDescent="0.2">
      <c r="A1211" s="161" t="s">
        <v>243</v>
      </c>
      <c r="B1211" s="162" t="s">
        <v>206</v>
      </c>
      <c r="C1211" s="183" t="s">
        <v>207</v>
      </c>
      <c r="D1211" s="163"/>
      <c r="E1211" s="164"/>
      <c r="F1211" s="165"/>
      <c r="G1211" s="165">
        <f>SUMIF(AG1212:AG1213,"&lt;&gt;NOR",G1212:G1213)</f>
        <v>0</v>
      </c>
      <c r="H1211" s="165"/>
      <c r="I1211" s="165">
        <f>SUM(I1212:I1213)</f>
        <v>0</v>
      </c>
      <c r="J1211" s="165"/>
      <c r="K1211" s="165">
        <f>SUM(K1212:K1213)</f>
        <v>0</v>
      </c>
      <c r="L1211" s="165"/>
      <c r="M1211" s="165">
        <f>SUM(M1212:M1213)</f>
        <v>0</v>
      </c>
      <c r="N1211" s="164"/>
      <c r="O1211" s="164">
        <f>SUM(O1212:O1213)</f>
        <v>0</v>
      </c>
      <c r="P1211" s="164"/>
      <c r="Q1211" s="164">
        <f>SUM(Q1212:Q1213)</f>
        <v>0</v>
      </c>
      <c r="R1211" s="165"/>
      <c r="S1211" s="165"/>
      <c r="T1211" s="166"/>
      <c r="U1211" s="160"/>
      <c r="V1211" s="160">
        <f>SUM(V1212:V1213)</f>
        <v>0</v>
      </c>
      <c r="W1211" s="160"/>
      <c r="X1211" s="160"/>
      <c r="Y1211" s="160"/>
      <c r="AG1211" t="s">
        <v>244</v>
      </c>
    </row>
    <row r="1212" spans="1:60" outlineLevel="1" x14ac:dyDescent="0.2">
      <c r="A1212" s="176">
        <v>196</v>
      </c>
      <c r="B1212" s="177" t="s">
        <v>1645</v>
      </c>
      <c r="C1212" s="185" t="s">
        <v>1646</v>
      </c>
      <c r="D1212" s="178" t="s">
        <v>671</v>
      </c>
      <c r="E1212" s="179">
        <v>0</v>
      </c>
      <c r="F1212" s="180"/>
      <c r="G1212" s="181">
        <f>ROUND(E1212*F1212,2)</f>
        <v>0</v>
      </c>
      <c r="H1212" s="180"/>
      <c r="I1212" s="181">
        <f>ROUND(E1212*H1212,2)</f>
        <v>0</v>
      </c>
      <c r="J1212" s="180"/>
      <c r="K1212" s="181">
        <f>ROUND(E1212*J1212,2)</f>
        <v>0</v>
      </c>
      <c r="L1212" s="181">
        <v>21</v>
      </c>
      <c r="M1212" s="181">
        <f>G1212*(1+L1212/100)</f>
        <v>0</v>
      </c>
      <c r="N1212" s="179">
        <v>0</v>
      </c>
      <c r="O1212" s="179">
        <f>ROUND(E1212*N1212,2)</f>
        <v>0</v>
      </c>
      <c r="P1212" s="179">
        <v>0</v>
      </c>
      <c r="Q1212" s="179">
        <f>ROUND(E1212*P1212,2)</f>
        <v>0</v>
      </c>
      <c r="R1212" s="181"/>
      <c r="S1212" s="181" t="s">
        <v>672</v>
      </c>
      <c r="T1212" s="182" t="s">
        <v>249</v>
      </c>
      <c r="U1212" s="158">
        <v>0</v>
      </c>
      <c r="V1212" s="158">
        <f>ROUND(E1212*U1212,2)</f>
        <v>0</v>
      </c>
      <c r="W1212" s="158"/>
      <c r="X1212" s="158" t="s">
        <v>290</v>
      </c>
      <c r="Y1212" s="158" t="s">
        <v>250</v>
      </c>
      <c r="Z1212" s="147"/>
      <c r="AA1212" s="147"/>
      <c r="AB1212" s="147"/>
      <c r="AC1212" s="147"/>
      <c r="AD1212" s="147"/>
      <c r="AE1212" s="147"/>
      <c r="AF1212" s="147"/>
      <c r="AG1212" s="147" t="s">
        <v>291</v>
      </c>
      <c r="AH1212" s="147"/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ht="22.5" outlineLevel="1" x14ac:dyDescent="0.2">
      <c r="A1213" s="168">
        <v>197</v>
      </c>
      <c r="B1213" s="169" t="s">
        <v>1647</v>
      </c>
      <c r="C1213" s="184" t="s">
        <v>1648</v>
      </c>
      <c r="D1213" s="170" t="s">
        <v>671</v>
      </c>
      <c r="E1213" s="171">
        <v>0</v>
      </c>
      <c r="F1213" s="172"/>
      <c r="G1213" s="173">
        <f>ROUND(E1213*F1213,2)</f>
        <v>0</v>
      </c>
      <c r="H1213" s="172"/>
      <c r="I1213" s="173">
        <f>ROUND(E1213*H1213,2)</f>
        <v>0</v>
      </c>
      <c r="J1213" s="172"/>
      <c r="K1213" s="173">
        <f>ROUND(E1213*J1213,2)</f>
        <v>0</v>
      </c>
      <c r="L1213" s="173">
        <v>21</v>
      </c>
      <c r="M1213" s="173">
        <f>G1213*(1+L1213/100)</f>
        <v>0</v>
      </c>
      <c r="N1213" s="171">
        <v>0</v>
      </c>
      <c r="O1213" s="171">
        <f>ROUND(E1213*N1213,2)</f>
        <v>0</v>
      </c>
      <c r="P1213" s="171">
        <v>0</v>
      </c>
      <c r="Q1213" s="171">
        <f>ROUND(E1213*P1213,2)</f>
        <v>0</v>
      </c>
      <c r="R1213" s="173"/>
      <c r="S1213" s="173" t="s">
        <v>672</v>
      </c>
      <c r="T1213" s="174" t="s">
        <v>249</v>
      </c>
      <c r="U1213" s="158">
        <v>0</v>
      </c>
      <c r="V1213" s="158">
        <f>ROUND(E1213*U1213,2)</f>
        <v>0</v>
      </c>
      <c r="W1213" s="158"/>
      <c r="X1213" s="158" t="s">
        <v>290</v>
      </c>
      <c r="Y1213" s="158" t="s">
        <v>250</v>
      </c>
      <c r="Z1213" s="147"/>
      <c r="AA1213" s="147"/>
      <c r="AB1213" s="147"/>
      <c r="AC1213" s="147"/>
      <c r="AD1213" s="147"/>
      <c r="AE1213" s="147"/>
      <c r="AF1213" s="147"/>
      <c r="AG1213" s="147" t="s">
        <v>291</v>
      </c>
      <c r="AH1213" s="147"/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x14ac:dyDescent="0.2">
      <c r="A1214" s="3"/>
      <c r="B1214" s="4"/>
      <c r="C1214" s="186"/>
      <c r="D1214" s="6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AE1214">
        <v>12</v>
      </c>
      <c r="AF1214">
        <v>21</v>
      </c>
      <c r="AG1214" t="s">
        <v>229</v>
      </c>
    </row>
    <row r="1215" spans="1:60" x14ac:dyDescent="0.2">
      <c r="A1215" s="150"/>
      <c r="B1215" s="151" t="s">
        <v>29</v>
      </c>
      <c r="C1215" s="187"/>
      <c r="D1215" s="152"/>
      <c r="E1215" s="153"/>
      <c r="F1215" s="153"/>
      <c r="G1215" s="167">
        <f>G8+G48+G54+G64+G72+G136+G415+G473+G476+G480+G485+G507+G510+G515+G563+G611+G642+G649+G656+G666+G683+G1086+G1104+G1143+G1171+G1174+G1211</f>
        <v>0</v>
      </c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AE1215">
        <f>SUMIF(L7:L1213,AE1214,G7:G1213)</f>
        <v>0</v>
      </c>
      <c r="AF1215">
        <f>SUMIF(L7:L1213,AF1214,G7:G1213)</f>
        <v>0</v>
      </c>
      <c r="AG1215" t="s">
        <v>282</v>
      </c>
    </row>
    <row r="1216" spans="1:60" x14ac:dyDescent="0.2">
      <c r="C1216" s="188"/>
      <c r="D1216" s="10"/>
      <c r="AG1216" t="s">
        <v>283</v>
      </c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aGnwwJCOQOR55ZIDSqCYs4N0YPIUTv6eKOzYT4sqBZLJWTIb0cwJXeJj+lGhjjqlKTXKEGMr2AbS6yYjL4RYA==" saltValue="u2rb/sFiEdr7KvTXtb26Ng==" spinCount="100000" sheet="1" formatRows="0"/>
  <mergeCells count="67">
    <mergeCell ref="C39:G39"/>
    <mergeCell ref="A1:G1"/>
    <mergeCell ref="C2:G2"/>
    <mergeCell ref="C3:G3"/>
    <mergeCell ref="C4:G4"/>
    <mergeCell ref="C10:G10"/>
    <mergeCell ref="C14:G14"/>
    <mergeCell ref="C17:G17"/>
    <mergeCell ref="C22:G22"/>
    <mergeCell ref="C25:G25"/>
    <mergeCell ref="C33:G33"/>
    <mergeCell ref="C36:G36"/>
    <mergeCell ref="C260:G260"/>
    <mergeCell ref="C44:G44"/>
    <mergeCell ref="C56:G56"/>
    <mergeCell ref="C59:G59"/>
    <mergeCell ref="C66:G66"/>
    <mergeCell ref="C67:G67"/>
    <mergeCell ref="C68:G68"/>
    <mergeCell ref="C69:G69"/>
    <mergeCell ref="C74:G74"/>
    <mergeCell ref="C138:G138"/>
    <mergeCell ref="C224:G224"/>
    <mergeCell ref="C245:G245"/>
    <mergeCell ref="C471:G471"/>
    <mergeCell ref="C271:G271"/>
    <mergeCell ref="C276:G276"/>
    <mergeCell ref="C284:G284"/>
    <mergeCell ref="C334:G334"/>
    <mergeCell ref="C335:G335"/>
    <mergeCell ref="C408:G408"/>
    <mergeCell ref="C417:G417"/>
    <mergeCell ref="C429:G429"/>
    <mergeCell ref="C447:G447"/>
    <mergeCell ref="C452:G452"/>
    <mergeCell ref="C467:G467"/>
    <mergeCell ref="C572:G572"/>
    <mergeCell ref="C478:G478"/>
    <mergeCell ref="C482:G482"/>
    <mergeCell ref="C487:G487"/>
    <mergeCell ref="C488:G488"/>
    <mergeCell ref="C491:G491"/>
    <mergeCell ref="C505:G505"/>
    <mergeCell ref="C512:G512"/>
    <mergeCell ref="C514:G514"/>
    <mergeCell ref="C562:G562"/>
    <mergeCell ref="C568:G568"/>
    <mergeCell ref="C569:G569"/>
    <mergeCell ref="C668:G668"/>
    <mergeCell ref="C573:G573"/>
    <mergeCell ref="C576:G576"/>
    <mergeCell ref="C577:G577"/>
    <mergeCell ref="C580:G580"/>
    <mergeCell ref="C581:G581"/>
    <mergeCell ref="C610:G610"/>
    <mergeCell ref="C641:G641"/>
    <mergeCell ref="C648:G648"/>
    <mergeCell ref="C655:G655"/>
    <mergeCell ref="C658:G658"/>
    <mergeCell ref="C665:G665"/>
    <mergeCell ref="C1142:G1142"/>
    <mergeCell ref="C677:G677"/>
    <mergeCell ref="C682:G682"/>
    <mergeCell ref="C685:G685"/>
    <mergeCell ref="C747:G747"/>
    <mergeCell ref="C1085:G1085"/>
    <mergeCell ref="C1103:G1103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9DE58-700F-4225-A2E1-79CBFE15771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284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50</v>
      </c>
      <c r="C3" s="256" t="s">
        <v>51</v>
      </c>
      <c r="D3" s="257"/>
      <c r="E3" s="257"/>
      <c r="F3" s="257"/>
      <c r="G3" s="258"/>
      <c r="AC3" s="120" t="s">
        <v>217</v>
      </c>
      <c r="AG3" t="s">
        <v>219</v>
      </c>
    </row>
    <row r="4" spans="1:60" ht="24.95" customHeight="1" x14ac:dyDescent="0.2">
      <c r="A4" s="140" t="s">
        <v>9</v>
      </c>
      <c r="B4" s="141" t="s">
        <v>55</v>
      </c>
      <c r="C4" s="259" t="s">
        <v>56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243</v>
      </c>
      <c r="B8" s="162" t="s">
        <v>93</v>
      </c>
      <c r="C8" s="183" t="s">
        <v>94</v>
      </c>
      <c r="D8" s="163"/>
      <c r="E8" s="164"/>
      <c r="F8" s="165"/>
      <c r="G8" s="165">
        <f>SUMIF(AG9:AG22,"&lt;&gt;NOR",G9:G22)</f>
        <v>0</v>
      </c>
      <c r="H8" s="165"/>
      <c r="I8" s="165">
        <f>SUM(I9:I22)</f>
        <v>0</v>
      </c>
      <c r="J8" s="165"/>
      <c r="K8" s="165">
        <f>SUM(K9:K22)</f>
        <v>0</v>
      </c>
      <c r="L8" s="165"/>
      <c r="M8" s="165">
        <f>SUM(M9:M22)</f>
        <v>0</v>
      </c>
      <c r="N8" s="164"/>
      <c r="O8" s="164">
        <f>SUM(O9:O22)</f>
        <v>2.21</v>
      </c>
      <c r="P8" s="164"/>
      <c r="Q8" s="164">
        <f>SUM(Q9:Q22)</f>
        <v>0</v>
      </c>
      <c r="R8" s="165"/>
      <c r="S8" s="165"/>
      <c r="T8" s="166"/>
      <c r="U8" s="160"/>
      <c r="V8" s="160">
        <f>SUM(V9:V22)</f>
        <v>18.88</v>
      </c>
      <c r="W8" s="160"/>
      <c r="X8" s="160"/>
      <c r="Y8" s="160"/>
      <c r="AG8" t="s">
        <v>244</v>
      </c>
    </row>
    <row r="9" spans="1:60" outlineLevel="1" x14ac:dyDescent="0.2">
      <c r="A9" s="168">
        <v>1</v>
      </c>
      <c r="B9" s="169" t="s">
        <v>1650</v>
      </c>
      <c r="C9" s="184" t="s">
        <v>1651</v>
      </c>
      <c r="D9" s="170" t="s">
        <v>348</v>
      </c>
      <c r="E9" s="171">
        <v>4.2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 t="s">
        <v>792</v>
      </c>
      <c r="S9" s="173" t="s">
        <v>248</v>
      </c>
      <c r="T9" s="174" t="s">
        <v>289</v>
      </c>
      <c r="U9" s="158">
        <v>3.5329999999999999</v>
      </c>
      <c r="V9" s="158">
        <f>ROUND(E9*U9,2)</f>
        <v>14.84</v>
      </c>
      <c r="W9" s="158"/>
      <c r="X9" s="158" t="s">
        <v>290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291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2" t="s">
        <v>1652</v>
      </c>
      <c r="D10" s="263"/>
      <c r="E10" s="263"/>
      <c r="F10" s="263"/>
      <c r="G10" s="26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351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68">
        <v>2</v>
      </c>
      <c r="B11" s="169" t="s">
        <v>1653</v>
      </c>
      <c r="C11" s="184" t="s">
        <v>1654</v>
      </c>
      <c r="D11" s="170" t="s">
        <v>348</v>
      </c>
      <c r="E11" s="171">
        <v>4.2</v>
      </c>
      <c r="F11" s="172"/>
      <c r="G11" s="173">
        <f>ROUND(E11*F11,2)</f>
        <v>0</v>
      </c>
      <c r="H11" s="172"/>
      <c r="I11" s="173">
        <f>ROUND(E11*H11,2)</f>
        <v>0</v>
      </c>
      <c r="J11" s="172"/>
      <c r="K11" s="173">
        <f>ROUND(E11*J11,2)</f>
        <v>0</v>
      </c>
      <c r="L11" s="173">
        <v>21</v>
      </c>
      <c r="M11" s="173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3" t="s">
        <v>792</v>
      </c>
      <c r="S11" s="173" t="s">
        <v>248</v>
      </c>
      <c r="T11" s="174" t="s">
        <v>289</v>
      </c>
      <c r="U11" s="158">
        <v>0.34499999999999997</v>
      </c>
      <c r="V11" s="158">
        <f>ROUND(E11*U11,2)</f>
        <v>1.45</v>
      </c>
      <c r="W11" s="158"/>
      <c r="X11" s="158" t="s">
        <v>290</v>
      </c>
      <c r="Y11" s="158" t="s">
        <v>250</v>
      </c>
      <c r="Z11" s="147"/>
      <c r="AA11" s="147"/>
      <c r="AB11" s="147"/>
      <c r="AC11" s="147"/>
      <c r="AD11" s="147"/>
      <c r="AE11" s="147"/>
      <c r="AF11" s="147"/>
      <c r="AG11" s="147" t="s">
        <v>291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2" t="s">
        <v>1655</v>
      </c>
      <c r="D12" s="263"/>
      <c r="E12" s="263"/>
      <c r="F12" s="263"/>
      <c r="G12" s="263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351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75" t="str">
        <f>C12</f>
        <v>bez naložení do dopravní nádoby, ale s vyprázdněním dopravní nádoby na hromadu nebo na dopravní prostředek,</v>
      </c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68">
        <v>3</v>
      </c>
      <c r="B13" s="169" t="s">
        <v>816</v>
      </c>
      <c r="C13" s="184" t="s">
        <v>817</v>
      </c>
      <c r="D13" s="170" t="s">
        <v>348</v>
      </c>
      <c r="E13" s="171">
        <v>1.7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 t="s">
        <v>792</v>
      </c>
      <c r="S13" s="173" t="s">
        <v>248</v>
      </c>
      <c r="T13" s="174" t="s">
        <v>289</v>
      </c>
      <c r="U13" s="158">
        <v>1.0999999999999999E-2</v>
      </c>
      <c r="V13" s="158">
        <f>ROUND(E13*U13,2)</f>
        <v>0.02</v>
      </c>
      <c r="W13" s="158"/>
      <c r="X13" s="158" t="s">
        <v>290</v>
      </c>
      <c r="Y13" s="158" t="s">
        <v>250</v>
      </c>
      <c r="Z13" s="147"/>
      <c r="AA13" s="147"/>
      <c r="AB13" s="147"/>
      <c r="AC13" s="147"/>
      <c r="AD13" s="147"/>
      <c r="AE13" s="147"/>
      <c r="AF13" s="147"/>
      <c r="AG13" s="147" t="s">
        <v>291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62" t="s">
        <v>809</v>
      </c>
      <c r="D14" s="263"/>
      <c r="E14" s="263"/>
      <c r="F14" s="263"/>
      <c r="G14" s="263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351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68">
        <v>4</v>
      </c>
      <c r="B15" s="169" t="s">
        <v>1656</v>
      </c>
      <c r="C15" s="184" t="s">
        <v>1657</v>
      </c>
      <c r="D15" s="170" t="s">
        <v>348</v>
      </c>
      <c r="E15" s="171">
        <v>23.8</v>
      </c>
      <c r="F15" s="172"/>
      <c r="G15" s="173">
        <f>ROUND(E15*F15,2)</f>
        <v>0</v>
      </c>
      <c r="H15" s="172"/>
      <c r="I15" s="173">
        <f>ROUND(E15*H15,2)</f>
        <v>0</v>
      </c>
      <c r="J15" s="172"/>
      <c r="K15" s="173">
        <f>ROUND(E15*J15,2)</f>
        <v>0</v>
      </c>
      <c r="L15" s="173">
        <v>21</v>
      </c>
      <c r="M15" s="173">
        <f>G15*(1+L15/100)</f>
        <v>0</v>
      </c>
      <c r="N15" s="171">
        <v>0</v>
      </c>
      <c r="O15" s="171">
        <f>ROUND(E15*N15,2)</f>
        <v>0</v>
      </c>
      <c r="P15" s="171">
        <v>0</v>
      </c>
      <c r="Q15" s="171">
        <f>ROUND(E15*P15,2)</f>
        <v>0</v>
      </c>
      <c r="R15" s="173" t="s">
        <v>792</v>
      </c>
      <c r="S15" s="173" t="s">
        <v>248</v>
      </c>
      <c r="T15" s="174" t="s">
        <v>289</v>
      </c>
      <c r="U15" s="158">
        <v>0</v>
      </c>
      <c r="V15" s="158">
        <f>ROUND(E15*U15,2)</f>
        <v>0</v>
      </c>
      <c r="W15" s="158"/>
      <c r="X15" s="158" t="s">
        <v>290</v>
      </c>
      <c r="Y15" s="158" t="s">
        <v>250</v>
      </c>
      <c r="Z15" s="147"/>
      <c r="AA15" s="147"/>
      <c r="AB15" s="147"/>
      <c r="AC15" s="147"/>
      <c r="AD15" s="147"/>
      <c r="AE15" s="147"/>
      <c r="AF15" s="147"/>
      <c r="AG15" s="147" t="s">
        <v>291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62" t="s">
        <v>809</v>
      </c>
      <c r="D16" s="263"/>
      <c r="E16" s="263"/>
      <c r="F16" s="263"/>
      <c r="G16" s="263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351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93" t="s">
        <v>1658</v>
      </c>
      <c r="D17" s="189"/>
      <c r="E17" s="190">
        <v>23.8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293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 x14ac:dyDescent="0.2">
      <c r="A18" s="168">
        <v>5</v>
      </c>
      <c r="B18" s="169" t="s">
        <v>819</v>
      </c>
      <c r="C18" s="184" t="s">
        <v>820</v>
      </c>
      <c r="D18" s="170" t="s">
        <v>348</v>
      </c>
      <c r="E18" s="171">
        <v>2.5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0</v>
      </c>
      <c r="O18" s="171">
        <f>ROUND(E18*N18,2)</f>
        <v>0</v>
      </c>
      <c r="P18" s="171">
        <v>0</v>
      </c>
      <c r="Q18" s="171">
        <f>ROUND(E18*P18,2)</f>
        <v>0</v>
      </c>
      <c r="R18" s="173" t="s">
        <v>792</v>
      </c>
      <c r="S18" s="173" t="s">
        <v>248</v>
      </c>
      <c r="T18" s="174" t="s">
        <v>289</v>
      </c>
      <c r="U18" s="158">
        <v>0.20200000000000001</v>
      </c>
      <c r="V18" s="158">
        <f>ROUND(E18*U18,2)</f>
        <v>0.51</v>
      </c>
      <c r="W18" s="158"/>
      <c r="X18" s="158" t="s">
        <v>290</v>
      </c>
      <c r="Y18" s="158" t="s">
        <v>250</v>
      </c>
      <c r="Z18" s="147"/>
      <c r="AA18" s="147"/>
      <c r="AB18" s="147"/>
      <c r="AC18" s="147"/>
      <c r="AD18" s="147"/>
      <c r="AE18" s="147"/>
      <c r="AF18" s="147"/>
      <c r="AG18" s="147" t="s">
        <v>291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262" t="s">
        <v>821</v>
      </c>
      <c r="D19" s="263"/>
      <c r="E19" s="263"/>
      <c r="F19" s="263"/>
      <c r="G19" s="263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351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8">
        <v>6</v>
      </c>
      <c r="B20" s="169" t="s">
        <v>1659</v>
      </c>
      <c r="C20" s="184" t="s">
        <v>1660</v>
      </c>
      <c r="D20" s="170" t="s">
        <v>348</v>
      </c>
      <c r="E20" s="171">
        <v>1.3</v>
      </c>
      <c r="F20" s="172"/>
      <c r="G20" s="173">
        <f>ROUND(E20*F20,2)</f>
        <v>0</v>
      </c>
      <c r="H20" s="172"/>
      <c r="I20" s="173">
        <f>ROUND(E20*H20,2)</f>
        <v>0</v>
      </c>
      <c r="J20" s="172"/>
      <c r="K20" s="173">
        <f>ROUND(E20*J20,2)</f>
        <v>0</v>
      </c>
      <c r="L20" s="173">
        <v>21</v>
      </c>
      <c r="M20" s="173">
        <f>G20*(1+L20/100)</f>
        <v>0</v>
      </c>
      <c r="N20" s="171">
        <v>1.7</v>
      </c>
      <c r="O20" s="171">
        <f>ROUND(E20*N20,2)</f>
        <v>2.21</v>
      </c>
      <c r="P20" s="171">
        <v>0</v>
      </c>
      <c r="Q20" s="171">
        <f>ROUND(E20*P20,2)</f>
        <v>0</v>
      </c>
      <c r="R20" s="173" t="s">
        <v>792</v>
      </c>
      <c r="S20" s="173" t="s">
        <v>248</v>
      </c>
      <c r="T20" s="174" t="s">
        <v>289</v>
      </c>
      <c r="U20" s="158">
        <v>1.587</v>
      </c>
      <c r="V20" s="158">
        <f>ROUND(E20*U20,2)</f>
        <v>2.06</v>
      </c>
      <c r="W20" s="158"/>
      <c r="X20" s="158" t="s">
        <v>290</v>
      </c>
      <c r="Y20" s="158" t="s">
        <v>250</v>
      </c>
      <c r="Z20" s="147"/>
      <c r="AA20" s="147"/>
      <c r="AB20" s="147"/>
      <c r="AC20" s="147"/>
      <c r="AD20" s="147"/>
      <c r="AE20" s="147"/>
      <c r="AF20" s="147"/>
      <c r="AG20" s="147" t="s">
        <v>291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2" x14ac:dyDescent="0.2">
      <c r="A21" s="154"/>
      <c r="B21" s="155"/>
      <c r="C21" s="262" t="s">
        <v>1661</v>
      </c>
      <c r="D21" s="263"/>
      <c r="E21" s="263"/>
      <c r="F21" s="263"/>
      <c r="G21" s="263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351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75" t="str">
        <f>C21</f>
        <v>sypaninou z vhodných hornin tř. 1 - 4 nebo materiálem připraveným podél výkopu ve vzdálenosti do 3 m od jeho kraje, pro jakoukoliv hloubku výkopu a jakoukoliv míru zhutnění,</v>
      </c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6">
        <v>7</v>
      </c>
      <c r="B22" s="177" t="s">
        <v>831</v>
      </c>
      <c r="C22" s="185" t="s">
        <v>832</v>
      </c>
      <c r="D22" s="178" t="s">
        <v>348</v>
      </c>
      <c r="E22" s="179">
        <v>1.7</v>
      </c>
      <c r="F22" s="180"/>
      <c r="G22" s="181">
        <f>ROUND(E22*F22,2)</f>
        <v>0</v>
      </c>
      <c r="H22" s="180"/>
      <c r="I22" s="181">
        <f>ROUND(E22*H22,2)</f>
        <v>0</v>
      </c>
      <c r="J22" s="180"/>
      <c r="K22" s="181">
        <f>ROUND(E22*J22,2)</f>
        <v>0</v>
      </c>
      <c r="L22" s="181">
        <v>21</v>
      </c>
      <c r="M22" s="181">
        <f>G22*(1+L22/100)</f>
        <v>0</v>
      </c>
      <c r="N22" s="179">
        <v>0</v>
      </c>
      <c r="O22" s="179">
        <f>ROUND(E22*N22,2)</f>
        <v>0</v>
      </c>
      <c r="P22" s="179">
        <v>0</v>
      </c>
      <c r="Q22" s="179">
        <f>ROUND(E22*P22,2)</f>
        <v>0</v>
      </c>
      <c r="R22" s="181" t="s">
        <v>792</v>
      </c>
      <c r="S22" s="181" t="s">
        <v>248</v>
      </c>
      <c r="T22" s="182" t="s">
        <v>289</v>
      </c>
      <c r="U22" s="158">
        <v>0</v>
      </c>
      <c r="V22" s="158">
        <f>ROUND(E22*U22,2)</f>
        <v>0</v>
      </c>
      <c r="W22" s="158"/>
      <c r="X22" s="158" t="s">
        <v>290</v>
      </c>
      <c r="Y22" s="158" t="s">
        <v>250</v>
      </c>
      <c r="Z22" s="147"/>
      <c r="AA22" s="147"/>
      <c r="AB22" s="147"/>
      <c r="AC22" s="147"/>
      <c r="AD22" s="147"/>
      <c r="AE22" s="147"/>
      <c r="AF22" s="147"/>
      <c r="AG22" s="147" t="s">
        <v>291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161" t="s">
        <v>243</v>
      </c>
      <c r="B23" s="162" t="s">
        <v>99</v>
      </c>
      <c r="C23" s="183" t="s">
        <v>100</v>
      </c>
      <c r="D23" s="163"/>
      <c r="E23" s="164"/>
      <c r="F23" s="165"/>
      <c r="G23" s="165">
        <f>SUMIF(AG24:AG25,"&lt;&gt;NOR",G24:G25)</f>
        <v>0</v>
      </c>
      <c r="H23" s="165"/>
      <c r="I23" s="165">
        <f>SUM(I24:I25)</f>
        <v>0</v>
      </c>
      <c r="J23" s="165"/>
      <c r="K23" s="165">
        <f>SUM(K24:K25)</f>
        <v>0</v>
      </c>
      <c r="L23" s="165"/>
      <c r="M23" s="165">
        <f>SUM(M24:M25)</f>
        <v>0</v>
      </c>
      <c r="N23" s="164"/>
      <c r="O23" s="164">
        <f>SUM(O24:O25)</f>
        <v>0.1</v>
      </c>
      <c r="P23" s="164"/>
      <c r="Q23" s="164">
        <f>SUM(Q24:Q25)</f>
        <v>0</v>
      </c>
      <c r="R23" s="165"/>
      <c r="S23" s="165"/>
      <c r="T23" s="166"/>
      <c r="U23" s="160"/>
      <c r="V23" s="160">
        <f>SUM(V24:V25)</f>
        <v>1.1200000000000001</v>
      </c>
      <c r="W23" s="160"/>
      <c r="X23" s="160"/>
      <c r="Y23" s="160"/>
      <c r="AG23" t="s">
        <v>244</v>
      </c>
    </row>
    <row r="24" spans="1:60" ht="22.5" outlineLevel="1" x14ac:dyDescent="0.2">
      <c r="A24" s="168">
        <v>8</v>
      </c>
      <c r="B24" s="169" t="s">
        <v>1662</v>
      </c>
      <c r="C24" s="184" t="s">
        <v>1663</v>
      </c>
      <c r="D24" s="170" t="s">
        <v>383</v>
      </c>
      <c r="E24" s="171">
        <v>7</v>
      </c>
      <c r="F24" s="172"/>
      <c r="G24" s="173">
        <f>ROUND(E24*F24,2)</f>
        <v>0</v>
      </c>
      <c r="H24" s="172"/>
      <c r="I24" s="173">
        <f>ROUND(E24*H24,2)</f>
        <v>0</v>
      </c>
      <c r="J24" s="172"/>
      <c r="K24" s="173">
        <f>ROUND(E24*J24,2)</f>
        <v>0</v>
      </c>
      <c r="L24" s="173">
        <v>21</v>
      </c>
      <c r="M24" s="173">
        <f>G24*(1+L24/100)</f>
        <v>0</v>
      </c>
      <c r="N24" s="171">
        <v>1.4489999999999999E-2</v>
      </c>
      <c r="O24" s="171">
        <f>ROUND(E24*N24,2)</f>
        <v>0.1</v>
      </c>
      <c r="P24" s="171">
        <v>0</v>
      </c>
      <c r="Q24" s="171">
        <f>ROUND(E24*P24,2)</f>
        <v>0</v>
      </c>
      <c r="R24" s="173" t="s">
        <v>861</v>
      </c>
      <c r="S24" s="173" t="s">
        <v>248</v>
      </c>
      <c r="T24" s="174" t="s">
        <v>289</v>
      </c>
      <c r="U24" s="158">
        <v>0.16</v>
      </c>
      <c r="V24" s="158">
        <f>ROUND(E24*U24,2)</f>
        <v>1.1200000000000001</v>
      </c>
      <c r="W24" s="158"/>
      <c r="X24" s="158" t="s">
        <v>290</v>
      </c>
      <c r="Y24" s="158" t="s">
        <v>250</v>
      </c>
      <c r="Z24" s="147"/>
      <c r="AA24" s="147"/>
      <c r="AB24" s="147"/>
      <c r="AC24" s="147"/>
      <c r="AD24" s="147"/>
      <c r="AE24" s="147"/>
      <c r="AF24" s="147"/>
      <c r="AG24" s="147" t="s">
        <v>291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262" t="s">
        <v>1664</v>
      </c>
      <c r="D25" s="263"/>
      <c r="E25" s="263"/>
      <c r="F25" s="263"/>
      <c r="G25" s="263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351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1" t="s">
        <v>243</v>
      </c>
      <c r="B26" s="162" t="s">
        <v>103</v>
      </c>
      <c r="C26" s="183" t="s">
        <v>104</v>
      </c>
      <c r="D26" s="163"/>
      <c r="E26" s="164"/>
      <c r="F26" s="165"/>
      <c r="G26" s="165">
        <f>SUMIF(AG27:AG28,"&lt;&gt;NOR",G27:G28)</f>
        <v>0</v>
      </c>
      <c r="H26" s="165"/>
      <c r="I26" s="165">
        <f>SUM(I27:I28)</f>
        <v>0</v>
      </c>
      <c r="J26" s="165"/>
      <c r="K26" s="165">
        <f>SUM(K27:K28)</f>
        <v>0</v>
      </c>
      <c r="L26" s="165"/>
      <c r="M26" s="165">
        <f>SUM(M27:M28)</f>
        <v>0</v>
      </c>
      <c r="N26" s="164"/>
      <c r="O26" s="164">
        <f>SUM(O27:O28)</f>
        <v>0.76</v>
      </c>
      <c r="P26" s="164"/>
      <c r="Q26" s="164">
        <f>SUM(Q27:Q28)</f>
        <v>0</v>
      </c>
      <c r="R26" s="165"/>
      <c r="S26" s="165"/>
      <c r="T26" s="166"/>
      <c r="U26" s="160"/>
      <c r="V26" s="160">
        <f>SUM(V27:V28)</f>
        <v>0.68</v>
      </c>
      <c r="W26" s="160"/>
      <c r="X26" s="160"/>
      <c r="Y26" s="160"/>
      <c r="AG26" t="s">
        <v>244</v>
      </c>
    </row>
    <row r="27" spans="1:60" outlineLevel="1" x14ac:dyDescent="0.2">
      <c r="A27" s="168">
        <v>9</v>
      </c>
      <c r="B27" s="169" t="s">
        <v>1665</v>
      </c>
      <c r="C27" s="184" t="s">
        <v>1666</v>
      </c>
      <c r="D27" s="170" t="s">
        <v>348</v>
      </c>
      <c r="E27" s="171">
        <v>0.4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1.8907700000000001</v>
      </c>
      <c r="O27" s="171">
        <f>ROUND(E27*N27,2)</f>
        <v>0.76</v>
      </c>
      <c r="P27" s="171">
        <v>0</v>
      </c>
      <c r="Q27" s="171">
        <f>ROUND(E27*P27,2)</f>
        <v>0</v>
      </c>
      <c r="R27" s="173" t="s">
        <v>1667</v>
      </c>
      <c r="S27" s="173" t="s">
        <v>248</v>
      </c>
      <c r="T27" s="174" t="s">
        <v>289</v>
      </c>
      <c r="U27" s="158">
        <v>1.6950000000000001</v>
      </c>
      <c r="V27" s="158">
        <f>ROUND(E27*U27,2)</f>
        <v>0.68</v>
      </c>
      <c r="W27" s="158"/>
      <c r="X27" s="158" t="s">
        <v>290</v>
      </c>
      <c r="Y27" s="158" t="s">
        <v>250</v>
      </c>
      <c r="Z27" s="147"/>
      <c r="AA27" s="147"/>
      <c r="AB27" s="147"/>
      <c r="AC27" s="147"/>
      <c r="AD27" s="147"/>
      <c r="AE27" s="147"/>
      <c r="AF27" s="147"/>
      <c r="AG27" s="147" t="s">
        <v>291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62" t="s">
        <v>1668</v>
      </c>
      <c r="D28" s="263"/>
      <c r="E28" s="263"/>
      <c r="F28" s="263"/>
      <c r="G28" s="263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351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1" t="s">
        <v>243</v>
      </c>
      <c r="B29" s="162" t="s">
        <v>105</v>
      </c>
      <c r="C29" s="183" t="s">
        <v>106</v>
      </c>
      <c r="D29" s="163"/>
      <c r="E29" s="164"/>
      <c r="F29" s="165"/>
      <c r="G29" s="165">
        <f>SUMIF(AG30:AG31,"&lt;&gt;NOR",G30:G31)</f>
        <v>0</v>
      </c>
      <c r="H29" s="165"/>
      <c r="I29" s="165">
        <f>SUM(I30:I31)</f>
        <v>0</v>
      </c>
      <c r="J29" s="165"/>
      <c r="K29" s="165">
        <f>SUM(K30:K31)</f>
        <v>0</v>
      </c>
      <c r="L29" s="165"/>
      <c r="M29" s="165">
        <f>SUM(M30:M31)</f>
        <v>0</v>
      </c>
      <c r="N29" s="164"/>
      <c r="O29" s="164">
        <f>SUM(O30:O31)</f>
        <v>0.26</v>
      </c>
      <c r="P29" s="164"/>
      <c r="Q29" s="164">
        <f>SUM(Q30:Q31)</f>
        <v>0</v>
      </c>
      <c r="R29" s="165"/>
      <c r="S29" s="165"/>
      <c r="T29" s="166"/>
      <c r="U29" s="160"/>
      <c r="V29" s="160">
        <f>SUM(V30:V31)</f>
        <v>9.1199999999999992</v>
      </c>
      <c r="W29" s="160"/>
      <c r="X29" s="160"/>
      <c r="Y29" s="160"/>
      <c r="AG29" t="s">
        <v>244</v>
      </c>
    </row>
    <row r="30" spans="1:60" outlineLevel="1" x14ac:dyDescent="0.2">
      <c r="A30" s="168">
        <v>10</v>
      </c>
      <c r="B30" s="169" t="s">
        <v>1669</v>
      </c>
      <c r="C30" s="184" t="s">
        <v>1670</v>
      </c>
      <c r="D30" s="170" t="s">
        <v>565</v>
      </c>
      <c r="E30" s="171">
        <v>60</v>
      </c>
      <c r="F30" s="172"/>
      <c r="G30" s="173">
        <f>ROUND(E30*F30,2)</f>
        <v>0</v>
      </c>
      <c r="H30" s="172"/>
      <c r="I30" s="173">
        <f>ROUND(E30*H30,2)</f>
        <v>0</v>
      </c>
      <c r="J30" s="172"/>
      <c r="K30" s="173">
        <f>ROUND(E30*J30,2)</f>
        <v>0</v>
      </c>
      <c r="L30" s="173">
        <v>21</v>
      </c>
      <c r="M30" s="173">
        <f>G30*(1+L30/100)</f>
        <v>0</v>
      </c>
      <c r="N30" s="171">
        <v>4.3299999999999996E-3</v>
      </c>
      <c r="O30" s="171">
        <f>ROUND(E30*N30,2)</f>
        <v>0.26</v>
      </c>
      <c r="P30" s="171">
        <v>0</v>
      </c>
      <c r="Q30" s="171">
        <f>ROUND(E30*P30,2)</f>
        <v>0</v>
      </c>
      <c r="R30" s="173" t="s">
        <v>861</v>
      </c>
      <c r="S30" s="173" t="s">
        <v>248</v>
      </c>
      <c r="T30" s="174" t="s">
        <v>289</v>
      </c>
      <c r="U30" s="158">
        <v>0.152</v>
      </c>
      <c r="V30" s="158">
        <f>ROUND(E30*U30,2)</f>
        <v>9.1199999999999992</v>
      </c>
      <c r="W30" s="158"/>
      <c r="X30" s="158" t="s">
        <v>290</v>
      </c>
      <c r="Y30" s="158" t="s">
        <v>250</v>
      </c>
      <c r="Z30" s="147"/>
      <c r="AA30" s="147"/>
      <c r="AB30" s="147"/>
      <c r="AC30" s="147"/>
      <c r="AD30" s="147"/>
      <c r="AE30" s="147"/>
      <c r="AF30" s="147"/>
      <c r="AG30" s="147" t="s">
        <v>291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62" t="s">
        <v>1671</v>
      </c>
      <c r="D31" s="263"/>
      <c r="E31" s="263"/>
      <c r="F31" s="263"/>
      <c r="G31" s="263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351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1" t="s">
        <v>243</v>
      </c>
      <c r="B32" s="162" t="s">
        <v>121</v>
      </c>
      <c r="C32" s="183" t="s">
        <v>122</v>
      </c>
      <c r="D32" s="163"/>
      <c r="E32" s="164"/>
      <c r="F32" s="165"/>
      <c r="G32" s="165">
        <f>SUMIF(AG33:AG35,"&lt;&gt;NOR",G33:G35)</f>
        <v>0</v>
      </c>
      <c r="H32" s="165"/>
      <c r="I32" s="165">
        <f>SUM(I33:I35)</f>
        <v>0</v>
      </c>
      <c r="J32" s="165"/>
      <c r="K32" s="165">
        <f>SUM(K33:K35)</f>
        <v>0</v>
      </c>
      <c r="L32" s="165"/>
      <c r="M32" s="165">
        <f>SUM(M33:M35)</f>
        <v>0</v>
      </c>
      <c r="N32" s="164"/>
      <c r="O32" s="164">
        <f>SUM(O33:O35)</f>
        <v>0.03</v>
      </c>
      <c r="P32" s="164"/>
      <c r="Q32" s="164">
        <f>SUM(Q33:Q35)</f>
        <v>0.37</v>
      </c>
      <c r="R32" s="165"/>
      <c r="S32" s="165"/>
      <c r="T32" s="166"/>
      <c r="U32" s="160"/>
      <c r="V32" s="160">
        <f>SUM(V33:V35)</f>
        <v>16.89</v>
      </c>
      <c r="W32" s="160"/>
      <c r="X32" s="160"/>
      <c r="Y32" s="160"/>
      <c r="AG32" t="s">
        <v>244</v>
      </c>
    </row>
    <row r="33" spans="1:60" ht="22.5" outlineLevel="1" x14ac:dyDescent="0.2">
      <c r="A33" s="168">
        <v>11</v>
      </c>
      <c r="B33" s="169" t="s">
        <v>1672</v>
      </c>
      <c r="C33" s="184" t="s">
        <v>1673</v>
      </c>
      <c r="D33" s="170" t="s">
        <v>383</v>
      </c>
      <c r="E33" s="171">
        <v>7</v>
      </c>
      <c r="F33" s="172"/>
      <c r="G33" s="173">
        <f>ROUND(E33*F33,2)</f>
        <v>0</v>
      </c>
      <c r="H33" s="172"/>
      <c r="I33" s="173">
        <f>ROUND(E33*H33,2)</f>
        <v>0</v>
      </c>
      <c r="J33" s="172"/>
      <c r="K33" s="173">
        <f>ROUND(E33*J33,2)</f>
        <v>0</v>
      </c>
      <c r="L33" s="173">
        <v>21</v>
      </c>
      <c r="M33" s="173">
        <f>G33*(1+L33/100)</f>
        <v>0</v>
      </c>
      <c r="N33" s="171">
        <v>0</v>
      </c>
      <c r="O33" s="171">
        <f>ROUND(E33*N33,2)</f>
        <v>0</v>
      </c>
      <c r="P33" s="171">
        <v>1E-3</v>
      </c>
      <c r="Q33" s="171">
        <f>ROUND(E33*P33,2)</f>
        <v>0.01</v>
      </c>
      <c r="R33" s="173" t="s">
        <v>349</v>
      </c>
      <c r="S33" s="173" t="s">
        <v>248</v>
      </c>
      <c r="T33" s="174" t="s">
        <v>289</v>
      </c>
      <c r="U33" s="158">
        <v>6.4000000000000001E-2</v>
      </c>
      <c r="V33" s="158">
        <f>ROUND(E33*U33,2)</f>
        <v>0.45</v>
      </c>
      <c r="W33" s="158"/>
      <c r="X33" s="158" t="s">
        <v>290</v>
      </c>
      <c r="Y33" s="158" t="s">
        <v>250</v>
      </c>
      <c r="Z33" s="147"/>
      <c r="AA33" s="147"/>
      <c r="AB33" s="147"/>
      <c r="AC33" s="147"/>
      <c r="AD33" s="147"/>
      <c r="AE33" s="147"/>
      <c r="AF33" s="147"/>
      <c r="AG33" s="147" t="s">
        <v>291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62" t="s">
        <v>1674</v>
      </c>
      <c r="D34" s="263"/>
      <c r="E34" s="263"/>
      <c r="F34" s="263"/>
      <c r="G34" s="263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351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6">
        <v>12</v>
      </c>
      <c r="B35" s="177" t="s">
        <v>1675</v>
      </c>
      <c r="C35" s="185" t="s">
        <v>1676</v>
      </c>
      <c r="D35" s="178" t="s">
        <v>565</v>
      </c>
      <c r="E35" s="179">
        <v>60</v>
      </c>
      <c r="F35" s="180"/>
      <c r="G35" s="181">
        <f>ROUND(E35*F35,2)</f>
        <v>0</v>
      </c>
      <c r="H35" s="180"/>
      <c r="I35" s="181">
        <f>ROUND(E35*H35,2)</f>
        <v>0</v>
      </c>
      <c r="J35" s="180"/>
      <c r="K35" s="181">
        <f>ROUND(E35*J35,2)</f>
        <v>0</v>
      </c>
      <c r="L35" s="181">
        <v>21</v>
      </c>
      <c r="M35" s="181">
        <f>G35*(1+L35/100)</f>
        <v>0</v>
      </c>
      <c r="N35" s="179">
        <v>4.8999999999999998E-4</v>
      </c>
      <c r="O35" s="179">
        <f>ROUND(E35*N35,2)</f>
        <v>0.03</v>
      </c>
      <c r="P35" s="179">
        <v>6.0000000000000001E-3</v>
      </c>
      <c r="Q35" s="179">
        <f>ROUND(E35*P35,2)</f>
        <v>0.36</v>
      </c>
      <c r="R35" s="181" t="s">
        <v>349</v>
      </c>
      <c r="S35" s="181" t="s">
        <v>248</v>
      </c>
      <c r="T35" s="182" t="s">
        <v>289</v>
      </c>
      <c r="U35" s="158">
        <v>0.27400000000000002</v>
      </c>
      <c r="V35" s="158">
        <f>ROUND(E35*U35,2)</f>
        <v>16.440000000000001</v>
      </c>
      <c r="W35" s="158"/>
      <c r="X35" s="158" t="s">
        <v>290</v>
      </c>
      <c r="Y35" s="158" t="s">
        <v>250</v>
      </c>
      <c r="Z35" s="147"/>
      <c r="AA35" s="147"/>
      <c r="AB35" s="147"/>
      <c r="AC35" s="147"/>
      <c r="AD35" s="147"/>
      <c r="AE35" s="147"/>
      <c r="AF35" s="147"/>
      <c r="AG35" s="147" t="s">
        <v>291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1" t="s">
        <v>243</v>
      </c>
      <c r="B36" s="162" t="s">
        <v>123</v>
      </c>
      <c r="C36" s="183" t="s">
        <v>124</v>
      </c>
      <c r="D36" s="163"/>
      <c r="E36" s="164"/>
      <c r="F36" s="165"/>
      <c r="G36" s="165">
        <f>SUMIF(AG37:AG39,"&lt;&gt;NOR",G37:G39)</f>
        <v>0</v>
      </c>
      <c r="H36" s="165"/>
      <c r="I36" s="165">
        <f>SUM(I37:I39)</f>
        <v>0</v>
      </c>
      <c r="J36" s="165"/>
      <c r="K36" s="165">
        <f>SUM(K37:K39)</f>
        <v>0</v>
      </c>
      <c r="L36" s="165"/>
      <c r="M36" s="165">
        <f>SUM(M37:M39)</f>
        <v>0</v>
      </c>
      <c r="N36" s="164"/>
      <c r="O36" s="164">
        <f>SUM(O37:O39)</f>
        <v>0</v>
      </c>
      <c r="P36" s="164"/>
      <c r="Q36" s="164">
        <f>SUM(Q37:Q39)</f>
        <v>0</v>
      </c>
      <c r="R36" s="165"/>
      <c r="S36" s="165"/>
      <c r="T36" s="166"/>
      <c r="U36" s="160"/>
      <c r="V36" s="160">
        <f>SUM(V37:V39)</f>
        <v>0.71</v>
      </c>
      <c r="W36" s="160"/>
      <c r="X36" s="160"/>
      <c r="Y36" s="160"/>
      <c r="AG36" t="s">
        <v>244</v>
      </c>
    </row>
    <row r="37" spans="1:60" ht="22.5" outlineLevel="1" x14ac:dyDescent="0.2">
      <c r="A37" s="168">
        <v>13</v>
      </c>
      <c r="B37" s="169" t="s">
        <v>1677</v>
      </c>
      <c r="C37" s="184" t="s">
        <v>1678</v>
      </c>
      <c r="D37" s="170" t="s">
        <v>768</v>
      </c>
      <c r="E37" s="171">
        <v>3.3569399999999998</v>
      </c>
      <c r="F37" s="172"/>
      <c r="G37" s="173">
        <f>ROUND(E37*F37,2)</f>
        <v>0</v>
      </c>
      <c r="H37" s="172"/>
      <c r="I37" s="173">
        <f>ROUND(E37*H37,2)</f>
        <v>0</v>
      </c>
      <c r="J37" s="172"/>
      <c r="K37" s="173">
        <f>ROUND(E37*J37,2)</f>
        <v>0</v>
      </c>
      <c r="L37" s="173">
        <v>21</v>
      </c>
      <c r="M37" s="173">
        <f>G37*(1+L37/100)</f>
        <v>0</v>
      </c>
      <c r="N37" s="171">
        <v>0</v>
      </c>
      <c r="O37" s="171">
        <f>ROUND(E37*N37,2)</f>
        <v>0</v>
      </c>
      <c r="P37" s="171">
        <v>0</v>
      </c>
      <c r="Q37" s="171">
        <f>ROUND(E37*P37,2)</f>
        <v>0</v>
      </c>
      <c r="R37" s="173" t="s">
        <v>1667</v>
      </c>
      <c r="S37" s="173" t="s">
        <v>248</v>
      </c>
      <c r="T37" s="174" t="s">
        <v>289</v>
      </c>
      <c r="U37" s="158">
        <v>0.21149999999999999</v>
      </c>
      <c r="V37" s="158">
        <f>ROUND(E37*U37,2)</f>
        <v>0.71</v>
      </c>
      <c r="W37" s="158"/>
      <c r="X37" s="158" t="s">
        <v>1064</v>
      </c>
      <c r="Y37" s="158" t="s">
        <v>250</v>
      </c>
      <c r="Z37" s="147"/>
      <c r="AA37" s="147"/>
      <c r="AB37" s="147"/>
      <c r="AC37" s="147"/>
      <c r="AD37" s="147"/>
      <c r="AE37" s="147"/>
      <c r="AF37" s="147"/>
      <c r="AG37" s="147" t="s">
        <v>1065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62" t="s">
        <v>1679</v>
      </c>
      <c r="D38" s="263"/>
      <c r="E38" s="263"/>
      <c r="F38" s="263"/>
      <c r="G38" s="263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351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266" t="s">
        <v>1680</v>
      </c>
      <c r="D39" s="267"/>
      <c r="E39" s="267"/>
      <c r="F39" s="267"/>
      <c r="G39" s="267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253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161" t="s">
        <v>243</v>
      </c>
      <c r="B40" s="162" t="s">
        <v>131</v>
      </c>
      <c r="C40" s="183" t="s">
        <v>132</v>
      </c>
      <c r="D40" s="163"/>
      <c r="E40" s="164"/>
      <c r="F40" s="165"/>
      <c r="G40" s="165">
        <f>SUMIF(AG41:AG56,"&lt;&gt;NOR",G41:G56)</f>
        <v>0</v>
      </c>
      <c r="H40" s="165"/>
      <c r="I40" s="165">
        <f>SUM(I41:I56)</f>
        <v>0</v>
      </c>
      <c r="J40" s="165"/>
      <c r="K40" s="165">
        <f>SUM(K41:K56)</f>
        <v>0</v>
      </c>
      <c r="L40" s="165"/>
      <c r="M40" s="165">
        <f>SUM(M41:M56)</f>
        <v>0</v>
      </c>
      <c r="N40" s="164"/>
      <c r="O40" s="164">
        <f>SUM(O41:O56)</f>
        <v>0.15000000000000002</v>
      </c>
      <c r="P40" s="164"/>
      <c r="Q40" s="164">
        <f>SUM(Q41:Q56)</f>
        <v>0</v>
      </c>
      <c r="R40" s="165"/>
      <c r="S40" s="165"/>
      <c r="T40" s="166"/>
      <c r="U40" s="160"/>
      <c r="V40" s="160">
        <f>SUM(V41:V56)</f>
        <v>68.430000000000007</v>
      </c>
      <c r="W40" s="160"/>
      <c r="X40" s="160"/>
      <c r="Y40" s="160"/>
      <c r="AG40" t="s">
        <v>244</v>
      </c>
    </row>
    <row r="41" spans="1:60" outlineLevel="1" x14ac:dyDescent="0.2">
      <c r="A41" s="168">
        <v>14</v>
      </c>
      <c r="B41" s="169" t="s">
        <v>1681</v>
      </c>
      <c r="C41" s="184" t="s">
        <v>1682</v>
      </c>
      <c r="D41" s="170" t="s">
        <v>383</v>
      </c>
      <c r="E41" s="171">
        <v>1</v>
      </c>
      <c r="F41" s="172"/>
      <c r="G41" s="173">
        <f>ROUND(E41*F41,2)</f>
        <v>0</v>
      </c>
      <c r="H41" s="172"/>
      <c r="I41" s="173">
        <f>ROUND(E41*H41,2)</f>
        <v>0</v>
      </c>
      <c r="J41" s="172"/>
      <c r="K41" s="173">
        <f>ROUND(E41*J41,2)</f>
        <v>0</v>
      </c>
      <c r="L41" s="173">
        <v>21</v>
      </c>
      <c r="M41" s="173">
        <f>G41*(1+L41/100)</f>
        <v>0</v>
      </c>
      <c r="N41" s="171">
        <v>9.2100000000000001E-2</v>
      </c>
      <c r="O41" s="171">
        <f>ROUND(E41*N41,2)</f>
        <v>0.09</v>
      </c>
      <c r="P41" s="171">
        <v>0</v>
      </c>
      <c r="Q41" s="171">
        <f>ROUND(E41*P41,2)</f>
        <v>0</v>
      </c>
      <c r="R41" s="173" t="s">
        <v>666</v>
      </c>
      <c r="S41" s="173" t="s">
        <v>248</v>
      </c>
      <c r="T41" s="174" t="s">
        <v>289</v>
      </c>
      <c r="U41" s="158">
        <v>2.8769999999999998</v>
      </c>
      <c r="V41" s="158">
        <f>ROUND(E41*U41,2)</f>
        <v>2.88</v>
      </c>
      <c r="W41" s="158"/>
      <c r="X41" s="158" t="s">
        <v>290</v>
      </c>
      <c r="Y41" s="158" t="s">
        <v>250</v>
      </c>
      <c r="Z41" s="147"/>
      <c r="AA41" s="147"/>
      <c r="AB41" s="147"/>
      <c r="AC41" s="147"/>
      <c r="AD41" s="147"/>
      <c r="AE41" s="147"/>
      <c r="AF41" s="147"/>
      <c r="AG41" s="147" t="s">
        <v>291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93" t="s">
        <v>1683</v>
      </c>
      <c r="D42" s="189"/>
      <c r="E42" s="190">
        <v>1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293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6">
        <v>15</v>
      </c>
      <c r="B43" s="177" t="s">
        <v>1684</v>
      </c>
      <c r="C43" s="185" t="s">
        <v>1685</v>
      </c>
      <c r="D43" s="178" t="s">
        <v>383</v>
      </c>
      <c r="E43" s="179">
        <v>1</v>
      </c>
      <c r="F43" s="180"/>
      <c r="G43" s="181">
        <f>ROUND(E43*F43,2)</f>
        <v>0</v>
      </c>
      <c r="H43" s="180"/>
      <c r="I43" s="181">
        <f>ROUND(E43*H43,2)</f>
        <v>0</v>
      </c>
      <c r="J43" s="180"/>
      <c r="K43" s="181">
        <f>ROUND(E43*J43,2)</f>
        <v>0</v>
      </c>
      <c r="L43" s="181">
        <v>21</v>
      </c>
      <c r="M43" s="181">
        <f>G43*(1+L43/100)</f>
        <v>0</v>
      </c>
      <c r="N43" s="179">
        <v>1.0300000000000001E-3</v>
      </c>
      <c r="O43" s="179">
        <f>ROUND(E43*N43,2)</f>
        <v>0</v>
      </c>
      <c r="P43" s="179">
        <v>0</v>
      </c>
      <c r="Q43" s="179">
        <f>ROUND(E43*P43,2)</f>
        <v>0</v>
      </c>
      <c r="R43" s="181" t="s">
        <v>666</v>
      </c>
      <c r="S43" s="181" t="s">
        <v>248</v>
      </c>
      <c r="T43" s="182" t="s">
        <v>289</v>
      </c>
      <c r="U43" s="158">
        <v>1.4650000000000001</v>
      </c>
      <c r="V43" s="158">
        <f>ROUND(E43*U43,2)</f>
        <v>1.47</v>
      </c>
      <c r="W43" s="158"/>
      <c r="X43" s="158" t="s">
        <v>290</v>
      </c>
      <c r="Y43" s="158" t="s">
        <v>250</v>
      </c>
      <c r="Z43" s="147"/>
      <c r="AA43" s="147"/>
      <c r="AB43" s="147"/>
      <c r="AC43" s="147"/>
      <c r="AD43" s="147"/>
      <c r="AE43" s="147"/>
      <c r="AF43" s="147"/>
      <c r="AG43" s="147" t="s">
        <v>291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6">
        <v>16</v>
      </c>
      <c r="B44" s="177" t="s">
        <v>1686</v>
      </c>
      <c r="C44" s="185" t="s">
        <v>1687</v>
      </c>
      <c r="D44" s="178" t="s">
        <v>383</v>
      </c>
      <c r="E44" s="179">
        <v>2</v>
      </c>
      <c r="F44" s="180"/>
      <c r="G44" s="181">
        <f>ROUND(E44*F44,2)</f>
        <v>0</v>
      </c>
      <c r="H44" s="180"/>
      <c r="I44" s="181">
        <f>ROUND(E44*H44,2)</f>
        <v>0</v>
      </c>
      <c r="J44" s="180"/>
      <c r="K44" s="181">
        <f>ROUND(E44*J44,2)</f>
        <v>0</v>
      </c>
      <c r="L44" s="181">
        <v>21</v>
      </c>
      <c r="M44" s="181">
        <f>G44*(1+L44/100)</f>
        <v>0</v>
      </c>
      <c r="N44" s="179">
        <v>0</v>
      </c>
      <c r="O44" s="179">
        <f>ROUND(E44*N44,2)</f>
        <v>0</v>
      </c>
      <c r="P44" s="179">
        <v>0</v>
      </c>
      <c r="Q44" s="179">
        <f>ROUND(E44*P44,2)</f>
        <v>0</v>
      </c>
      <c r="R44" s="181" t="s">
        <v>666</v>
      </c>
      <c r="S44" s="181" t="s">
        <v>248</v>
      </c>
      <c r="T44" s="182" t="s">
        <v>289</v>
      </c>
      <c r="U44" s="158">
        <v>0.27</v>
      </c>
      <c r="V44" s="158">
        <f>ROUND(E44*U44,2)</f>
        <v>0.54</v>
      </c>
      <c r="W44" s="158"/>
      <c r="X44" s="158" t="s">
        <v>290</v>
      </c>
      <c r="Y44" s="158" t="s">
        <v>250</v>
      </c>
      <c r="Z44" s="147"/>
      <c r="AA44" s="147"/>
      <c r="AB44" s="147"/>
      <c r="AC44" s="147"/>
      <c r="AD44" s="147"/>
      <c r="AE44" s="147"/>
      <c r="AF44" s="147"/>
      <c r="AG44" s="147" t="s">
        <v>291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6">
        <v>17</v>
      </c>
      <c r="B45" s="177" t="s">
        <v>1688</v>
      </c>
      <c r="C45" s="185" t="s">
        <v>1689</v>
      </c>
      <c r="D45" s="178" t="s">
        <v>383</v>
      </c>
      <c r="E45" s="179">
        <v>7</v>
      </c>
      <c r="F45" s="180"/>
      <c r="G45" s="181">
        <f>ROUND(E45*F45,2)</f>
        <v>0</v>
      </c>
      <c r="H45" s="180"/>
      <c r="I45" s="181">
        <f>ROUND(E45*H45,2)</f>
        <v>0</v>
      </c>
      <c r="J45" s="180"/>
      <c r="K45" s="181">
        <f>ROUND(E45*J45,2)</f>
        <v>0</v>
      </c>
      <c r="L45" s="181">
        <v>21</v>
      </c>
      <c r="M45" s="181">
        <f>G45*(1+L45/100)</f>
        <v>0</v>
      </c>
      <c r="N45" s="179">
        <v>1.2E-4</v>
      </c>
      <c r="O45" s="179">
        <f>ROUND(E45*N45,2)</f>
        <v>0</v>
      </c>
      <c r="P45" s="179">
        <v>0</v>
      </c>
      <c r="Q45" s="179">
        <f>ROUND(E45*P45,2)</f>
        <v>0</v>
      </c>
      <c r="R45" s="181" t="s">
        <v>666</v>
      </c>
      <c r="S45" s="181" t="s">
        <v>248</v>
      </c>
      <c r="T45" s="182" t="s">
        <v>289</v>
      </c>
      <c r="U45" s="158">
        <v>0.39900000000000002</v>
      </c>
      <c r="V45" s="158">
        <f>ROUND(E45*U45,2)</f>
        <v>2.79</v>
      </c>
      <c r="W45" s="158"/>
      <c r="X45" s="158" t="s">
        <v>290</v>
      </c>
      <c r="Y45" s="158" t="s">
        <v>250</v>
      </c>
      <c r="Z45" s="147"/>
      <c r="AA45" s="147"/>
      <c r="AB45" s="147"/>
      <c r="AC45" s="147"/>
      <c r="AD45" s="147"/>
      <c r="AE45" s="147"/>
      <c r="AF45" s="147"/>
      <c r="AG45" s="147" t="s">
        <v>291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68">
        <v>18</v>
      </c>
      <c r="B46" s="169" t="s">
        <v>1690</v>
      </c>
      <c r="C46" s="184" t="s">
        <v>1691</v>
      </c>
      <c r="D46" s="170" t="s">
        <v>565</v>
      </c>
      <c r="E46" s="171">
        <v>105</v>
      </c>
      <c r="F46" s="172"/>
      <c r="G46" s="173">
        <f>ROUND(E46*F46,2)</f>
        <v>0</v>
      </c>
      <c r="H46" s="172"/>
      <c r="I46" s="173">
        <f>ROUND(E46*H46,2)</f>
        <v>0</v>
      </c>
      <c r="J46" s="172"/>
      <c r="K46" s="173">
        <f>ROUND(E46*J46,2)</f>
        <v>0</v>
      </c>
      <c r="L46" s="173">
        <v>21</v>
      </c>
      <c r="M46" s="173">
        <f>G46*(1+L46/100)</f>
        <v>0</v>
      </c>
      <c r="N46" s="171">
        <v>3.4000000000000002E-4</v>
      </c>
      <c r="O46" s="171">
        <f>ROUND(E46*N46,2)</f>
        <v>0.04</v>
      </c>
      <c r="P46" s="171">
        <v>0</v>
      </c>
      <c r="Q46" s="171">
        <f>ROUND(E46*P46,2)</f>
        <v>0</v>
      </c>
      <c r="R46" s="173" t="s">
        <v>666</v>
      </c>
      <c r="S46" s="173" t="s">
        <v>248</v>
      </c>
      <c r="T46" s="174" t="s">
        <v>289</v>
      </c>
      <c r="U46" s="158">
        <v>0.32</v>
      </c>
      <c r="V46" s="158">
        <f>ROUND(E46*U46,2)</f>
        <v>33.6</v>
      </c>
      <c r="W46" s="158"/>
      <c r="X46" s="158" t="s">
        <v>290</v>
      </c>
      <c r="Y46" s="158" t="s">
        <v>250</v>
      </c>
      <c r="Z46" s="147"/>
      <c r="AA46" s="147"/>
      <c r="AB46" s="147"/>
      <c r="AC46" s="147"/>
      <c r="AD46" s="147"/>
      <c r="AE46" s="147"/>
      <c r="AF46" s="147"/>
      <c r="AG46" s="147" t="s">
        <v>291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262" t="s">
        <v>1692</v>
      </c>
      <c r="D47" s="263"/>
      <c r="E47" s="263"/>
      <c r="F47" s="263"/>
      <c r="G47" s="263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351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8">
        <v>19</v>
      </c>
      <c r="B48" s="169" t="s">
        <v>1693</v>
      </c>
      <c r="C48" s="184" t="s">
        <v>1694</v>
      </c>
      <c r="D48" s="170" t="s">
        <v>565</v>
      </c>
      <c r="E48" s="171">
        <v>7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2.0999999999999999E-3</v>
      </c>
      <c r="O48" s="171">
        <f>ROUND(E48*N48,2)</f>
        <v>0.01</v>
      </c>
      <c r="P48" s="171">
        <v>0</v>
      </c>
      <c r="Q48" s="171">
        <f>ROUND(E48*P48,2)</f>
        <v>0</v>
      </c>
      <c r="R48" s="173" t="s">
        <v>666</v>
      </c>
      <c r="S48" s="173" t="s">
        <v>248</v>
      </c>
      <c r="T48" s="174" t="s">
        <v>289</v>
      </c>
      <c r="U48" s="158">
        <v>0.8</v>
      </c>
      <c r="V48" s="158">
        <f>ROUND(E48*U48,2)</f>
        <v>5.6</v>
      </c>
      <c r="W48" s="158"/>
      <c r="X48" s="158" t="s">
        <v>290</v>
      </c>
      <c r="Y48" s="158" t="s">
        <v>250</v>
      </c>
      <c r="Z48" s="147"/>
      <c r="AA48" s="147"/>
      <c r="AB48" s="147"/>
      <c r="AC48" s="147"/>
      <c r="AD48" s="147"/>
      <c r="AE48" s="147"/>
      <c r="AF48" s="147"/>
      <c r="AG48" s="147" t="s">
        <v>291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62" t="s">
        <v>1692</v>
      </c>
      <c r="D49" s="263"/>
      <c r="E49" s="263"/>
      <c r="F49" s="263"/>
      <c r="G49" s="263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351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68">
        <v>20</v>
      </c>
      <c r="B50" s="169" t="s">
        <v>1695</v>
      </c>
      <c r="C50" s="184" t="s">
        <v>1696</v>
      </c>
      <c r="D50" s="170" t="s">
        <v>383</v>
      </c>
      <c r="E50" s="171">
        <v>7</v>
      </c>
      <c r="F50" s="172"/>
      <c r="G50" s="173">
        <f>ROUND(E50*F50,2)</f>
        <v>0</v>
      </c>
      <c r="H50" s="172"/>
      <c r="I50" s="173">
        <f>ROUND(E50*H50,2)</f>
        <v>0</v>
      </c>
      <c r="J50" s="172"/>
      <c r="K50" s="173">
        <f>ROUND(E50*J50,2)</f>
        <v>0</v>
      </c>
      <c r="L50" s="173">
        <v>21</v>
      </c>
      <c r="M50" s="173">
        <f>G50*(1+L50/100)</f>
        <v>0</v>
      </c>
      <c r="N50" s="171">
        <v>0</v>
      </c>
      <c r="O50" s="171">
        <f>ROUND(E50*N50,2)</f>
        <v>0</v>
      </c>
      <c r="P50" s="171">
        <v>0</v>
      </c>
      <c r="Q50" s="171">
        <f>ROUND(E50*P50,2)</f>
        <v>0</v>
      </c>
      <c r="R50" s="173" t="s">
        <v>666</v>
      </c>
      <c r="S50" s="173" t="s">
        <v>248</v>
      </c>
      <c r="T50" s="174" t="s">
        <v>289</v>
      </c>
      <c r="U50" s="158">
        <v>0.14799999999999999</v>
      </c>
      <c r="V50" s="158">
        <f>ROUND(E50*U50,2)</f>
        <v>1.04</v>
      </c>
      <c r="W50" s="158"/>
      <c r="X50" s="158" t="s">
        <v>290</v>
      </c>
      <c r="Y50" s="158" t="s">
        <v>250</v>
      </c>
      <c r="Z50" s="147"/>
      <c r="AA50" s="147"/>
      <c r="AB50" s="147"/>
      <c r="AC50" s="147"/>
      <c r="AD50" s="147"/>
      <c r="AE50" s="147"/>
      <c r="AF50" s="147"/>
      <c r="AG50" s="147" t="s">
        <v>291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62" t="s">
        <v>1697</v>
      </c>
      <c r="D51" s="263"/>
      <c r="E51" s="263"/>
      <c r="F51" s="263"/>
      <c r="G51" s="263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351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68">
        <v>21</v>
      </c>
      <c r="B52" s="169" t="s">
        <v>1698</v>
      </c>
      <c r="C52" s="184" t="s">
        <v>1699</v>
      </c>
      <c r="D52" s="170" t="s">
        <v>565</v>
      </c>
      <c r="E52" s="171">
        <v>112</v>
      </c>
      <c r="F52" s="172"/>
      <c r="G52" s="173">
        <f>ROUND(E52*F52,2)</f>
        <v>0</v>
      </c>
      <c r="H52" s="172"/>
      <c r="I52" s="173">
        <f>ROUND(E52*H52,2)</f>
        <v>0</v>
      </c>
      <c r="J52" s="172"/>
      <c r="K52" s="173">
        <f>ROUND(E52*J52,2)</f>
        <v>0</v>
      </c>
      <c r="L52" s="173">
        <v>21</v>
      </c>
      <c r="M52" s="173">
        <f>G52*(1+L52/100)</f>
        <v>0</v>
      </c>
      <c r="N52" s="171">
        <v>0</v>
      </c>
      <c r="O52" s="171">
        <f>ROUND(E52*N52,2)</f>
        <v>0</v>
      </c>
      <c r="P52" s="171">
        <v>0</v>
      </c>
      <c r="Q52" s="171">
        <f>ROUND(E52*P52,2)</f>
        <v>0</v>
      </c>
      <c r="R52" s="173" t="s">
        <v>666</v>
      </c>
      <c r="S52" s="173" t="s">
        <v>248</v>
      </c>
      <c r="T52" s="174" t="s">
        <v>289</v>
      </c>
      <c r="U52" s="158">
        <v>4.8000000000000001E-2</v>
      </c>
      <c r="V52" s="158">
        <f>ROUND(E52*U52,2)</f>
        <v>5.38</v>
      </c>
      <c r="W52" s="158"/>
      <c r="X52" s="158" t="s">
        <v>290</v>
      </c>
      <c r="Y52" s="158" t="s">
        <v>250</v>
      </c>
      <c r="Z52" s="147"/>
      <c r="AA52" s="147"/>
      <c r="AB52" s="147"/>
      <c r="AC52" s="147"/>
      <c r="AD52" s="147"/>
      <c r="AE52" s="147"/>
      <c r="AF52" s="147"/>
      <c r="AG52" s="147" t="s">
        <v>291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93" t="s">
        <v>1700</v>
      </c>
      <c r="D53" s="189"/>
      <c r="E53" s="190">
        <v>112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293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76">
        <v>22</v>
      </c>
      <c r="B54" s="177" t="s">
        <v>1701</v>
      </c>
      <c r="C54" s="185" t="s">
        <v>1702</v>
      </c>
      <c r="D54" s="178" t="s">
        <v>565</v>
      </c>
      <c r="E54" s="179">
        <v>105</v>
      </c>
      <c r="F54" s="180"/>
      <c r="G54" s="181">
        <f>ROUND(E54*F54,2)</f>
        <v>0</v>
      </c>
      <c r="H54" s="180"/>
      <c r="I54" s="181">
        <f>ROUND(E54*H54,2)</f>
        <v>0</v>
      </c>
      <c r="J54" s="180"/>
      <c r="K54" s="181">
        <f>ROUND(E54*J54,2)</f>
        <v>0</v>
      </c>
      <c r="L54" s="181">
        <v>21</v>
      </c>
      <c r="M54" s="181">
        <f>G54*(1+L54/100)</f>
        <v>0</v>
      </c>
      <c r="N54" s="179">
        <v>8.0000000000000007E-5</v>
      </c>
      <c r="O54" s="179">
        <f>ROUND(E54*N54,2)</f>
        <v>0.01</v>
      </c>
      <c r="P54" s="179">
        <v>0</v>
      </c>
      <c r="Q54" s="179">
        <f>ROUND(E54*P54,2)</f>
        <v>0</v>
      </c>
      <c r="R54" s="181" t="s">
        <v>666</v>
      </c>
      <c r="S54" s="181" t="s">
        <v>248</v>
      </c>
      <c r="T54" s="182" t="s">
        <v>289</v>
      </c>
      <c r="U54" s="158">
        <v>0.14199999999999999</v>
      </c>
      <c r="V54" s="158">
        <f>ROUND(E54*U54,2)</f>
        <v>14.91</v>
      </c>
      <c r="W54" s="158"/>
      <c r="X54" s="158" t="s">
        <v>290</v>
      </c>
      <c r="Y54" s="158" t="s">
        <v>250</v>
      </c>
      <c r="Z54" s="147"/>
      <c r="AA54" s="147"/>
      <c r="AB54" s="147"/>
      <c r="AC54" s="147"/>
      <c r="AD54" s="147"/>
      <c r="AE54" s="147"/>
      <c r="AF54" s="147"/>
      <c r="AG54" s="147" t="s">
        <v>291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8">
        <v>23</v>
      </c>
      <c r="B55" s="169" t="s">
        <v>1703</v>
      </c>
      <c r="C55" s="184" t="s">
        <v>1704</v>
      </c>
      <c r="D55" s="170" t="s">
        <v>768</v>
      </c>
      <c r="E55" s="171">
        <v>0.15276999999999999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0</v>
      </c>
      <c r="O55" s="171">
        <f>ROUND(E55*N55,2)</f>
        <v>0</v>
      </c>
      <c r="P55" s="171">
        <v>0</v>
      </c>
      <c r="Q55" s="171">
        <f>ROUND(E55*P55,2)</f>
        <v>0</v>
      </c>
      <c r="R55" s="173" t="s">
        <v>666</v>
      </c>
      <c r="S55" s="173" t="s">
        <v>248</v>
      </c>
      <c r="T55" s="174" t="s">
        <v>289</v>
      </c>
      <c r="U55" s="158">
        <v>1.47</v>
      </c>
      <c r="V55" s="158">
        <f>ROUND(E55*U55,2)</f>
        <v>0.22</v>
      </c>
      <c r="W55" s="158"/>
      <c r="X55" s="158" t="s">
        <v>1064</v>
      </c>
      <c r="Y55" s="158" t="s">
        <v>250</v>
      </c>
      <c r="Z55" s="147"/>
      <c r="AA55" s="147"/>
      <c r="AB55" s="147"/>
      <c r="AC55" s="147"/>
      <c r="AD55" s="147"/>
      <c r="AE55" s="147"/>
      <c r="AF55" s="147"/>
      <c r="AG55" s="147" t="s">
        <v>1065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262" t="s">
        <v>1705</v>
      </c>
      <c r="D56" s="263"/>
      <c r="E56" s="263"/>
      <c r="F56" s="263"/>
      <c r="G56" s="263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351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161" t="s">
        <v>243</v>
      </c>
      <c r="B57" s="162" t="s">
        <v>133</v>
      </c>
      <c r="C57" s="183" t="s">
        <v>134</v>
      </c>
      <c r="D57" s="163"/>
      <c r="E57" s="164"/>
      <c r="F57" s="165"/>
      <c r="G57" s="165">
        <f>SUMIF(AG58:AG64,"&lt;&gt;NOR",G58:G64)</f>
        <v>0</v>
      </c>
      <c r="H57" s="165"/>
      <c r="I57" s="165">
        <f>SUM(I58:I64)</f>
        <v>0</v>
      </c>
      <c r="J57" s="165"/>
      <c r="K57" s="165">
        <f>SUM(K58:K64)</f>
        <v>0</v>
      </c>
      <c r="L57" s="165"/>
      <c r="M57" s="165">
        <f>SUM(M58:M64)</f>
        <v>0</v>
      </c>
      <c r="N57" s="164"/>
      <c r="O57" s="164">
        <f>SUM(O58:O64)</f>
        <v>0</v>
      </c>
      <c r="P57" s="164"/>
      <c r="Q57" s="164">
        <f>SUM(Q58:Q64)</f>
        <v>0.15000000000000002</v>
      </c>
      <c r="R57" s="165"/>
      <c r="S57" s="165"/>
      <c r="T57" s="166"/>
      <c r="U57" s="160"/>
      <c r="V57" s="160">
        <f>SUM(V58:V64)</f>
        <v>15.260000000000002</v>
      </c>
      <c r="W57" s="160"/>
      <c r="X57" s="160"/>
      <c r="Y57" s="160"/>
      <c r="AG57" t="s">
        <v>244</v>
      </c>
    </row>
    <row r="58" spans="1:60" outlineLevel="1" x14ac:dyDescent="0.2">
      <c r="A58" s="168">
        <v>24</v>
      </c>
      <c r="B58" s="169" t="s">
        <v>1706</v>
      </c>
      <c r="C58" s="184" t="s">
        <v>1707</v>
      </c>
      <c r="D58" s="170" t="s">
        <v>1708</v>
      </c>
      <c r="E58" s="171">
        <v>7</v>
      </c>
      <c r="F58" s="172"/>
      <c r="G58" s="173">
        <f>ROUND(E58*F58,2)</f>
        <v>0</v>
      </c>
      <c r="H58" s="172"/>
      <c r="I58" s="173">
        <f>ROUND(E58*H58,2)</f>
        <v>0</v>
      </c>
      <c r="J58" s="172"/>
      <c r="K58" s="173">
        <f>ROUND(E58*J58,2)</f>
        <v>0</v>
      </c>
      <c r="L58" s="173">
        <v>21</v>
      </c>
      <c r="M58" s="173">
        <f>G58*(1+L58/100)</f>
        <v>0</v>
      </c>
      <c r="N58" s="171">
        <v>0</v>
      </c>
      <c r="O58" s="171">
        <f>ROUND(E58*N58,2)</f>
        <v>0</v>
      </c>
      <c r="P58" s="171">
        <v>1.9460000000000002E-2</v>
      </c>
      <c r="Q58" s="171">
        <f>ROUND(E58*P58,2)</f>
        <v>0.14000000000000001</v>
      </c>
      <c r="R58" s="173" t="s">
        <v>666</v>
      </c>
      <c r="S58" s="173" t="s">
        <v>248</v>
      </c>
      <c r="T58" s="174" t="s">
        <v>289</v>
      </c>
      <c r="U58" s="158">
        <v>0.38200000000000001</v>
      </c>
      <c r="V58" s="158">
        <f>ROUND(E58*U58,2)</f>
        <v>2.67</v>
      </c>
      <c r="W58" s="158"/>
      <c r="X58" s="158" t="s">
        <v>290</v>
      </c>
      <c r="Y58" s="158" t="s">
        <v>250</v>
      </c>
      <c r="Z58" s="147"/>
      <c r="AA58" s="147"/>
      <c r="AB58" s="147"/>
      <c r="AC58" s="147"/>
      <c r="AD58" s="147"/>
      <c r="AE58" s="147"/>
      <c r="AF58" s="147"/>
      <c r="AG58" s="147" t="s">
        <v>291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93" t="s">
        <v>1709</v>
      </c>
      <c r="D59" s="189"/>
      <c r="E59" s="190">
        <v>7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293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6">
        <v>25</v>
      </c>
      <c r="B60" s="177" t="s">
        <v>1710</v>
      </c>
      <c r="C60" s="185" t="s">
        <v>1711</v>
      </c>
      <c r="D60" s="178" t="s">
        <v>383</v>
      </c>
      <c r="E60" s="179">
        <v>7</v>
      </c>
      <c r="F60" s="180"/>
      <c r="G60" s="181">
        <f>ROUND(E60*F60,2)</f>
        <v>0</v>
      </c>
      <c r="H60" s="180"/>
      <c r="I60" s="181">
        <f>ROUND(E60*H60,2)</f>
        <v>0</v>
      </c>
      <c r="J60" s="180"/>
      <c r="K60" s="181">
        <f>ROUND(E60*J60,2)</f>
        <v>0</v>
      </c>
      <c r="L60" s="181">
        <v>21</v>
      </c>
      <c r="M60" s="181">
        <f>G60*(1+L60/100)</f>
        <v>0</v>
      </c>
      <c r="N60" s="179">
        <v>3.0000000000000001E-5</v>
      </c>
      <c r="O60" s="179">
        <f>ROUND(E60*N60,2)</f>
        <v>0</v>
      </c>
      <c r="P60" s="179">
        <v>0</v>
      </c>
      <c r="Q60" s="179">
        <f>ROUND(E60*P60,2)</f>
        <v>0</v>
      </c>
      <c r="R60" s="181" t="s">
        <v>666</v>
      </c>
      <c r="S60" s="181" t="s">
        <v>248</v>
      </c>
      <c r="T60" s="182" t="s">
        <v>289</v>
      </c>
      <c r="U60" s="158">
        <v>1.34</v>
      </c>
      <c r="V60" s="158">
        <f>ROUND(E60*U60,2)</f>
        <v>9.3800000000000008</v>
      </c>
      <c r="W60" s="158"/>
      <c r="X60" s="158" t="s">
        <v>290</v>
      </c>
      <c r="Y60" s="158" t="s">
        <v>250</v>
      </c>
      <c r="Z60" s="147"/>
      <c r="AA60" s="147"/>
      <c r="AB60" s="147"/>
      <c r="AC60" s="147"/>
      <c r="AD60" s="147"/>
      <c r="AE60" s="147"/>
      <c r="AF60" s="147"/>
      <c r="AG60" s="147" t="s">
        <v>291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6">
        <v>26</v>
      </c>
      <c r="B61" s="177" t="s">
        <v>1712</v>
      </c>
      <c r="C61" s="185" t="s">
        <v>1713</v>
      </c>
      <c r="D61" s="178" t="s">
        <v>1708</v>
      </c>
      <c r="E61" s="179">
        <v>7</v>
      </c>
      <c r="F61" s="180"/>
      <c r="G61" s="181">
        <f>ROUND(E61*F61,2)</f>
        <v>0</v>
      </c>
      <c r="H61" s="180"/>
      <c r="I61" s="181">
        <f>ROUND(E61*H61,2)</f>
        <v>0</v>
      </c>
      <c r="J61" s="180"/>
      <c r="K61" s="181">
        <f>ROUND(E61*J61,2)</f>
        <v>0</v>
      </c>
      <c r="L61" s="181">
        <v>21</v>
      </c>
      <c r="M61" s="181">
        <f>G61*(1+L61/100)</f>
        <v>0</v>
      </c>
      <c r="N61" s="179">
        <v>0</v>
      </c>
      <c r="O61" s="179">
        <f>ROUND(E61*N61,2)</f>
        <v>0</v>
      </c>
      <c r="P61" s="179">
        <v>8.5999999999999998E-4</v>
      </c>
      <c r="Q61" s="179">
        <f>ROUND(E61*P61,2)</f>
        <v>0.01</v>
      </c>
      <c r="R61" s="181" t="s">
        <v>666</v>
      </c>
      <c r="S61" s="181" t="s">
        <v>248</v>
      </c>
      <c r="T61" s="182" t="s">
        <v>289</v>
      </c>
      <c r="U61" s="158">
        <v>0.222</v>
      </c>
      <c r="V61" s="158">
        <f>ROUND(E61*U61,2)</f>
        <v>1.55</v>
      </c>
      <c r="W61" s="158"/>
      <c r="X61" s="158" t="s">
        <v>290</v>
      </c>
      <c r="Y61" s="158" t="s">
        <v>250</v>
      </c>
      <c r="Z61" s="147"/>
      <c r="AA61" s="147"/>
      <c r="AB61" s="147"/>
      <c r="AC61" s="147"/>
      <c r="AD61" s="147"/>
      <c r="AE61" s="147"/>
      <c r="AF61" s="147"/>
      <c r="AG61" s="147" t="s">
        <v>291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33.75" outlineLevel="1" x14ac:dyDescent="0.2">
      <c r="A62" s="176">
        <v>27</v>
      </c>
      <c r="B62" s="177" t="s">
        <v>1714</v>
      </c>
      <c r="C62" s="185" t="s">
        <v>1715</v>
      </c>
      <c r="D62" s="178" t="s">
        <v>383</v>
      </c>
      <c r="E62" s="179">
        <v>7</v>
      </c>
      <c r="F62" s="180"/>
      <c r="G62" s="181">
        <f>ROUND(E62*F62,2)</f>
        <v>0</v>
      </c>
      <c r="H62" s="180"/>
      <c r="I62" s="181">
        <f>ROUND(E62*H62,2)</f>
        <v>0</v>
      </c>
      <c r="J62" s="180"/>
      <c r="K62" s="181">
        <f>ROUND(E62*J62,2)</f>
        <v>0</v>
      </c>
      <c r="L62" s="181">
        <v>21</v>
      </c>
      <c r="M62" s="181">
        <f>G62*(1+L62/100)</f>
        <v>0</v>
      </c>
      <c r="N62" s="179">
        <v>2.3000000000000001E-4</v>
      </c>
      <c r="O62" s="179">
        <f>ROUND(E62*N62,2)</f>
        <v>0</v>
      </c>
      <c r="P62" s="179">
        <v>0</v>
      </c>
      <c r="Q62" s="179">
        <f>ROUND(E62*P62,2)</f>
        <v>0</v>
      </c>
      <c r="R62" s="181" t="s">
        <v>666</v>
      </c>
      <c r="S62" s="181" t="s">
        <v>248</v>
      </c>
      <c r="T62" s="182" t="s">
        <v>289</v>
      </c>
      <c r="U62" s="158">
        <v>0.23699999999999999</v>
      </c>
      <c r="V62" s="158">
        <f>ROUND(E62*U62,2)</f>
        <v>1.66</v>
      </c>
      <c r="W62" s="158"/>
      <c r="X62" s="158" t="s">
        <v>290</v>
      </c>
      <c r="Y62" s="158" t="s">
        <v>250</v>
      </c>
      <c r="Z62" s="147"/>
      <c r="AA62" s="147"/>
      <c r="AB62" s="147"/>
      <c r="AC62" s="147"/>
      <c r="AD62" s="147"/>
      <c r="AE62" s="147"/>
      <c r="AF62" s="147"/>
      <c r="AG62" s="147" t="s">
        <v>291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8">
        <v>28</v>
      </c>
      <c r="B63" s="169" t="s">
        <v>1716</v>
      </c>
      <c r="C63" s="184" t="s">
        <v>1717</v>
      </c>
      <c r="D63" s="170" t="s">
        <v>768</v>
      </c>
      <c r="E63" s="171">
        <v>1.82E-3</v>
      </c>
      <c r="F63" s="172"/>
      <c r="G63" s="173">
        <f>ROUND(E63*F63,2)</f>
        <v>0</v>
      </c>
      <c r="H63" s="172"/>
      <c r="I63" s="173">
        <f>ROUND(E63*H63,2)</f>
        <v>0</v>
      </c>
      <c r="J63" s="172"/>
      <c r="K63" s="173">
        <f>ROUND(E63*J63,2)</f>
        <v>0</v>
      </c>
      <c r="L63" s="173">
        <v>21</v>
      </c>
      <c r="M63" s="173">
        <f>G63*(1+L63/100)</f>
        <v>0</v>
      </c>
      <c r="N63" s="171">
        <v>0</v>
      </c>
      <c r="O63" s="171">
        <f>ROUND(E63*N63,2)</f>
        <v>0</v>
      </c>
      <c r="P63" s="171">
        <v>0</v>
      </c>
      <c r="Q63" s="171">
        <f>ROUND(E63*P63,2)</f>
        <v>0</v>
      </c>
      <c r="R63" s="173" t="s">
        <v>666</v>
      </c>
      <c r="S63" s="173" t="s">
        <v>248</v>
      </c>
      <c r="T63" s="174" t="s">
        <v>289</v>
      </c>
      <c r="U63" s="158">
        <v>1.5169999999999999</v>
      </c>
      <c r="V63" s="158">
        <f>ROUND(E63*U63,2)</f>
        <v>0</v>
      </c>
      <c r="W63" s="158"/>
      <c r="X63" s="158" t="s">
        <v>1064</v>
      </c>
      <c r="Y63" s="158" t="s">
        <v>250</v>
      </c>
      <c r="Z63" s="147"/>
      <c r="AA63" s="147"/>
      <c r="AB63" s="147"/>
      <c r="AC63" s="147"/>
      <c r="AD63" s="147"/>
      <c r="AE63" s="147"/>
      <c r="AF63" s="147"/>
      <c r="AG63" s="147" t="s">
        <v>1065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2" t="s">
        <v>1177</v>
      </c>
      <c r="D64" s="263"/>
      <c r="E64" s="263"/>
      <c r="F64" s="263"/>
      <c r="G64" s="263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351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61" t="s">
        <v>243</v>
      </c>
      <c r="B65" s="162" t="s">
        <v>208</v>
      </c>
      <c r="C65" s="183" t="s">
        <v>209</v>
      </c>
      <c r="D65" s="163"/>
      <c r="E65" s="164"/>
      <c r="F65" s="165"/>
      <c r="G65" s="165">
        <f>SUMIF(AG66:AG74,"&lt;&gt;NOR",G66:G74)</f>
        <v>0</v>
      </c>
      <c r="H65" s="165"/>
      <c r="I65" s="165">
        <f>SUM(I66:I74)</f>
        <v>0</v>
      </c>
      <c r="J65" s="165"/>
      <c r="K65" s="165">
        <f>SUM(K66:K74)</f>
        <v>0</v>
      </c>
      <c r="L65" s="165"/>
      <c r="M65" s="165">
        <f>SUM(M66:M74)</f>
        <v>0</v>
      </c>
      <c r="N65" s="164"/>
      <c r="O65" s="164">
        <f>SUM(O66:O74)</f>
        <v>0</v>
      </c>
      <c r="P65" s="164"/>
      <c r="Q65" s="164">
        <f>SUM(Q66:Q74)</f>
        <v>0</v>
      </c>
      <c r="R65" s="165"/>
      <c r="S65" s="165"/>
      <c r="T65" s="166"/>
      <c r="U65" s="160"/>
      <c r="V65" s="160">
        <f>SUM(V66:V74)</f>
        <v>1.5899999999999999</v>
      </c>
      <c r="W65" s="160"/>
      <c r="X65" s="160"/>
      <c r="Y65" s="160"/>
      <c r="AG65" t="s">
        <v>244</v>
      </c>
    </row>
    <row r="66" spans="1:60" outlineLevel="1" x14ac:dyDescent="0.2">
      <c r="A66" s="168">
        <v>29</v>
      </c>
      <c r="B66" s="169" t="s">
        <v>775</v>
      </c>
      <c r="C66" s="184" t="s">
        <v>776</v>
      </c>
      <c r="D66" s="170" t="s">
        <v>768</v>
      </c>
      <c r="E66" s="171">
        <v>0.50924000000000003</v>
      </c>
      <c r="F66" s="172"/>
      <c r="G66" s="173">
        <f>ROUND(E66*F66,2)</f>
        <v>0</v>
      </c>
      <c r="H66" s="172"/>
      <c r="I66" s="173">
        <f>ROUND(E66*H66,2)</f>
        <v>0</v>
      </c>
      <c r="J66" s="172"/>
      <c r="K66" s="173">
        <f>ROUND(E66*J66,2)</f>
        <v>0</v>
      </c>
      <c r="L66" s="173">
        <v>21</v>
      </c>
      <c r="M66" s="173">
        <f>G66*(1+L66/100)</f>
        <v>0</v>
      </c>
      <c r="N66" s="171">
        <v>0</v>
      </c>
      <c r="O66" s="171">
        <f>ROUND(E66*N66,2)</f>
        <v>0</v>
      </c>
      <c r="P66" s="171">
        <v>0</v>
      </c>
      <c r="Q66" s="171">
        <f>ROUND(E66*P66,2)</f>
        <v>0</v>
      </c>
      <c r="R66" s="173" t="s">
        <v>777</v>
      </c>
      <c r="S66" s="173" t="s">
        <v>248</v>
      </c>
      <c r="T66" s="174" t="s">
        <v>289</v>
      </c>
      <c r="U66" s="158">
        <v>0.749</v>
      </c>
      <c r="V66" s="158">
        <f>ROUND(E66*U66,2)</f>
        <v>0.38</v>
      </c>
      <c r="W66" s="158"/>
      <c r="X66" s="158" t="s">
        <v>778</v>
      </c>
      <c r="Y66" s="158" t="s">
        <v>250</v>
      </c>
      <c r="Z66" s="147"/>
      <c r="AA66" s="147"/>
      <c r="AB66" s="147"/>
      <c r="AC66" s="147"/>
      <c r="AD66" s="147"/>
      <c r="AE66" s="147"/>
      <c r="AF66" s="147"/>
      <c r="AG66" s="147" t="s">
        <v>779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2" x14ac:dyDescent="0.2">
      <c r="A67" s="154"/>
      <c r="B67" s="155"/>
      <c r="C67" s="262" t="s">
        <v>780</v>
      </c>
      <c r="D67" s="263"/>
      <c r="E67" s="263"/>
      <c r="F67" s="263"/>
      <c r="G67" s="263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351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75" t="str">
        <f>C67</f>
        <v>s popřípadným nutným naložením do dopravního zařízení, s vyprázdněním dopravního zařízení na hromadu nebo do dopravního prostředku, vč. příplatku za každých dalších i započatých 3,5 m výšky nad 3,5 m,</v>
      </c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68">
        <v>30</v>
      </c>
      <c r="B68" s="169" t="s">
        <v>781</v>
      </c>
      <c r="C68" s="184" t="s">
        <v>782</v>
      </c>
      <c r="D68" s="170" t="s">
        <v>768</v>
      </c>
      <c r="E68" s="171">
        <v>0.50924000000000003</v>
      </c>
      <c r="F68" s="172"/>
      <c r="G68" s="173">
        <f>ROUND(E68*F68,2)</f>
        <v>0</v>
      </c>
      <c r="H68" s="172"/>
      <c r="I68" s="173">
        <f>ROUND(E68*H68,2)</f>
        <v>0</v>
      </c>
      <c r="J68" s="172"/>
      <c r="K68" s="173">
        <f>ROUND(E68*J68,2)</f>
        <v>0</v>
      </c>
      <c r="L68" s="173">
        <v>21</v>
      </c>
      <c r="M68" s="173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3" t="s">
        <v>349</v>
      </c>
      <c r="S68" s="173" t="s">
        <v>248</v>
      </c>
      <c r="T68" s="174" t="s">
        <v>289</v>
      </c>
      <c r="U68" s="158">
        <v>0.49</v>
      </c>
      <c r="V68" s="158">
        <f>ROUND(E68*U68,2)</f>
        <v>0.25</v>
      </c>
      <c r="W68" s="158"/>
      <c r="X68" s="158" t="s">
        <v>778</v>
      </c>
      <c r="Y68" s="158" t="s">
        <v>250</v>
      </c>
      <c r="Z68" s="147"/>
      <c r="AA68" s="147"/>
      <c r="AB68" s="147"/>
      <c r="AC68" s="147"/>
      <c r="AD68" s="147"/>
      <c r="AE68" s="147"/>
      <c r="AF68" s="147"/>
      <c r="AG68" s="147" t="s">
        <v>779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3" t="s">
        <v>783</v>
      </c>
      <c r="D69" s="254"/>
      <c r="E69" s="254"/>
      <c r="F69" s="254"/>
      <c r="G69" s="254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253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6">
        <v>31</v>
      </c>
      <c r="B70" s="177" t="s">
        <v>784</v>
      </c>
      <c r="C70" s="185" t="s">
        <v>785</v>
      </c>
      <c r="D70" s="178" t="s">
        <v>768</v>
      </c>
      <c r="E70" s="179">
        <v>9.6755600000000008</v>
      </c>
      <c r="F70" s="180"/>
      <c r="G70" s="181">
        <f>ROUND(E70*F70,2)</f>
        <v>0</v>
      </c>
      <c r="H70" s="180"/>
      <c r="I70" s="181">
        <f>ROUND(E70*H70,2)</f>
        <v>0</v>
      </c>
      <c r="J70" s="180"/>
      <c r="K70" s="181">
        <f>ROUND(E70*J70,2)</f>
        <v>0</v>
      </c>
      <c r="L70" s="181">
        <v>21</v>
      </c>
      <c r="M70" s="181">
        <f>G70*(1+L70/100)</f>
        <v>0</v>
      </c>
      <c r="N70" s="179">
        <v>0</v>
      </c>
      <c r="O70" s="179">
        <f>ROUND(E70*N70,2)</f>
        <v>0</v>
      </c>
      <c r="P70" s="179">
        <v>0</v>
      </c>
      <c r="Q70" s="179">
        <f>ROUND(E70*P70,2)</f>
        <v>0</v>
      </c>
      <c r="R70" s="181" t="s">
        <v>349</v>
      </c>
      <c r="S70" s="181" t="s">
        <v>248</v>
      </c>
      <c r="T70" s="182" t="s">
        <v>289</v>
      </c>
      <c r="U70" s="158">
        <v>0</v>
      </c>
      <c r="V70" s="158">
        <f>ROUND(E70*U70,2)</f>
        <v>0</v>
      </c>
      <c r="W70" s="158"/>
      <c r="X70" s="158" t="s">
        <v>778</v>
      </c>
      <c r="Y70" s="158" t="s">
        <v>250</v>
      </c>
      <c r="Z70" s="147"/>
      <c r="AA70" s="147"/>
      <c r="AB70" s="147"/>
      <c r="AC70" s="147"/>
      <c r="AD70" s="147"/>
      <c r="AE70" s="147"/>
      <c r="AF70" s="147"/>
      <c r="AG70" s="147" t="s">
        <v>779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6">
        <v>32</v>
      </c>
      <c r="B71" s="177" t="s">
        <v>786</v>
      </c>
      <c r="C71" s="185" t="s">
        <v>787</v>
      </c>
      <c r="D71" s="178" t="s">
        <v>768</v>
      </c>
      <c r="E71" s="179">
        <v>0.50924000000000003</v>
      </c>
      <c r="F71" s="180"/>
      <c r="G71" s="181">
        <f>ROUND(E71*F71,2)</f>
        <v>0</v>
      </c>
      <c r="H71" s="180"/>
      <c r="I71" s="181">
        <f>ROUND(E71*H71,2)</f>
        <v>0</v>
      </c>
      <c r="J71" s="180"/>
      <c r="K71" s="181">
        <f>ROUND(E71*J71,2)</f>
        <v>0</v>
      </c>
      <c r="L71" s="181">
        <v>21</v>
      </c>
      <c r="M71" s="181">
        <f>G71*(1+L71/100)</f>
        <v>0</v>
      </c>
      <c r="N71" s="179">
        <v>0</v>
      </c>
      <c r="O71" s="179">
        <f>ROUND(E71*N71,2)</f>
        <v>0</v>
      </c>
      <c r="P71" s="179">
        <v>0</v>
      </c>
      <c r="Q71" s="179">
        <f>ROUND(E71*P71,2)</f>
        <v>0</v>
      </c>
      <c r="R71" s="181" t="s">
        <v>349</v>
      </c>
      <c r="S71" s="181" t="s">
        <v>248</v>
      </c>
      <c r="T71" s="182" t="s">
        <v>289</v>
      </c>
      <c r="U71" s="158">
        <v>0.94199999999999995</v>
      </c>
      <c r="V71" s="158">
        <f>ROUND(E71*U71,2)</f>
        <v>0.48</v>
      </c>
      <c r="W71" s="158"/>
      <c r="X71" s="158" t="s">
        <v>778</v>
      </c>
      <c r="Y71" s="158" t="s">
        <v>250</v>
      </c>
      <c r="Z71" s="147"/>
      <c r="AA71" s="147"/>
      <c r="AB71" s="147"/>
      <c r="AC71" s="147"/>
      <c r="AD71" s="147"/>
      <c r="AE71" s="147"/>
      <c r="AF71" s="147"/>
      <c r="AG71" s="147" t="s">
        <v>779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2.5" outlineLevel="1" x14ac:dyDescent="0.2">
      <c r="A72" s="176">
        <v>33</v>
      </c>
      <c r="B72" s="177" t="s">
        <v>788</v>
      </c>
      <c r="C72" s="185" t="s">
        <v>789</v>
      </c>
      <c r="D72" s="178" t="s">
        <v>768</v>
      </c>
      <c r="E72" s="179">
        <v>4.5831600000000003</v>
      </c>
      <c r="F72" s="180"/>
      <c r="G72" s="181">
        <f>ROUND(E72*F72,2)</f>
        <v>0</v>
      </c>
      <c r="H72" s="180"/>
      <c r="I72" s="181">
        <f>ROUND(E72*H72,2)</f>
        <v>0</v>
      </c>
      <c r="J72" s="180"/>
      <c r="K72" s="181">
        <f>ROUND(E72*J72,2)</f>
        <v>0</v>
      </c>
      <c r="L72" s="181">
        <v>21</v>
      </c>
      <c r="M72" s="181">
        <f>G72*(1+L72/100)</f>
        <v>0</v>
      </c>
      <c r="N72" s="179">
        <v>0</v>
      </c>
      <c r="O72" s="179">
        <f>ROUND(E72*N72,2)</f>
        <v>0</v>
      </c>
      <c r="P72" s="179">
        <v>0</v>
      </c>
      <c r="Q72" s="179">
        <f>ROUND(E72*P72,2)</f>
        <v>0</v>
      </c>
      <c r="R72" s="181" t="s">
        <v>349</v>
      </c>
      <c r="S72" s="181" t="s">
        <v>248</v>
      </c>
      <c r="T72" s="182" t="s">
        <v>289</v>
      </c>
      <c r="U72" s="158">
        <v>0.105</v>
      </c>
      <c r="V72" s="158">
        <f>ROUND(E72*U72,2)</f>
        <v>0.48</v>
      </c>
      <c r="W72" s="158"/>
      <c r="X72" s="158" t="s">
        <v>778</v>
      </c>
      <c r="Y72" s="158" t="s">
        <v>250</v>
      </c>
      <c r="Z72" s="147"/>
      <c r="AA72" s="147"/>
      <c r="AB72" s="147"/>
      <c r="AC72" s="147"/>
      <c r="AD72" s="147"/>
      <c r="AE72" s="147"/>
      <c r="AF72" s="147"/>
      <c r="AG72" s="147" t="s">
        <v>779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68">
        <v>34</v>
      </c>
      <c r="B73" s="169" t="s">
        <v>766</v>
      </c>
      <c r="C73" s="184" t="s">
        <v>1718</v>
      </c>
      <c r="D73" s="170" t="s">
        <v>768</v>
      </c>
      <c r="E73" s="171">
        <v>0.50924000000000003</v>
      </c>
      <c r="F73" s="172"/>
      <c r="G73" s="173">
        <f>ROUND(E73*F73,2)</f>
        <v>0</v>
      </c>
      <c r="H73" s="172"/>
      <c r="I73" s="173">
        <f>ROUND(E73*H73,2)</f>
        <v>0</v>
      </c>
      <c r="J73" s="172"/>
      <c r="K73" s="173">
        <f>ROUND(E73*J73,2)</f>
        <v>0</v>
      </c>
      <c r="L73" s="173">
        <v>21</v>
      </c>
      <c r="M73" s="173">
        <f>G73*(1+L73/100)</f>
        <v>0</v>
      </c>
      <c r="N73" s="171">
        <v>0</v>
      </c>
      <c r="O73" s="171">
        <f>ROUND(E73*N73,2)</f>
        <v>0</v>
      </c>
      <c r="P73" s="171">
        <v>0</v>
      </c>
      <c r="Q73" s="171">
        <f>ROUND(E73*P73,2)</f>
        <v>0</v>
      </c>
      <c r="R73" s="173" t="s">
        <v>349</v>
      </c>
      <c r="S73" s="173" t="s">
        <v>248</v>
      </c>
      <c r="T73" s="174" t="s">
        <v>289</v>
      </c>
      <c r="U73" s="158">
        <v>0</v>
      </c>
      <c r="V73" s="158">
        <f>ROUND(E73*U73,2)</f>
        <v>0</v>
      </c>
      <c r="W73" s="158"/>
      <c r="X73" s="158" t="s">
        <v>778</v>
      </c>
      <c r="Y73" s="158" t="s">
        <v>250</v>
      </c>
      <c r="Z73" s="147"/>
      <c r="AA73" s="147"/>
      <c r="AB73" s="147"/>
      <c r="AC73" s="147"/>
      <c r="AD73" s="147"/>
      <c r="AE73" s="147"/>
      <c r="AF73" s="147"/>
      <c r="AG73" s="147" t="s">
        <v>779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3" t="s">
        <v>769</v>
      </c>
      <c r="D74" s="254"/>
      <c r="E74" s="254"/>
      <c r="F74" s="254"/>
      <c r="G74" s="254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253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3"/>
      <c r="B75" s="4"/>
      <c r="C75" s="186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229</v>
      </c>
    </row>
    <row r="76" spans="1:60" x14ac:dyDescent="0.2">
      <c r="A76" s="150"/>
      <c r="B76" s="151" t="s">
        <v>29</v>
      </c>
      <c r="C76" s="187"/>
      <c r="D76" s="152"/>
      <c r="E76" s="153"/>
      <c r="F76" s="153"/>
      <c r="G76" s="167">
        <f>G8+G23+G26+G29+G32+G36+G40+G57+G65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282</v>
      </c>
    </row>
    <row r="77" spans="1:60" x14ac:dyDescent="0.2">
      <c r="C77" s="188"/>
      <c r="D77" s="10"/>
      <c r="AG77" t="s">
        <v>283</v>
      </c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1T11HxeddlyEHZcX9pB0F+ud2UQt1ht/g09ElY/InOaO5uFjOY+AtUXNjL9yhUjCwxEZUYWPfszteyeBRh2PA==" saltValue="092U+ZQRY7aUfzRkskodrw==" spinCount="100000" sheet="1" formatRows="0"/>
  <mergeCells count="24">
    <mergeCell ref="C28:G28"/>
    <mergeCell ref="A1:G1"/>
    <mergeCell ref="C2:G2"/>
    <mergeCell ref="C3:G3"/>
    <mergeCell ref="C4:G4"/>
    <mergeCell ref="C10:G10"/>
    <mergeCell ref="C12:G12"/>
    <mergeCell ref="C14:G14"/>
    <mergeCell ref="C16:G16"/>
    <mergeCell ref="C19:G19"/>
    <mergeCell ref="C21:G21"/>
    <mergeCell ref="C25:G25"/>
    <mergeCell ref="C74:G74"/>
    <mergeCell ref="C31:G31"/>
    <mergeCell ref="C34:G34"/>
    <mergeCell ref="C38:G38"/>
    <mergeCell ref="C39:G39"/>
    <mergeCell ref="C47:G47"/>
    <mergeCell ref="C49:G49"/>
    <mergeCell ref="C51:G51"/>
    <mergeCell ref="C56:G56"/>
    <mergeCell ref="C64:G64"/>
    <mergeCell ref="C67:G67"/>
    <mergeCell ref="C69:G69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F2A2C-AAC0-4581-B3F9-37BFEE903DC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5" t="s">
        <v>284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50</v>
      </c>
      <c r="C3" s="256" t="s">
        <v>51</v>
      </c>
      <c r="D3" s="257"/>
      <c r="E3" s="257"/>
      <c r="F3" s="257"/>
      <c r="G3" s="258"/>
      <c r="AC3" s="120" t="s">
        <v>217</v>
      </c>
      <c r="AG3" t="s">
        <v>219</v>
      </c>
    </row>
    <row r="4" spans="1:60" ht="24.95" customHeight="1" x14ac:dyDescent="0.2">
      <c r="A4" s="140" t="s">
        <v>9</v>
      </c>
      <c r="B4" s="141" t="s">
        <v>57</v>
      </c>
      <c r="C4" s="259" t="s">
        <v>58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243</v>
      </c>
      <c r="B8" s="162" t="s">
        <v>50</v>
      </c>
      <c r="C8" s="183" t="s">
        <v>58</v>
      </c>
      <c r="D8" s="163"/>
      <c r="E8" s="164"/>
      <c r="F8" s="165"/>
      <c r="G8" s="165">
        <f>SUMIF(AG9:AG35,"&lt;&gt;NOR",G9:G35)</f>
        <v>0</v>
      </c>
      <c r="H8" s="165"/>
      <c r="I8" s="165">
        <f>SUM(I9:I35)</f>
        <v>0</v>
      </c>
      <c r="J8" s="165"/>
      <c r="K8" s="165">
        <f>SUM(K9:K35)</f>
        <v>0</v>
      </c>
      <c r="L8" s="165"/>
      <c r="M8" s="165">
        <f>SUM(M9:M35)</f>
        <v>0</v>
      </c>
      <c r="N8" s="164"/>
      <c r="O8" s="164">
        <f>SUM(O9:O35)</f>
        <v>0</v>
      </c>
      <c r="P8" s="164"/>
      <c r="Q8" s="164">
        <f>SUM(Q9:Q35)</f>
        <v>0</v>
      </c>
      <c r="R8" s="165"/>
      <c r="S8" s="165"/>
      <c r="T8" s="166"/>
      <c r="U8" s="160"/>
      <c r="V8" s="160">
        <f>SUM(V9:V35)</f>
        <v>0</v>
      </c>
      <c r="W8" s="160"/>
      <c r="X8" s="160"/>
      <c r="Y8" s="160"/>
      <c r="AG8" t="s">
        <v>244</v>
      </c>
    </row>
    <row r="9" spans="1:60" ht="22.5" outlineLevel="1" x14ac:dyDescent="0.2">
      <c r="A9" s="176">
        <v>1</v>
      </c>
      <c r="B9" s="177" t="s">
        <v>1719</v>
      </c>
      <c r="C9" s="185" t="s">
        <v>1720</v>
      </c>
      <c r="D9" s="178" t="s">
        <v>1721</v>
      </c>
      <c r="E9" s="179">
        <v>106</v>
      </c>
      <c r="F9" s="180"/>
      <c r="G9" s="181">
        <f t="shared" ref="G9:G35" si="0">ROUND(E9*F9,2)</f>
        <v>0</v>
      </c>
      <c r="H9" s="180"/>
      <c r="I9" s="181">
        <f t="shared" ref="I9:I35" si="1">ROUND(E9*H9,2)</f>
        <v>0</v>
      </c>
      <c r="J9" s="180"/>
      <c r="K9" s="181">
        <f t="shared" ref="K9:K35" si="2">ROUND(E9*J9,2)</f>
        <v>0</v>
      </c>
      <c r="L9" s="181">
        <v>21</v>
      </c>
      <c r="M9" s="181">
        <f t="shared" ref="M9:M35" si="3">G9*(1+L9/100)</f>
        <v>0</v>
      </c>
      <c r="N9" s="179">
        <v>0</v>
      </c>
      <c r="O9" s="179">
        <f t="shared" ref="O9:O35" si="4">ROUND(E9*N9,2)</f>
        <v>0</v>
      </c>
      <c r="P9" s="179">
        <v>0</v>
      </c>
      <c r="Q9" s="179">
        <f t="shared" ref="Q9:Q35" si="5">ROUND(E9*P9,2)</f>
        <v>0</v>
      </c>
      <c r="R9" s="181"/>
      <c r="S9" s="181" t="s">
        <v>672</v>
      </c>
      <c r="T9" s="182" t="s">
        <v>249</v>
      </c>
      <c r="U9" s="158">
        <v>0</v>
      </c>
      <c r="V9" s="158">
        <f t="shared" ref="V9:V35" si="6">ROUND(E9*U9,2)</f>
        <v>0</v>
      </c>
      <c r="W9" s="158"/>
      <c r="X9" s="158" t="s">
        <v>963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1722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6">
        <v>2</v>
      </c>
      <c r="B10" s="177" t="s">
        <v>1723</v>
      </c>
      <c r="C10" s="185" t="s">
        <v>1724</v>
      </c>
      <c r="D10" s="178" t="s">
        <v>1721</v>
      </c>
      <c r="E10" s="179">
        <v>2</v>
      </c>
      <c r="F10" s="180"/>
      <c r="G10" s="181">
        <f t="shared" si="0"/>
        <v>0</v>
      </c>
      <c r="H10" s="180"/>
      <c r="I10" s="181">
        <f t="shared" si="1"/>
        <v>0</v>
      </c>
      <c r="J10" s="180"/>
      <c r="K10" s="181">
        <f t="shared" si="2"/>
        <v>0</v>
      </c>
      <c r="L10" s="181">
        <v>21</v>
      </c>
      <c r="M10" s="181">
        <f t="shared" si="3"/>
        <v>0</v>
      </c>
      <c r="N10" s="179">
        <v>0</v>
      </c>
      <c r="O10" s="179">
        <f t="shared" si="4"/>
        <v>0</v>
      </c>
      <c r="P10" s="179">
        <v>0</v>
      </c>
      <c r="Q10" s="179">
        <f t="shared" si="5"/>
        <v>0</v>
      </c>
      <c r="R10" s="181"/>
      <c r="S10" s="181" t="s">
        <v>672</v>
      </c>
      <c r="T10" s="182" t="s">
        <v>249</v>
      </c>
      <c r="U10" s="158">
        <v>0</v>
      </c>
      <c r="V10" s="158">
        <f t="shared" si="6"/>
        <v>0</v>
      </c>
      <c r="W10" s="158"/>
      <c r="X10" s="158" t="s">
        <v>963</v>
      </c>
      <c r="Y10" s="158" t="s">
        <v>250</v>
      </c>
      <c r="Z10" s="147"/>
      <c r="AA10" s="147"/>
      <c r="AB10" s="147"/>
      <c r="AC10" s="147"/>
      <c r="AD10" s="147"/>
      <c r="AE10" s="147"/>
      <c r="AF10" s="147"/>
      <c r="AG10" s="147" t="s">
        <v>1722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6">
        <v>3</v>
      </c>
      <c r="B11" s="177" t="s">
        <v>1725</v>
      </c>
      <c r="C11" s="185" t="s">
        <v>1726</v>
      </c>
      <c r="D11" s="178" t="s">
        <v>1721</v>
      </c>
      <c r="E11" s="179">
        <v>106</v>
      </c>
      <c r="F11" s="180"/>
      <c r="G11" s="181">
        <f t="shared" si="0"/>
        <v>0</v>
      </c>
      <c r="H11" s="180"/>
      <c r="I11" s="181">
        <f t="shared" si="1"/>
        <v>0</v>
      </c>
      <c r="J11" s="180"/>
      <c r="K11" s="181">
        <f t="shared" si="2"/>
        <v>0</v>
      </c>
      <c r="L11" s="181">
        <v>21</v>
      </c>
      <c r="M11" s="181">
        <f t="shared" si="3"/>
        <v>0</v>
      </c>
      <c r="N11" s="179">
        <v>0</v>
      </c>
      <c r="O11" s="179">
        <f t="shared" si="4"/>
        <v>0</v>
      </c>
      <c r="P11" s="179">
        <v>0</v>
      </c>
      <c r="Q11" s="179">
        <f t="shared" si="5"/>
        <v>0</v>
      </c>
      <c r="R11" s="181"/>
      <c r="S11" s="181" t="s">
        <v>672</v>
      </c>
      <c r="T11" s="182" t="s">
        <v>249</v>
      </c>
      <c r="U11" s="158">
        <v>0</v>
      </c>
      <c r="V11" s="158">
        <f t="shared" si="6"/>
        <v>0</v>
      </c>
      <c r="W11" s="158"/>
      <c r="X11" s="158" t="s">
        <v>963</v>
      </c>
      <c r="Y11" s="158" t="s">
        <v>250</v>
      </c>
      <c r="Z11" s="147"/>
      <c r="AA11" s="147"/>
      <c r="AB11" s="147"/>
      <c r="AC11" s="147"/>
      <c r="AD11" s="147"/>
      <c r="AE11" s="147"/>
      <c r="AF11" s="147"/>
      <c r="AG11" s="147" t="s">
        <v>1722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6">
        <v>4</v>
      </c>
      <c r="B12" s="177" t="s">
        <v>1727</v>
      </c>
      <c r="C12" s="185" t="s">
        <v>1728</v>
      </c>
      <c r="D12" s="178" t="s">
        <v>1721</v>
      </c>
      <c r="E12" s="179">
        <v>106</v>
      </c>
      <c r="F12" s="180"/>
      <c r="G12" s="181">
        <f t="shared" si="0"/>
        <v>0</v>
      </c>
      <c r="H12" s="180"/>
      <c r="I12" s="181">
        <f t="shared" si="1"/>
        <v>0</v>
      </c>
      <c r="J12" s="180"/>
      <c r="K12" s="181">
        <f t="shared" si="2"/>
        <v>0</v>
      </c>
      <c r="L12" s="181">
        <v>21</v>
      </c>
      <c r="M12" s="181">
        <f t="shared" si="3"/>
        <v>0</v>
      </c>
      <c r="N12" s="179">
        <v>0</v>
      </c>
      <c r="O12" s="179">
        <f t="shared" si="4"/>
        <v>0</v>
      </c>
      <c r="P12" s="179">
        <v>0</v>
      </c>
      <c r="Q12" s="179">
        <f t="shared" si="5"/>
        <v>0</v>
      </c>
      <c r="R12" s="181"/>
      <c r="S12" s="181" t="s">
        <v>672</v>
      </c>
      <c r="T12" s="182" t="s">
        <v>249</v>
      </c>
      <c r="U12" s="158">
        <v>0</v>
      </c>
      <c r="V12" s="158">
        <f t="shared" si="6"/>
        <v>0</v>
      </c>
      <c r="W12" s="158"/>
      <c r="X12" s="158" t="s">
        <v>290</v>
      </c>
      <c r="Y12" s="158" t="s">
        <v>250</v>
      </c>
      <c r="Z12" s="147"/>
      <c r="AA12" s="147"/>
      <c r="AB12" s="147"/>
      <c r="AC12" s="147"/>
      <c r="AD12" s="147"/>
      <c r="AE12" s="147"/>
      <c r="AF12" s="147"/>
      <c r="AG12" s="147" t="s">
        <v>1729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6">
        <v>5</v>
      </c>
      <c r="B13" s="177" t="s">
        <v>1730</v>
      </c>
      <c r="C13" s="185" t="s">
        <v>1731</v>
      </c>
      <c r="D13" s="178" t="s">
        <v>1721</v>
      </c>
      <c r="E13" s="179">
        <v>106</v>
      </c>
      <c r="F13" s="180"/>
      <c r="G13" s="181">
        <f t="shared" si="0"/>
        <v>0</v>
      </c>
      <c r="H13" s="180"/>
      <c r="I13" s="181">
        <f t="shared" si="1"/>
        <v>0</v>
      </c>
      <c r="J13" s="180"/>
      <c r="K13" s="181">
        <f t="shared" si="2"/>
        <v>0</v>
      </c>
      <c r="L13" s="181">
        <v>21</v>
      </c>
      <c r="M13" s="181">
        <f t="shared" si="3"/>
        <v>0</v>
      </c>
      <c r="N13" s="179">
        <v>0</v>
      </c>
      <c r="O13" s="179">
        <f t="shared" si="4"/>
        <v>0</v>
      </c>
      <c r="P13" s="179">
        <v>0</v>
      </c>
      <c r="Q13" s="179">
        <f t="shared" si="5"/>
        <v>0</v>
      </c>
      <c r="R13" s="181"/>
      <c r="S13" s="181" t="s">
        <v>672</v>
      </c>
      <c r="T13" s="182" t="s">
        <v>249</v>
      </c>
      <c r="U13" s="158">
        <v>0</v>
      </c>
      <c r="V13" s="158">
        <f t="shared" si="6"/>
        <v>0</v>
      </c>
      <c r="W13" s="158"/>
      <c r="X13" s="158" t="s">
        <v>290</v>
      </c>
      <c r="Y13" s="158" t="s">
        <v>250</v>
      </c>
      <c r="Z13" s="147"/>
      <c r="AA13" s="147"/>
      <c r="AB13" s="147"/>
      <c r="AC13" s="147"/>
      <c r="AD13" s="147"/>
      <c r="AE13" s="147"/>
      <c r="AF13" s="147"/>
      <c r="AG13" s="147" t="s">
        <v>1729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6">
        <v>6</v>
      </c>
      <c r="B14" s="177" t="s">
        <v>1732</v>
      </c>
      <c r="C14" s="185" t="s">
        <v>1733</v>
      </c>
      <c r="D14" s="178" t="s">
        <v>1721</v>
      </c>
      <c r="E14" s="179">
        <v>106</v>
      </c>
      <c r="F14" s="180"/>
      <c r="G14" s="181">
        <f t="shared" si="0"/>
        <v>0</v>
      </c>
      <c r="H14" s="180"/>
      <c r="I14" s="181">
        <f t="shared" si="1"/>
        <v>0</v>
      </c>
      <c r="J14" s="180"/>
      <c r="K14" s="181">
        <f t="shared" si="2"/>
        <v>0</v>
      </c>
      <c r="L14" s="181">
        <v>21</v>
      </c>
      <c r="M14" s="181">
        <f t="shared" si="3"/>
        <v>0</v>
      </c>
      <c r="N14" s="179">
        <v>0</v>
      </c>
      <c r="O14" s="179">
        <f t="shared" si="4"/>
        <v>0</v>
      </c>
      <c r="P14" s="179">
        <v>0</v>
      </c>
      <c r="Q14" s="179">
        <f t="shared" si="5"/>
        <v>0</v>
      </c>
      <c r="R14" s="181"/>
      <c r="S14" s="181" t="s">
        <v>672</v>
      </c>
      <c r="T14" s="182" t="s">
        <v>249</v>
      </c>
      <c r="U14" s="158">
        <v>0</v>
      </c>
      <c r="V14" s="158">
        <f t="shared" si="6"/>
        <v>0</v>
      </c>
      <c r="W14" s="158"/>
      <c r="X14" s="158" t="s">
        <v>290</v>
      </c>
      <c r="Y14" s="158" t="s">
        <v>250</v>
      </c>
      <c r="Z14" s="147"/>
      <c r="AA14" s="147"/>
      <c r="AB14" s="147"/>
      <c r="AC14" s="147"/>
      <c r="AD14" s="147"/>
      <c r="AE14" s="147"/>
      <c r="AF14" s="147"/>
      <c r="AG14" s="147" t="s">
        <v>1729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6">
        <v>7</v>
      </c>
      <c r="B15" s="177" t="s">
        <v>1734</v>
      </c>
      <c r="C15" s="185" t="s">
        <v>1735</v>
      </c>
      <c r="D15" s="178" t="s">
        <v>1721</v>
      </c>
      <c r="E15" s="179">
        <v>8</v>
      </c>
      <c r="F15" s="180"/>
      <c r="G15" s="181">
        <f t="shared" si="0"/>
        <v>0</v>
      </c>
      <c r="H15" s="180"/>
      <c r="I15" s="181">
        <f t="shared" si="1"/>
        <v>0</v>
      </c>
      <c r="J15" s="180"/>
      <c r="K15" s="181">
        <f t="shared" si="2"/>
        <v>0</v>
      </c>
      <c r="L15" s="181">
        <v>21</v>
      </c>
      <c r="M15" s="181">
        <f t="shared" si="3"/>
        <v>0</v>
      </c>
      <c r="N15" s="179">
        <v>0</v>
      </c>
      <c r="O15" s="179">
        <f t="shared" si="4"/>
        <v>0</v>
      </c>
      <c r="P15" s="179">
        <v>0</v>
      </c>
      <c r="Q15" s="179">
        <f t="shared" si="5"/>
        <v>0</v>
      </c>
      <c r="R15" s="181"/>
      <c r="S15" s="181" t="s">
        <v>672</v>
      </c>
      <c r="T15" s="182" t="s">
        <v>249</v>
      </c>
      <c r="U15" s="158">
        <v>0</v>
      </c>
      <c r="V15" s="158">
        <f t="shared" si="6"/>
        <v>0</v>
      </c>
      <c r="W15" s="158"/>
      <c r="X15" s="158" t="s">
        <v>290</v>
      </c>
      <c r="Y15" s="158" t="s">
        <v>250</v>
      </c>
      <c r="Z15" s="147"/>
      <c r="AA15" s="147"/>
      <c r="AB15" s="147"/>
      <c r="AC15" s="147"/>
      <c r="AD15" s="147"/>
      <c r="AE15" s="147"/>
      <c r="AF15" s="147"/>
      <c r="AG15" s="147" t="s">
        <v>1729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33.75" outlineLevel="1" x14ac:dyDescent="0.2">
      <c r="A16" s="176">
        <v>8</v>
      </c>
      <c r="B16" s="177" t="s">
        <v>1736</v>
      </c>
      <c r="C16" s="185" t="s">
        <v>1737</v>
      </c>
      <c r="D16" s="178" t="s">
        <v>671</v>
      </c>
      <c r="E16" s="179">
        <v>1</v>
      </c>
      <c r="F16" s="180"/>
      <c r="G16" s="181">
        <f t="shared" si="0"/>
        <v>0</v>
      </c>
      <c r="H16" s="180"/>
      <c r="I16" s="181">
        <f t="shared" si="1"/>
        <v>0</v>
      </c>
      <c r="J16" s="180"/>
      <c r="K16" s="181">
        <f t="shared" si="2"/>
        <v>0</v>
      </c>
      <c r="L16" s="181">
        <v>21</v>
      </c>
      <c r="M16" s="181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81"/>
      <c r="S16" s="181" t="s">
        <v>672</v>
      </c>
      <c r="T16" s="182" t="s">
        <v>249</v>
      </c>
      <c r="U16" s="158">
        <v>0</v>
      </c>
      <c r="V16" s="158">
        <f t="shared" si="6"/>
        <v>0</v>
      </c>
      <c r="W16" s="158"/>
      <c r="X16" s="158" t="s">
        <v>290</v>
      </c>
      <c r="Y16" s="158" t="s">
        <v>250</v>
      </c>
      <c r="Z16" s="147"/>
      <c r="AA16" s="147"/>
      <c r="AB16" s="147"/>
      <c r="AC16" s="147"/>
      <c r="AD16" s="147"/>
      <c r="AE16" s="147"/>
      <c r="AF16" s="147"/>
      <c r="AG16" s="147" t="s">
        <v>1729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6">
        <v>9</v>
      </c>
      <c r="B17" s="177" t="s">
        <v>1738</v>
      </c>
      <c r="C17" s="185" t="s">
        <v>1739</v>
      </c>
      <c r="D17" s="178" t="s">
        <v>671</v>
      </c>
      <c r="E17" s="179">
        <v>1</v>
      </c>
      <c r="F17" s="180"/>
      <c r="G17" s="181">
        <f t="shared" si="0"/>
        <v>0</v>
      </c>
      <c r="H17" s="180"/>
      <c r="I17" s="181">
        <f t="shared" si="1"/>
        <v>0</v>
      </c>
      <c r="J17" s="180"/>
      <c r="K17" s="181">
        <f t="shared" si="2"/>
        <v>0</v>
      </c>
      <c r="L17" s="181">
        <v>21</v>
      </c>
      <c r="M17" s="181">
        <f t="shared" si="3"/>
        <v>0</v>
      </c>
      <c r="N17" s="179">
        <v>0</v>
      </c>
      <c r="O17" s="179">
        <f t="shared" si="4"/>
        <v>0</v>
      </c>
      <c r="P17" s="179">
        <v>0</v>
      </c>
      <c r="Q17" s="179">
        <f t="shared" si="5"/>
        <v>0</v>
      </c>
      <c r="R17" s="181"/>
      <c r="S17" s="181" t="s">
        <v>672</v>
      </c>
      <c r="T17" s="182" t="s">
        <v>249</v>
      </c>
      <c r="U17" s="158">
        <v>0</v>
      </c>
      <c r="V17" s="158">
        <f t="shared" si="6"/>
        <v>0</v>
      </c>
      <c r="W17" s="158"/>
      <c r="X17" s="158" t="s">
        <v>963</v>
      </c>
      <c r="Y17" s="158" t="s">
        <v>250</v>
      </c>
      <c r="Z17" s="147"/>
      <c r="AA17" s="147"/>
      <c r="AB17" s="147"/>
      <c r="AC17" s="147"/>
      <c r="AD17" s="147"/>
      <c r="AE17" s="147"/>
      <c r="AF17" s="147"/>
      <c r="AG17" s="147" t="s">
        <v>1722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6">
        <v>10</v>
      </c>
      <c r="B18" s="177" t="s">
        <v>1740</v>
      </c>
      <c r="C18" s="185" t="s">
        <v>1741</v>
      </c>
      <c r="D18" s="178" t="s">
        <v>1721</v>
      </c>
      <c r="E18" s="179">
        <v>2</v>
      </c>
      <c r="F18" s="180"/>
      <c r="G18" s="181">
        <f t="shared" si="0"/>
        <v>0</v>
      </c>
      <c r="H18" s="180"/>
      <c r="I18" s="181">
        <f t="shared" si="1"/>
        <v>0</v>
      </c>
      <c r="J18" s="180"/>
      <c r="K18" s="181">
        <f t="shared" si="2"/>
        <v>0</v>
      </c>
      <c r="L18" s="181">
        <v>21</v>
      </c>
      <c r="M18" s="181">
        <f t="shared" si="3"/>
        <v>0</v>
      </c>
      <c r="N18" s="179">
        <v>0</v>
      </c>
      <c r="O18" s="179">
        <f t="shared" si="4"/>
        <v>0</v>
      </c>
      <c r="P18" s="179">
        <v>0</v>
      </c>
      <c r="Q18" s="179">
        <f t="shared" si="5"/>
        <v>0</v>
      </c>
      <c r="R18" s="181"/>
      <c r="S18" s="181" t="s">
        <v>672</v>
      </c>
      <c r="T18" s="182" t="s">
        <v>249</v>
      </c>
      <c r="U18" s="158">
        <v>0</v>
      </c>
      <c r="V18" s="158">
        <f t="shared" si="6"/>
        <v>0</v>
      </c>
      <c r="W18" s="158"/>
      <c r="X18" s="158" t="s">
        <v>963</v>
      </c>
      <c r="Y18" s="158" t="s">
        <v>250</v>
      </c>
      <c r="Z18" s="147"/>
      <c r="AA18" s="147"/>
      <c r="AB18" s="147"/>
      <c r="AC18" s="147"/>
      <c r="AD18" s="147"/>
      <c r="AE18" s="147"/>
      <c r="AF18" s="147"/>
      <c r="AG18" s="147" t="s">
        <v>1722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6">
        <v>11</v>
      </c>
      <c r="B19" s="177" t="s">
        <v>1742</v>
      </c>
      <c r="C19" s="185" t="s">
        <v>1743</v>
      </c>
      <c r="D19" s="178" t="s">
        <v>671</v>
      </c>
      <c r="E19" s="179">
        <v>1</v>
      </c>
      <c r="F19" s="180"/>
      <c r="G19" s="181">
        <f t="shared" si="0"/>
        <v>0</v>
      </c>
      <c r="H19" s="180"/>
      <c r="I19" s="181">
        <f t="shared" si="1"/>
        <v>0</v>
      </c>
      <c r="J19" s="180"/>
      <c r="K19" s="181">
        <f t="shared" si="2"/>
        <v>0</v>
      </c>
      <c r="L19" s="181">
        <v>21</v>
      </c>
      <c r="M19" s="181">
        <f t="shared" si="3"/>
        <v>0</v>
      </c>
      <c r="N19" s="179">
        <v>0</v>
      </c>
      <c r="O19" s="179">
        <f t="shared" si="4"/>
        <v>0</v>
      </c>
      <c r="P19" s="179">
        <v>0</v>
      </c>
      <c r="Q19" s="179">
        <f t="shared" si="5"/>
        <v>0</v>
      </c>
      <c r="R19" s="181"/>
      <c r="S19" s="181" t="s">
        <v>672</v>
      </c>
      <c r="T19" s="182" t="s">
        <v>249</v>
      </c>
      <c r="U19" s="158">
        <v>0</v>
      </c>
      <c r="V19" s="158">
        <f t="shared" si="6"/>
        <v>0</v>
      </c>
      <c r="W19" s="158"/>
      <c r="X19" s="158" t="s">
        <v>290</v>
      </c>
      <c r="Y19" s="158" t="s">
        <v>250</v>
      </c>
      <c r="Z19" s="147"/>
      <c r="AA19" s="147"/>
      <c r="AB19" s="147"/>
      <c r="AC19" s="147"/>
      <c r="AD19" s="147"/>
      <c r="AE19" s="147"/>
      <c r="AF19" s="147"/>
      <c r="AG19" s="147" t="s">
        <v>1729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6">
        <v>12</v>
      </c>
      <c r="B20" s="177" t="s">
        <v>1744</v>
      </c>
      <c r="C20" s="185" t="s">
        <v>1745</v>
      </c>
      <c r="D20" s="178" t="s">
        <v>1721</v>
      </c>
      <c r="E20" s="179">
        <v>2</v>
      </c>
      <c r="F20" s="180"/>
      <c r="G20" s="181">
        <f t="shared" si="0"/>
        <v>0</v>
      </c>
      <c r="H20" s="180"/>
      <c r="I20" s="181">
        <f t="shared" si="1"/>
        <v>0</v>
      </c>
      <c r="J20" s="180"/>
      <c r="K20" s="181">
        <f t="shared" si="2"/>
        <v>0</v>
      </c>
      <c r="L20" s="181">
        <v>21</v>
      </c>
      <c r="M20" s="181">
        <f t="shared" si="3"/>
        <v>0</v>
      </c>
      <c r="N20" s="179">
        <v>0</v>
      </c>
      <c r="O20" s="179">
        <f t="shared" si="4"/>
        <v>0</v>
      </c>
      <c r="P20" s="179">
        <v>0</v>
      </c>
      <c r="Q20" s="179">
        <f t="shared" si="5"/>
        <v>0</v>
      </c>
      <c r="R20" s="181"/>
      <c r="S20" s="181" t="s">
        <v>672</v>
      </c>
      <c r="T20" s="182" t="s">
        <v>249</v>
      </c>
      <c r="U20" s="158">
        <v>0</v>
      </c>
      <c r="V20" s="158">
        <f t="shared" si="6"/>
        <v>0</v>
      </c>
      <c r="W20" s="158"/>
      <c r="X20" s="158" t="s">
        <v>290</v>
      </c>
      <c r="Y20" s="158" t="s">
        <v>250</v>
      </c>
      <c r="Z20" s="147"/>
      <c r="AA20" s="147"/>
      <c r="AB20" s="147"/>
      <c r="AC20" s="147"/>
      <c r="AD20" s="147"/>
      <c r="AE20" s="147"/>
      <c r="AF20" s="147"/>
      <c r="AG20" s="147" t="s">
        <v>1729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6">
        <v>13</v>
      </c>
      <c r="B21" s="177" t="s">
        <v>1746</v>
      </c>
      <c r="C21" s="185" t="s">
        <v>1747</v>
      </c>
      <c r="D21" s="178" t="s">
        <v>565</v>
      </c>
      <c r="E21" s="179">
        <v>760</v>
      </c>
      <c r="F21" s="180"/>
      <c r="G21" s="181">
        <f t="shared" si="0"/>
        <v>0</v>
      </c>
      <c r="H21" s="180"/>
      <c r="I21" s="181">
        <f t="shared" si="1"/>
        <v>0</v>
      </c>
      <c r="J21" s="180"/>
      <c r="K21" s="181">
        <f t="shared" si="2"/>
        <v>0</v>
      </c>
      <c r="L21" s="181">
        <v>21</v>
      </c>
      <c r="M21" s="181">
        <f t="shared" si="3"/>
        <v>0</v>
      </c>
      <c r="N21" s="179">
        <v>0</v>
      </c>
      <c r="O21" s="179">
        <f t="shared" si="4"/>
        <v>0</v>
      </c>
      <c r="P21" s="179">
        <v>0</v>
      </c>
      <c r="Q21" s="179">
        <f t="shared" si="5"/>
        <v>0</v>
      </c>
      <c r="R21" s="181"/>
      <c r="S21" s="181" t="s">
        <v>672</v>
      </c>
      <c r="T21" s="182" t="s">
        <v>249</v>
      </c>
      <c r="U21" s="158">
        <v>0</v>
      </c>
      <c r="V21" s="158">
        <f t="shared" si="6"/>
        <v>0</v>
      </c>
      <c r="W21" s="158"/>
      <c r="X21" s="158" t="s">
        <v>290</v>
      </c>
      <c r="Y21" s="158" t="s">
        <v>250</v>
      </c>
      <c r="Z21" s="147"/>
      <c r="AA21" s="147"/>
      <c r="AB21" s="147"/>
      <c r="AC21" s="147"/>
      <c r="AD21" s="147"/>
      <c r="AE21" s="147"/>
      <c r="AF21" s="147"/>
      <c r="AG21" s="147" t="s">
        <v>1729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76">
        <v>14</v>
      </c>
      <c r="B22" s="177" t="s">
        <v>1748</v>
      </c>
      <c r="C22" s="185" t="s">
        <v>1749</v>
      </c>
      <c r="D22" s="178" t="s">
        <v>565</v>
      </c>
      <c r="E22" s="179">
        <v>760</v>
      </c>
      <c r="F22" s="180"/>
      <c r="G22" s="181">
        <f t="shared" si="0"/>
        <v>0</v>
      </c>
      <c r="H22" s="180"/>
      <c r="I22" s="181">
        <f t="shared" si="1"/>
        <v>0</v>
      </c>
      <c r="J22" s="180"/>
      <c r="K22" s="181">
        <f t="shared" si="2"/>
        <v>0</v>
      </c>
      <c r="L22" s="181">
        <v>21</v>
      </c>
      <c r="M22" s="181">
        <f t="shared" si="3"/>
        <v>0</v>
      </c>
      <c r="N22" s="179">
        <v>0</v>
      </c>
      <c r="O22" s="179">
        <f t="shared" si="4"/>
        <v>0</v>
      </c>
      <c r="P22" s="179">
        <v>0</v>
      </c>
      <c r="Q22" s="179">
        <f t="shared" si="5"/>
        <v>0</v>
      </c>
      <c r="R22" s="181"/>
      <c r="S22" s="181" t="s">
        <v>672</v>
      </c>
      <c r="T22" s="182" t="s">
        <v>249</v>
      </c>
      <c r="U22" s="158">
        <v>0</v>
      </c>
      <c r="V22" s="158">
        <f t="shared" si="6"/>
        <v>0</v>
      </c>
      <c r="W22" s="158"/>
      <c r="X22" s="158" t="s">
        <v>290</v>
      </c>
      <c r="Y22" s="158" t="s">
        <v>250</v>
      </c>
      <c r="Z22" s="147"/>
      <c r="AA22" s="147"/>
      <c r="AB22" s="147"/>
      <c r="AC22" s="147"/>
      <c r="AD22" s="147"/>
      <c r="AE22" s="147"/>
      <c r="AF22" s="147"/>
      <c r="AG22" s="147" t="s">
        <v>1729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6">
        <v>15</v>
      </c>
      <c r="B23" s="177" t="s">
        <v>1750</v>
      </c>
      <c r="C23" s="185" t="s">
        <v>1751</v>
      </c>
      <c r="D23" s="178" t="s">
        <v>565</v>
      </c>
      <c r="E23" s="179">
        <v>117</v>
      </c>
      <c r="F23" s="180"/>
      <c r="G23" s="181">
        <f t="shared" si="0"/>
        <v>0</v>
      </c>
      <c r="H23" s="180"/>
      <c r="I23" s="181">
        <f t="shared" si="1"/>
        <v>0</v>
      </c>
      <c r="J23" s="180"/>
      <c r="K23" s="181">
        <f t="shared" si="2"/>
        <v>0</v>
      </c>
      <c r="L23" s="181">
        <v>21</v>
      </c>
      <c r="M23" s="181">
        <f t="shared" si="3"/>
        <v>0</v>
      </c>
      <c r="N23" s="179">
        <v>0</v>
      </c>
      <c r="O23" s="179">
        <f t="shared" si="4"/>
        <v>0</v>
      </c>
      <c r="P23" s="179">
        <v>0</v>
      </c>
      <c r="Q23" s="179">
        <f t="shared" si="5"/>
        <v>0</v>
      </c>
      <c r="R23" s="181"/>
      <c r="S23" s="181" t="s">
        <v>672</v>
      </c>
      <c r="T23" s="182" t="s">
        <v>249</v>
      </c>
      <c r="U23" s="158">
        <v>0</v>
      </c>
      <c r="V23" s="158">
        <f t="shared" si="6"/>
        <v>0</v>
      </c>
      <c r="W23" s="158"/>
      <c r="X23" s="158" t="s">
        <v>290</v>
      </c>
      <c r="Y23" s="158" t="s">
        <v>250</v>
      </c>
      <c r="Z23" s="147"/>
      <c r="AA23" s="147"/>
      <c r="AB23" s="147"/>
      <c r="AC23" s="147"/>
      <c r="AD23" s="147"/>
      <c r="AE23" s="147"/>
      <c r="AF23" s="147"/>
      <c r="AG23" s="147" t="s">
        <v>1729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6">
        <v>16</v>
      </c>
      <c r="B24" s="177" t="s">
        <v>1752</v>
      </c>
      <c r="C24" s="185" t="s">
        <v>1753</v>
      </c>
      <c r="D24" s="178" t="s">
        <v>565</v>
      </c>
      <c r="E24" s="179">
        <v>15</v>
      </c>
      <c r="F24" s="180"/>
      <c r="G24" s="181">
        <f t="shared" si="0"/>
        <v>0</v>
      </c>
      <c r="H24" s="180"/>
      <c r="I24" s="181">
        <f t="shared" si="1"/>
        <v>0</v>
      </c>
      <c r="J24" s="180"/>
      <c r="K24" s="181">
        <f t="shared" si="2"/>
        <v>0</v>
      </c>
      <c r="L24" s="181">
        <v>21</v>
      </c>
      <c r="M24" s="181">
        <f t="shared" si="3"/>
        <v>0</v>
      </c>
      <c r="N24" s="179">
        <v>0</v>
      </c>
      <c r="O24" s="179">
        <f t="shared" si="4"/>
        <v>0</v>
      </c>
      <c r="P24" s="179">
        <v>0</v>
      </c>
      <c r="Q24" s="179">
        <f t="shared" si="5"/>
        <v>0</v>
      </c>
      <c r="R24" s="181"/>
      <c r="S24" s="181" t="s">
        <v>672</v>
      </c>
      <c r="T24" s="182" t="s">
        <v>249</v>
      </c>
      <c r="U24" s="158">
        <v>0</v>
      </c>
      <c r="V24" s="158">
        <f t="shared" si="6"/>
        <v>0</v>
      </c>
      <c r="W24" s="158"/>
      <c r="X24" s="158" t="s">
        <v>290</v>
      </c>
      <c r="Y24" s="158" t="s">
        <v>250</v>
      </c>
      <c r="Z24" s="147"/>
      <c r="AA24" s="147"/>
      <c r="AB24" s="147"/>
      <c r="AC24" s="147"/>
      <c r="AD24" s="147"/>
      <c r="AE24" s="147"/>
      <c r="AF24" s="147"/>
      <c r="AG24" s="147" t="s">
        <v>1729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6">
        <v>17</v>
      </c>
      <c r="B25" s="177" t="s">
        <v>1754</v>
      </c>
      <c r="C25" s="185" t="s">
        <v>1755</v>
      </c>
      <c r="D25" s="178" t="s">
        <v>565</v>
      </c>
      <c r="E25" s="179">
        <v>14</v>
      </c>
      <c r="F25" s="180"/>
      <c r="G25" s="181">
        <f t="shared" si="0"/>
        <v>0</v>
      </c>
      <c r="H25" s="180"/>
      <c r="I25" s="181">
        <f t="shared" si="1"/>
        <v>0</v>
      </c>
      <c r="J25" s="180"/>
      <c r="K25" s="181">
        <f t="shared" si="2"/>
        <v>0</v>
      </c>
      <c r="L25" s="181">
        <v>21</v>
      </c>
      <c r="M25" s="181">
        <f t="shared" si="3"/>
        <v>0</v>
      </c>
      <c r="N25" s="179">
        <v>0</v>
      </c>
      <c r="O25" s="179">
        <f t="shared" si="4"/>
        <v>0</v>
      </c>
      <c r="P25" s="179">
        <v>0</v>
      </c>
      <c r="Q25" s="179">
        <f t="shared" si="5"/>
        <v>0</v>
      </c>
      <c r="R25" s="181"/>
      <c r="S25" s="181" t="s">
        <v>672</v>
      </c>
      <c r="T25" s="182" t="s">
        <v>249</v>
      </c>
      <c r="U25" s="158">
        <v>0</v>
      </c>
      <c r="V25" s="158">
        <f t="shared" si="6"/>
        <v>0</v>
      </c>
      <c r="W25" s="158"/>
      <c r="X25" s="158" t="s">
        <v>290</v>
      </c>
      <c r="Y25" s="158" t="s">
        <v>250</v>
      </c>
      <c r="Z25" s="147"/>
      <c r="AA25" s="147"/>
      <c r="AB25" s="147"/>
      <c r="AC25" s="147"/>
      <c r="AD25" s="147"/>
      <c r="AE25" s="147"/>
      <c r="AF25" s="147"/>
      <c r="AG25" s="147" t="s">
        <v>1729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6">
        <v>18</v>
      </c>
      <c r="B26" s="177" t="s">
        <v>1756</v>
      </c>
      <c r="C26" s="185" t="s">
        <v>1757</v>
      </c>
      <c r="D26" s="178" t="s">
        <v>565</v>
      </c>
      <c r="E26" s="179">
        <v>211</v>
      </c>
      <c r="F26" s="180"/>
      <c r="G26" s="181">
        <f t="shared" si="0"/>
        <v>0</v>
      </c>
      <c r="H26" s="180"/>
      <c r="I26" s="181">
        <f t="shared" si="1"/>
        <v>0</v>
      </c>
      <c r="J26" s="180"/>
      <c r="K26" s="181">
        <f t="shared" si="2"/>
        <v>0</v>
      </c>
      <c r="L26" s="181">
        <v>21</v>
      </c>
      <c r="M26" s="181">
        <f t="shared" si="3"/>
        <v>0</v>
      </c>
      <c r="N26" s="179">
        <v>0</v>
      </c>
      <c r="O26" s="179">
        <f t="shared" si="4"/>
        <v>0</v>
      </c>
      <c r="P26" s="179">
        <v>0</v>
      </c>
      <c r="Q26" s="179">
        <f t="shared" si="5"/>
        <v>0</v>
      </c>
      <c r="R26" s="181"/>
      <c r="S26" s="181" t="s">
        <v>672</v>
      </c>
      <c r="T26" s="182" t="s">
        <v>249</v>
      </c>
      <c r="U26" s="158">
        <v>0</v>
      </c>
      <c r="V26" s="158">
        <f t="shared" si="6"/>
        <v>0</v>
      </c>
      <c r="W26" s="158"/>
      <c r="X26" s="158" t="s">
        <v>290</v>
      </c>
      <c r="Y26" s="158" t="s">
        <v>250</v>
      </c>
      <c r="Z26" s="147"/>
      <c r="AA26" s="147"/>
      <c r="AB26" s="147"/>
      <c r="AC26" s="147"/>
      <c r="AD26" s="147"/>
      <c r="AE26" s="147"/>
      <c r="AF26" s="147"/>
      <c r="AG26" s="147" t="s">
        <v>1729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6">
        <v>19</v>
      </c>
      <c r="B27" s="177" t="s">
        <v>1758</v>
      </c>
      <c r="C27" s="185" t="s">
        <v>1759</v>
      </c>
      <c r="D27" s="178" t="s">
        <v>1721</v>
      </c>
      <c r="E27" s="179">
        <v>3</v>
      </c>
      <c r="F27" s="180"/>
      <c r="G27" s="181">
        <f t="shared" si="0"/>
        <v>0</v>
      </c>
      <c r="H27" s="180"/>
      <c r="I27" s="181">
        <f t="shared" si="1"/>
        <v>0</v>
      </c>
      <c r="J27" s="180"/>
      <c r="K27" s="181">
        <f t="shared" si="2"/>
        <v>0</v>
      </c>
      <c r="L27" s="181">
        <v>21</v>
      </c>
      <c r="M27" s="181">
        <f t="shared" si="3"/>
        <v>0</v>
      </c>
      <c r="N27" s="179">
        <v>0</v>
      </c>
      <c r="O27" s="179">
        <f t="shared" si="4"/>
        <v>0</v>
      </c>
      <c r="P27" s="179">
        <v>0</v>
      </c>
      <c r="Q27" s="179">
        <f t="shared" si="5"/>
        <v>0</v>
      </c>
      <c r="R27" s="181"/>
      <c r="S27" s="181" t="s">
        <v>672</v>
      </c>
      <c r="T27" s="182" t="s">
        <v>249</v>
      </c>
      <c r="U27" s="158">
        <v>0</v>
      </c>
      <c r="V27" s="158">
        <f t="shared" si="6"/>
        <v>0</v>
      </c>
      <c r="W27" s="158"/>
      <c r="X27" s="158" t="s">
        <v>290</v>
      </c>
      <c r="Y27" s="158" t="s">
        <v>250</v>
      </c>
      <c r="Z27" s="147"/>
      <c r="AA27" s="147"/>
      <c r="AB27" s="147"/>
      <c r="AC27" s="147"/>
      <c r="AD27" s="147"/>
      <c r="AE27" s="147"/>
      <c r="AF27" s="147"/>
      <c r="AG27" s="147" t="s">
        <v>1729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6">
        <v>20</v>
      </c>
      <c r="B28" s="177" t="s">
        <v>1760</v>
      </c>
      <c r="C28" s="185" t="s">
        <v>1761</v>
      </c>
      <c r="D28" s="178" t="s">
        <v>1721</v>
      </c>
      <c r="E28" s="179">
        <v>1</v>
      </c>
      <c r="F28" s="180"/>
      <c r="G28" s="181">
        <f t="shared" si="0"/>
        <v>0</v>
      </c>
      <c r="H28" s="180"/>
      <c r="I28" s="181">
        <f t="shared" si="1"/>
        <v>0</v>
      </c>
      <c r="J28" s="180"/>
      <c r="K28" s="181">
        <f t="shared" si="2"/>
        <v>0</v>
      </c>
      <c r="L28" s="181">
        <v>21</v>
      </c>
      <c r="M28" s="181">
        <f t="shared" si="3"/>
        <v>0</v>
      </c>
      <c r="N28" s="179">
        <v>0</v>
      </c>
      <c r="O28" s="179">
        <f t="shared" si="4"/>
        <v>0</v>
      </c>
      <c r="P28" s="179">
        <v>0</v>
      </c>
      <c r="Q28" s="179">
        <f t="shared" si="5"/>
        <v>0</v>
      </c>
      <c r="R28" s="181"/>
      <c r="S28" s="181" t="s">
        <v>672</v>
      </c>
      <c r="T28" s="182" t="s">
        <v>249</v>
      </c>
      <c r="U28" s="158">
        <v>0</v>
      </c>
      <c r="V28" s="158">
        <f t="shared" si="6"/>
        <v>0</v>
      </c>
      <c r="W28" s="158"/>
      <c r="X28" s="158" t="s">
        <v>963</v>
      </c>
      <c r="Y28" s="158" t="s">
        <v>250</v>
      </c>
      <c r="Z28" s="147"/>
      <c r="AA28" s="147"/>
      <c r="AB28" s="147"/>
      <c r="AC28" s="147"/>
      <c r="AD28" s="147"/>
      <c r="AE28" s="147"/>
      <c r="AF28" s="147"/>
      <c r="AG28" s="147" t="s">
        <v>1722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6">
        <v>21</v>
      </c>
      <c r="B29" s="177" t="s">
        <v>1762</v>
      </c>
      <c r="C29" s="185" t="s">
        <v>1763</v>
      </c>
      <c r="D29" s="178" t="s">
        <v>565</v>
      </c>
      <c r="E29" s="179">
        <v>180</v>
      </c>
      <c r="F29" s="180"/>
      <c r="G29" s="181">
        <f t="shared" si="0"/>
        <v>0</v>
      </c>
      <c r="H29" s="180"/>
      <c r="I29" s="181">
        <f t="shared" si="1"/>
        <v>0</v>
      </c>
      <c r="J29" s="180"/>
      <c r="K29" s="181">
        <f t="shared" si="2"/>
        <v>0</v>
      </c>
      <c r="L29" s="181">
        <v>21</v>
      </c>
      <c r="M29" s="181">
        <f t="shared" si="3"/>
        <v>0</v>
      </c>
      <c r="N29" s="179">
        <v>0</v>
      </c>
      <c r="O29" s="179">
        <f t="shared" si="4"/>
        <v>0</v>
      </c>
      <c r="P29" s="179">
        <v>0</v>
      </c>
      <c r="Q29" s="179">
        <f t="shared" si="5"/>
        <v>0</v>
      </c>
      <c r="R29" s="181"/>
      <c r="S29" s="181" t="s">
        <v>672</v>
      </c>
      <c r="T29" s="182" t="s">
        <v>249</v>
      </c>
      <c r="U29" s="158">
        <v>0</v>
      </c>
      <c r="V29" s="158">
        <f t="shared" si="6"/>
        <v>0</v>
      </c>
      <c r="W29" s="158"/>
      <c r="X29" s="158" t="s">
        <v>963</v>
      </c>
      <c r="Y29" s="158" t="s">
        <v>250</v>
      </c>
      <c r="Z29" s="147"/>
      <c r="AA29" s="147"/>
      <c r="AB29" s="147"/>
      <c r="AC29" s="147"/>
      <c r="AD29" s="147"/>
      <c r="AE29" s="147"/>
      <c r="AF29" s="147"/>
      <c r="AG29" s="147" t="s">
        <v>1722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6">
        <v>22</v>
      </c>
      <c r="B30" s="177" t="s">
        <v>1764</v>
      </c>
      <c r="C30" s="185" t="s">
        <v>1765</v>
      </c>
      <c r="D30" s="178" t="s">
        <v>565</v>
      </c>
      <c r="E30" s="179">
        <v>14</v>
      </c>
      <c r="F30" s="180"/>
      <c r="G30" s="181">
        <f t="shared" si="0"/>
        <v>0</v>
      </c>
      <c r="H30" s="180"/>
      <c r="I30" s="181">
        <f t="shared" si="1"/>
        <v>0</v>
      </c>
      <c r="J30" s="180"/>
      <c r="K30" s="181">
        <f t="shared" si="2"/>
        <v>0</v>
      </c>
      <c r="L30" s="181">
        <v>21</v>
      </c>
      <c r="M30" s="181">
        <f t="shared" si="3"/>
        <v>0</v>
      </c>
      <c r="N30" s="179">
        <v>0</v>
      </c>
      <c r="O30" s="179">
        <f t="shared" si="4"/>
        <v>0</v>
      </c>
      <c r="P30" s="179">
        <v>0</v>
      </c>
      <c r="Q30" s="179">
        <f t="shared" si="5"/>
        <v>0</v>
      </c>
      <c r="R30" s="181"/>
      <c r="S30" s="181" t="s">
        <v>672</v>
      </c>
      <c r="T30" s="182" t="s">
        <v>249</v>
      </c>
      <c r="U30" s="158">
        <v>0</v>
      </c>
      <c r="V30" s="158">
        <f t="shared" si="6"/>
        <v>0</v>
      </c>
      <c r="W30" s="158"/>
      <c r="X30" s="158" t="s">
        <v>963</v>
      </c>
      <c r="Y30" s="158" t="s">
        <v>250</v>
      </c>
      <c r="Z30" s="147"/>
      <c r="AA30" s="147"/>
      <c r="AB30" s="147"/>
      <c r="AC30" s="147"/>
      <c r="AD30" s="147"/>
      <c r="AE30" s="147"/>
      <c r="AF30" s="147"/>
      <c r="AG30" s="147" t="s">
        <v>1722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6">
        <v>23</v>
      </c>
      <c r="B31" s="177" t="s">
        <v>1766</v>
      </c>
      <c r="C31" s="185" t="s">
        <v>1767</v>
      </c>
      <c r="D31" s="178" t="s">
        <v>565</v>
      </c>
      <c r="E31" s="179">
        <v>178</v>
      </c>
      <c r="F31" s="180"/>
      <c r="G31" s="181">
        <f t="shared" si="0"/>
        <v>0</v>
      </c>
      <c r="H31" s="180"/>
      <c r="I31" s="181">
        <f t="shared" si="1"/>
        <v>0</v>
      </c>
      <c r="J31" s="180"/>
      <c r="K31" s="181">
        <f t="shared" si="2"/>
        <v>0</v>
      </c>
      <c r="L31" s="181">
        <v>21</v>
      </c>
      <c r="M31" s="181">
        <f t="shared" si="3"/>
        <v>0</v>
      </c>
      <c r="N31" s="179">
        <v>0</v>
      </c>
      <c r="O31" s="179">
        <f t="shared" si="4"/>
        <v>0</v>
      </c>
      <c r="P31" s="179">
        <v>0</v>
      </c>
      <c r="Q31" s="179">
        <f t="shared" si="5"/>
        <v>0</v>
      </c>
      <c r="R31" s="181"/>
      <c r="S31" s="181" t="s">
        <v>672</v>
      </c>
      <c r="T31" s="182" t="s">
        <v>249</v>
      </c>
      <c r="U31" s="158">
        <v>0</v>
      </c>
      <c r="V31" s="158">
        <f t="shared" si="6"/>
        <v>0</v>
      </c>
      <c r="W31" s="158"/>
      <c r="X31" s="158" t="s">
        <v>290</v>
      </c>
      <c r="Y31" s="158" t="s">
        <v>250</v>
      </c>
      <c r="Z31" s="147"/>
      <c r="AA31" s="147"/>
      <c r="AB31" s="147"/>
      <c r="AC31" s="147"/>
      <c r="AD31" s="147"/>
      <c r="AE31" s="147"/>
      <c r="AF31" s="147"/>
      <c r="AG31" s="147" t="s">
        <v>1729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6">
        <v>24</v>
      </c>
      <c r="B32" s="177" t="s">
        <v>1768</v>
      </c>
      <c r="C32" s="185" t="s">
        <v>1769</v>
      </c>
      <c r="D32" s="178" t="s">
        <v>565</v>
      </c>
      <c r="E32" s="179">
        <v>106</v>
      </c>
      <c r="F32" s="180"/>
      <c r="G32" s="181">
        <f t="shared" si="0"/>
        <v>0</v>
      </c>
      <c r="H32" s="180"/>
      <c r="I32" s="181">
        <f t="shared" si="1"/>
        <v>0</v>
      </c>
      <c r="J32" s="180"/>
      <c r="K32" s="181">
        <f t="shared" si="2"/>
        <v>0</v>
      </c>
      <c r="L32" s="181">
        <v>21</v>
      </c>
      <c r="M32" s="181">
        <f t="shared" si="3"/>
        <v>0</v>
      </c>
      <c r="N32" s="179">
        <v>0</v>
      </c>
      <c r="O32" s="179">
        <f t="shared" si="4"/>
        <v>0</v>
      </c>
      <c r="P32" s="179">
        <v>0</v>
      </c>
      <c r="Q32" s="179">
        <f t="shared" si="5"/>
        <v>0</v>
      </c>
      <c r="R32" s="181"/>
      <c r="S32" s="181" t="s">
        <v>672</v>
      </c>
      <c r="T32" s="182" t="s">
        <v>249</v>
      </c>
      <c r="U32" s="158">
        <v>0</v>
      </c>
      <c r="V32" s="158">
        <f t="shared" si="6"/>
        <v>0</v>
      </c>
      <c r="W32" s="158"/>
      <c r="X32" s="158" t="s">
        <v>290</v>
      </c>
      <c r="Y32" s="158" t="s">
        <v>250</v>
      </c>
      <c r="Z32" s="147"/>
      <c r="AA32" s="147"/>
      <c r="AB32" s="147"/>
      <c r="AC32" s="147"/>
      <c r="AD32" s="147"/>
      <c r="AE32" s="147"/>
      <c r="AF32" s="147"/>
      <c r="AG32" s="147" t="s">
        <v>1729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6">
        <v>25</v>
      </c>
      <c r="B33" s="177" t="s">
        <v>1770</v>
      </c>
      <c r="C33" s="185" t="s">
        <v>1771</v>
      </c>
      <c r="D33" s="178" t="s">
        <v>565</v>
      </c>
      <c r="E33" s="179">
        <v>200</v>
      </c>
      <c r="F33" s="180"/>
      <c r="G33" s="181">
        <f t="shared" si="0"/>
        <v>0</v>
      </c>
      <c r="H33" s="180"/>
      <c r="I33" s="181">
        <f t="shared" si="1"/>
        <v>0</v>
      </c>
      <c r="J33" s="180"/>
      <c r="K33" s="181">
        <f t="shared" si="2"/>
        <v>0</v>
      </c>
      <c r="L33" s="181">
        <v>21</v>
      </c>
      <c r="M33" s="181">
        <f t="shared" si="3"/>
        <v>0</v>
      </c>
      <c r="N33" s="179">
        <v>0</v>
      </c>
      <c r="O33" s="179">
        <f t="shared" si="4"/>
        <v>0</v>
      </c>
      <c r="P33" s="179">
        <v>0</v>
      </c>
      <c r="Q33" s="179">
        <f t="shared" si="5"/>
        <v>0</v>
      </c>
      <c r="R33" s="181"/>
      <c r="S33" s="181" t="s">
        <v>672</v>
      </c>
      <c r="T33" s="182" t="s">
        <v>249</v>
      </c>
      <c r="U33" s="158">
        <v>0</v>
      </c>
      <c r="V33" s="158">
        <f t="shared" si="6"/>
        <v>0</v>
      </c>
      <c r="W33" s="158"/>
      <c r="X33" s="158" t="s">
        <v>963</v>
      </c>
      <c r="Y33" s="158" t="s">
        <v>250</v>
      </c>
      <c r="Z33" s="147"/>
      <c r="AA33" s="147"/>
      <c r="AB33" s="147"/>
      <c r="AC33" s="147"/>
      <c r="AD33" s="147"/>
      <c r="AE33" s="147"/>
      <c r="AF33" s="147"/>
      <c r="AG33" s="147" t="s">
        <v>1722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6">
        <v>26</v>
      </c>
      <c r="B34" s="177" t="s">
        <v>1772</v>
      </c>
      <c r="C34" s="185" t="s">
        <v>1773</v>
      </c>
      <c r="D34" s="178" t="s">
        <v>1708</v>
      </c>
      <c r="E34" s="179">
        <v>1</v>
      </c>
      <c r="F34" s="180"/>
      <c r="G34" s="181">
        <f t="shared" si="0"/>
        <v>0</v>
      </c>
      <c r="H34" s="180"/>
      <c r="I34" s="181">
        <f t="shared" si="1"/>
        <v>0</v>
      </c>
      <c r="J34" s="180"/>
      <c r="K34" s="181">
        <f t="shared" si="2"/>
        <v>0</v>
      </c>
      <c r="L34" s="181">
        <v>21</v>
      </c>
      <c r="M34" s="181">
        <f t="shared" si="3"/>
        <v>0</v>
      </c>
      <c r="N34" s="179">
        <v>0</v>
      </c>
      <c r="O34" s="179">
        <f t="shared" si="4"/>
        <v>0</v>
      </c>
      <c r="P34" s="179">
        <v>0</v>
      </c>
      <c r="Q34" s="179">
        <f t="shared" si="5"/>
        <v>0</v>
      </c>
      <c r="R34" s="181"/>
      <c r="S34" s="181" t="s">
        <v>672</v>
      </c>
      <c r="T34" s="182" t="s">
        <v>249</v>
      </c>
      <c r="U34" s="158">
        <v>0</v>
      </c>
      <c r="V34" s="158">
        <f t="shared" si="6"/>
        <v>0</v>
      </c>
      <c r="W34" s="158"/>
      <c r="X34" s="158" t="s">
        <v>963</v>
      </c>
      <c r="Y34" s="158" t="s">
        <v>250</v>
      </c>
      <c r="Z34" s="147"/>
      <c r="AA34" s="147"/>
      <c r="AB34" s="147"/>
      <c r="AC34" s="147"/>
      <c r="AD34" s="147"/>
      <c r="AE34" s="147"/>
      <c r="AF34" s="147"/>
      <c r="AG34" s="147" t="s">
        <v>1722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6">
        <v>27</v>
      </c>
      <c r="B35" s="177" t="s">
        <v>1774</v>
      </c>
      <c r="C35" s="185" t="s">
        <v>1775</v>
      </c>
      <c r="D35" s="178" t="s">
        <v>1708</v>
      </c>
      <c r="E35" s="179">
        <v>1</v>
      </c>
      <c r="F35" s="180"/>
      <c r="G35" s="181">
        <f t="shared" si="0"/>
        <v>0</v>
      </c>
      <c r="H35" s="180"/>
      <c r="I35" s="181">
        <f t="shared" si="1"/>
        <v>0</v>
      </c>
      <c r="J35" s="180"/>
      <c r="K35" s="181">
        <f t="shared" si="2"/>
        <v>0</v>
      </c>
      <c r="L35" s="181">
        <v>21</v>
      </c>
      <c r="M35" s="181">
        <f t="shared" si="3"/>
        <v>0</v>
      </c>
      <c r="N35" s="179">
        <v>0</v>
      </c>
      <c r="O35" s="179">
        <f t="shared" si="4"/>
        <v>0</v>
      </c>
      <c r="P35" s="179">
        <v>0</v>
      </c>
      <c r="Q35" s="179">
        <f t="shared" si="5"/>
        <v>0</v>
      </c>
      <c r="R35" s="181"/>
      <c r="S35" s="181" t="s">
        <v>672</v>
      </c>
      <c r="T35" s="182" t="s">
        <v>249</v>
      </c>
      <c r="U35" s="158">
        <v>0</v>
      </c>
      <c r="V35" s="158">
        <f t="shared" si="6"/>
        <v>0</v>
      </c>
      <c r="W35" s="158"/>
      <c r="X35" s="158" t="s">
        <v>963</v>
      </c>
      <c r="Y35" s="158" t="s">
        <v>250</v>
      </c>
      <c r="Z35" s="147"/>
      <c r="AA35" s="147"/>
      <c r="AB35" s="147"/>
      <c r="AC35" s="147"/>
      <c r="AD35" s="147"/>
      <c r="AE35" s="147"/>
      <c r="AF35" s="147"/>
      <c r="AG35" s="147" t="s">
        <v>1722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1" t="s">
        <v>243</v>
      </c>
      <c r="B36" s="162" t="s">
        <v>53</v>
      </c>
      <c r="C36" s="183" t="s">
        <v>80</v>
      </c>
      <c r="D36" s="163"/>
      <c r="E36" s="164"/>
      <c r="F36" s="165"/>
      <c r="G36" s="165">
        <f>SUMIF(AG37:AG48,"&lt;&gt;NOR",G37:G48)</f>
        <v>0</v>
      </c>
      <c r="H36" s="165"/>
      <c r="I36" s="165">
        <f>SUM(I37:I48)</f>
        <v>0</v>
      </c>
      <c r="J36" s="165"/>
      <c r="K36" s="165">
        <f>SUM(K37:K48)</f>
        <v>0</v>
      </c>
      <c r="L36" s="165"/>
      <c r="M36" s="165">
        <f>SUM(M37:M48)</f>
        <v>0</v>
      </c>
      <c r="N36" s="164"/>
      <c r="O36" s="164">
        <f>SUM(O37:O48)</f>
        <v>0</v>
      </c>
      <c r="P36" s="164"/>
      <c r="Q36" s="164">
        <f>SUM(Q37:Q48)</f>
        <v>0</v>
      </c>
      <c r="R36" s="165"/>
      <c r="S36" s="165"/>
      <c r="T36" s="166"/>
      <c r="U36" s="160"/>
      <c r="V36" s="160">
        <f>SUM(V37:V48)</f>
        <v>0</v>
      </c>
      <c r="W36" s="160"/>
      <c r="X36" s="160"/>
      <c r="Y36" s="160"/>
      <c r="AG36" t="s">
        <v>244</v>
      </c>
    </row>
    <row r="37" spans="1:60" outlineLevel="1" x14ac:dyDescent="0.2">
      <c r="A37" s="176">
        <v>28</v>
      </c>
      <c r="B37" s="177" t="s">
        <v>1776</v>
      </c>
      <c r="C37" s="185" t="s">
        <v>1777</v>
      </c>
      <c r="D37" s="178" t="s">
        <v>1721</v>
      </c>
      <c r="E37" s="179">
        <v>1</v>
      </c>
      <c r="F37" s="180"/>
      <c r="G37" s="181">
        <f t="shared" ref="G37:G48" si="7">ROUND(E37*F37,2)</f>
        <v>0</v>
      </c>
      <c r="H37" s="180"/>
      <c r="I37" s="181">
        <f t="shared" ref="I37:I48" si="8">ROUND(E37*H37,2)</f>
        <v>0</v>
      </c>
      <c r="J37" s="180"/>
      <c r="K37" s="181">
        <f t="shared" ref="K37:K48" si="9">ROUND(E37*J37,2)</f>
        <v>0</v>
      </c>
      <c r="L37" s="181">
        <v>21</v>
      </c>
      <c r="M37" s="181">
        <f t="shared" ref="M37:M48" si="10">G37*(1+L37/100)</f>
        <v>0</v>
      </c>
      <c r="N37" s="179">
        <v>0</v>
      </c>
      <c r="O37" s="179">
        <f t="shared" ref="O37:O48" si="11">ROUND(E37*N37,2)</f>
        <v>0</v>
      </c>
      <c r="P37" s="179">
        <v>0</v>
      </c>
      <c r="Q37" s="179">
        <f t="shared" ref="Q37:Q48" si="12">ROUND(E37*P37,2)</f>
        <v>0</v>
      </c>
      <c r="R37" s="181"/>
      <c r="S37" s="181" t="s">
        <v>672</v>
      </c>
      <c r="T37" s="182" t="s">
        <v>249</v>
      </c>
      <c r="U37" s="158">
        <v>0</v>
      </c>
      <c r="V37" s="158">
        <f t="shared" ref="V37:V48" si="13">ROUND(E37*U37,2)</f>
        <v>0</v>
      </c>
      <c r="W37" s="158"/>
      <c r="X37" s="158" t="s">
        <v>963</v>
      </c>
      <c r="Y37" s="158" t="s">
        <v>250</v>
      </c>
      <c r="Z37" s="147"/>
      <c r="AA37" s="147"/>
      <c r="AB37" s="147"/>
      <c r="AC37" s="147"/>
      <c r="AD37" s="147"/>
      <c r="AE37" s="147"/>
      <c r="AF37" s="147"/>
      <c r="AG37" s="147" t="s">
        <v>1722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6">
        <v>29</v>
      </c>
      <c r="B38" s="177" t="s">
        <v>1778</v>
      </c>
      <c r="C38" s="185" t="s">
        <v>1779</v>
      </c>
      <c r="D38" s="178" t="s">
        <v>1721</v>
      </c>
      <c r="E38" s="179">
        <v>1</v>
      </c>
      <c r="F38" s="180"/>
      <c r="G38" s="181">
        <f t="shared" si="7"/>
        <v>0</v>
      </c>
      <c r="H38" s="180"/>
      <c r="I38" s="181">
        <f t="shared" si="8"/>
        <v>0</v>
      </c>
      <c r="J38" s="180"/>
      <c r="K38" s="181">
        <f t="shared" si="9"/>
        <v>0</v>
      </c>
      <c r="L38" s="181">
        <v>21</v>
      </c>
      <c r="M38" s="181">
        <f t="shared" si="10"/>
        <v>0</v>
      </c>
      <c r="N38" s="179">
        <v>0</v>
      </c>
      <c r="O38" s="179">
        <f t="shared" si="11"/>
        <v>0</v>
      </c>
      <c r="P38" s="179">
        <v>0</v>
      </c>
      <c r="Q38" s="179">
        <f t="shared" si="12"/>
        <v>0</v>
      </c>
      <c r="R38" s="181"/>
      <c r="S38" s="181" t="s">
        <v>672</v>
      </c>
      <c r="T38" s="182" t="s">
        <v>249</v>
      </c>
      <c r="U38" s="158">
        <v>0</v>
      </c>
      <c r="V38" s="158">
        <f t="shared" si="13"/>
        <v>0</v>
      </c>
      <c r="W38" s="158"/>
      <c r="X38" s="158" t="s">
        <v>963</v>
      </c>
      <c r="Y38" s="158" t="s">
        <v>250</v>
      </c>
      <c r="Z38" s="147"/>
      <c r="AA38" s="147"/>
      <c r="AB38" s="147"/>
      <c r="AC38" s="147"/>
      <c r="AD38" s="147"/>
      <c r="AE38" s="147"/>
      <c r="AF38" s="147"/>
      <c r="AG38" s="147" t="s">
        <v>1722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6">
        <v>30</v>
      </c>
      <c r="B39" s="177" t="s">
        <v>1780</v>
      </c>
      <c r="C39" s="185" t="s">
        <v>1781</v>
      </c>
      <c r="D39" s="178" t="s">
        <v>1721</v>
      </c>
      <c r="E39" s="179">
        <v>1</v>
      </c>
      <c r="F39" s="180"/>
      <c r="G39" s="181">
        <f t="shared" si="7"/>
        <v>0</v>
      </c>
      <c r="H39" s="180"/>
      <c r="I39" s="181">
        <f t="shared" si="8"/>
        <v>0</v>
      </c>
      <c r="J39" s="180"/>
      <c r="K39" s="181">
        <f t="shared" si="9"/>
        <v>0</v>
      </c>
      <c r="L39" s="181">
        <v>21</v>
      </c>
      <c r="M39" s="181">
        <f t="shared" si="10"/>
        <v>0</v>
      </c>
      <c r="N39" s="179">
        <v>0</v>
      </c>
      <c r="O39" s="179">
        <f t="shared" si="11"/>
        <v>0</v>
      </c>
      <c r="P39" s="179">
        <v>0</v>
      </c>
      <c r="Q39" s="179">
        <f t="shared" si="12"/>
        <v>0</v>
      </c>
      <c r="R39" s="181"/>
      <c r="S39" s="181" t="s">
        <v>672</v>
      </c>
      <c r="T39" s="182" t="s">
        <v>249</v>
      </c>
      <c r="U39" s="158">
        <v>0</v>
      </c>
      <c r="V39" s="158">
        <f t="shared" si="13"/>
        <v>0</v>
      </c>
      <c r="W39" s="158"/>
      <c r="X39" s="158" t="s">
        <v>963</v>
      </c>
      <c r="Y39" s="158" t="s">
        <v>250</v>
      </c>
      <c r="Z39" s="147"/>
      <c r="AA39" s="147"/>
      <c r="AB39" s="147"/>
      <c r="AC39" s="147"/>
      <c r="AD39" s="147"/>
      <c r="AE39" s="147"/>
      <c r="AF39" s="147"/>
      <c r="AG39" s="147" t="s">
        <v>1722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6">
        <v>31</v>
      </c>
      <c r="B40" s="177" t="s">
        <v>1782</v>
      </c>
      <c r="C40" s="185" t="s">
        <v>1783</v>
      </c>
      <c r="D40" s="178" t="s">
        <v>1721</v>
      </c>
      <c r="E40" s="179">
        <v>1</v>
      </c>
      <c r="F40" s="180"/>
      <c r="G40" s="181">
        <f t="shared" si="7"/>
        <v>0</v>
      </c>
      <c r="H40" s="180"/>
      <c r="I40" s="181">
        <f t="shared" si="8"/>
        <v>0</v>
      </c>
      <c r="J40" s="180"/>
      <c r="K40" s="181">
        <f t="shared" si="9"/>
        <v>0</v>
      </c>
      <c r="L40" s="181">
        <v>21</v>
      </c>
      <c r="M40" s="181">
        <f t="shared" si="10"/>
        <v>0</v>
      </c>
      <c r="N40" s="179">
        <v>0</v>
      </c>
      <c r="O40" s="179">
        <f t="shared" si="11"/>
        <v>0</v>
      </c>
      <c r="P40" s="179">
        <v>0</v>
      </c>
      <c r="Q40" s="179">
        <f t="shared" si="12"/>
        <v>0</v>
      </c>
      <c r="R40" s="181"/>
      <c r="S40" s="181" t="s">
        <v>672</v>
      </c>
      <c r="T40" s="182" t="s">
        <v>249</v>
      </c>
      <c r="U40" s="158">
        <v>0</v>
      </c>
      <c r="V40" s="158">
        <f t="shared" si="13"/>
        <v>0</v>
      </c>
      <c r="W40" s="158"/>
      <c r="X40" s="158" t="s">
        <v>963</v>
      </c>
      <c r="Y40" s="158" t="s">
        <v>250</v>
      </c>
      <c r="Z40" s="147"/>
      <c r="AA40" s="147"/>
      <c r="AB40" s="147"/>
      <c r="AC40" s="147"/>
      <c r="AD40" s="147"/>
      <c r="AE40" s="147"/>
      <c r="AF40" s="147"/>
      <c r="AG40" s="147" t="s">
        <v>1722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6">
        <v>32</v>
      </c>
      <c r="B41" s="177" t="s">
        <v>1784</v>
      </c>
      <c r="C41" s="185" t="s">
        <v>1785</v>
      </c>
      <c r="D41" s="178" t="s">
        <v>1721</v>
      </c>
      <c r="E41" s="179">
        <v>1</v>
      </c>
      <c r="F41" s="180"/>
      <c r="G41" s="181">
        <f t="shared" si="7"/>
        <v>0</v>
      </c>
      <c r="H41" s="180"/>
      <c r="I41" s="181">
        <f t="shared" si="8"/>
        <v>0</v>
      </c>
      <c r="J41" s="180"/>
      <c r="K41" s="181">
        <f t="shared" si="9"/>
        <v>0</v>
      </c>
      <c r="L41" s="181">
        <v>21</v>
      </c>
      <c r="M41" s="181">
        <f t="shared" si="10"/>
        <v>0</v>
      </c>
      <c r="N41" s="179">
        <v>0</v>
      </c>
      <c r="O41" s="179">
        <f t="shared" si="11"/>
        <v>0</v>
      </c>
      <c r="P41" s="179">
        <v>0</v>
      </c>
      <c r="Q41" s="179">
        <f t="shared" si="12"/>
        <v>0</v>
      </c>
      <c r="R41" s="181"/>
      <c r="S41" s="181" t="s">
        <v>672</v>
      </c>
      <c r="T41" s="182" t="s">
        <v>249</v>
      </c>
      <c r="U41" s="158">
        <v>0</v>
      </c>
      <c r="V41" s="158">
        <f t="shared" si="13"/>
        <v>0</v>
      </c>
      <c r="W41" s="158"/>
      <c r="X41" s="158" t="s">
        <v>963</v>
      </c>
      <c r="Y41" s="158" t="s">
        <v>250</v>
      </c>
      <c r="Z41" s="147"/>
      <c r="AA41" s="147"/>
      <c r="AB41" s="147"/>
      <c r="AC41" s="147"/>
      <c r="AD41" s="147"/>
      <c r="AE41" s="147"/>
      <c r="AF41" s="147"/>
      <c r="AG41" s="147" t="s">
        <v>1722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6">
        <v>33</v>
      </c>
      <c r="B42" s="177" t="s">
        <v>1786</v>
      </c>
      <c r="C42" s="185" t="s">
        <v>1787</v>
      </c>
      <c r="D42" s="178" t="s">
        <v>1721</v>
      </c>
      <c r="E42" s="179">
        <v>1</v>
      </c>
      <c r="F42" s="180"/>
      <c r="G42" s="181">
        <f t="shared" si="7"/>
        <v>0</v>
      </c>
      <c r="H42" s="180"/>
      <c r="I42" s="181">
        <f t="shared" si="8"/>
        <v>0</v>
      </c>
      <c r="J42" s="180"/>
      <c r="K42" s="181">
        <f t="shared" si="9"/>
        <v>0</v>
      </c>
      <c r="L42" s="181">
        <v>21</v>
      </c>
      <c r="M42" s="181">
        <f t="shared" si="10"/>
        <v>0</v>
      </c>
      <c r="N42" s="179">
        <v>0</v>
      </c>
      <c r="O42" s="179">
        <f t="shared" si="11"/>
        <v>0</v>
      </c>
      <c r="P42" s="179">
        <v>0</v>
      </c>
      <c r="Q42" s="179">
        <f t="shared" si="12"/>
        <v>0</v>
      </c>
      <c r="R42" s="181"/>
      <c r="S42" s="181" t="s">
        <v>672</v>
      </c>
      <c r="T42" s="182" t="s">
        <v>249</v>
      </c>
      <c r="U42" s="158">
        <v>0</v>
      </c>
      <c r="V42" s="158">
        <f t="shared" si="13"/>
        <v>0</v>
      </c>
      <c r="W42" s="158"/>
      <c r="X42" s="158" t="s">
        <v>963</v>
      </c>
      <c r="Y42" s="158" t="s">
        <v>250</v>
      </c>
      <c r="Z42" s="147"/>
      <c r="AA42" s="147"/>
      <c r="AB42" s="147"/>
      <c r="AC42" s="147"/>
      <c r="AD42" s="147"/>
      <c r="AE42" s="147"/>
      <c r="AF42" s="147"/>
      <c r="AG42" s="147" t="s">
        <v>1722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6">
        <v>34</v>
      </c>
      <c r="B43" s="177" t="s">
        <v>1788</v>
      </c>
      <c r="C43" s="185" t="s">
        <v>1789</v>
      </c>
      <c r="D43" s="178" t="s">
        <v>1721</v>
      </c>
      <c r="E43" s="179">
        <v>4</v>
      </c>
      <c r="F43" s="180"/>
      <c r="G43" s="181">
        <f t="shared" si="7"/>
        <v>0</v>
      </c>
      <c r="H43" s="180"/>
      <c r="I43" s="181">
        <f t="shared" si="8"/>
        <v>0</v>
      </c>
      <c r="J43" s="180"/>
      <c r="K43" s="181">
        <f t="shared" si="9"/>
        <v>0</v>
      </c>
      <c r="L43" s="181">
        <v>21</v>
      </c>
      <c r="M43" s="181">
        <f t="shared" si="10"/>
        <v>0</v>
      </c>
      <c r="N43" s="179">
        <v>0</v>
      </c>
      <c r="O43" s="179">
        <f t="shared" si="11"/>
        <v>0</v>
      </c>
      <c r="P43" s="179">
        <v>0</v>
      </c>
      <c r="Q43" s="179">
        <f t="shared" si="12"/>
        <v>0</v>
      </c>
      <c r="R43" s="181"/>
      <c r="S43" s="181" t="s">
        <v>672</v>
      </c>
      <c r="T43" s="182" t="s">
        <v>249</v>
      </c>
      <c r="U43" s="158">
        <v>0</v>
      </c>
      <c r="V43" s="158">
        <f t="shared" si="13"/>
        <v>0</v>
      </c>
      <c r="W43" s="158"/>
      <c r="X43" s="158" t="s">
        <v>963</v>
      </c>
      <c r="Y43" s="158" t="s">
        <v>250</v>
      </c>
      <c r="Z43" s="147"/>
      <c r="AA43" s="147"/>
      <c r="AB43" s="147"/>
      <c r="AC43" s="147"/>
      <c r="AD43" s="147"/>
      <c r="AE43" s="147"/>
      <c r="AF43" s="147"/>
      <c r="AG43" s="147" t="s">
        <v>1722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6">
        <v>35</v>
      </c>
      <c r="B44" s="177" t="s">
        <v>1790</v>
      </c>
      <c r="C44" s="185" t="s">
        <v>1791</v>
      </c>
      <c r="D44" s="178" t="s">
        <v>1721</v>
      </c>
      <c r="E44" s="179">
        <v>4</v>
      </c>
      <c r="F44" s="180"/>
      <c r="G44" s="181">
        <f t="shared" si="7"/>
        <v>0</v>
      </c>
      <c r="H44" s="180"/>
      <c r="I44" s="181">
        <f t="shared" si="8"/>
        <v>0</v>
      </c>
      <c r="J44" s="180"/>
      <c r="K44" s="181">
        <f t="shared" si="9"/>
        <v>0</v>
      </c>
      <c r="L44" s="181">
        <v>21</v>
      </c>
      <c r="M44" s="181">
        <f t="shared" si="10"/>
        <v>0</v>
      </c>
      <c r="N44" s="179">
        <v>0</v>
      </c>
      <c r="O44" s="179">
        <f t="shared" si="11"/>
        <v>0</v>
      </c>
      <c r="P44" s="179">
        <v>0</v>
      </c>
      <c r="Q44" s="179">
        <f t="shared" si="12"/>
        <v>0</v>
      </c>
      <c r="R44" s="181"/>
      <c r="S44" s="181" t="s">
        <v>672</v>
      </c>
      <c r="T44" s="182" t="s">
        <v>249</v>
      </c>
      <c r="U44" s="158">
        <v>0</v>
      </c>
      <c r="V44" s="158">
        <f t="shared" si="13"/>
        <v>0</v>
      </c>
      <c r="W44" s="158"/>
      <c r="X44" s="158" t="s">
        <v>963</v>
      </c>
      <c r="Y44" s="158" t="s">
        <v>250</v>
      </c>
      <c r="Z44" s="147"/>
      <c r="AA44" s="147"/>
      <c r="AB44" s="147"/>
      <c r="AC44" s="147"/>
      <c r="AD44" s="147"/>
      <c r="AE44" s="147"/>
      <c r="AF44" s="147"/>
      <c r="AG44" s="147" t="s">
        <v>1722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6">
        <v>36</v>
      </c>
      <c r="B45" s="177" t="s">
        <v>1792</v>
      </c>
      <c r="C45" s="185" t="s">
        <v>1793</v>
      </c>
      <c r="D45" s="178" t="s">
        <v>1721</v>
      </c>
      <c r="E45" s="179">
        <v>8</v>
      </c>
      <c r="F45" s="180"/>
      <c r="G45" s="181">
        <f t="shared" si="7"/>
        <v>0</v>
      </c>
      <c r="H45" s="180"/>
      <c r="I45" s="181">
        <f t="shared" si="8"/>
        <v>0</v>
      </c>
      <c r="J45" s="180"/>
      <c r="K45" s="181">
        <f t="shared" si="9"/>
        <v>0</v>
      </c>
      <c r="L45" s="181">
        <v>21</v>
      </c>
      <c r="M45" s="181">
        <f t="shared" si="10"/>
        <v>0</v>
      </c>
      <c r="N45" s="179">
        <v>0</v>
      </c>
      <c r="O45" s="179">
        <f t="shared" si="11"/>
        <v>0</v>
      </c>
      <c r="P45" s="179">
        <v>0</v>
      </c>
      <c r="Q45" s="179">
        <f t="shared" si="12"/>
        <v>0</v>
      </c>
      <c r="R45" s="181"/>
      <c r="S45" s="181" t="s">
        <v>672</v>
      </c>
      <c r="T45" s="182" t="s">
        <v>249</v>
      </c>
      <c r="U45" s="158">
        <v>0</v>
      </c>
      <c r="V45" s="158">
        <f t="shared" si="13"/>
        <v>0</v>
      </c>
      <c r="W45" s="158"/>
      <c r="X45" s="158" t="s">
        <v>963</v>
      </c>
      <c r="Y45" s="158" t="s">
        <v>250</v>
      </c>
      <c r="Z45" s="147"/>
      <c r="AA45" s="147"/>
      <c r="AB45" s="147"/>
      <c r="AC45" s="147"/>
      <c r="AD45" s="147"/>
      <c r="AE45" s="147"/>
      <c r="AF45" s="147"/>
      <c r="AG45" s="147" t="s">
        <v>1722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6">
        <v>37</v>
      </c>
      <c r="B46" s="177" t="s">
        <v>1794</v>
      </c>
      <c r="C46" s="185" t="s">
        <v>1795</v>
      </c>
      <c r="D46" s="178" t="s">
        <v>1708</v>
      </c>
      <c r="E46" s="179">
        <v>1</v>
      </c>
      <c r="F46" s="180"/>
      <c r="G46" s="181">
        <f t="shared" si="7"/>
        <v>0</v>
      </c>
      <c r="H46" s="180"/>
      <c r="I46" s="181">
        <f t="shared" si="8"/>
        <v>0</v>
      </c>
      <c r="J46" s="180"/>
      <c r="K46" s="181">
        <f t="shared" si="9"/>
        <v>0</v>
      </c>
      <c r="L46" s="181">
        <v>21</v>
      </c>
      <c r="M46" s="181">
        <f t="shared" si="10"/>
        <v>0</v>
      </c>
      <c r="N46" s="179">
        <v>0</v>
      </c>
      <c r="O46" s="179">
        <f t="shared" si="11"/>
        <v>0</v>
      </c>
      <c r="P46" s="179">
        <v>0</v>
      </c>
      <c r="Q46" s="179">
        <f t="shared" si="12"/>
        <v>0</v>
      </c>
      <c r="R46" s="181"/>
      <c r="S46" s="181" t="s">
        <v>672</v>
      </c>
      <c r="T46" s="182" t="s">
        <v>249</v>
      </c>
      <c r="U46" s="158">
        <v>0</v>
      </c>
      <c r="V46" s="158">
        <f t="shared" si="13"/>
        <v>0</v>
      </c>
      <c r="W46" s="158"/>
      <c r="X46" s="158" t="s">
        <v>963</v>
      </c>
      <c r="Y46" s="158" t="s">
        <v>250</v>
      </c>
      <c r="Z46" s="147"/>
      <c r="AA46" s="147"/>
      <c r="AB46" s="147"/>
      <c r="AC46" s="147"/>
      <c r="AD46" s="147"/>
      <c r="AE46" s="147"/>
      <c r="AF46" s="147"/>
      <c r="AG46" s="147" t="s">
        <v>1722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6">
        <v>38</v>
      </c>
      <c r="B47" s="177" t="s">
        <v>1796</v>
      </c>
      <c r="C47" s="185" t="s">
        <v>1797</v>
      </c>
      <c r="D47" s="178" t="s">
        <v>1708</v>
      </c>
      <c r="E47" s="179">
        <v>1</v>
      </c>
      <c r="F47" s="180"/>
      <c r="G47" s="181">
        <f t="shared" si="7"/>
        <v>0</v>
      </c>
      <c r="H47" s="180"/>
      <c r="I47" s="181">
        <f t="shared" si="8"/>
        <v>0</v>
      </c>
      <c r="J47" s="180"/>
      <c r="K47" s="181">
        <f t="shared" si="9"/>
        <v>0</v>
      </c>
      <c r="L47" s="181">
        <v>21</v>
      </c>
      <c r="M47" s="181">
        <f t="shared" si="10"/>
        <v>0</v>
      </c>
      <c r="N47" s="179">
        <v>0</v>
      </c>
      <c r="O47" s="179">
        <f t="shared" si="11"/>
        <v>0</v>
      </c>
      <c r="P47" s="179">
        <v>0</v>
      </c>
      <c r="Q47" s="179">
        <f t="shared" si="12"/>
        <v>0</v>
      </c>
      <c r="R47" s="181"/>
      <c r="S47" s="181" t="s">
        <v>672</v>
      </c>
      <c r="T47" s="182" t="s">
        <v>249</v>
      </c>
      <c r="U47" s="158">
        <v>0</v>
      </c>
      <c r="V47" s="158">
        <f t="shared" si="13"/>
        <v>0</v>
      </c>
      <c r="W47" s="158"/>
      <c r="X47" s="158" t="s">
        <v>963</v>
      </c>
      <c r="Y47" s="158" t="s">
        <v>250</v>
      </c>
      <c r="Z47" s="147"/>
      <c r="AA47" s="147"/>
      <c r="AB47" s="147"/>
      <c r="AC47" s="147"/>
      <c r="AD47" s="147"/>
      <c r="AE47" s="147"/>
      <c r="AF47" s="147"/>
      <c r="AG47" s="147" t="s">
        <v>1722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6">
        <v>39</v>
      </c>
      <c r="B48" s="177" t="s">
        <v>1798</v>
      </c>
      <c r="C48" s="185" t="s">
        <v>1799</v>
      </c>
      <c r="D48" s="178" t="s">
        <v>1721</v>
      </c>
      <c r="E48" s="179">
        <v>1</v>
      </c>
      <c r="F48" s="180"/>
      <c r="G48" s="181">
        <f t="shared" si="7"/>
        <v>0</v>
      </c>
      <c r="H48" s="180"/>
      <c r="I48" s="181">
        <f t="shared" si="8"/>
        <v>0</v>
      </c>
      <c r="J48" s="180"/>
      <c r="K48" s="181">
        <f t="shared" si="9"/>
        <v>0</v>
      </c>
      <c r="L48" s="181">
        <v>21</v>
      </c>
      <c r="M48" s="181">
        <f t="shared" si="10"/>
        <v>0</v>
      </c>
      <c r="N48" s="179">
        <v>0</v>
      </c>
      <c r="O48" s="179">
        <f t="shared" si="11"/>
        <v>0</v>
      </c>
      <c r="P48" s="179">
        <v>0</v>
      </c>
      <c r="Q48" s="179">
        <f t="shared" si="12"/>
        <v>0</v>
      </c>
      <c r="R48" s="181"/>
      <c r="S48" s="181" t="s">
        <v>672</v>
      </c>
      <c r="T48" s="182" t="s">
        <v>249</v>
      </c>
      <c r="U48" s="158">
        <v>0</v>
      </c>
      <c r="V48" s="158">
        <f t="shared" si="13"/>
        <v>0</v>
      </c>
      <c r="W48" s="158"/>
      <c r="X48" s="158" t="s">
        <v>290</v>
      </c>
      <c r="Y48" s="158" t="s">
        <v>250</v>
      </c>
      <c r="Z48" s="147"/>
      <c r="AA48" s="147"/>
      <c r="AB48" s="147"/>
      <c r="AC48" s="147"/>
      <c r="AD48" s="147"/>
      <c r="AE48" s="147"/>
      <c r="AF48" s="147"/>
      <c r="AG48" s="147" t="s">
        <v>1729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">
      <c r="A49" s="161" t="s">
        <v>243</v>
      </c>
      <c r="B49" s="162" t="s">
        <v>55</v>
      </c>
      <c r="C49" s="183" t="s">
        <v>81</v>
      </c>
      <c r="D49" s="163"/>
      <c r="E49" s="164"/>
      <c r="F49" s="165"/>
      <c r="G49" s="165">
        <f>SUMIF(AG50:AG62,"&lt;&gt;NOR",G50:G62)</f>
        <v>0</v>
      </c>
      <c r="H49" s="165"/>
      <c r="I49" s="165">
        <f>SUM(I50:I62)</f>
        <v>0</v>
      </c>
      <c r="J49" s="165"/>
      <c r="K49" s="165">
        <f>SUM(K50:K62)</f>
        <v>0</v>
      </c>
      <c r="L49" s="165"/>
      <c r="M49" s="165">
        <f>SUM(M50:M62)</f>
        <v>0</v>
      </c>
      <c r="N49" s="164"/>
      <c r="O49" s="164">
        <f>SUM(O50:O62)</f>
        <v>0</v>
      </c>
      <c r="P49" s="164"/>
      <c r="Q49" s="164">
        <f>SUM(Q50:Q62)</f>
        <v>0</v>
      </c>
      <c r="R49" s="165"/>
      <c r="S49" s="165"/>
      <c r="T49" s="166"/>
      <c r="U49" s="160"/>
      <c r="V49" s="160">
        <f>SUM(V50:V62)</f>
        <v>0</v>
      </c>
      <c r="W49" s="160"/>
      <c r="X49" s="160"/>
      <c r="Y49" s="160"/>
      <c r="AG49" t="s">
        <v>244</v>
      </c>
    </row>
    <row r="50" spans="1:60" outlineLevel="1" x14ac:dyDescent="0.2">
      <c r="A50" s="176">
        <v>40</v>
      </c>
      <c r="B50" s="177" t="s">
        <v>1800</v>
      </c>
      <c r="C50" s="185" t="s">
        <v>1801</v>
      </c>
      <c r="D50" s="178" t="s">
        <v>1721</v>
      </c>
      <c r="E50" s="179">
        <v>1</v>
      </c>
      <c r="F50" s="180"/>
      <c r="G50" s="181">
        <f t="shared" ref="G50:G62" si="14">ROUND(E50*F50,2)</f>
        <v>0</v>
      </c>
      <c r="H50" s="180"/>
      <c r="I50" s="181">
        <f t="shared" ref="I50:I62" si="15">ROUND(E50*H50,2)</f>
        <v>0</v>
      </c>
      <c r="J50" s="180"/>
      <c r="K50" s="181">
        <f t="shared" ref="K50:K62" si="16">ROUND(E50*J50,2)</f>
        <v>0</v>
      </c>
      <c r="L50" s="181">
        <v>21</v>
      </c>
      <c r="M50" s="181">
        <f t="shared" ref="M50:M62" si="17">G50*(1+L50/100)</f>
        <v>0</v>
      </c>
      <c r="N50" s="179">
        <v>0</v>
      </c>
      <c r="O50" s="179">
        <f t="shared" ref="O50:O62" si="18">ROUND(E50*N50,2)</f>
        <v>0</v>
      </c>
      <c r="P50" s="179">
        <v>0</v>
      </c>
      <c r="Q50" s="179">
        <f t="shared" ref="Q50:Q62" si="19">ROUND(E50*P50,2)</f>
        <v>0</v>
      </c>
      <c r="R50" s="181"/>
      <c r="S50" s="181" t="s">
        <v>672</v>
      </c>
      <c r="T50" s="182" t="s">
        <v>249</v>
      </c>
      <c r="U50" s="158">
        <v>0</v>
      </c>
      <c r="V50" s="158">
        <f t="shared" ref="V50:V62" si="20">ROUND(E50*U50,2)</f>
        <v>0</v>
      </c>
      <c r="W50" s="158"/>
      <c r="X50" s="158" t="s">
        <v>963</v>
      </c>
      <c r="Y50" s="158" t="s">
        <v>250</v>
      </c>
      <c r="Z50" s="147"/>
      <c r="AA50" s="147"/>
      <c r="AB50" s="147"/>
      <c r="AC50" s="147"/>
      <c r="AD50" s="147"/>
      <c r="AE50" s="147"/>
      <c r="AF50" s="147"/>
      <c r="AG50" s="147" t="s">
        <v>1722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6">
        <v>41</v>
      </c>
      <c r="B51" s="177" t="s">
        <v>1802</v>
      </c>
      <c r="C51" s="185" t="s">
        <v>1779</v>
      </c>
      <c r="D51" s="178" t="s">
        <v>1721</v>
      </c>
      <c r="E51" s="179">
        <v>1</v>
      </c>
      <c r="F51" s="180"/>
      <c r="G51" s="181">
        <f t="shared" si="14"/>
        <v>0</v>
      </c>
      <c r="H51" s="180"/>
      <c r="I51" s="181">
        <f t="shared" si="15"/>
        <v>0</v>
      </c>
      <c r="J51" s="180"/>
      <c r="K51" s="181">
        <f t="shared" si="16"/>
        <v>0</v>
      </c>
      <c r="L51" s="181">
        <v>21</v>
      </c>
      <c r="M51" s="181">
        <f t="shared" si="17"/>
        <v>0</v>
      </c>
      <c r="N51" s="179">
        <v>0</v>
      </c>
      <c r="O51" s="179">
        <f t="shared" si="18"/>
        <v>0</v>
      </c>
      <c r="P51" s="179">
        <v>0</v>
      </c>
      <c r="Q51" s="179">
        <f t="shared" si="19"/>
        <v>0</v>
      </c>
      <c r="R51" s="181"/>
      <c r="S51" s="181" t="s">
        <v>672</v>
      </c>
      <c r="T51" s="182" t="s">
        <v>249</v>
      </c>
      <c r="U51" s="158">
        <v>0</v>
      </c>
      <c r="V51" s="158">
        <f t="shared" si="20"/>
        <v>0</v>
      </c>
      <c r="W51" s="158"/>
      <c r="X51" s="158" t="s">
        <v>963</v>
      </c>
      <c r="Y51" s="158" t="s">
        <v>250</v>
      </c>
      <c r="Z51" s="147"/>
      <c r="AA51" s="147"/>
      <c r="AB51" s="147"/>
      <c r="AC51" s="147"/>
      <c r="AD51" s="147"/>
      <c r="AE51" s="147"/>
      <c r="AF51" s="147"/>
      <c r="AG51" s="147" t="s">
        <v>1722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6">
        <v>42</v>
      </c>
      <c r="B52" s="177" t="s">
        <v>1803</v>
      </c>
      <c r="C52" s="185" t="s">
        <v>1781</v>
      </c>
      <c r="D52" s="178" t="s">
        <v>1721</v>
      </c>
      <c r="E52" s="179">
        <v>1</v>
      </c>
      <c r="F52" s="180"/>
      <c r="G52" s="181">
        <f t="shared" si="14"/>
        <v>0</v>
      </c>
      <c r="H52" s="180"/>
      <c r="I52" s="181">
        <f t="shared" si="15"/>
        <v>0</v>
      </c>
      <c r="J52" s="180"/>
      <c r="K52" s="181">
        <f t="shared" si="16"/>
        <v>0</v>
      </c>
      <c r="L52" s="181">
        <v>21</v>
      </c>
      <c r="M52" s="181">
        <f t="shared" si="17"/>
        <v>0</v>
      </c>
      <c r="N52" s="179">
        <v>0</v>
      </c>
      <c r="O52" s="179">
        <f t="shared" si="18"/>
        <v>0</v>
      </c>
      <c r="P52" s="179">
        <v>0</v>
      </c>
      <c r="Q52" s="179">
        <f t="shared" si="19"/>
        <v>0</v>
      </c>
      <c r="R52" s="181"/>
      <c r="S52" s="181" t="s">
        <v>672</v>
      </c>
      <c r="T52" s="182" t="s">
        <v>249</v>
      </c>
      <c r="U52" s="158">
        <v>0</v>
      </c>
      <c r="V52" s="158">
        <f t="shared" si="20"/>
        <v>0</v>
      </c>
      <c r="W52" s="158"/>
      <c r="X52" s="158" t="s">
        <v>963</v>
      </c>
      <c r="Y52" s="158" t="s">
        <v>250</v>
      </c>
      <c r="Z52" s="147"/>
      <c r="AA52" s="147"/>
      <c r="AB52" s="147"/>
      <c r="AC52" s="147"/>
      <c r="AD52" s="147"/>
      <c r="AE52" s="147"/>
      <c r="AF52" s="147"/>
      <c r="AG52" s="147" t="s">
        <v>1722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6">
        <v>43</v>
      </c>
      <c r="B53" s="177" t="s">
        <v>1804</v>
      </c>
      <c r="C53" s="185" t="s">
        <v>1783</v>
      </c>
      <c r="D53" s="178" t="s">
        <v>1721</v>
      </c>
      <c r="E53" s="179">
        <v>1</v>
      </c>
      <c r="F53" s="180"/>
      <c r="G53" s="181">
        <f t="shared" si="14"/>
        <v>0</v>
      </c>
      <c r="H53" s="180"/>
      <c r="I53" s="181">
        <f t="shared" si="15"/>
        <v>0</v>
      </c>
      <c r="J53" s="180"/>
      <c r="K53" s="181">
        <f t="shared" si="16"/>
        <v>0</v>
      </c>
      <c r="L53" s="181">
        <v>21</v>
      </c>
      <c r="M53" s="181">
        <f t="shared" si="17"/>
        <v>0</v>
      </c>
      <c r="N53" s="179">
        <v>0</v>
      </c>
      <c r="O53" s="179">
        <f t="shared" si="18"/>
        <v>0</v>
      </c>
      <c r="P53" s="179">
        <v>0</v>
      </c>
      <c r="Q53" s="179">
        <f t="shared" si="19"/>
        <v>0</v>
      </c>
      <c r="R53" s="181"/>
      <c r="S53" s="181" t="s">
        <v>672</v>
      </c>
      <c r="T53" s="182" t="s">
        <v>249</v>
      </c>
      <c r="U53" s="158">
        <v>0</v>
      </c>
      <c r="V53" s="158">
        <f t="shared" si="20"/>
        <v>0</v>
      </c>
      <c r="W53" s="158"/>
      <c r="X53" s="158" t="s">
        <v>963</v>
      </c>
      <c r="Y53" s="158" t="s">
        <v>250</v>
      </c>
      <c r="Z53" s="147"/>
      <c r="AA53" s="147"/>
      <c r="AB53" s="147"/>
      <c r="AC53" s="147"/>
      <c r="AD53" s="147"/>
      <c r="AE53" s="147"/>
      <c r="AF53" s="147"/>
      <c r="AG53" s="147" t="s">
        <v>1722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6">
        <v>44</v>
      </c>
      <c r="B54" s="177" t="s">
        <v>1805</v>
      </c>
      <c r="C54" s="185" t="s">
        <v>1785</v>
      </c>
      <c r="D54" s="178" t="s">
        <v>1721</v>
      </c>
      <c r="E54" s="179">
        <v>1</v>
      </c>
      <c r="F54" s="180"/>
      <c r="G54" s="181">
        <f t="shared" si="14"/>
        <v>0</v>
      </c>
      <c r="H54" s="180"/>
      <c r="I54" s="181">
        <f t="shared" si="15"/>
        <v>0</v>
      </c>
      <c r="J54" s="180"/>
      <c r="K54" s="181">
        <f t="shared" si="16"/>
        <v>0</v>
      </c>
      <c r="L54" s="181">
        <v>21</v>
      </c>
      <c r="M54" s="181">
        <f t="shared" si="17"/>
        <v>0</v>
      </c>
      <c r="N54" s="179">
        <v>0</v>
      </c>
      <c r="O54" s="179">
        <f t="shared" si="18"/>
        <v>0</v>
      </c>
      <c r="P54" s="179">
        <v>0</v>
      </c>
      <c r="Q54" s="179">
        <f t="shared" si="19"/>
        <v>0</v>
      </c>
      <c r="R54" s="181"/>
      <c r="S54" s="181" t="s">
        <v>672</v>
      </c>
      <c r="T54" s="182" t="s">
        <v>249</v>
      </c>
      <c r="U54" s="158">
        <v>0</v>
      </c>
      <c r="V54" s="158">
        <f t="shared" si="20"/>
        <v>0</v>
      </c>
      <c r="W54" s="158"/>
      <c r="X54" s="158" t="s">
        <v>963</v>
      </c>
      <c r="Y54" s="158" t="s">
        <v>250</v>
      </c>
      <c r="Z54" s="147"/>
      <c r="AA54" s="147"/>
      <c r="AB54" s="147"/>
      <c r="AC54" s="147"/>
      <c r="AD54" s="147"/>
      <c r="AE54" s="147"/>
      <c r="AF54" s="147"/>
      <c r="AG54" s="147" t="s">
        <v>1722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6">
        <v>45</v>
      </c>
      <c r="B55" s="177" t="s">
        <v>1806</v>
      </c>
      <c r="C55" s="185" t="s">
        <v>1787</v>
      </c>
      <c r="D55" s="178" t="s">
        <v>1721</v>
      </c>
      <c r="E55" s="179">
        <v>1</v>
      </c>
      <c r="F55" s="180"/>
      <c r="G55" s="181">
        <f t="shared" si="14"/>
        <v>0</v>
      </c>
      <c r="H55" s="180"/>
      <c r="I55" s="181">
        <f t="shared" si="15"/>
        <v>0</v>
      </c>
      <c r="J55" s="180"/>
      <c r="K55" s="181">
        <f t="shared" si="16"/>
        <v>0</v>
      </c>
      <c r="L55" s="181">
        <v>21</v>
      </c>
      <c r="M55" s="181">
        <f t="shared" si="17"/>
        <v>0</v>
      </c>
      <c r="N55" s="179">
        <v>0</v>
      </c>
      <c r="O55" s="179">
        <f t="shared" si="18"/>
        <v>0</v>
      </c>
      <c r="P55" s="179">
        <v>0</v>
      </c>
      <c r="Q55" s="179">
        <f t="shared" si="19"/>
        <v>0</v>
      </c>
      <c r="R55" s="181"/>
      <c r="S55" s="181" t="s">
        <v>672</v>
      </c>
      <c r="T55" s="182" t="s">
        <v>249</v>
      </c>
      <c r="U55" s="158">
        <v>0</v>
      </c>
      <c r="V55" s="158">
        <f t="shared" si="20"/>
        <v>0</v>
      </c>
      <c r="W55" s="158"/>
      <c r="X55" s="158" t="s">
        <v>963</v>
      </c>
      <c r="Y55" s="158" t="s">
        <v>250</v>
      </c>
      <c r="Z55" s="147"/>
      <c r="AA55" s="147"/>
      <c r="AB55" s="147"/>
      <c r="AC55" s="147"/>
      <c r="AD55" s="147"/>
      <c r="AE55" s="147"/>
      <c r="AF55" s="147"/>
      <c r="AG55" s="147" t="s">
        <v>1722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6">
        <v>46</v>
      </c>
      <c r="B56" s="177" t="s">
        <v>1807</v>
      </c>
      <c r="C56" s="185" t="s">
        <v>1808</v>
      </c>
      <c r="D56" s="178" t="s">
        <v>1721</v>
      </c>
      <c r="E56" s="179">
        <v>1</v>
      </c>
      <c r="F56" s="180"/>
      <c r="G56" s="181">
        <f t="shared" si="14"/>
        <v>0</v>
      </c>
      <c r="H56" s="180"/>
      <c r="I56" s="181">
        <f t="shared" si="15"/>
        <v>0</v>
      </c>
      <c r="J56" s="180"/>
      <c r="K56" s="181">
        <f t="shared" si="16"/>
        <v>0</v>
      </c>
      <c r="L56" s="181">
        <v>21</v>
      </c>
      <c r="M56" s="181">
        <f t="shared" si="17"/>
        <v>0</v>
      </c>
      <c r="N56" s="179">
        <v>0</v>
      </c>
      <c r="O56" s="179">
        <f t="shared" si="18"/>
        <v>0</v>
      </c>
      <c r="P56" s="179">
        <v>0</v>
      </c>
      <c r="Q56" s="179">
        <f t="shared" si="19"/>
        <v>0</v>
      </c>
      <c r="R56" s="181"/>
      <c r="S56" s="181" t="s">
        <v>672</v>
      </c>
      <c r="T56" s="182" t="s">
        <v>249</v>
      </c>
      <c r="U56" s="158">
        <v>0</v>
      </c>
      <c r="V56" s="158">
        <f t="shared" si="20"/>
        <v>0</v>
      </c>
      <c r="W56" s="158"/>
      <c r="X56" s="158" t="s">
        <v>963</v>
      </c>
      <c r="Y56" s="158" t="s">
        <v>250</v>
      </c>
      <c r="Z56" s="147"/>
      <c r="AA56" s="147"/>
      <c r="AB56" s="147"/>
      <c r="AC56" s="147"/>
      <c r="AD56" s="147"/>
      <c r="AE56" s="147"/>
      <c r="AF56" s="147"/>
      <c r="AG56" s="147" t="s">
        <v>1722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6">
        <v>47</v>
      </c>
      <c r="B57" s="177" t="s">
        <v>1809</v>
      </c>
      <c r="C57" s="185" t="s">
        <v>1789</v>
      </c>
      <c r="D57" s="178" t="s">
        <v>1721</v>
      </c>
      <c r="E57" s="179">
        <v>4</v>
      </c>
      <c r="F57" s="180"/>
      <c r="G57" s="181">
        <f t="shared" si="14"/>
        <v>0</v>
      </c>
      <c r="H57" s="180"/>
      <c r="I57" s="181">
        <f t="shared" si="15"/>
        <v>0</v>
      </c>
      <c r="J57" s="180"/>
      <c r="K57" s="181">
        <f t="shared" si="16"/>
        <v>0</v>
      </c>
      <c r="L57" s="181">
        <v>21</v>
      </c>
      <c r="M57" s="181">
        <f t="shared" si="17"/>
        <v>0</v>
      </c>
      <c r="N57" s="179">
        <v>0</v>
      </c>
      <c r="O57" s="179">
        <f t="shared" si="18"/>
        <v>0</v>
      </c>
      <c r="P57" s="179">
        <v>0</v>
      </c>
      <c r="Q57" s="179">
        <f t="shared" si="19"/>
        <v>0</v>
      </c>
      <c r="R57" s="181"/>
      <c r="S57" s="181" t="s">
        <v>672</v>
      </c>
      <c r="T57" s="182" t="s">
        <v>249</v>
      </c>
      <c r="U57" s="158">
        <v>0</v>
      </c>
      <c r="V57" s="158">
        <f t="shared" si="20"/>
        <v>0</v>
      </c>
      <c r="W57" s="158"/>
      <c r="X57" s="158" t="s">
        <v>963</v>
      </c>
      <c r="Y57" s="158" t="s">
        <v>250</v>
      </c>
      <c r="Z57" s="147"/>
      <c r="AA57" s="147"/>
      <c r="AB57" s="147"/>
      <c r="AC57" s="147"/>
      <c r="AD57" s="147"/>
      <c r="AE57" s="147"/>
      <c r="AF57" s="147"/>
      <c r="AG57" s="147" t="s">
        <v>1722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6">
        <v>48</v>
      </c>
      <c r="B58" s="177" t="s">
        <v>1810</v>
      </c>
      <c r="C58" s="185" t="s">
        <v>1791</v>
      </c>
      <c r="D58" s="178" t="s">
        <v>1721</v>
      </c>
      <c r="E58" s="179">
        <v>4</v>
      </c>
      <c r="F58" s="180"/>
      <c r="G58" s="181">
        <f t="shared" si="14"/>
        <v>0</v>
      </c>
      <c r="H58" s="180"/>
      <c r="I58" s="181">
        <f t="shared" si="15"/>
        <v>0</v>
      </c>
      <c r="J58" s="180"/>
      <c r="K58" s="181">
        <f t="shared" si="16"/>
        <v>0</v>
      </c>
      <c r="L58" s="181">
        <v>21</v>
      </c>
      <c r="M58" s="181">
        <f t="shared" si="17"/>
        <v>0</v>
      </c>
      <c r="N58" s="179">
        <v>0</v>
      </c>
      <c r="O58" s="179">
        <f t="shared" si="18"/>
        <v>0</v>
      </c>
      <c r="P58" s="179">
        <v>0</v>
      </c>
      <c r="Q58" s="179">
        <f t="shared" si="19"/>
        <v>0</v>
      </c>
      <c r="R58" s="181"/>
      <c r="S58" s="181" t="s">
        <v>672</v>
      </c>
      <c r="T58" s="182" t="s">
        <v>249</v>
      </c>
      <c r="U58" s="158">
        <v>0</v>
      </c>
      <c r="V58" s="158">
        <f t="shared" si="20"/>
        <v>0</v>
      </c>
      <c r="W58" s="158"/>
      <c r="X58" s="158" t="s">
        <v>963</v>
      </c>
      <c r="Y58" s="158" t="s">
        <v>250</v>
      </c>
      <c r="Z58" s="147"/>
      <c r="AA58" s="147"/>
      <c r="AB58" s="147"/>
      <c r="AC58" s="147"/>
      <c r="AD58" s="147"/>
      <c r="AE58" s="147"/>
      <c r="AF58" s="147"/>
      <c r="AG58" s="147" t="s">
        <v>1722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6">
        <v>49</v>
      </c>
      <c r="B59" s="177" t="s">
        <v>1811</v>
      </c>
      <c r="C59" s="185" t="s">
        <v>1793</v>
      </c>
      <c r="D59" s="178" t="s">
        <v>1721</v>
      </c>
      <c r="E59" s="179">
        <v>8</v>
      </c>
      <c r="F59" s="180"/>
      <c r="G59" s="181">
        <f t="shared" si="14"/>
        <v>0</v>
      </c>
      <c r="H59" s="180"/>
      <c r="I59" s="181">
        <f t="shared" si="15"/>
        <v>0</v>
      </c>
      <c r="J59" s="180"/>
      <c r="K59" s="181">
        <f t="shared" si="16"/>
        <v>0</v>
      </c>
      <c r="L59" s="181">
        <v>21</v>
      </c>
      <c r="M59" s="181">
        <f t="shared" si="17"/>
        <v>0</v>
      </c>
      <c r="N59" s="179">
        <v>0</v>
      </c>
      <c r="O59" s="179">
        <f t="shared" si="18"/>
        <v>0</v>
      </c>
      <c r="P59" s="179">
        <v>0</v>
      </c>
      <c r="Q59" s="179">
        <f t="shared" si="19"/>
        <v>0</v>
      </c>
      <c r="R59" s="181"/>
      <c r="S59" s="181" t="s">
        <v>672</v>
      </c>
      <c r="T59" s="182" t="s">
        <v>249</v>
      </c>
      <c r="U59" s="158">
        <v>0</v>
      </c>
      <c r="V59" s="158">
        <f t="shared" si="20"/>
        <v>0</v>
      </c>
      <c r="W59" s="158"/>
      <c r="X59" s="158" t="s">
        <v>963</v>
      </c>
      <c r="Y59" s="158" t="s">
        <v>250</v>
      </c>
      <c r="Z59" s="147"/>
      <c r="AA59" s="147"/>
      <c r="AB59" s="147"/>
      <c r="AC59" s="147"/>
      <c r="AD59" s="147"/>
      <c r="AE59" s="147"/>
      <c r="AF59" s="147"/>
      <c r="AG59" s="147" t="s">
        <v>1722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6">
        <v>50</v>
      </c>
      <c r="B60" s="177" t="s">
        <v>1812</v>
      </c>
      <c r="C60" s="185" t="s">
        <v>1795</v>
      </c>
      <c r="D60" s="178" t="s">
        <v>1708</v>
      </c>
      <c r="E60" s="179">
        <v>1</v>
      </c>
      <c r="F60" s="180"/>
      <c r="G60" s="181">
        <f t="shared" si="14"/>
        <v>0</v>
      </c>
      <c r="H60" s="180"/>
      <c r="I60" s="181">
        <f t="shared" si="15"/>
        <v>0</v>
      </c>
      <c r="J60" s="180"/>
      <c r="K60" s="181">
        <f t="shared" si="16"/>
        <v>0</v>
      </c>
      <c r="L60" s="181">
        <v>21</v>
      </c>
      <c r="M60" s="181">
        <f t="shared" si="17"/>
        <v>0</v>
      </c>
      <c r="N60" s="179">
        <v>0</v>
      </c>
      <c r="O60" s="179">
        <f t="shared" si="18"/>
        <v>0</v>
      </c>
      <c r="P60" s="179">
        <v>0</v>
      </c>
      <c r="Q60" s="179">
        <f t="shared" si="19"/>
        <v>0</v>
      </c>
      <c r="R60" s="181"/>
      <c r="S60" s="181" t="s">
        <v>672</v>
      </c>
      <c r="T60" s="182" t="s">
        <v>249</v>
      </c>
      <c r="U60" s="158">
        <v>0</v>
      </c>
      <c r="V60" s="158">
        <f t="shared" si="20"/>
        <v>0</v>
      </c>
      <c r="W60" s="158"/>
      <c r="X60" s="158" t="s">
        <v>963</v>
      </c>
      <c r="Y60" s="158" t="s">
        <v>250</v>
      </c>
      <c r="Z60" s="147"/>
      <c r="AA60" s="147"/>
      <c r="AB60" s="147"/>
      <c r="AC60" s="147"/>
      <c r="AD60" s="147"/>
      <c r="AE60" s="147"/>
      <c r="AF60" s="147"/>
      <c r="AG60" s="147" t="s">
        <v>1722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6">
        <v>51</v>
      </c>
      <c r="B61" s="177" t="s">
        <v>1813</v>
      </c>
      <c r="C61" s="185" t="s">
        <v>1797</v>
      </c>
      <c r="D61" s="178" t="s">
        <v>1708</v>
      </c>
      <c r="E61" s="179">
        <v>1</v>
      </c>
      <c r="F61" s="180"/>
      <c r="G61" s="181">
        <f t="shared" si="14"/>
        <v>0</v>
      </c>
      <c r="H61" s="180"/>
      <c r="I61" s="181">
        <f t="shared" si="15"/>
        <v>0</v>
      </c>
      <c r="J61" s="180"/>
      <c r="K61" s="181">
        <f t="shared" si="16"/>
        <v>0</v>
      </c>
      <c r="L61" s="181">
        <v>21</v>
      </c>
      <c r="M61" s="181">
        <f t="shared" si="17"/>
        <v>0</v>
      </c>
      <c r="N61" s="179">
        <v>0</v>
      </c>
      <c r="O61" s="179">
        <f t="shared" si="18"/>
        <v>0</v>
      </c>
      <c r="P61" s="179">
        <v>0</v>
      </c>
      <c r="Q61" s="179">
        <f t="shared" si="19"/>
        <v>0</v>
      </c>
      <c r="R61" s="181"/>
      <c r="S61" s="181" t="s">
        <v>672</v>
      </c>
      <c r="T61" s="182" t="s">
        <v>249</v>
      </c>
      <c r="U61" s="158">
        <v>0</v>
      </c>
      <c r="V61" s="158">
        <f t="shared" si="20"/>
        <v>0</v>
      </c>
      <c r="W61" s="158"/>
      <c r="X61" s="158" t="s">
        <v>963</v>
      </c>
      <c r="Y61" s="158" t="s">
        <v>250</v>
      </c>
      <c r="Z61" s="147"/>
      <c r="AA61" s="147"/>
      <c r="AB61" s="147"/>
      <c r="AC61" s="147"/>
      <c r="AD61" s="147"/>
      <c r="AE61" s="147"/>
      <c r="AF61" s="147"/>
      <c r="AG61" s="147" t="s">
        <v>1722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6">
        <v>52</v>
      </c>
      <c r="B62" s="177" t="s">
        <v>1814</v>
      </c>
      <c r="C62" s="185" t="s">
        <v>1815</v>
      </c>
      <c r="D62" s="178" t="s">
        <v>1721</v>
      </c>
      <c r="E62" s="179">
        <v>1</v>
      </c>
      <c r="F62" s="180"/>
      <c r="G62" s="181">
        <f t="shared" si="14"/>
        <v>0</v>
      </c>
      <c r="H62" s="180"/>
      <c r="I62" s="181">
        <f t="shared" si="15"/>
        <v>0</v>
      </c>
      <c r="J62" s="180"/>
      <c r="K62" s="181">
        <f t="shared" si="16"/>
        <v>0</v>
      </c>
      <c r="L62" s="181">
        <v>21</v>
      </c>
      <c r="M62" s="181">
        <f t="shared" si="17"/>
        <v>0</v>
      </c>
      <c r="N62" s="179">
        <v>0</v>
      </c>
      <c r="O62" s="179">
        <f t="shared" si="18"/>
        <v>0</v>
      </c>
      <c r="P62" s="179">
        <v>0</v>
      </c>
      <c r="Q62" s="179">
        <f t="shared" si="19"/>
        <v>0</v>
      </c>
      <c r="R62" s="181"/>
      <c r="S62" s="181" t="s">
        <v>672</v>
      </c>
      <c r="T62" s="182" t="s">
        <v>249</v>
      </c>
      <c r="U62" s="158">
        <v>0</v>
      </c>
      <c r="V62" s="158">
        <f t="shared" si="20"/>
        <v>0</v>
      </c>
      <c r="W62" s="158"/>
      <c r="X62" s="158" t="s">
        <v>290</v>
      </c>
      <c r="Y62" s="158" t="s">
        <v>250</v>
      </c>
      <c r="Z62" s="147"/>
      <c r="AA62" s="147"/>
      <c r="AB62" s="147"/>
      <c r="AC62" s="147"/>
      <c r="AD62" s="147"/>
      <c r="AE62" s="147"/>
      <c r="AF62" s="147"/>
      <c r="AG62" s="147" t="s">
        <v>1729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1" t="s">
        <v>243</v>
      </c>
      <c r="B63" s="162" t="s">
        <v>82</v>
      </c>
      <c r="C63" s="183" t="s">
        <v>83</v>
      </c>
      <c r="D63" s="163"/>
      <c r="E63" s="164"/>
      <c r="F63" s="165"/>
      <c r="G63" s="165">
        <f>SUMIF(AG64:AG87,"&lt;&gt;NOR",G64:G87)</f>
        <v>0</v>
      </c>
      <c r="H63" s="165"/>
      <c r="I63" s="165">
        <f>SUM(I64:I87)</f>
        <v>0</v>
      </c>
      <c r="J63" s="165"/>
      <c r="K63" s="165">
        <f>SUM(K64:K87)</f>
        <v>0</v>
      </c>
      <c r="L63" s="165"/>
      <c r="M63" s="165">
        <f>SUM(M64:M87)</f>
        <v>0</v>
      </c>
      <c r="N63" s="164"/>
      <c r="O63" s="164">
        <f>SUM(O64:O87)</f>
        <v>0</v>
      </c>
      <c r="P63" s="164"/>
      <c r="Q63" s="164">
        <f>SUM(Q64:Q87)</f>
        <v>0</v>
      </c>
      <c r="R63" s="165"/>
      <c r="S63" s="165"/>
      <c r="T63" s="166"/>
      <c r="U63" s="160"/>
      <c r="V63" s="160">
        <f>SUM(V64:V87)</f>
        <v>0</v>
      </c>
      <c r="W63" s="160"/>
      <c r="X63" s="160"/>
      <c r="Y63" s="160"/>
      <c r="AG63" t="s">
        <v>244</v>
      </c>
    </row>
    <row r="64" spans="1:60" ht="22.5" outlineLevel="1" x14ac:dyDescent="0.2">
      <c r="A64" s="176">
        <v>53</v>
      </c>
      <c r="B64" s="177" t="s">
        <v>1816</v>
      </c>
      <c r="C64" s="185" t="s">
        <v>1817</v>
      </c>
      <c r="D64" s="178" t="s">
        <v>1721</v>
      </c>
      <c r="E64" s="179">
        <v>1</v>
      </c>
      <c r="F64" s="180"/>
      <c r="G64" s="181">
        <f t="shared" ref="G64:G87" si="21">ROUND(E64*F64,2)</f>
        <v>0</v>
      </c>
      <c r="H64" s="180"/>
      <c r="I64" s="181">
        <f t="shared" ref="I64:I87" si="22">ROUND(E64*H64,2)</f>
        <v>0</v>
      </c>
      <c r="J64" s="180"/>
      <c r="K64" s="181">
        <f t="shared" ref="K64:K87" si="23">ROUND(E64*J64,2)</f>
        <v>0</v>
      </c>
      <c r="L64" s="181">
        <v>21</v>
      </c>
      <c r="M64" s="181">
        <f t="shared" ref="M64:M87" si="24">G64*(1+L64/100)</f>
        <v>0</v>
      </c>
      <c r="N64" s="179">
        <v>0</v>
      </c>
      <c r="O64" s="179">
        <f t="shared" ref="O64:O87" si="25">ROUND(E64*N64,2)</f>
        <v>0</v>
      </c>
      <c r="P64" s="179">
        <v>0</v>
      </c>
      <c r="Q64" s="179">
        <f t="shared" ref="Q64:Q87" si="26">ROUND(E64*P64,2)</f>
        <v>0</v>
      </c>
      <c r="R64" s="181"/>
      <c r="S64" s="181" t="s">
        <v>672</v>
      </c>
      <c r="T64" s="182" t="s">
        <v>249</v>
      </c>
      <c r="U64" s="158">
        <v>0</v>
      </c>
      <c r="V64" s="158">
        <f t="shared" ref="V64:V87" si="27">ROUND(E64*U64,2)</f>
        <v>0</v>
      </c>
      <c r="W64" s="158"/>
      <c r="X64" s="158" t="s">
        <v>963</v>
      </c>
      <c r="Y64" s="158" t="s">
        <v>250</v>
      </c>
      <c r="Z64" s="147"/>
      <c r="AA64" s="147"/>
      <c r="AB64" s="147"/>
      <c r="AC64" s="147"/>
      <c r="AD64" s="147"/>
      <c r="AE64" s="147"/>
      <c r="AF64" s="147"/>
      <c r="AG64" s="147" t="s">
        <v>1722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6">
        <v>54</v>
      </c>
      <c r="B65" s="177" t="s">
        <v>1818</v>
      </c>
      <c r="C65" s="185" t="s">
        <v>1819</v>
      </c>
      <c r="D65" s="178" t="s">
        <v>1721</v>
      </c>
      <c r="E65" s="179">
        <v>1</v>
      </c>
      <c r="F65" s="180"/>
      <c r="G65" s="181">
        <f t="shared" si="21"/>
        <v>0</v>
      </c>
      <c r="H65" s="180"/>
      <c r="I65" s="181">
        <f t="shared" si="22"/>
        <v>0</v>
      </c>
      <c r="J65" s="180"/>
      <c r="K65" s="181">
        <f t="shared" si="23"/>
        <v>0</v>
      </c>
      <c r="L65" s="181">
        <v>21</v>
      </c>
      <c r="M65" s="181">
        <f t="shared" si="24"/>
        <v>0</v>
      </c>
      <c r="N65" s="179">
        <v>0</v>
      </c>
      <c r="O65" s="179">
        <f t="shared" si="25"/>
        <v>0</v>
      </c>
      <c r="P65" s="179">
        <v>0</v>
      </c>
      <c r="Q65" s="179">
        <f t="shared" si="26"/>
        <v>0</v>
      </c>
      <c r="R65" s="181"/>
      <c r="S65" s="181" t="s">
        <v>672</v>
      </c>
      <c r="T65" s="182" t="s">
        <v>249</v>
      </c>
      <c r="U65" s="158">
        <v>0</v>
      </c>
      <c r="V65" s="158">
        <f t="shared" si="27"/>
        <v>0</v>
      </c>
      <c r="W65" s="158"/>
      <c r="X65" s="158" t="s">
        <v>963</v>
      </c>
      <c r="Y65" s="158" t="s">
        <v>250</v>
      </c>
      <c r="Z65" s="147"/>
      <c r="AA65" s="147"/>
      <c r="AB65" s="147"/>
      <c r="AC65" s="147"/>
      <c r="AD65" s="147"/>
      <c r="AE65" s="147"/>
      <c r="AF65" s="147"/>
      <c r="AG65" s="147" t="s">
        <v>1722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6">
        <v>55</v>
      </c>
      <c r="B66" s="177" t="s">
        <v>1820</v>
      </c>
      <c r="C66" s="185" t="s">
        <v>1821</v>
      </c>
      <c r="D66" s="178" t="s">
        <v>1721</v>
      </c>
      <c r="E66" s="179">
        <v>1</v>
      </c>
      <c r="F66" s="180"/>
      <c r="G66" s="181">
        <f t="shared" si="21"/>
        <v>0</v>
      </c>
      <c r="H66" s="180"/>
      <c r="I66" s="181">
        <f t="shared" si="22"/>
        <v>0</v>
      </c>
      <c r="J66" s="180"/>
      <c r="K66" s="181">
        <f t="shared" si="23"/>
        <v>0</v>
      </c>
      <c r="L66" s="181">
        <v>21</v>
      </c>
      <c r="M66" s="181">
        <f t="shared" si="24"/>
        <v>0</v>
      </c>
      <c r="N66" s="179">
        <v>0</v>
      </c>
      <c r="O66" s="179">
        <f t="shared" si="25"/>
        <v>0</v>
      </c>
      <c r="P66" s="179">
        <v>0</v>
      </c>
      <c r="Q66" s="179">
        <f t="shared" si="26"/>
        <v>0</v>
      </c>
      <c r="R66" s="181"/>
      <c r="S66" s="181" t="s">
        <v>672</v>
      </c>
      <c r="T66" s="182" t="s">
        <v>249</v>
      </c>
      <c r="U66" s="158">
        <v>0</v>
      </c>
      <c r="V66" s="158">
        <f t="shared" si="27"/>
        <v>0</v>
      </c>
      <c r="W66" s="158"/>
      <c r="X66" s="158" t="s">
        <v>963</v>
      </c>
      <c r="Y66" s="158" t="s">
        <v>250</v>
      </c>
      <c r="Z66" s="147"/>
      <c r="AA66" s="147"/>
      <c r="AB66" s="147"/>
      <c r="AC66" s="147"/>
      <c r="AD66" s="147"/>
      <c r="AE66" s="147"/>
      <c r="AF66" s="147"/>
      <c r="AG66" s="147" t="s">
        <v>1722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6">
        <v>56</v>
      </c>
      <c r="B67" s="177" t="s">
        <v>1822</v>
      </c>
      <c r="C67" s="185" t="s">
        <v>1823</v>
      </c>
      <c r="D67" s="178" t="s">
        <v>1721</v>
      </c>
      <c r="E67" s="179">
        <v>1</v>
      </c>
      <c r="F67" s="180"/>
      <c r="G67" s="181">
        <f t="shared" si="21"/>
        <v>0</v>
      </c>
      <c r="H67" s="180"/>
      <c r="I67" s="181">
        <f t="shared" si="22"/>
        <v>0</v>
      </c>
      <c r="J67" s="180"/>
      <c r="K67" s="181">
        <f t="shared" si="23"/>
        <v>0</v>
      </c>
      <c r="L67" s="181">
        <v>21</v>
      </c>
      <c r="M67" s="181">
        <f t="shared" si="24"/>
        <v>0</v>
      </c>
      <c r="N67" s="179">
        <v>0</v>
      </c>
      <c r="O67" s="179">
        <f t="shared" si="25"/>
        <v>0</v>
      </c>
      <c r="P67" s="179">
        <v>0</v>
      </c>
      <c r="Q67" s="179">
        <f t="shared" si="26"/>
        <v>0</v>
      </c>
      <c r="R67" s="181"/>
      <c r="S67" s="181" t="s">
        <v>672</v>
      </c>
      <c r="T67" s="182" t="s">
        <v>249</v>
      </c>
      <c r="U67" s="158">
        <v>0</v>
      </c>
      <c r="V67" s="158">
        <f t="shared" si="27"/>
        <v>0</v>
      </c>
      <c r="W67" s="158"/>
      <c r="X67" s="158" t="s">
        <v>963</v>
      </c>
      <c r="Y67" s="158" t="s">
        <v>250</v>
      </c>
      <c r="Z67" s="147"/>
      <c r="AA67" s="147"/>
      <c r="AB67" s="147"/>
      <c r="AC67" s="147"/>
      <c r="AD67" s="147"/>
      <c r="AE67" s="147"/>
      <c r="AF67" s="147"/>
      <c r="AG67" s="147" t="s">
        <v>1722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6">
        <v>57</v>
      </c>
      <c r="B68" s="177" t="s">
        <v>1824</v>
      </c>
      <c r="C68" s="185" t="s">
        <v>1825</v>
      </c>
      <c r="D68" s="178" t="s">
        <v>1721</v>
      </c>
      <c r="E68" s="179">
        <v>1</v>
      </c>
      <c r="F68" s="180"/>
      <c r="G68" s="181">
        <f t="shared" si="21"/>
        <v>0</v>
      </c>
      <c r="H68" s="180"/>
      <c r="I68" s="181">
        <f t="shared" si="22"/>
        <v>0</v>
      </c>
      <c r="J68" s="180"/>
      <c r="K68" s="181">
        <f t="shared" si="23"/>
        <v>0</v>
      </c>
      <c r="L68" s="181">
        <v>21</v>
      </c>
      <c r="M68" s="181">
        <f t="shared" si="24"/>
        <v>0</v>
      </c>
      <c r="N68" s="179">
        <v>0</v>
      </c>
      <c r="O68" s="179">
        <f t="shared" si="25"/>
        <v>0</v>
      </c>
      <c r="P68" s="179">
        <v>0</v>
      </c>
      <c r="Q68" s="179">
        <f t="shared" si="26"/>
        <v>0</v>
      </c>
      <c r="R68" s="181"/>
      <c r="S68" s="181" t="s">
        <v>672</v>
      </c>
      <c r="T68" s="182" t="s">
        <v>249</v>
      </c>
      <c r="U68" s="158">
        <v>0</v>
      </c>
      <c r="V68" s="158">
        <f t="shared" si="27"/>
        <v>0</v>
      </c>
      <c r="W68" s="158"/>
      <c r="X68" s="158" t="s">
        <v>963</v>
      </c>
      <c r="Y68" s="158" t="s">
        <v>250</v>
      </c>
      <c r="Z68" s="147"/>
      <c r="AA68" s="147"/>
      <c r="AB68" s="147"/>
      <c r="AC68" s="147"/>
      <c r="AD68" s="147"/>
      <c r="AE68" s="147"/>
      <c r="AF68" s="147"/>
      <c r="AG68" s="147" t="s">
        <v>1722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6">
        <v>58</v>
      </c>
      <c r="B69" s="177" t="s">
        <v>1826</v>
      </c>
      <c r="C69" s="185" t="s">
        <v>1827</v>
      </c>
      <c r="D69" s="178" t="s">
        <v>1721</v>
      </c>
      <c r="E69" s="179">
        <v>3</v>
      </c>
      <c r="F69" s="180"/>
      <c r="G69" s="181">
        <f t="shared" si="21"/>
        <v>0</v>
      </c>
      <c r="H69" s="180"/>
      <c r="I69" s="181">
        <f t="shared" si="22"/>
        <v>0</v>
      </c>
      <c r="J69" s="180"/>
      <c r="K69" s="181">
        <f t="shared" si="23"/>
        <v>0</v>
      </c>
      <c r="L69" s="181">
        <v>21</v>
      </c>
      <c r="M69" s="181">
        <f t="shared" si="24"/>
        <v>0</v>
      </c>
      <c r="N69" s="179">
        <v>0</v>
      </c>
      <c r="O69" s="179">
        <f t="shared" si="25"/>
        <v>0</v>
      </c>
      <c r="P69" s="179">
        <v>0</v>
      </c>
      <c r="Q69" s="179">
        <f t="shared" si="26"/>
        <v>0</v>
      </c>
      <c r="R69" s="181"/>
      <c r="S69" s="181" t="s">
        <v>672</v>
      </c>
      <c r="T69" s="182" t="s">
        <v>249</v>
      </c>
      <c r="U69" s="158">
        <v>0</v>
      </c>
      <c r="V69" s="158">
        <f t="shared" si="27"/>
        <v>0</v>
      </c>
      <c r="W69" s="158"/>
      <c r="X69" s="158" t="s">
        <v>963</v>
      </c>
      <c r="Y69" s="158" t="s">
        <v>250</v>
      </c>
      <c r="Z69" s="147"/>
      <c r="AA69" s="147"/>
      <c r="AB69" s="147"/>
      <c r="AC69" s="147"/>
      <c r="AD69" s="147"/>
      <c r="AE69" s="147"/>
      <c r="AF69" s="147"/>
      <c r="AG69" s="147" t="s">
        <v>1722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6">
        <v>59</v>
      </c>
      <c r="B70" s="177" t="s">
        <v>1828</v>
      </c>
      <c r="C70" s="185" t="s">
        <v>1829</v>
      </c>
      <c r="D70" s="178" t="s">
        <v>1721</v>
      </c>
      <c r="E70" s="179">
        <v>1</v>
      </c>
      <c r="F70" s="180"/>
      <c r="G70" s="181">
        <f t="shared" si="21"/>
        <v>0</v>
      </c>
      <c r="H70" s="180"/>
      <c r="I70" s="181">
        <f t="shared" si="22"/>
        <v>0</v>
      </c>
      <c r="J70" s="180"/>
      <c r="K70" s="181">
        <f t="shared" si="23"/>
        <v>0</v>
      </c>
      <c r="L70" s="181">
        <v>21</v>
      </c>
      <c r="M70" s="181">
        <f t="shared" si="24"/>
        <v>0</v>
      </c>
      <c r="N70" s="179">
        <v>0</v>
      </c>
      <c r="O70" s="179">
        <f t="shared" si="25"/>
        <v>0</v>
      </c>
      <c r="P70" s="179">
        <v>0</v>
      </c>
      <c r="Q70" s="179">
        <f t="shared" si="26"/>
        <v>0</v>
      </c>
      <c r="R70" s="181"/>
      <c r="S70" s="181" t="s">
        <v>672</v>
      </c>
      <c r="T70" s="182" t="s">
        <v>249</v>
      </c>
      <c r="U70" s="158">
        <v>0</v>
      </c>
      <c r="V70" s="158">
        <f t="shared" si="27"/>
        <v>0</v>
      </c>
      <c r="W70" s="158"/>
      <c r="X70" s="158" t="s">
        <v>963</v>
      </c>
      <c r="Y70" s="158" t="s">
        <v>250</v>
      </c>
      <c r="Z70" s="147"/>
      <c r="AA70" s="147"/>
      <c r="AB70" s="147"/>
      <c r="AC70" s="147"/>
      <c r="AD70" s="147"/>
      <c r="AE70" s="147"/>
      <c r="AF70" s="147"/>
      <c r="AG70" s="147" t="s">
        <v>1722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6">
        <v>60</v>
      </c>
      <c r="B71" s="177" t="s">
        <v>1830</v>
      </c>
      <c r="C71" s="185" t="s">
        <v>1831</v>
      </c>
      <c r="D71" s="178" t="s">
        <v>1721</v>
      </c>
      <c r="E71" s="179">
        <v>1</v>
      </c>
      <c r="F71" s="180"/>
      <c r="G71" s="181">
        <f t="shared" si="21"/>
        <v>0</v>
      </c>
      <c r="H71" s="180"/>
      <c r="I71" s="181">
        <f t="shared" si="22"/>
        <v>0</v>
      </c>
      <c r="J71" s="180"/>
      <c r="K71" s="181">
        <f t="shared" si="23"/>
        <v>0</v>
      </c>
      <c r="L71" s="181">
        <v>21</v>
      </c>
      <c r="M71" s="181">
        <f t="shared" si="24"/>
        <v>0</v>
      </c>
      <c r="N71" s="179">
        <v>0</v>
      </c>
      <c r="O71" s="179">
        <f t="shared" si="25"/>
        <v>0</v>
      </c>
      <c r="P71" s="179">
        <v>0</v>
      </c>
      <c r="Q71" s="179">
        <f t="shared" si="26"/>
        <v>0</v>
      </c>
      <c r="R71" s="181"/>
      <c r="S71" s="181" t="s">
        <v>672</v>
      </c>
      <c r="T71" s="182" t="s">
        <v>249</v>
      </c>
      <c r="U71" s="158">
        <v>0</v>
      </c>
      <c r="V71" s="158">
        <f t="shared" si="27"/>
        <v>0</v>
      </c>
      <c r="W71" s="158"/>
      <c r="X71" s="158" t="s">
        <v>963</v>
      </c>
      <c r="Y71" s="158" t="s">
        <v>250</v>
      </c>
      <c r="Z71" s="147"/>
      <c r="AA71" s="147"/>
      <c r="AB71" s="147"/>
      <c r="AC71" s="147"/>
      <c r="AD71" s="147"/>
      <c r="AE71" s="147"/>
      <c r="AF71" s="147"/>
      <c r="AG71" s="147" t="s">
        <v>1722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6">
        <v>61</v>
      </c>
      <c r="B72" s="177" t="s">
        <v>1832</v>
      </c>
      <c r="C72" s="185" t="s">
        <v>1833</v>
      </c>
      <c r="D72" s="178" t="s">
        <v>1721</v>
      </c>
      <c r="E72" s="179">
        <v>2</v>
      </c>
      <c r="F72" s="180"/>
      <c r="G72" s="181">
        <f t="shared" si="21"/>
        <v>0</v>
      </c>
      <c r="H72" s="180"/>
      <c r="I72" s="181">
        <f t="shared" si="22"/>
        <v>0</v>
      </c>
      <c r="J72" s="180"/>
      <c r="K72" s="181">
        <f t="shared" si="23"/>
        <v>0</v>
      </c>
      <c r="L72" s="181">
        <v>21</v>
      </c>
      <c r="M72" s="181">
        <f t="shared" si="24"/>
        <v>0</v>
      </c>
      <c r="N72" s="179">
        <v>0</v>
      </c>
      <c r="O72" s="179">
        <f t="shared" si="25"/>
        <v>0</v>
      </c>
      <c r="P72" s="179">
        <v>0</v>
      </c>
      <c r="Q72" s="179">
        <f t="shared" si="26"/>
        <v>0</v>
      </c>
      <c r="R72" s="181"/>
      <c r="S72" s="181" t="s">
        <v>672</v>
      </c>
      <c r="T72" s="182" t="s">
        <v>249</v>
      </c>
      <c r="U72" s="158">
        <v>0</v>
      </c>
      <c r="V72" s="158">
        <f t="shared" si="27"/>
        <v>0</v>
      </c>
      <c r="W72" s="158"/>
      <c r="X72" s="158" t="s">
        <v>963</v>
      </c>
      <c r="Y72" s="158" t="s">
        <v>250</v>
      </c>
      <c r="Z72" s="147"/>
      <c r="AA72" s="147"/>
      <c r="AB72" s="147"/>
      <c r="AC72" s="147"/>
      <c r="AD72" s="147"/>
      <c r="AE72" s="147"/>
      <c r="AF72" s="147"/>
      <c r="AG72" s="147" t="s">
        <v>1722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6">
        <v>62</v>
      </c>
      <c r="B73" s="177" t="s">
        <v>1834</v>
      </c>
      <c r="C73" s="185" t="s">
        <v>1835</v>
      </c>
      <c r="D73" s="178" t="s">
        <v>1721</v>
      </c>
      <c r="E73" s="179">
        <v>2</v>
      </c>
      <c r="F73" s="180"/>
      <c r="G73" s="181">
        <f t="shared" si="21"/>
        <v>0</v>
      </c>
      <c r="H73" s="180"/>
      <c r="I73" s="181">
        <f t="shared" si="22"/>
        <v>0</v>
      </c>
      <c r="J73" s="180"/>
      <c r="K73" s="181">
        <f t="shared" si="23"/>
        <v>0</v>
      </c>
      <c r="L73" s="181">
        <v>21</v>
      </c>
      <c r="M73" s="181">
        <f t="shared" si="24"/>
        <v>0</v>
      </c>
      <c r="N73" s="179">
        <v>0</v>
      </c>
      <c r="O73" s="179">
        <f t="shared" si="25"/>
        <v>0</v>
      </c>
      <c r="P73" s="179">
        <v>0</v>
      </c>
      <c r="Q73" s="179">
        <f t="shared" si="26"/>
        <v>0</v>
      </c>
      <c r="R73" s="181"/>
      <c r="S73" s="181" t="s">
        <v>672</v>
      </c>
      <c r="T73" s="182" t="s">
        <v>249</v>
      </c>
      <c r="U73" s="158">
        <v>0</v>
      </c>
      <c r="V73" s="158">
        <f t="shared" si="27"/>
        <v>0</v>
      </c>
      <c r="W73" s="158"/>
      <c r="X73" s="158" t="s">
        <v>963</v>
      </c>
      <c r="Y73" s="158" t="s">
        <v>250</v>
      </c>
      <c r="Z73" s="147"/>
      <c r="AA73" s="147"/>
      <c r="AB73" s="147"/>
      <c r="AC73" s="147"/>
      <c r="AD73" s="147"/>
      <c r="AE73" s="147"/>
      <c r="AF73" s="147"/>
      <c r="AG73" s="147" t="s">
        <v>1722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6">
        <v>63</v>
      </c>
      <c r="B74" s="177" t="s">
        <v>1836</v>
      </c>
      <c r="C74" s="185" t="s">
        <v>1837</v>
      </c>
      <c r="D74" s="178" t="s">
        <v>1721</v>
      </c>
      <c r="E74" s="179">
        <v>14</v>
      </c>
      <c r="F74" s="180"/>
      <c r="G74" s="181">
        <f t="shared" si="21"/>
        <v>0</v>
      </c>
      <c r="H74" s="180"/>
      <c r="I74" s="181">
        <f t="shared" si="22"/>
        <v>0</v>
      </c>
      <c r="J74" s="180"/>
      <c r="K74" s="181">
        <f t="shared" si="23"/>
        <v>0</v>
      </c>
      <c r="L74" s="181">
        <v>21</v>
      </c>
      <c r="M74" s="181">
        <f t="shared" si="24"/>
        <v>0</v>
      </c>
      <c r="N74" s="179">
        <v>0</v>
      </c>
      <c r="O74" s="179">
        <f t="shared" si="25"/>
        <v>0</v>
      </c>
      <c r="P74" s="179">
        <v>0</v>
      </c>
      <c r="Q74" s="179">
        <f t="shared" si="26"/>
        <v>0</v>
      </c>
      <c r="R74" s="181"/>
      <c r="S74" s="181" t="s">
        <v>672</v>
      </c>
      <c r="T74" s="182" t="s">
        <v>249</v>
      </c>
      <c r="U74" s="158">
        <v>0</v>
      </c>
      <c r="V74" s="158">
        <f t="shared" si="27"/>
        <v>0</v>
      </c>
      <c r="W74" s="158"/>
      <c r="X74" s="158" t="s">
        <v>963</v>
      </c>
      <c r="Y74" s="158" t="s">
        <v>250</v>
      </c>
      <c r="Z74" s="147"/>
      <c r="AA74" s="147"/>
      <c r="AB74" s="147"/>
      <c r="AC74" s="147"/>
      <c r="AD74" s="147"/>
      <c r="AE74" s="147"/>
      <c r="AF74" s="147"/>
      <c r="AG74" s="147" t="s">
        <v>1722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6">
        <v>64</v>
      </c>
      <c r="B75" s="177" t="s">
        <v>1838</v>
      </c>
      <c r="C75" s="185" t="s">
        <v>1839</v>
      </c>
      <c r="D75" s="178" t="s">
        <v>1721</v>
      </c>
      <c r="E75" s="179">
        <v>4</v>
      </c>
      <c r="F75" s="180"/>
      <c r="G75" s="181">
        <f t="shared" si="21"/>
        <v>0</v>
      </c>
      <c r="H75" s="180"/>
      <c r="I75" s="181">
        <f t="shared" si="22"/>
        <v>0</v>
      </c>
      <c r="J75" s="180"/>
      <c r="K75" s="181">
        <f t="shared" si="23"/>
        <v>0</v>
      </c>
      <c r="L75" s="181">
        <v>21</v>
      </c>
      <c r="M75" s="181">
        <f t="shared" si="24"/>
        <v>0</v>
      </c>
      <c r="N75" s="179">
        <v>0</v>
      </c>
      <c r="O75" s="179">
        <f t="shared" si="25"/>
        <v>0</v>
      </c>
      <c r="P75" s="179">
        <v>0</v>
      </c>
      <c r="Q75" s="179">
        <f t="shared" si="26"/>
        <v>0</v>
      </c>
      <c r="R75" s="181"/>
      <c r="S75" s="181" t="s">
        <v>672</v>
      </c>
      <c r="T75" s="182" t="s">
        <v>249</v>
      </c>
      <c r="U75" s="158">
        <v>0</v>
      </c>
      <c r="V75" s="158">
        <f t="shared" si="27"/>
        <v>0</v>
      </c>
      <c r="W75" s="158"/>
      <c r="X75" s="158" t="s">
        <v>963</v>
      </c>
      <c r="Y75" s="158" t="s">
        <v>250</v>
      </c>
      <c r="Z75" s="147"/>
      <c r="AA75" s="147"/>
      <c r="AB75" s="147"/>
      <c r="AC75" s="147"/>
      <c r="AD75" s="147"/>
      <c r="AE75" s="147"/>
      <c r="AF75" s="147"/>
      <c r="AG75" s="147" t="s">
        <v>1722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6">
        <v>65</v>
      </c>
      <c r="B76" s="177" t="s">
        <v>1840</v>
      </c>
      <c r="C76" s="185" t="s">
        <v>1841</v>
      </c>
      <c r="D76" s="178" t="s">
        <v>1721</v>
      </c>
      <c r="E76" s="179">
        <v>5</v>
      </c>
      <c r="F76" s="180"/>
      <c r="G76" s="181">
        <f t="shared" si="21"/>
        <v>0</v>
      </c>
      <c r="H76" s="180"/>
      <c r="I76" s="181">
        <f t="shared" si="22"/>
        <v>0</v>
      </c>
      <c r="J76" s="180"/>
      <c r="K76" s="181">
        <f t="shared" si="23"/>
        <v>0</v>
      </c>
      <c r="L76" s="181">
        <v>21</v>
      </c>
      <c r="M76" s="181">
        <f t="shared" si="24"/>
        <v>0</v>
      </c>
      <c r="N76" s="179">
        <v>0</v>
      </c>
      <c r="O76" s="179">
        <f t="shared" si="25"/>
        <v>0</v>
      </c>
      <c r="P76" s="179">
        <v>0</v>
      </c>
      <c r="Q76" s="179">
        <f t="shared" si="26"/>
        <v>0</v>
      </c>
      <c r="R76" s="181"/>
      <c r="S76" s="181" t="s">
        <v>672</v>
      </c>
      <c r="T76" s="182" t="s">
        <v>249</v>
      </c>
      <c r="U76" s="158">
        <v>0</v>
      </c>
      <c r="V76" s="158">
        <f t="shared" si="27"/>
        <v>0</v>
      </c>
      <c r="W76" s="158"/>
      <c r="X76" s="158" t="s">
        <v>963</v>
      </c>
      <c r="Y76" s="158" t="s">
        <v>250</v>
      </c>
      <c r="Z76" s="147"/>
      <c r="AA76" s="147"/>
      <c r="AB76" s="147"/>
      <c r="AC76" s="147"/>
      <c r="AD76" s="147"/>
      <c r="AE76" s="147"/>
      <c r="AF76" s="147"/>
      <c r="AG76" s="147" t="s">
        <v>1722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6">
        <v>66</v>
      </c>
      <c r="B77" s="177" t="s">
        <v>1842</v>
      </c>
      <c r="C77" s="185" t="s">
        <v>1843</v>
      </c>
      <c r="D77" s="178" t="s">
        <v>1721</v>
      </c>
      <c r="E77" s="179">
        <v>2</v>
      </c>
      <c r="F77" s="180"/>
      <c r="G77" s="181">
        <f t="shared" si="21"/>
        <v>0</v>
      </c>
      <c r="H77" s="180"/>
      <c r="I77" s="181">
        <f t="shared" si="22"/>
        <v>0</v>
      </c>
      <c r="J77" s="180"/>
      <c r="K77" s="181">
        <f t="shared" si="23"/>
        <v>0</v>
      </c>
      <c r="L77" s="181">
        <v>21</v>
      </c>
      <c r="M77" s="181">
        <f t="shared" si="24"/>
        <v>0</v>
      </c>
      <c r="N77" s="179">
        <v>0</v>
      </c>
      <c r="O77" s="179">
        <f t="shared" si="25"/>
        <v>0</v>
      </c>
      <c r="P77" s="179">
        <v>0</v>
      </c>
      <c r="Q77" s="179">
        <f t="shared" si="26"/>
        <v>0</v>
      </c>
      <c r="R77" s="181"/>
      <c r="S77" s="181" t="s">
        <v>672</v>
      </c>
      <c r="T77" s="182" t="s">
        <v>249</v>
      </c>
      <c r="U77" s="158">
        <v>0</v>
      </c>
      <c r="V77" s="158">
        <f t="shared" si="27"/>
        <v>0</v>
      </c>
      <c r="W77" s="158"/>
      <c r="X77" s="158" t="s">
        <v>963</v>
      </c>
      <c r="Y77" s="158" t="s">
        <v>250</v>
      </c>
      <c r="Z77" s="147"/>
      <c r="AA77" s="147"/>
      <c r="AB77" s="147"/>
      <c r="AC77" s="147"/>
      <c r="AD77" s="147"/>
      <c r="AE77" s="147"/>
      <c r="AF77" s="147"/>
      <c r="AG77" s="147" t="s">
        <v>1722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6">
        <v>67</v>
      </c>
      <c r="B78" s="177" t="s">
        <v>1844</v>
      </c>
      <c r="C78" s="185" t="s">
        <v>1845</v>
      </c>
      <c r="D78" s="178" t="s">
        <v>1721</v>
      </c>
      <c r="E78" s="179">
        <v>2</v>
      </c>
      <c r="F78" s="180"/>
      <c r="G78" s="181">
        <f t="shared" si="21"/>
        <v>0</v>
      </c>
      <c r="H78" s="180"/>
      <c r="I78" s="181">
        <f t="shared" si="22"/>
        <v>0</v>
      </c>
      <c r="J78" s="180"/>
      <c r="K78" s="181">
        <f t="shared" si="23"/>
        <v>0</v>
      </c>
      <c r="L78" s="181">
        <v>21</v>
      </c>
      <c r="M78" s="181">
        <f t="shared" si="24"/>
        <v>0</v>
      </c>
      <c r="N78" s="179">
        <v>0</v>
      </c>
      <c r="O78" s="179">
        <f t="shared" si="25"/>
        <v>0</v>
      </c>
      <c r="P78" s="179">
        <v>0</v>
      </c>
      <c r="Q78" s="179">
        <f t="shared" si="26"/>
        <v>0</v>
      </c>
      <c r="R78" s="181"/>
      <c r="S78" s="181" t="s">
        <v>672</v>
      </c>
      <c r="T78" s="182" t="s">
        <v>249</v>
      </c>
      <c r="U78" s="158">
        <v>0</v>
      </c>
      <c r="V78" s="158">
        <f t="shared" si="27"/>
        <v>0</v>
      </c>
      <c r="W78" s="158"/>
      <c r="X78" s="158" t="s">
        <v>963</v>
      </c>
      <c r="Y78" s="158" t="s">
        <v>250</v>
      </c>
      <c r="Z78" s="147"/>
      <c r="AA78" s="147"/>
      <c r="AB78" s="147"/>
      <c r="AC78" s="147"/>
      <c r="AD78" s="147"/>
      <c r="AE78" s="147"/>
      <c r="AF78" s="147"/>
      <c r="AG78" s="147" t="s">
        <v>1722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6">
        <v>68</v>
      </c>
      <c r="B79" s="177" t="s">
        <v>1846</v>
      </c>
      <c r="C79" s="185" t="s">
        <v>1847</v>
      </c>
      <c r="D79" s="178" t="s">
        <v>1721</v>
      </c>
      <c r="E79" s="179">
        <v>8</v>
      </c>
      <c r="F79" s="180"/>
      <c r="G79" s="181">
        <f t="shared" si="21"/>
        <v>0</v>
      </c>
      <c r="H79" s="180"/>
      <c r="I79" s="181">
        <f t="shared" si="22"/>
        <v>0</v>
      </c>
      <c r="J79" s="180"/>
      <c r="K79" s="181">
        <f t="shared" si="23"/>
        <v>0</v>
      </c>
      <c r="L79" s="181">
        <v>21</v>
      </c>
      <c r="M79" s="181">
        <f t="shared" si="24"/>
        <v>0</v>
      </c>
      <c r="N79" s="179">
        <v>0</v>
      </c>
      <c r="O79" s="179">
        <f t="shared" si="25"/>
        <v>0</v>
      </c>
      <c r="P79" s="179">
        <v>0</v>
      </c>
      <c r="Q79" s="179">
        <f t="shared" si="26"/>
        <v>0</v>
      </c>
      <c r="R79" s="181"/>
      <c r="S79" s="181" t="s">
        <v>672</v>
      </c>
      <c r="T79" s="182" t="s">
        <v>249</v>
      </c>
      <c r="U79" s="158">
        <v>0</v>
      </c>
      <c r="V79" s="158">
        <f t="shared" si="27"/>
        <v>0</v>
      </c>
      <c r="W79" s="158"/>
      <c r="X79" s="158" t="s">
        <v>963</v>
      </c>
      <c r="Y79" s="158" t="s">
        <v>250</v>
      </c>
      <c r="Z79" s="147"/>
      <c r="AA79" s="147"/>
      <c r="AB79" s="147"/>
      <c r="AC79" s="147"/>
      <c r="AD79" s="147"/>
      <c r="AE79" s="147"/>
      <c r="AF79" s="147"/>
      <c r="AG79" s="147" t="s">
        <v>1722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6">
        <v>69</v>
      </c>
      <c r="B80" s="177" t="s">
        <v>1848</v>
      </c>
      <c r="C80" s="185" t="s">
        <v>1849</v>
      </c>
      <c r="D80" s="178" t="s">
        <v>1721</v>
      </c>
      <c r="E80" s="179">
        <v>4</v>
      </c>
      <c r="F80" s="180"/>
      <c r="G80" s="181">
        <f t="shared" si="21"/>
        <v>0</v>
      </c>
      <c r="H80" s="180"/>
      <c r="I80" s="181">
        <f t="shared" si="22"/>
        <v>0</v>
      </c>
      <c r="J80" s="180"/>
      <c r="K80" s="181">
        <f t="shared" si="23"/>
        <v>0</v>
      </c>
      <c r="L80" s="181">
        <v>21</v>
      </c>
      <c r="M80" s="181">
        <f t="shared" si="24"/>
        <v>0</v>
      </c>
      <c r="N80" s="179">
        <v>0</v>
      </c>
      <c r="O80" s="179">
        <f t="shared" si="25"/>
        <v>0</v>
      </c>
      <c r="P80" s="179">
        <v>0</v>
      </c>
      <c r="Q80" s="179">
        <f t="shared" si="26"/>
        <v>0</v>
      </c>
      <c r="R80" s="181"/>
      <c r="S80" s="181" t="s">
        <v>672</v>
      </c>
      <c r="T80" s="182" t="s">
        <v>249</v>
      </c>
      <c r="U80" s="158">
        <v>0</v>
      </c>
      <c r="V80" s="158">
        <f t="shared" si="27"/>
        <v>0</v>
      </c>
      <c r="W80" s="158"/>
      <c r="X80" s="158" t="s">
        <v>963</v>
      </c>
      <c r="Y80" s="158" t="s">
        <v>250</v>
      </c>
      <c r="Z80" s="147"/>
      <c r="AA80" s="147"/>
      <c r="AB80" s="147"/>
      <c r="AC80" s="147"/>
      <c r="AD80" s="147"/>
      <c r="AE80" s="147"/>
      <c r="AF80" s="147"/>
      <c r="AG80" s="147" t="s">
        <v>1722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6">
        <v>70</v>
      </c>
      <c r="B81" s="177" t="s">
        <v>1850</v>
      </c>
      <c r="C81" s="185" t="s">
        <v>1851</v>
      </c>
      <c r="D81" s="178" t="s">
        <v>1721</v>
      </c>
      <c r="E81" s="179">
        <v>1</v>
      </c>
      <c r="F81" s="180"/>
      <c r="G81" s="181">
        <f t="shared" si="21"/>
        <v>0</v>
      </c>
      <c r="H81" s="180"/>
      <c r="I81" s="181">
        <f t="shared" si="22"/>
        <v>0</v>
      </c>
      <c r="J81" s="180"/>
      <c r="K81" s="181">
        <f t="shared" si="23"/>
        <v>0</v>
      </c>
      <c r="L81" s="181">
        <v>21</v>
      </c>
      <c r="M81" s="181">
        <f t="shared" si="24"/>
        <v>0</v>
      </c>
      <c r="N81" s="179">
        <v>0</v>
      </c>
      <c r="O81" s="179">
        <f t="shared" si="25"/>
        <v>0</v>
      </c>
      <c r="P81" s="179">
        <v>0</v>
      </c>
      <c r="Q81" s="179">
        <f t="shared" si="26"/>
        <v>0</v>
      </c>
      <c r="R81" s="181"/>
      <c r="S81" s="181" t="s">
        <v>672</v>
      </c>
      <c r="T81" s="182" t="s">
        <v>249</v>
      </c>
      <c r="U81" s="158">
        <v>0</v>
      </c>
      <c r="V81" s="158">
        <f t="shared" si="27"/>
        <v>0</v>
      </c>
      <c r="W81" s="158"/>
      <c r="X81" s="158" t="s">
        <v>963</v>
      </c>
      <c r="Y81" s="158" t="s">
        <v>250</v>
      </c>
      <c r="Z81" s="147"/>
      <c r="AA81" s="147"/>
      <c r="AB81" s="147"/>
      <c r="AC81" s="147"/>
      <c r="AD81" s="147"/>
      <c r="AE81" s="147"/>
      <c r="AF81" s="147"/>
      <c r="AG81" s="147" t="s">
        <v>1722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6">
        <v>71</v>
      </c>
      <c r="B82" s="177" t="s">
        <v>1852</v>
      </c>
      <c r="C82" s="185" t="s">
        <v>1853</v>
      </c>
      <c r="D82" s="178" t="s">
        <v>1721</v>
      </c>
      <c r="E82" s="179">
        <v>2</v>
      </c>
      <c r="F82" s="180"/>
      <c r="G82" s="181">
        <f t="shared" si="21"/>
        <v>0</v>
      </c>
      <c r="H82" s="180"/>
      <c r="I82" s="181">
        <f t="shared" si="22"/>
        <v>0</v>
      </c>
      <c r="J82" s="180"/>
      <c r="K82" s="181">
        <f t="shared" si="23"/>
        <v>0</v>
      </c>
      <c r="L82" s="181">
        <v>21</v>
      </c>
      <c r="M82" s="181">
        <f t="shared" si="24"/>
        <v>0</v>
      </c>
      <c r="N82" s="179">
        <v>0</v>
      </c>
      <c r="O82" s="179">
        <f t="shared" si="25"/>
        <v>0</v>
      </c>
      <c r="P82" s="179">
        <v>0</v>
      </c>
      <c r="Q82" s="179">
        <f t="shared" si="26"/>
        <v>0</v>
      </c>
      <c r="R82" s="181"/>
      <c r="S82" s="181" t="s">
        <v>672</v>
      </c>
      <c r="T82" s="182" t="s">
        <v>249</v>
      </c>
      <c r="U82" s="158">
        <v>0</v>
      </c>
      <c r="V82" s="158">
        <f t="shared" si="27"/>
        <v>0</v>
      </c>
      <c r="W82" s="158"/>
      <c r="X82" s="158" t="s">
        <v>963</v>
      </c>
      <c r="Y82" s="158" t="s">
        <v>250</v>
      </c>
      <c r="Z82" s="147"/>
      <c r="AA82" s="147"/>
      <c r="AB82" s="147"/>
      <c r="AC82" s="147"/>
      <c r="AD82" s="147"/>
      <c r="AE82" s="147"/>
      <c r="AF82" s="147"/>
      <c r="AG82" s="147" t="s">
        <v>1722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6">
        <v>72</v>
      </c>
      <c r="B83" s="177" t="s">
        <v>1854</v>
      </c>
      <c r="C83" s="185" t="s">
        <v>1855</v>
      </c>
      <c r="D83" s="178" t="s">
        <v>1721</v>
      </c>
      <c r="E83" s="179">
        <v>2</v>
      </c>
      <c r="F83" s="180"/>
      <c r="G83" s="181">
        <f t="shared" si="21"/>
        <v>0</v>
      </c>
      <c r="H83" s="180"/>
      <c r="I83" s="181">
        <f t="shared" si="22"/>
        <v>0</v>
      </c>
      <c r="J83" s="180"/>
      <c r="K83" s="181">
        <f t="shared" si="23"/>
        <v>0</v>
      </c>
      <c r="L83" s="181">
        <v>21</v>
      </c>
      <c r="M83" s="181">
        <f t="shared" si="24"/>
        <v>0</v>
      </c>
      <c r="N83" s="179">
        <v>0</v>
      </c>
      <c r="O83" s="179">
        <f t="shared" si="25"/>
        <v>0</v>
      </c>
      <c r="P83" s="179">
        <v>0</v>
      </c>
      <c r="Q83" s="179">
        <f t="shared" si="26"/>
        <v>0</v>
      </c>
      <c r="R83" s="181"/>
      <c r="S83" s="181" t="s">
        <v>672</v>
      </c>
      <c r="T83" s="182" t="s">
        <v>249</v>
      </c>
      <c r="U83" s="158">
        <v>0</v>
      </c>
      <c r="V83" s="158">
        <f t="shared" si="27"/>
        <v>0</v>
      </c>
      <c r="W83" s="158"/>
      <c r="X83" s="158" t="s">
        <v>963</v>
      </c>
      <c r="Y83" s="158" t="s">
        <v>250</v>
      </c>
      <c r="Z83" s="147"/>
      <c r="AA83" s="147"/>
      <c r="AB83" s="147"/>
      <c r="AC83" s="147"/>
      <c r="AD83" s="147"/>
      <c r="AE83" s="147"/>
      <c r="AF83" s="147"/>
      <c r="AG83" s="147" t="s">
        <v>1722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76">
        <v>73</v>
      </c>
      <c r="B84" s="177" t="s">
        <v>1856</v>
      </c>
      <c r="C84" s="185" t="s">
        <v>1795</v>
      </c>
      <c r="D84" s="178" t="s">
        <v>1708</v>
      </c>
      <c r="E84" s="179">
        <v>1</v>
      </c>
      <c r="F84" s="180"/>
      <c r="G84" s="181">
        <f t="shared" si="21"/>
        <v>0</v>
      </c>
      <c r="H84" s="180"/>
      <c r="I84" s="181">
        <f t="shared" si="22"/>
        <v>0</v>
      </c>
      <c r="J84" s="180"/>
      <c r="K84" s="181">
        <f t="shared" si="23"/>
        <v>0</v>
      </c>
      <c r="L84" s="181">
        <v>21</v>
      </c>
      <c r="M84" s="181">
        <f t="shared" si="24"/>
        <v>0</v>
      </c>
      <c r="N84" s="179">
        <v>0</v>
      </c>
      <c r="O84" s="179">
        <f t="shared" si="25"/>
        <v>0</v>
      </c>
      <c r="P84" s="179">
        <v>0</v>
      </c>
      <c r="Q84" s="179">
        <f t="shared" si="26"/>
        <v>0</v>
      </c>
      <c r="R84" s="181"/>
      <c r="S84" s="181" t="s">
        <v>672</v>
      </c>
      <c r="T84" s="182" t="s">
        <v>249</v>
      </c>
      <c r="U84" s="158">
        <v>0</v>
      </c>
      <c r="V84" s="158">
        <f t="shared" si="27"/>
        <v>0</v>
      </c>
      <c r="W84" s="158"/>
      <c r="X84" s="158" t="s">
        <v>963</v>
      </c>
      <c r="Y84" s="158" t="s">
        <v>250</v>
      </c>
      <c r="Z84" s="147"/>
      <c r="AA84" s="147"/>
      <c r="AB84" s="147"/>
      <c r="AC84" s="147"/>
      <c r="AD84" s="147"/>
      <c r="AE84" s="147"/>
      <c r="AF84" s="147"/>
      <c r="AG84" s="147" t="s">
        <v>1722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6">
        <v>74</v>
      </c>
      <c r="B85" s="177" t="s">
        <v>1857</v>
      </c>
      <c r="C85" s="185" t="s">
        <v>1797</v>
      </c>
      <c r="D85" s="178" t="s">
        <v>1708</v>
      </c>
      <c r="E85" s="179">
        <v>1</v>
      </c>
      <c r="F85" s="180"/>
      <c r="G85" s="181">
        <f t="shared" si="21"/>
        <v>0</v>
      </c>
      <c r="H85" s="180"/>
      <c r="I85" s="181">
        <f t="shared" si="22"/>
        <v>0</v>
      </c>
      <c r="J85" s="180"/>
      <c r="K85" s="181">
        <f t="shared" si="23"/>
        <v>0</v>
      </c>
      <c r="L85" s="181">
        <v>21</v>
      </c>
      <c r="M85" s="181">
        <f t="shared" si="24"/>
        <v>0</v>
      </c>
      <c r="N85" s="179">
        <v>0</v>
      </c>
      <c r="O85" s="179">
        <f t="shared" si="25"/>
        <v>0</v>
      </c>
      <c r="P85" s="179">
        <v>0</v>
      </c>
      <c r="Q85" s="179">
        <f t="shared" si="26"/>
        <v>0</v>
      </c>
      <c r="R85" s="181"/>
      <c r="S85" s="181" t="s">
        <v>672</v>
      </c>
      <c r="T85" s="182" t="s">
        <v>249</v>
      </c>
      <c r="U85" s="158">
        <v>0</v>
      </c>
      <c r="V85" s="158">
        <f t="shared" si="27"/>
        <v>0</v>
      </c>
      <c r="W85" s="158"/>
      <c r="X85" s="158" t="s">
        <v>963</v>
      </c>
      <c r="Y85" s="158" t="s">
        <v>250</v>
      </c>
      <c r="Z85" s="147"/>
      <c r="AA85" s="147"/>
      <c r="AB85" s="147"/>
      <c r="AC85" s="147"/>
      <c r="AD85" s="147"/>
      <c r="AE85" s="147"/>
      <c r="AF85" s="147"/>
      <c r="AG85" s="147" t="s">
        <v>1722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6">
        <v>75</v>
      </c>
      <c r="B86" s="177" t="s">
        <v>1858</v>
      </c>
      <c r="C86" s="185" t="s">
        <v>1859</v>
      </c>
      <c r="D86" s="178" t="s">
        <v>565</v>
      </c>
      <c r="E86" s="179">
        <v>18</v>
      </c>
      <c r="F86" s="180"/>
      <c r="G86" s="181">
        <f t="shared" si="21"/>
        <v>0</v>
      </c>
      <c r="H86" s="180"/>
      <c r="I86" s="181">
        <f t="shared" si="22"/>
        <v>0</v>
      </c>
      <c r="J86" s="180"/>
      <c r="K86" s="181">
        <f t="shared" si="23"/>
        <v>0</v>
      </c>
      <c r="L86" s="181">
        <v>21</v>
      </c>
      <c r="M86" s="181">
        <f t="shared" si="24"/>
        <v>0</v>
      </c>
      <c r="N86" s="179">
        <v>0</v>
      </c>
      <c r="O86" s="179">
        <f t="shared" si="25"/>
        <v>0</v>
      </c>
      <c r="P86" s="179">
        <v>0</v>
      </c>
      <c r="Q86" s="179">
        <f t="shared" si="26"/>
        <v>0</v>
      </c>
      <c r="R86" s="181"/>
      <c r="S86" s="181" t="s">
        <v>672</v>
      </c>
      <c r="T86" s="182" t="s">
        <v>249</v>
      </c>
      <c r="U86" s="158">
        <v>0</v>
      </c>
      <c r="V86" s="158">
        <f t="shared" si="27"/>
        <v>0</v>
      </c>
      <c r="W86" s="158"/>
      <c r="X86" s="158" t="s">
        <v>963</v>
      </c>
      <c r="Y86" s="158" t="s">
        <v>250</v>
      </c>
      <c r="Z86" s="147"/>
      <c r="AA86" s="147"/>
      <c r="AB86" s="147"/>
      <c r="AC86" s="147"/>
      <c r="AD86" s="147"/>
      <c r="AE86" s="147"/>
      <c r="AF86" s="147"/>
      <c r="AG86" s="147" t="s">
        <v>1722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76">
        <v>76</v>
      </c>
      <c r="B87" s="177" t="s">
        <v>1860</v>
      </c>
      <c r="C87" s="185" t="s">
        <v>1861</v>
      </c>
      <c r="D87" s="178" t="s">
        <v>671</v>
      </c>
      <c r="E87" s="179">
        <v>1</v>
      </c>
      <c r="F87" s="180"/>
      <c r="G87" s="181">
        <f t="shared" si="21"/>
        <v>0</v>
      </c>
      <c r="H87" s="180"/>
      <c r="I87" s="181">
        <f t="shared" si="22"/>
        <v>0</v>
      </c>
      <c r="J87" s="180"/>
      <c r="K87" s="181">
        <f t="shared" si="23"/>
        <v>0</v>
      </c>
      <c r="L87" s="181">
        <v>21</v>
      </c>
      <c r="M87" s="181">
        <f t="shared" si="24"/>
        <v>0</v>
      </c>
      <c r="N87" s="179">
        <v>0</v>
      </c>
      <c r="O87" s="179">
        <f t="shared" si="25"/>
        <v>0</v>
      </c>
      <c r="P87" s="179">
        <v>0</v>
      </c>
      <c r="Q87" s="179">
        <f t="shared" si="26"/>
        <v>0</v>
      </c>
      <c r="R87" s="181"/>
      <c r="S87" s="181" t="s">
        <v>672</v>
      </c>
      <c r="T87" s="182" t="s">
        <v>249</v>
      </c>
      <c r="U87" s="158">
        <v>0</v>
      </c>
      <c r="V87" s="158">
        <f t="shared" si="27"/>
        <v>0</v>
      </c>
      <c r="W87" s="158"/>
      <c r="X87" s="158" t="s">
        <v>290</v>
      </c>
      <c r="Y87" s="158" t="s">
        <v>250</v>
      </c>
      <c r="Z87" s="147"/>
      <c r="AA87" s="147"/>
      <c r="AB87" s="147"/>
      <c r="AC87" s="147"/>
      <c r="AD87" s="147"/>
      <c r="AE87" s="147"/>
      <c r="AF87" s="147"/>
      <c r="AG87" s="147" t="s">
        <v>1729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x14ac:dyDescent="0.2">
      <c r="A88" s="161" t="s">
        <v>243</v>
      </c>
      <c r="B88" s="162" t="s">
        <v>61</v>
      </c>
      <c r="C88" s="183" t="s">
        <v>84</v>
      </c>
      <c r="D88" s="163"/>
      <c r="E88" s="164"/>
      <c r="F88" s="165"/>
      <c r="G88" s="165">
        <f>SUMIF(AG89:AG111,"&lt;&gt;NOR",G89:G111)</f>
        <v>0</v>
      </c>
      <c r="H88" s="165"/>
      <c r="I88" s="165">
        <f>SUM(I89:I111)</f>
        <v>0</v>
      </c>
      <c r="J88" s="165"/>
      <c r="K88" s="165">
        <f>SUM(K89:K111)</f>
        <v>0</v>
      </c>
      <c r="L88" s="165"/>
      <c r="M88" s="165">
        <f>SUM(M89:M111)</f>
        <v>0</v>
      </c>
      <c r="N88" s="164"/>
      <c r="O88" s="164">
        <f>SUM(O89:O111)</f>
        <v>0</v>
      </c>
      <c r="P88" s="164"/>
      <c r="Q88" s="164">
        <f>SUM(Q89:Q111)</f>
        <v>0</v>
      </c>
      <c r="R88" s="165"/>
      <c r="S88" s="165"/>
      <c r="T88" s="166"/>
      <c r="U88" s="160"/>
      <c r="V88" s="160">
        <f>SUM(V89:V111)</f>
        <v>0</v>
      </c>
      <c r="W88" s="160"/>
      <c r="X88" s="160"/>
      <c r="Y88" s="160"/>
      <c r="AG88" t="s">
        <v>244</v>
      </c>
    </row>
    <row r="89" spans="1:60" ht="22.5" outlineLevel="1" x14ac:dyDescent="0.2">
      <c r="A89" s="176">
        <v>77</v>
      </c>
      <c r="B89" s="177" t="s">
        <v>1862</v>
      </c>
      <c r="C89" s="185" t="s">
        <v>1863</v>
      </c>
      <c r="D89" s="178" t="s">
        <v>1721</v>
      </c>
      <c r="E89" s="179">
        <v>1</v>
      </c>
      <c r="F89" s="180"/>
      <c r="G89" s="181">
        <f t="shared" ref="G89:G111" si="28">ROUND(E89*F89,2)</f>
        <v>0</v>
      </c>
      <c r="H89" s="180"/>
      <c r="I89" s="181">
        <f t="shared" ref="I89:I111" si="29">ROUND(E89*H89,2)</f>
        <v>0</v>
      </c>
      <c r="J89" s="180"/>
      <c r="K89" s="181">
        <f t="shared" ref="K89:K111" si="30">ROUND(E89*J89,2)</f>
        <v>0</v>
      </c>
      <c r="L89" s="181">
        <v>21</v>
      </c>
      <c r="M89" s="181">
        <f t="shared" ref="M89:M111" si="31">G89*(1+L89/100)</f>
        <v>0</v>
      </c>
      <c r="N89" s="179">
        <v>0</v>
      </c>
      <c r="O89" s="179">
        <f t="shared" ref="O89:O111" si="32">ROUND(E89*N89,2)</f>
        <v>0</v>
      </c>
      <c r="P89" s="179">
        <v>0</v>
      </c>
      <c r="Q89" s="179">
        <f t="shared" ref="Q89:Q111" si="33">ROUND(E89*P89,2)</f>
        <v>0</v>
      </c>
      <c r="R89" s="181"/>
      <c r="S89" s="181" t="s">
        <v>672</v>
      </c>
      <c r="T89" s="182" t="s">
        <v>249</v>
      </c>
      <c r="U89" s="158">
        <v>0</v>
      </c>
      <c r="V89" s="158">
        <f t="shared" ref="V89:V111" si="34">ROUND(E89*U89,2)</f>
        <v>0</v>
      </c>
      <c r="W89" s="158"/>
      <c r="X89" s="158" t="s">
        <v>963</v>
      </c>
      <c r="Y89" s="158" t="s">
        <v>250</v>
      </c>
      <c r="Z89" s="147"/>
      <c r="AA89" s="147"/>
      <c r="AB89" s="147"/>
      <c r="AC89" s="147"/>
      <c r="AD89" s="147"/>
      <c r="AE89" s="147"/>
      <c r="AF89" s="147"/>
      <c r="AG89" s="147" t="s">
        <v>1722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76">
        <v>78</v>
      </c>
      <c r="B90" s="177" t="s">
        <v>1864</v>
      </c>
      <c r="C90" s="185" t="s">
        <v>1865</v>
      </c>
      <c r="D90" s="178" t="s">
        <v>1721</v>
      </c>
      <c r="E90" s="179">
        <v>1</v>
      </c>
      <c r="F90" s="180"/>
      <c r="G90" s="181">
        <f t="shared" si="28"/>
        <v>0</v>
      </c>
      <c r="H90" s="180"/>
      <c r="I90" s="181">
        <f t="shared" si="29"/>
        <v>0</v>
      </c>
      <c r="J90" s="180"/>
      <c r="K90" s="181">
        <f t="shared" si="30"/>
        <v>0</v>
      </c>
      <c r="L90" s="181">
        <v>21</v>
      </c>
      <c r="M90" s="181">
        <f t="shared" si="31"/>
        <v>0</v>
      </c>
      <c r="N90" s="179">
        <v>0</v>
      </c>
      <c r="O90" s="179">
        <f t="shared" si="32"/>
        <v>0</v>
      </c>
      <c r="P90" s="179">
        <v>0</v>
      </c>
      <c r="Q90" s="179">
        <f t="shared" si="33"/>
        <v>0</v>
      </c>
      <c r="R90" s="181"/>
      <c r="S90" s="181" t="s">
        <v>672</v>
      </c>
      <c r="T90" s="182" t="s">
        <v>249</v>
      </c>
      <c r="U90" s="158">
        <v>0</v>
      </c>
      <c r="V90" s="158">
        <f t="shared" si="34"/>
        <v>0</v>
      </c>
      <c r="W90" s="158"/>
      <c r="X90" s="158" t="s">
        <v>963</v>
      </c>
      <c r="Y90" s="158" t="s">
        <v>250</v>
      </c>
      <c r="Z90" s="147"/>
      <c r="AA90" s="147"/>
      <c r="AB90" s="147"/>
      <c r="AC90" s="147"/>
      <c r="AD90" s="147"/>
      <c r="AE90" s="147"/>
      <c r="AF90" s="147"/>
      <c r="AG90" s="147" t="s">
        <v>1722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6">
        <v>79</v>
      </c>
      <c r="B91" s="177" t="s">
        <v>1866</v>
      </c>
      <c r="C91" s="185" t="s">
        <v>1821</v>
      </c>
      <c r="D91" s="178" t="s">
        <v>1721</v>
      </c>
      <c r="E91" s="179">
        <v>1</v>
      </c>
      <c r="F91" s="180"/>
      <c r="G91" s="181">
        <f t="shared" si="28"/>
        <v>0</v>
      </c>
      <c r="H91" s="180"/>
      <c r="I91" s="181">
        <f t="shared" si="29"/>
        <v>0</v>
      </c>
      <c r="J91" s="180"/>
      <c r="K91" s="181">
        <f t="shared" si="30"/>
        <v>0</v>
      </c>
      <c r="L91" s="181">
        <v>21</v>
      </c>
      <c r="M91" s="181">
        <f t="shared" si="31"/>
        <v>0</v>
      </c>
      <c r="N91" s="179">
        <v>0</v>
      </c>
      <c r="O91" s="179">
        <f t="shared" si="32"/>
        <v>0</v>
      </c>
      <c r="P91" s="179">
        <v>0</v>
      </c>
      <c r="Q91" s="179">
        <f t="shared" si="33"/>
        <v>0</v>
      </c>
      <c r="R91" s="181"/>
      <c r="S91" s="181" t="s">
        <v>672</v>
      </c>
      <c r="T91" s="182" t="s">
        <v>249</v>
      </c>
      <c r="U91" s="158">
        <v>0</v>
      </c>
      <c r="V91" s="158">
        <f t="shared" si="34"/>
        <v>0</v>
      </c>
      <c r="W91" s="158"/>
      <c r="X91" s="158" t="s">
        <v>963</v>
      </c>
      <c r="Y91" s="158" t="s">
        <v>250</v>
      </c>
      <c r="Z91" s="147"/>
      <c r="AA91" s="147"/>
      <c r="AB91" s="147"/>
      <c r="AC91" s="147"/>
      <c r="AD91" s="147"/>
      <c r="AE91" s="147"/>
      <c r="AF91" s="147"/>
      <c r="AG91" s="147" t="s">
        <v>1722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6">
        <v>80</v>
      </c>
      <c r="B92" s="177" t="s">
        <v>1867</v>
      </c>
      <c r="C92" s="185" t="s">
        <v>1823</v>
      </c>
      <c r="D92" s="178" t="s">
        <v>1721</v>
      </c>
      <c r="E92" s="179">
        <v>1</v>
      </c>
      <c r="F92" s="180"/>
      <c r="G92" s="181">
        <f t="shared" si="28"/>
        <v>0</v>
      </c>
      <c r="H92" s="180"/>
      <c r="I92" s="181">
        <f t="shared" si="29"/>
        <v>0</v>
      </c>
      <c r="J92" s="180"/>
      <c r="K92" s="181">
        <f t="shared" si="30"/>
        <v>0</v>
      </c>
      <c r="L92" s="181">
        <v>21</v>
      </c>
      <c r="M92" s="181">
        <f t="shared" si="31"/>
        <v>0</v>
      </c>
      <c r="N92" s="179">
        <v>0</v>
      </c>
      <c r="O92" s="179">
        <f t="shared" si="32"/>
        <v>0</v>
      </c>
      <c r="P92" s="179">
        <v>0</v>
      </c>
      <c r="Q92" s="179">
        <f t="shared" si="33"/>
        <v>0</v>
      </c>
      <c r="R92" s="181"/>
      <c r="S92" s="181" t="s">
        <v>672</v>
      </c>
      <c r="T92" s="182" t="s">
        <v>249</v>
      </c>
      <c r="U92" s="158">
        <v>0</v>
      </c>
      <c r="V92" s="158">
        <f t="shared" si="34"/>
        <v>0</v>
      </c>
      <c r="W92" s="158"/>
      <c r="X92" s="158" t="s">
        <v>963</v>
      </c>
      <c r="Y92" s="158" t="s">
        <v>250</v>
      </c>
      <c r="Z92" s="147"/>
      <c r="AA92" s="147"/>
      <c r="AB92" s="147"/>
      <c r="AC92" s="147"/>
      <c r="AD92" s="147"/>
      <c r="AE92" s="147"/>
      <c r="AF92" s="147"/>
      <c r="AG92" s="147" t="s">
        <v>1722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6">
        <v>81</v>
      </c>
      <c r="B93" s="177" t="s">
        <v>1868</v>
      </c>
      <c r="C93" s="185" t="s">
        <v>1869</v>
      </c>
      <c r="D93" s="178" t="s">
        <v>1721</v>
      </c>
      <c r="E93" s="179">
        <v>1</v>
      </c>
      <c r="F93" s="180"/>
      <c r="G93" s="181">
        <f t="shared" si="28"/>
        <v>0</v>
      </c>
      <c r="H93" s="180"/>
      <c r="I93" s="181">
        <f t="shared" si="29"/>
        <v>0</v>
      </c>
      <c r="J93" s="180"/>
      <c r="K93" s="181">
        <f t="shared" si="30"/>
        <v>0</v>
      </c>
      <c r="L93" s="181">
        <v>21</v>
      </c>
      <c r="M93" s="181">
        <f t="shared" si="31"/>
        <v>0</v>
      </c>
      <c r="N93" s="179">
        <v>0</v>
      </c>
      <c r="O93" s="179">
        <f t="shared" si="32"/>
        <v>0</v>
      </c>
      <c r="P93" s="179">
        <v>0</v>
      </c>
      <c r="Q93" s="179">
        <f t="shared" si="33"/>
        <v>0</v>
      </c>
      <c r="R93" s="181"/>
      <c r="S93" s="181" t="s">
        <v>672</v>
      </c>
      <c r="T93" s="182" t="s">
        <v>249</v>
      </c>
      <c r="U93" s="158">
        <v>0</v>
      </c>
      <c r="V93" s="158">
        <f t="shared" si="34"/>
        <v>0</v>
      </c>
      <c r="W93" s="158"/>
      <c r="X93" s="158" t="s">
        <v>963</v>
      </c>
      <c r="Y93" s="158" t="s">
        <v>250</v>
      </c>
      <c r="Z93" s="147"/>
      <c r="AA93" s="147"/>
      <c r="AB93" s="147"/>
      <c r="AC93" s="147"/>
      <c r="AD93" s="147"/>
      <c r="AE93" s="147"/>
      <c r="AF93" s="147"/>
      <c r="AG93" s="147" t="s">
        <v>1722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6">
        <v>82</v>
      </c>
      <c r="B94" s="177" t="s">
        <v>1870</v>
      </c>
      <c r="C94" s="185" t="s">
        <v>1871</v>
      </c>
      <c r="D94" s="178" t="s">
        <v>1721</v>
      </c>
      <c r="E94" s="179">
        <v>1</v>
      </c>
      <c r="F94" s="180"/>
      <c r="G94" s="181">
        <f t="shared" si="28"/>
        <v>0</v>
      </c>
      <c r="H94" s="180"/>
      <c r="I94" s="181">
        <f t="shared" si="29"/>
        <v>0</v>
      </c>
      <c r="J94" s="180"/>
      <c r="K94" s="181">
        <f t="shared" si="30"/>
        <v>0</v>
      </c>
      <c r="L94" s="181">
        <v>21</v>
      </c>
      <c r="M94" s="181">
        <f t="shared" si="31"/>
        <v>0</v>
      </c>
      <c r="N94" s="179">
        <v>0</v>
      </c>
      <c r="O94" s="179">
        <f t="shared" si="32"/>
        <v>0</v>
      </c>
      <c r="P94" s="179">
        <v>0</v>
      </c>
      <c r="Q94" s="179">
        <f t="shared" si="33"/>
        <v>0</v>
      </c>
      <c r="R94" s="181"/>
      <c r="S94" s="181" t="s">
        <v>672</v>
      </c>
      <c r="T94" s="182" t="s">
        <v>249</v>
      </c>
      <c r="U94" s="158">
        <v>0</v>
      </c>
      <c r="V94" s="158">
        <f t="shared" si="34"/>
        <v>0</v>
      </c>
      <c r="W94" s="158"/>
      <c r="X94" s="158" t="s">
        <v>963</v>
      </c>
      <c r="Y94" s="158" t="s">
        <v>250</v>
      </c>
      <c r="Z94" s="147"/>
      <c r="AA94" s="147"/>
      <c r="AB94" s="147"/>
      <c r="AC94" s="147"/>
      <c r="AD94" s="147"/>
      <c r="AE94" s="147"/>
      <c r="AF94" s="147"/>
      <c r="AG94" s="147" t="s">
        <v>1722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6">
        <v>83</v>
      </c>
      <c r="B95" s="177" t="s">
        <v>1872</v>
      </c>
      <c r="C95" s="185" t="s">
        <v>1833</v>
      </c>
      <c r="D95" s="178" t="s">
        <v>1721</v>
      </c>
      <c r="E95" s="179">
        <v>1</v>
      </c>
      <c r="F95" s="180"/>
      <c r="G95" s="181">
        <f t="shared" si="28"/>
        <v>0</v>
      </c>
      <c r="H95" s="180"/>
      <c r="I95" s="181">
        <f t="shared" si="29"/>
        <v>0</v>
      </c>
      <c r="J95" s="180"/>
      <c r="K95" s="181">
        <f t="shared" si="30"/>
        <v>0</v>
      </c>
      <c r="L95" s="181">
        <v>21</v>
      </c>
      <c r="M95" s="181">
        <f t="shared" si="31"/>
        <v>0</v>
      </c>
      <c r="N95" s="179">
        <v>0</v>
      </c>
      <c r="O95" s="179">
        <f t="shared" si="32"/>
        <v>0</v>
      </c>
      <c r="P95" s="179">
        <v>0</v>
      </c>
      <c r="Q95" s="179">
        <f t="shared" si="33"/>
        <v>0</v>
      </c>
      <c r="R95" s="181"/>
      <c r="S95" s="181" t="s">
        <v>672</v>
      </c>
      <c r="T95" s="182" t="s">
        <v>249</v>
      </c>
      <c r="U95" s="158">
        <v>0</v>
      </c>
      <c r="V95" s="158">
        <f t="shared" si="34"/>
        <v>0</v>
      </c>
      <c r="W95" s="158"/>
      <c r="X95" s="158" t="s">
        <v>963</v>
      </c>
      <c r="Y95" s="158" t="s">
        <v>250</v>
      </c>
      <c r="Z95" s="147"/>
      <c r="AA95" s="147"/>
      <c r="AB95" s="147"/>
      <c r="AC95" s="147"/>
      <c r="AD95" s="147"/>
      <c r="AE95" s="147"/>
      <c r="AF95" s="147"/>
      <c r="AG95" s="147" t="s">
        <v>1722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6">
        <v>84</v>
      </c>
      <c r="B96" s="177" t="s">
        <v>1873</v>
      </c>
      <c r="C96" s="185" t="s">
        <v>1835</v>
      </c>
      <c r="D96" s="178" t="s">
        <v>1721</v>
      </c>
      <c r="E96" s="179">
        <v>2</v>
      </c>
      <c r="F96" s="180"/>
      <c r="G96" s="181">
        <f t="shared" si="28"/>
        <v>0</v>
      </c>
      <c r="H96" s="180"/>
      <c r="I96" s="181">
        <f t="shared" si="29"/>
        <v>0</v>
      </c>
      <c r="J96" s="180"/>
      <c r="K96" s="181">
        <f t="shared" si="30"/>
        <v>0</v>
      </c>
      <c r="L96" s="181">
        <v>21</v>
      </c>
      <c r="M96" s="181">
        <f t="shared" si="31"/>
        <v>0</v>
      </c>
      <c r="N96" s="179">
        <v>0</v>
      </c>
      <c r="O96" s="179">
        <f t="shared" si="32"/>
        <v>0</v>
      </c>
      <c r="P96" s="179">
        <v>0</v>
      </c>
      <c r="Q96" s="179">
        <f t="shared" si="33"/>
        <v>0</v>
      </c>
      <c r="R96" s="181"/>
      <c r="S96" s="181" t="s">
        <v>672</v>
      </c>
      <c r="T96" s="182" t="s">
        <v>249</v>
      </c>
      <c r="U96" s="158">
        <v>0</v>
      </c>
      <c r="V96" s="158">
        <f t="shared" si="34"/>
        <v>0</v>
      </c>
      <c r="W96" s="158"/>
      <c r="X96" s="158" t="s">
        <v>963</v>
      </c>
      <c r="Y96" s="158" t="s">
        <v>250</v>
      </c>
      <c r="Z96" s="147"/>
      <c r="AA96" s="147"/>
      <c r="AB96" s="147"/>
      <c r="AC96" s="147"/>
      <c r="AD96" s="147"/>
      <c r="AE96" s="147"/>
      <c r="AF96" s="147"/>
      <c r="AG96" s="147" t="s">
        <v>1722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6">
        <v>85</v>
      </c>
      <c r="B97" s="177" t="s">
        <v>1874</v>
      </c>
      <c r="C97" s="185" t="s">
        <v>1837</v>
      </c>
      <c r="D97" s="178" t="s">
        <v>1721</v>
      </c>
      <c r="E97" s="179">
        <v>9</v>
      </c>
      <c r="F97" s="180"/>
      <c r="G97" s="181">
        <f t="shared" si="28"/>
        <v>0</v>
      </c>
      <c r="H97" s="180"/>
      <c r="I97" s="181">
        <f t="shared" si="29"/>
        <v>0</v>
      </c>
      <c r="J97" s="180"/>
      <c r="K97" s="181">
        <f t="shared" si="30"/>
        <v>0</v>
      </c>
      <c r="L97" s="181">
        <v>21</v>
      </c>
      <c r="M97" s="181">
        <f t="shared" si="31"/>
        <v>0</v>
      </c>
      <c r="N97" s="179">
        <v>0</v>
      </c>
      <c r="O97" s="179">
        <f t="shared" si="32"/>
        <v>0</v>
      </c>
      <c r="P97" s="179">
        <v>0</v>
      </c>
      <c r="Q97" s="179">
        <f t="shared" si="33"/>
        <v>0</v>
      </c>
      <c r="R97" s="181"/>
      <c r="S97" s="181" t="s">
        <v>672</v>
      </c>
      <c r="T97" s="182" t="s">
        <v>249</v>
      </c>
      <c r="U97" s="158">
        <v>0</v>
      </c>
      <c r="V97" s="158">
        <f t="shared" si="34"/>
        <v>0</v>
      </c>
      <c r="W97" s="158"/>
      <c r="X97" s="158" t="s">
        <v>963</v>
      </c>
      <c r="Y97" s="158" t="s">
        <v>250</v>
      </c>
      <c r="Z97" s="147"/>
      <c r="AA97" s="147"/>
      <c r="AB97" s="147"/>
      <c r="AC97" s="147"/>
      <c r="AD97" s="147"/>
      <c r="AE97" s="147"/>
      <c r="AF97" s="147"/>
      <c r="AG97" s="147" t="s">
        <v>1722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6">
        <v>86</v>
      </c>
      <c r="B98" s="177" t="s">
        <v>1875</v>
      </c>
      <c r="C98" s="185" t="s">
        <v>1839</v>
      </c>
      <c r="D98" s="178" t="s">
        <v>1721</v>
      </c>
      <c r="E98" s="179">
        <v>4</v>
      </c>
      <c r="F98" s="180"/>
      <c r="G98" s="181">
        <f t="shared" si="28"/>
        <v>0</v>
      </c>
      <c r="H98" s="180"/>
      <c r="I98" s="181">
        <f t="shared" si="29"/>
        <v>0</v>
      </c>
      <c r="J98" s="180"/>
      <c r="K98" s="181">
        <f t="shared" si="30"/>
        <v>0</v>
      </c>
      <c r="L98" s="181">
        <v>21</v>
      </c>
      <c r="M98" s="181">
        <f t="shared" si="31"/>
        <v>0</v>
      </c>
      <c r="N98" s="179">
        <v>0</v>
      </c>
      <c r="O98" s="179">
        <f t="shared" si="32"/>
        <v>0</v>
      </c>
      <c r="P98" s="179">
        <v>0</v>
      </c>
      <c r="Q98" s="179">
        <f t="shared" si="33"/>
        <v>0</v>
      </c>
      <c r="R98" s="181"/>
      <c r="S98" s="181" t="s">
        <v>672</v>
      </c>
      <c r="T98" s="182" t="s">
        <v>249</v>
      </c>
      <c r="U98" s="158">
        <v>0</v>
      </c>
      <c r="V98" s="158">
        <f t="shared" si="34"/>
        <v>0</v>
      </c>
      <c r="W98" s="158"/>
      <c r="X98" s="158" t="s">
        <v>963</v>
      </c>
      <c r="Y98" s="158" t="s">
        <v>250</v>
      </c>
      <c r="Z98" s="147"/>
      <c r="AA98" s="147"/>
      <c r="AB98" s="147"/>
      <c r="AC98" s="147"/>
      <c r="AD98" s="147"/>
      <c r="AE98" s="147"/>
      <c r="AF98" s="147"/>
      <c r="AG98" s="147" t="s">
        <v>1722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76">
        <v>87</v>
      </c>
      <c r="B99" s="177" t="s">
        <v>1876</v>
      </c>
      <c r="C99" s="185" t="s">
        <v>1841</v>
      </c>
      <c r="D99" s="178" t="s">
        <v>1721</v>
      </c>
      <c r="E99" s="179">
        <v>5</v>
      </c>
      <c r="F99" s="180"/>
      <c r="G99" s="181">
        <f t="shared" si="28"/>
        <v>0</v>
      </c>
      <c r="H99" s="180"/>
      <c r="I99" s="181">
        <f t="shared" si="29"/>
        <v>0</v>
      </c>
      <c r="J99" s="180"/>
      <c r="K99" s="181">
        <f t="shared" si="30"/>
        <v>0</v>
      </c>
      <c r="L99" s="181">
        <v>21</v>
      </c>
      <c r="M99" s="181">
        <f t="shared" si="31"/>
        <v>0</v>
      </c>
      <c r="N99" s="179">
        <v>0</v>
      </c>
      <c r="O99" s="179">
        <f t="shared" si="32"/>
        <v>0</v>
      </c>
      <c r="P99" s="179">
        <v>0</v>
      </c>
      <c r="Q99" s="179">
        <f t="shared" si="33"/>
        <v>0</v>
      </c>
      <c r="R99" s="181"/>
      <c r="S99" s="181" t="s">
        <v>672</v>
      </c>
      <c r="T99" s="182" t="s">
        <v>249</v>
      </c>
      <c r="U99" s="158">
        <v>0</v>
      </c>
      <c r="V99" s="158">
        <f t="shared" si="34"/>
        <v>0</v>
      </c>
      <c r="W99" s="158"/>
      <c r="X99" s="158" t="s">
        <v>963</v>
      </c>
      <c r="Y99" s="158" t="s">
        <v>250</v>
      </c>
      <c r="Z99" s="147"/>
      <c r="AA99" s="147"/>
      <c r="AB99" s="147"/>
      <c r="AC99" s="147"/>
      <c r="AD99" s="147"/>
      <c r="AE99" s="147"/>
      <c r="AF99" s="147"/>
      <c r="AG99" s="147" t="s">
        <v>1722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6">
        <v>88</v>
      </c>
      <c r="B100" s="177" t="s">
        <v>1877</v>
      </c>
      <c r="C100" s="185" t="s">
        <v>1878</v>
      </c>
      <c r="D100" s="178" t="s">
        <v>1721</v>
      </c>
      <c r="E100" s="179">
        <v>2</v>
      </c>
      <c r="F100" s="180"/>
      <c r="G100" s="181">
        <f t="shared" si="28"/>
        <v>0</v>
      </c>
      <c r="H100" s="180"/>
      <c r="I100" s="181">
        <f t="shared" si="29"/>
        <v>0</v>
      </c>
      <c r="J100" s="180"/>
      <c r="K100" s="181">
        <f t="shared" si="30"/>
        <v>0</v>
      </c>
      <c r="L100" s="181">
        <v>21</v>
      </c>
      <c r="M100" s="181">
        <f t="shared" si="31"/>
        <v>0</v>
      </c>
      <c r="N100" s="179">
        <v>0</v>
      </c>
      <c r="O100" s="179">
        <f t="shared" si="32"/>
        <v>0</v>
      </c>
      <c r="P100" s="179">
        <v>0</v>
      </c>
      <c r="Q100" s="179">
        <f t="shared" si="33"/>
        <v>0</v>
      </c>
      <c r="R100" s="181"/>
      <c r="S100" s="181" t="s">
        <v>672</v>
      </c>
      <c r="T100" s="182" t="s">
        <v>249</v>
      </c>
      <c r="U100" s="158">
        <v>0</v>
      </c>
      <c r="V100" s="158">
        <f t="shared" si="34"/>
        <v>0</v>
      </c>
      <c r="W100" s="158"/>
      <c r="X100" s="158" t="s">
        <v>963</v>
      </c>
      <c r="Y100" s="158" t="s">
        <v>250</v>
      </c>
      <c r="Z100" s="147"/>
      <c r="AA100" s="147"/>
      <c r="AB100" s="147"/>
      <c r="AC100" s="147"/>
      <c r="AD100" s="147"/>
      <c r="AE100" s="147"/>
      <c r="AF100" s="147"/>
      <c r="AG100" s="147" t="s">
        <v>1722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6">
        <v>89</v>
      </c>
      <c r="B101" s="177" t="s">
        <v>1879</v>
      </c>
      <c r="C101" s="185" t="s">
        <v>1880</v>
      </c>
      <c r="D101" s="178" t="s">
        <v>1721</v>
      </c>
      <c r="E101" s="179">
        <v>2</v>
      </c>
      <c r="F101" s="180"/>
      <c r="G101" s="181">
        <f t="shared" si="28"/>
        <v>0</v>
      </c>
      <c r="H101" s="180"/>
      <c r="I101" s="181">
        <f t="shared" si="29"/>
        <v>0</v>
      </c>
      <c r="J101" s="180"/>
      <c r="K101" s="181">
        <f t="shared" si="30"/>
        <v>0</v>
      </c>
      <c r="L101" s="181">
        <v>21</v>
      </c>
      <c r="M101" s="181">
        <f t="shared" si="31"/>
        <v>0</v>
      </c>
      <c r="N101" s="179">
        <v>0</v>
      </c>
      <c r="O101" s="179">
        <f t="shared" si="32"/>
        <v>0</v>
      </c>
      <c r="P101" s="179">
        <v>0</v>
      </c>
      <c r="Q101" s="179">
        <f t="shared" si="33"/>
        <v>0</v>
      </c>
      <c r="R101" s="181"/>
      <c r="S101" s="181" t="s">
        <v>672</v>
      </c>
      <c r="T101" s="182" t="s">
        <v>249</v>
      </c>
      <c r="U101" s="158">
        <v>0</v>
      </c>
      <c r="V101" s="158">
        <f t="shared" si="34"/>
        <v>0</v>
      </c>
      <c r="W101" s="158"/>
      <c r="X101" s="158" t="s">
        <v>963</v>
      </c>
      <c r="Y101" s="158" t="s">
        <v>250</v>
      </c>
      <c r="Z101" s="147"/>
      <c r="AA101" s="147"/>
      <c r="AB101" s="147"/>
      <c r="AC101" s="147"/>
      <c r="AD101" s="147"/>
      <c r="AE101" s="147"/>
      <c r="AF101" s="147"/>
      <c r="AG101" s="147" t="s">
        <v>1722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6">
        <v>90</v>
      </c>
      <c r="B102" s="177" t="s">
        <v>1881</v>
      </c>
      <c r="C102" s="185" t="s">
        <v>1847</v>
      </c>
      <c r="D102" s="178" t="s">
        <v>1721</v>
      </c>
      <c r="E102" s="179">
        <v>8</v>
      </c>
      <c r="F102" s="180"/>
      <c r="G102" s="181">
        <f t="shared" si="28"/>
        <v>0</v>
      </c>
      <c r="H102" s="180"/>
      <c r="I102" s="181">
        <f t="shared" si="29"/>
        <v>0</v>
      </c>
      <c r="J102" s="180"/>
      <c r="K102" s="181">
        <f t="shared" si="30"/>
        <v>0</v>
      </c>
      <c r="L102" s="181">
        <v>21</v>
      </c>
      <c r="M102" s="181">
        <f t="shared" si="31"/>
        <v>0</v>
      </c>
      <c r="N102" s="179">
        <v>0</v>
      </c>
      <c r="O102" s="179">
        <f t="shared" si="32"/>
        <v>0</v>
      </c>
      <c r="P102" s="179">
        <v>0</v>
      </c>
      <c r="Q102" s="179">
        <f t="shared" si="33"/>
        <v>0</v>
      </c>
      <c r="R102" s="181"/>
      <c r="S102" s="181" t="s">
        <v>672</v>
      </c>
      <c r="T102" s="182" t="s">
        <v>249</v>
      </c>
      <c r="U102" s="158">
        <v>0</v>
      </c>
      <c r="V102" s="158">
        <f t="shared" si="34"/>
        <v>0</v>
      </c>
      <c r="W102" s="158"/>
      <c r="X102" s="158" t="s">
        <v>963</v>
      </c>
      <c r="Y102" s="158" t="s">
        <v>250</v>
      </c>
      <c r="Z102" s="147"/>
      <c r="AA102" s="147"/>
      <c r="AB102" s="147"/>
      <c r="AC102" s="147"/>
      <c r="AD102" s="147"/>
      <c r="AE102" s="147"/>
      <c r="AF102" s="147"/>
      <c r="AG102" s="147" t="s">
        <v>1722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6">
        <v>91</v>
      </c>
      <c r="B103" s="177" t="s">
        <v>1882</v>
      </c>
      <c r="C103" s="185" t="s">
        <v>1849</v>
      </c>
      <c r="D103" s="178" t="s">
        <v>1721</v>
      </c>
      <c r="E103" s="179">
        <v>3</v>
      </c>
      <c r="F103" s="180"/>
      <c r="G103" s="181">
        <f t="shared" si="28"/>
        <v>0</v>
      </c>
      <c r="H103" s="180"/>
      <c r="I103" s="181">
        <f t="shared" si="29"/>
        <v>0</v>
      </c>
      <c r="J103" s="180"/>
      <c r="K103" s="181">
        <f t="shared" si="30"/>
        <v>0</v>
      </c>
      <c r="L103" s="181">
        <v>21</v>
      </c>
      <c r="M103" s="181">
        <f t="shared" si="31"/>
        <v>0</v>
      </c>
      <c r="N103" s="179">
        <v>0</v>
      </c>
      <c r="O103" s="179">
        <f t="shared" si="32"/>
        <v>0</v>
      </c>
      <c r="P103" s="179">
        <v>0</v>
      </c>
      <c r="Q103" s="179">
        <f t="shared" si="33"/>
        <v>0</v>
      </c>
      <c r="R103" s="181"/>
      <c r="S103" s="181" t="s">
        <v>672</v>
      </c>
      <c r="T103" s="182" t="s">
        <v>249</v>
      </c>
      <c r="U103" s="158">
        <v>0</v>
      </c>
      <c r="V103" s="158">
        <f t="shared" si="34"/>
        <v>0</v>
      </c>
      <c r="W103" s="158"/>
      <c r="X103" s="158" t="s">
        <v>963</v>
      </c>
      <c r="Y103" s="158" t="s">
        <v>250</v>
      </c>
      <c r="Z103" s="147"/>
      <c r="AA103" s="147"/>
      <c r="AB103" s="147"/>
      <c r="AC103" s="147"/>
      <c r="AD103" s="147"/>
      <c r="AE103" s="147"/>
      <c r="AF103" s="147"/>
      <c r="AG103" s="147" t="s">
        <v>1722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6">
        <v>92</v>
      </c>
      <c r="B104" s="177" t="s">
        <v>1883</v>
      </c>
      <c r="C104" s="185" t="s">
        <v>1884</v>
      </c>
      <c r="D104" s="178" t="s">
        <v>1721</v>
      </c>
      <c r="E104" s="179">
        <v>1</v>
      </c>
      <c r="F104" s="180"/>
      <c r="G104" s="181">
        <f t="shared" si="28"/>
        <v>0</v>
      </c>
      <c r="H104" s="180"/>
      <c r="I104" s="181">
        <f t="shared" si="29"/>
        <v>0</v>
      </c>
      <c r="J104" s="180"/>
      <c r="K104" s="181">
        <f t="shared" si="30"/>
        <v>0</v>
      </c>
      <c r="L104" s="181">
        <v>21</v>
      </c>
      <c r="M104" s="181">
        <f t="shared" si="31"/>
        <v>0</v>
      </c>
      <c r="N104" s="179">
        <v>0</v>
      </c>
      <c r="O104" s="179">
        <f t="shared" si="32"/>
        <v>0</v>
      </c>
      <c r="P104" s="179">
        <v>0</v>
      </c>
      <c r="Q104" s="179">
        <f t="shared" si="33"/>
        <v>0</v>
      </c>
      <c r="R104" s="181"/>
      <c r="S104" s="181" t="s">
        <v>672</v>
      </c>
      <c r="T104" s="182" t="s">
        <v>249</v>
      </c>
      <c r="U104" s="158">
        <v>0</v>
      </c>
      <c r="V104" s="158">
        <f t="shared" si="34"/>
        <v>0</v>
      </c>
      <c r="W104" s="158"/>
      <c r="X104" s="158" t="s">
        <v>963</v>
      </c>
      <c r="Y104" s="158" t="s">
        <v>250</v>
      </c>
      <c r="Z104" s="147"/>
      <c r="AA104" s="147"/>
      <c r="AB104" s="147"/>
      <c r="AC104" s="147"/>
      <c r="AD104" s="147"/>
      <c r="AE104" s="147"/>
      <c r="AF104" s="147"/>
      <c r="AG104" s="147" t="s">
        <v>1722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6">
        <v>93</v>
      </c>
      <c r="B105" s="177" t="s">
        <v>1885</v>
      </c>
      <c r="C105" s="185" t="s">
        <v>1851</v>
      </c>
      <c r="D105" s="178" t="s">
        <v>1721</v>
      </c>
      <c r="E105" s="179">
        <v>1</v>
      </c>
      <c r="F105" s="180"/>
      <c r="G105" s="181">
        <f t="shared" si="28"/>
        <v>0</v>
      </c>
      <c r="H105" s="180"/>
      <c r="I105" s="181">
        <f t="shared" si="29"/>
        <v>0</v>
      </c>
      <c r="J105" s="180"/>
      <c r="K105" s="181">
        <f t="shared" si="30"/>
        <v>0</v>
      </c>
      <c r="L105" s="181">
        <v>21</v>
      </c>
      <c r="M105" s="181">
        <f t="shared" si="31"/>
        <v>0</v>
      </c>
      <c r="N105" s="179">
        <v>0</v>
      </c>
      <c r="O105" s="179">
        <f t="shared" si="32"/>
        <v>0</v>
      </c>
      <c r="P105" s="179">
        <v>0</v>
      </c>
      <c r="Q105" s="179">
        <f t="shared" si="33"/>
        <v>0</v>
      </c>
      <c r="R105" s="181"/>
      <c r="S105" s="181" t="s">
        <v>672</v>
      </c>
      <c r="T105" s="182" t="s">
        <v>249</v>
      </c>
      <c r="U105" s="158">
        <v>0</v>
      </c>
      <c r="V105" s="158">
        <f t="shared" si="34"/>
        <v>0</v>
      </c>
      <c r="W105" s="158"/>
      <c r="X105" s="158" t="s">
        <v>963</v>
      </c>
      <c r="Y105" s="158" t="s">
        <v>250</v>
      </c>
      <c r="Z105" s="147"/>
      <c r="AA105" s="147"/>
      <c r="AB105" s="147"/>
      <c r="AC105" s="147"/>
      <c r="AD105" s="147"/>
      <c r="AE105" s="147"/>
      <c r="AF105" s="147"/>
      <c r="AG105" s="147" t="s">
        <v>1722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6">
        <v>94</v>
      </c>
      <c r="B106" s="177" t="s">
        <v>1886</v>
      </c>
      <c r="C106" s="185" t="s">
        <v>1853</v>
      </c>
      <c r="D106" s="178" t="s">
        <v>1721</v>
      </c>
      <c r="E106" s="179">
        <v>2</v>
      </c>
      <c r="F106" s="180"/>
      <c r="G106" s="181">
        <f t="shared" si="28"/>
        <v>0</v>
      </c>
      <c r="H106" s="180"/>
      <c r="I106" s="181">
        <f t="shared" si="29"/>
        <v>0</v>
      </c>
      <c r="J106" s="180"/>
      <c r="K106" s="181">
        <f t="shared" si="30"/>
        <v>0</v>
      </c>
      <c r="L106" s="181">
        <v>21</v>
      </c>
      <c r="M106" s="181">
        <f t="shared" si="31"/>
        <v>0</v>
      </c>
      <c r="N106" s="179">
        <v>0</v>
      </c>
      <c r="O106" s="179">
        <f t="shared" si="32"/>
        <v>0</v>
      </c>
      <c r="P106" s="179">
        <v>0</v>
      </c>
      <c r="Q106" s="179">
        <f t="shared" si="33"/>
        <v>0</v>
      </c>
      <c r="R106" s="181"/>
      <c r="S106" s="181" t="s">
        <v>672</v>
      </c>
      <c r="T106" s="182" t="s">
        <v>249</v>
      </c>
      <c r="U106" s="158">
        <v>0</v>
      </c>
      <c r="V106" s="158">
        <f t="shared" si="34"/>
        <v>0</v>
      </c>
      <c r="W106" s="158"/>
      <c r="X106" s="158" t="s">
        <v>963</v>
      </c>
      <c r="Y106" s="158" t="s">
        <v>250</v>
      </c>
      <c r="Z106" s="147"/>
      <c r="AA106" s="147"/>
      <c r="AB106" s="147"/>
      <c r="AC106" s="147"/>
      <c r="AD106" s="147"/>
      <c r="AE106" s="147"/>
      <c r="AF106" s="147"/>
      <c r="AG106" s="147" t="s">
        <v>1722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6">
        <v>95</v>
      </c>
      <c r="B107" s="177" t="s">
        <v>1887</v>
      </c>
      <c r="C107" s="185" t="s">
        <v>1855</v>
      </c>
      <c r="D107" s="178" t="s">
        <v>1721</v>
      </c>
      <c r="E107" s="179">
        <v>2</v>
      </c>
      <c r="F107" s="180"/>
      <c r="G107" s="181">
        <f t="shared" si="28"/>
        <v>0</v>
      </c>
      <c r="H107" s="180"/>
      <c r="I107" s="181">
        <f t="shared" si="29"/>
        <v>0</v>
      </c>
      <c r="J107" s="180"/>
      <c r="K107" s="181">
        <f t="shared" si="30"/>
        <v>0</v>
      </c>
      <c r="L107" s="181">
        <v>21</v>
      </c>
      <c r="M107" s="181">
        <f t="shared" si="31"/>
        <v>0</v>
      </c>
      <c r="N107" s="179">
        <v>0</v>
      </c>
      <c r="O107" s="179">
        <f t="shared" si="32"/>
        <v>0</v>
      </c>
      <c r="P107" s="179">
        <v>0</v>
      </c>
      <c r="Q107" s="179">
        <f t="shared" si="33"/>
        <v>0</v>
      </c>
      <c r="R107" s="181"/>
      <c r="S107" s="181" t="s">
        <v>672</v>
      </c>
      <c r="T107" s="182" t="s">
        <v>249</v>
      </c>
      <c r="U107" s="158">
        <v>0</v>
      </c>
      <c r="V107" s="158">
        <f t="shared" si="34"/>
        <v>0</v>
      </c>
      <c r="W107" s="158"/>
      <c r="X107" s="158" t="s">
        <v>963</v>
      </c>
      <c r="Y107" s="158" t="s">
        <v>250</v>
      </c>
      <c r="Z107" s="147"/>
      <c r="AA107" s="147"/>
      <c r="AB107" s="147"/>
      <c r="AC107" s="147"/>
      <c r="AD107" s="147"/>
      <c r="AE107" s="147"/>
      <c r="AF107" s="147"/>
      <c r="AG107" s="147" t="s">
        <v>1722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6">
        <v>96</v>
      </c>
      <c r="B108" s="177" t="s">
        <v>1888</v>
      </c>
      <c r="C108" s="185" t="s">
        <v>1795</v>
      </c>
      <c r="D108" s="178" t="s">
        <v>1708</v>
      </c>
      <c r="E108" s="179">
        <v>1</v>
      </c>
      <c r="F108" s="180"/>
      <c r="G108" s="181">
        <f t="shared" si="28"/>
        <v>0</v>
      </c>
      <c r="H108" s="180"/>
      <c r="I108" s="181">
        <f t="shared" si="29"/>
        <v>0</v>
      </c>
      <c r="J108" s="180"/>
      <c r="K108" s="181">
        <f t="shared" si="30"/>
        <v>0</v>
      </c>
      <c r="L108" s="181">
        <v>21</v>
      </c>
      <c r="M108" s="181">
        <f t="shared" si="31"/>
        <v>0</v>
      </c>
      <c r="N108" s="179">
        <v>0</v>
      </c>
      <c r="O108" s="179">
        <f t="shared" si="32"/>
        <v>0</v>
      </c>
      <c r="P108" s="179">
        <v>0</v>
      </c>
      <c r="Q108" s="179">
        <f t="shared" si="33"/>
        <v>0</v>
      </c>
      <c r="R108" s="181"/>
      <c r="S108" s="181" t="s">
        <v>672</v>
      </c>
      <c r="T108" s="182" t="s">
        <v>249</v>
      </c>
      <c r="U108" s="158">
        <v>0</v>
      </c>
      <c r="V108" s="158">
        <f t="shared" si="34"/>
        <v>0</v>
      </c>
      <c r="W108" s="158"/>
      <c r="X108" s="158" t="s">
        <v>963</v>
      </c>
      <c r="Y108" s="158" t="s">
        <v>250</v>
      </c>
      <c r="Z108" s="147"/>
      <c r="AA108" s="147"/>
      <c r="AB108" s="147"/>
      <c r="AC108" s="147"/>
      <c r="AD108" s="147"/>
      <c r="AE108" s="147"/>
      <c r="AF108" s="147"/>
      <c r="AG108" s="147" t="s">
        <v>1722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6">
        <v>97</v>
      </c>
      <c r="B109" s="177" t="s">
        <v>1889</v>
      </c>
      <c r="C109" s="185" t="s">
        <v>1797</v>
      </c>
      <c r="D109" s="178" t="s">
        <v>1708</v>
      </c>
      <c r="E109" s="179">
        <v>1</v>
      </c>
      <c r="F109" s="180"/>
      <c r="G109" s="181">
        <f t="shared" si="28"/>
        <v>0</v>
      </c>
      <c r="H109" s="180"/>
      <c r="I109" s="181">
        <f t="shared" si="29"/>
        <v>0</v>
      </c>
      <c r="J109" s="180"/>
      <c r="K109" s="181">
        <f t="shared" si="30"/>
        <v>0</v>
      </c>
      <c r="L109" s="181">
        <v>21</v>
      </c>
      <c r="M109" s="181">
        <f t="shared" si="31"/>
        <v>0</v>
      </c>
      <c r="N109" s="179">
        <v>0</v>
      </c>
      <c r="O109" s="179">
        <f t="shared" si="32"/>
        <v>0</v>
      </c>
      <c r="P109" s="179">
        <v>0</v>
      </c>
      <c r="Q109" s="179">
        <f t="shared" si="33"/>
        <v>0</v>
      </c>
      <c r="R109" s="181"/>
      <c r="S109" s="181" t="s">
        <v>672</v>
      </c>
      <c r="T109" s="182" t="s">
        <v>249</v>
      </c>
      <c r="U109" s="158">
        <v>0</v>
      </c>
      <c r="V109" s="158">
        <f t="shared" si="34"/>
        <v>0</v>
      </c>
      <c r="W109" s="158"/>
      <c r="X109" s="158" t="s">
        <v>963</v>
      </c>
      <c r="Y109" s="158" t="s">
        <v>250</v>
      </c>
      <c r="Z109" s="147"/>
      <c r="AA109" s="147"/>
      <c r="AB109" s="147"/>
      <c r="AC109" s="147"/>
      <c r="AD109" s="147"/>
      <c r="AE109" s="147"/>
      <c r="AF109" s="147"/>
      <c r="AG109" s="147" t="s">
        <v>1722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6">
        <v>98</v>
      </c>
      <c r="B110" s="177" t="s">
        <v>1890</v>
      </c>
      <c r="C110" s="185" t="s">
        <v>1891</v>
      </c>
      <c r="D110" s="178" t="s">
        <v>565</v>
      </c>
      <c r="E110" s="179">
        <v>80</v>
      </c>
      <c r="F110" s="180"/>
      <c r="G110" s="181">
        <f t="shared" si="28"/>
        <v>0</v>
      </c>
      <c r="H110" s="180"/>
      <c r="I110" s="181">
        <f t="shared" si="29"/>
        <v>0</v>
      </c>
      <c r="J110" s="180"/>
      <c r="K110" s="181">
        <f t="shared" si="30"/>
        <v>0</v>
      </c>
      <c r="L110" s="181">
        <v>21</v>
      </c>
      <c r="M110" s="181">
        <f t="shared" si="31"/>
        <v>0</v>
      </c>
      <c r="N110" s="179">
        <v>0</v>
      </c>
      <c r="O110" s="179">
        <f t="shared" si="32"/>
        <v>0</v>
      </c>
      <c r="P110" s="179">
        <v>0</v>
      </c>
      <c r="Q110" s="179">
        <f t="shared" si="33"/>
        <v>0</v>
      </c>
      <c r="R110" s="181"/>
      <c r="S110" s="181" t="s">
        <v>672</v>
      </c>
      <c r="T110" s="182" t="s">
        <v>249</v>
      </c>
      <c r="U110" s="158">
        <v>0</v>
      </c>
      <c r="V110" s="158">
        <f t="shared" si="34"/>
        <v>0</v>
      </c>
      <c r="W110" s="158"/>
      <c r="X110" s="158" t="s">
        <v>963</v>
      </c>
      <c r="Y110" s="158" t="s">
        <v>250</v>
      </c>
      <c r="Z110" s="147"/>
      <c r="AA110" s="147"/>
      <c r="AB110" s="147"/>
      <c r="AC110" s="147"/>
      <c r="AD110" s="147"/>
      <c r="AE110" s="147"/>
      <c r="AF110" s="147"/>
      <c r="AG110" s="147" t="s">
        <v>1722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6">
        <v>99</v>
      </c>
      <c r="B111" s="177" t="s">
        <v>1892</v>
      </c>
      <c r="C111" s="185" t="s">
        <v>1893</v>
      </c>
      <c r="D111" s="178" t="s">
        <v>671</v>
      </c>
      <c r="E111" s="179">
        <v>1</v>
      </c>
      <c r="F111" s="180"/>
      <c r="G111" s="181">
        <f t="shared" si="28"/>
        <v>0</v>
      </c>
      <c r="H111" s="180"/>
      <c r="I111" s="181">
        <f t="shared" si="29"/>
        <v>0</v>
      </c>
      <c r="J111" s="180"/>
      <c r="K111" s="181">
        <f t="shared" si="30"/>
        <v>0</v>
      </c>
      <c r="L111" s="181">
        <v>21</v>
      </c>
      <c r="M111" s="181">
        <f t="shared" si="31"/>
        <v>0</v>
      </c>
      <c r="N111" s="179">
        <v>0</v>
      </c>
      <c r="O111" s="179">
        <f t="shared" si="32"/>
        <v>0</v>
      </c>
      <c r="P111" s="179">
        <v>0</v>
      </c>
      <c r="Q111" s="179">
        <f t="shared" si="33"/>
        <v>0</v>
      </c>
      <c r="R111" s="181"/>
      <c r="S111" s="181" t="s">
        <v>672</v>
      </c>
      <c r="T111" s="182" t="s">
        <v>249</v>
      </c>
      <c r="U111" s="158">
        <v>0</v>
      </c>
      <c r="V111" s="158">
        <f t="shared" si="34"/>
        <v>0</v>
      </c>
      <c r="W111" s="158"/>
      <c r="X111" s="158" t="s">
        <v>290</v>
      </c>
      <c r="Y111" s="158" t="s">
        <v>250</v>
      </c>
      <c r="Z111" s="147"/>
      <c r="AA111" s="147"/>
      <c r="AB111" s="147"/>
      <c r="AC111" s="147"/>
      <c r="AD111" s="147"/>
      <c r="AE111" s="147"/>
      <c r="AF111" s="147"/>
      <c r="AG111" s="147" t="s">
        <v>1729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x14ac:dyDescent="0.2">
      <c r="A112" s="161" t="s">
        <v>243</v>
      </c>
      <c r="B112" s="162" t="s">
        <v>85</v>
      </c>
      <c r="C112" s="183" t="s">
        <v>86</v>
      </c>
      <c r="D112" s="163"/>
      <c r="E112" s="164"/>
      <c r="F112" s="165"/>
      <c r="G112" s="165">
        <f>SUMIF(AG113:AG133,"&lt;&gt;NOR",G113:G133)</f>
        <v>0</v>
      </c>
      <c r="H112" s="165"/>
      <c r="I112" s="165">
        <f>SUM(I113:I133)</f>
        <v>0</v>
      </c>
      <c r="J112" s="165"/>
      <c r="K112" s="165">
        <f>SUM(K113:K133)</f>
        <v>0</v>
      </c>
      <c r="L112" s="165"/>
      <c r="M112" s="165">
        <f>SUM(M113:M133)</f>
        <v>0</v>
      </c>
      <c r="N112" s="164"/>
      <c r="O112" s="164">
        <f>SUM(O113:O133)</f>
        <v>0</v>
      </c>
      <c r="P112" s="164"/>
      <c r="Q112" s="164">
        <f>SUM(Q113:Q133)</f>
        <v>0</v>
      </c>
      <c r="R112" s="165"/>
      <c r="S112" s="165"/>
      <c r="T112" s="166"/>
      <c r="U112" s="160"/>
      <c r="V112" s="160">
        <f>SUM(V113:V133)</f>
        <v>0</v>
      </c>
      <c r="W112" s="160"/>
      <c r="X112" s="160"/>
      <c r="Y112" s="160"/>
      <c r="AG112" t="s">
        <v>244</v>
      </c>
    </row>
    <row r="113" spans="1:60" ht="22.5" outlineLevel="1" x14ac:dyDescent="0.2">
      <c r="A113" s="176">
        <v>100</v>
      </c>
      <c r="B113" s="177" t="s">
        <v>1894</v>
      </c>
      <c r="C113" s="185" t="s">
        <v>1895</v>
      </c>
      <c r="D113" s="178" t="s">
        <v>1721</v>
      </c>
      <c r="E113" s="179">
        <v>1</v>
      </c>
      <c r="F113" s="180"/>
      <c r="G113" s="181">
        <f t="shared" ref="G113:G133" si="35">ROUND(E113*F113,2)</f>
        <v>0</v>
      </c>
      <c r="H113" s="180"/>
      <c r="I113" s="181">
        <f t="shared" ref="I113:I133" si="36">ROUND(E113*H113,2)</f>
        <v>0</v>
      </c>
      <c r="J113" s="180"/>
      <c r="K113" s="181">
        <f t="shared" ref="K113:K133" si="37">ROUND(E113*J113,2)</f>
        <v>0</v>
      </c>
      <c r="L113" s="181">
        <v>21</v>
      </c>
      <c r="M113" s="181">
        <f t="shared" ref="M113:M133" si="38">G113*(1+L113/100)</f>
        <v>0</v>
      </c>
      <c r="N113" s="179">
        <v>0</v>
      </c>
      <c r="O113" s="179">
        <f t="shared" ref="O113:O133" si="39">ROUND(E113*N113,2)</f>
        <v>0</v>
      </c>
      <c r="P113" s="179">
        <v>0</v>
      </c>
      <c r="Q113" s="179">
        <f t="shared" ref="Q113:Q133" si="40">ROUND(E113*P113,2)</f>
        <v>0</v>
      </c>
      <c r="R113" s="181"/>
      <c r="S113" s="181" t="s">
        <v>672</v>
      </c>
      <c r="T113" s="182" t="s">
        <v>249</v>
      </c>
      <c r="U113" s="158">
        <v>0</v>
      </c>
      <c r="V113" s="158">
        <f t="shared" ref="V113:V133" si="41">ROUND(E113*U113,2)</f>
        <v>0</v>
      </c>
      <c r="W113" s="158"/>
      <c r="X113" s="158" t="s">
        <v>963</v>
      </c>
      <c r="Y113" s="158" t="s">
        <v>250</v>
      </c>
      <c r="Z113" s="147"/>
      <c r="AA113" s="147"/>
      <c r="AB113" s="147"/>
      <c r="AC113" s="147"/>
      <c r="AD113" s="147"/>
      <c r="AE113" s="147"/>
      <c r="AF113" s="147"/>
      <c r="AG113" s="147" t="s">
        <v>1722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6">
        <v>101</v>
      </c>
      <c r="B114" s="177" t="s">
        <v>1896</v>
      </c>
      <c r="C114" s="185" t="s">
        <v>1819</v>
      </c>
      <c r="D114" s="178" t="s">
        <v>1721</v>
      </c>
      <c r="E114" s="179">
        <v>1</v>
      </c>
      <c r="F114" s="180"/>
      <c r="G114" s="181">
        <f t="shared" si="35"/>
        <v>0</v>
      </c>
      <c r="H114" s="180"/>
      <c r="I114" s="181">
        <f t="shared" si="36"/>
        <v>0</v>
      </c>
      <c r="J114" s="180"/>
      <c r="K114" s="181">
        <f t="shared" si="37"/>
        <v>0</v>
      </c>
      <c r="L114" s="181">
        <v>21</v>
      </c>
      <c r="M114" s="181">
        <f t="shared" si="38"/>
        <v>0</v>
      </c>
      <c r="N114" s="179">
        <v>0</v>
      </c>
      <c r="O114" s="179">
        <f t="shared" si="39"/>
        <v>0</v>
      </c>
      <c r="P114" s="179">
        <v>0</v>
      </c>
      <c r="Q114" s="179">
        <f t="shared" si="40"/>
        <v>0</v>
      </c>
      <c r="R114" s="181"/>
      <c r="S114" s="181" t="s">
        <v>672</v>
      </c>
      <c r="T114" s="182" t="s">
        <v>249</v>
      </c>
      <c r="U114" s="158">
        <v>0</v>
      </c>
      <c r="V114" s="158">
        <f t="shared" si="41"/>
        <v>0</v>
      </c>
      <c r="W114" s="158"/>
      <c r="X114" s="158" t="s">
        <v>963</v>
      </c>
      <c r="Y114" s="158" t="s">
        <v>250</v>
      </c>
      <c r="Z114" s="147"/>
      <c r="AA114" s="147"/>
      <c r="AB114" s="147"/>
      <c r="AC114" s="147"/>
      <c r="AD114" s="147"/>
      <c r="AE114" s="147"/>
      <c r="AF114" s="147"/>
      <c r="AG114" s="147" t="s">
        <v>1722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6">
        <v>102</v>
      </c>
      <c r="B115" s="177" t="s">
        <v>1897</v>
      </c>
      <c r="C115" s="185" t="s">
        <v>1821</v>
      </c>
      <c r="D115" s="178" t="s">
        <v>1721</v>
      </c>
      <c r="E115" s="179">
        <v>1</v>
      </c>
      <c r="F115" s="180"/>
      <c r="G115" s="181">
        <f t="shared" si="35"/>
        <v>0</v>
      </c>
      <c r="H115" s="180"/>
      <c r="I115" s="181">
        <f t="shared" si="36"/>
        <v>0</v>
      </c>
      <c r="J115" s="180"/>
      <c r="K115" s="181">
        <f t="shared" si="37"/>
        <v>0</v>
      </c>
      <c r="L115" s="181">
        <v>21</v>
      </c>
      <c r="M115" s="181">
        <f t="shared" si="38"/>
        <v>0</v>
      </c>
      <c r="N115" s="179">
        <v>0</v>
      </c>
      <c r="O115" s="179">
        <f t="shared" si="39"/>
        <v>0</v>
      </c>
      <c r="P115" s="179">
        <v>0</v>
      </c>
      <c r="Q115" s="179">
        <f t="shared" si="40"/>
        <v>0</v>
      </c>
      <c r="R115" s="181"/>
      <c r="S115" s="181" t="s">
        <v>672</v>
      </c>
      <c r="T115" s="182" t="s">
        <v>249</v>
      </c>
      <c r="U115" s="158">
        <v>0</v>
      </c>
      <c r="V115" s="158">
        <f t="shared" si="41"/>
        <v>0</v>
      </c>
      <c r="W115" s="158"/>
      <c r="X115" s="158" t="s">
        <v>963</v>
      </c>
      <c r="Y115" s="158" t="s">
        <v>250</v>
      </c>
      <c r="Z115" s="147"/>
      <c r="AA115" s="147"/>
      <c r="AB115" s="147"/>
      <c r="AC115" s="147"/>
      <c r="AD115" s="147"/>
      <c r="AE115" s="147"/>
      <c r="AF115" s="147"/>
      <c r="AG115" s="147" t="s">
        <v>1722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76">
        <v>103</v>
      </c>
      <c r="B116" s="177" t="s">
        <v>1898</v>
      </c>
      <c r="C116" s="185" t="s">
        <v>1823</v>
      </c>
      <c r="D116" s="178" t="s">
        <v>1721</v>
      </c>
      <c r="E116" s="179">
        <v>1</v>
      </c>
      <c r="F116" s="180"/>
      <c r="G116" s="181">
        <f t="shared" si="35"/>
        <v>0</v>
      </c>
      <c r="H116" s="180"/>
      <c r="I116" s="181">
        <f t="shared" si="36"/>
        <v>0</v>
      </c>
      <c r="J116" s="180"/>
      <c r="K116" s="181">
        <f t="shared" si="37"/>
        <v>0</v>
      </c>
      <c r="L116" s="181">
        <v>21</v>
      </c>
      <c r="M116" s="181">
        <f t="shared" si="38"/>
        <v>0</v>
      </c>
      <c r="N116" s="179">
        <v>0</v>
      </c>
      <c r="O116" s="179">
        <f t="shared" si="39"/>
        <v>0</v>
      </c>
      <c r="P116" s="179">
        <v>0</v>
      </c>
      <c r="Q116" s="179">
        <f t="shared" si="40"/>
        <v>0</v>
      </c>
      <c r="R116" s="181"/>
      <c r="S116" s="181" t="s">
        <v>672</v>
      </c>
      <c r="T116" s="182" t="s">
        <v>249</v>
      </c>
      <c r="U116" s="158">
        <v>0</v>
      </c>
      <c r="V116" s="158">
        <f t="shared" si="41"/>
        <v>0</v>
      </c>
      <c r="W116" s="158"/>
      <c r="X116" s="158" t="s">
        <v>963</v>
      </c>
      <c r="Y116" s="158" t="s">
        <v>250</v>
      </c>
      <c r="Z116" s="147"/>
      <c r="AA116" s="147"/>
      <c r="AB116" s="147"/>
      <c r="AC116" s="147"/>
      <c r="AD116" s="147"/>
      <c r="AE116" s="147"/>
      <c r="AF116" s="147"/>
      <c r="AG116" s="147" t="s">
        <v>1722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6">
        <v>104</v>
      </c>
      <c r="B117" s="177" t="s">
        <v>1899</v>
      </c>
      <c r="C117" s="185" t="s">
        <v>1827</v>
      </c>
      <c r="D117" s="178" t="s">
        <v>1721</v>
      </c>
      <c r="E117" s="179">
        <v>6</v>
      </c>
      <c r="F117" s="180"/>
      <c r="G117" s="181">
        <f t="shared" si="35"/>
        <v>0</v>
      </c>
      <c r="H117" s="180"/>
      <c r="I117" s="181">
        <f t="shared" si="36"/>
        <v>0</v>
      </c>
      <c r="J117" s="180"/>
      <c r="K117" s="181">
        <f t="shared" si="37"/>
        <v>0</v>
      </c>
      <c r="L117" s="181">
        <v>21</v>
      </c>
      <c r="M117" s="181">
        <f t="shared" si="38"/>
        <v>0</v>
      </c>
      <c r="N117" s="179">
        <v>0</v>
      </c>
      <c r="O117" s="179">
        <f t="shared" si="39"/>
        <v>0</v>
      </c>
      <c r="P117" s="179">
        <v>0</v>
      </c>
      <c r="Q117" s="179">
        <f t="shared" si="40"/>
        <v>0</v>
      </c>
      <c r="R117" s="181"/>
      <c r="S117" s="181" t="s">
        <v>672</v>
      </c>
      <c r="T117" s="182" t="s">
        <v>249</v>
      </c>
      <c r="U117" s="158">
        <v>0</v>
      </c>
      <c r="V117" s="158">
        <f t="shared" si="41"/>
        <v>0</v>
      </c>
      <c r="W117" s="158"/>
      <c r="X117" s="158" t="s">
        <v>963</v>
      </c>
      <c r="Y117" s="158" t="s">
        <v>250</v>
      </c>
      <c r="Z117" s="147"/>
      <c r="AA117" s="147"/>
      <c r="AB117" s="147"/>
      <c r="AC117" s="147"/>
      <c r="AD117" s="147"/>
      <c r="AE117" s="147"/>
      <c r="AF117" s="147"/>
      <c r="AG117" s="147" t="s">
        <v>1722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6">
        <v>105</v>
      </c>
      <c r="B118" s="177" t="s">
        <v>1900</v>
      </c>
      <c r="C118" s="185" t="s">
        <v>1833</v>
      </c>
      <c r="D118" s="178" t="s">
        <v>1721</v>
      </c>
      <c r="E118" s="179">
        <v>2</v>
      </c>
      <c r="F118" s="180"/>
      <c r="G118" s="181">
        <f t="shared" si="35"/>
        <v>0</v>
      </c>
      <c r="H118" s="180"/>
      <c r="I118" s="181">
        <f t="shared" si="36"/>
        <v>0</v>
      </c>
      <c r="J118" s="180"/>
      <c r="K118" s="181">
        <f t="shared" si="37"/>
        <v>0</v>
      </c>
      <c r="L118" s="181">
        <v>21</v>
      </c>
      <c r="M118" s="181">
        <f t="shared" si="38"/>
        <v>0</v>
      </c>
      <c r="N118" s="179">
        <v>0</v>
      </c>
      <c r="O118" s="179">
        <f t="shared" si="39"/>
        <v>0</v>
      </c>
      <c r="P118" s="179">
        <v>0</v>
      </c>
      <c r="Q118" s="179">
        <f t="shared" si="40"/>
        <v>0</v>
      </c>
      <c r="R118" s="181"/>
      <c r="S118" s="181" t="s">
        <v>672</v>
      </c>
      <c r="T118" s="182" t="s">
        <v>249</v>
      </c>
      <c r="U118" s="158">
        <v>0</v>
      </c>
      <c r="V118" s="158">
        <f t="shared" si="41"/>
        <v>0</v>
      </c>
      <c r="W118" s="158"/>
      <c r="X118" s="158" t="s">
        <v>963</v>
      </c>
      <c r="Y118" s="158" t="s">
        <v>250</v>
      </c>
      <c r="Z118" s="147"/>
      <c r="AA118" s="147"/>
      <c r="AB118" s="147"/>
      <c r="AC118" s="147"/>
      <c r="AD118" s="147"/>
      <c r="AE118" s="147"/>
      <c r="AF118" s="147"/>
      <c r="AG118" s="147" t="s">
        <v>1722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6">
        <v>106</v>
      </c>
      <c r="B119" s="177" t="s">
        <v>1901</v>
      </c>
      <c r="C119" s="185" t="s">
        <v>1835</v>
      </c>
      <c r="D119" s="178" t="s">
        <v>1721</v>
      </c>
      <c r="E119" s="179">
        <v>1</v>
      </c>
      <c r="F119" s="180"/>
      <c r="G119" s="181">
        <f t="shared" si="35"/>
        <v>0</v>
      </c>
      <c r="H119" s="180"/>
      <c r="I119" s="181">
        <f t="shared" si="36"/>
        <v>0</v>
      </c>
      <c r="J119" s="180"/>
      <c r="K119" s="181">
        <f t="shared" si="37"/>
        <v>0</v>
      </c>
      <c r="L119" s="181">
        <v>21</v>
      </c>
      <c r="M119" s="181">
        <f t="shared" si="38"/>
        <v>0</v>
      </c>
      <c r="N119" s="179">
        <v>0</v>
      </c>
      <c r="O119" s="179">
        <f t="shared" si="39"/>
        <v>0</v>
      </c>
      <c r="P119" s="179">
        <v>0</v>
      </c>
      <c r="Q119" s="179">
        <f t="shared" si="40"/>
        <v>0</v>
      </c>
      <c r="R119" s="181"/>
      <c r="S119" s="181" t="s">
        <v>672</v>
      </c>
      <c r="T119" s="182" t="s">
        <v>249</v>
      </c>
      <c r="U119" s="158">
        <v>0</v>
      </c>
      <c r="V119" s="158">
        <f t="shared" si="41"/>
        <v>0</v>
      </c>
      <c r="W119" s="158"/>
      <c r="X119" s="158" t="s">
        <v>963</v>
      </c>
      <c r="Y119" s="158" t="s">
        <v>250</v>
      </c>
      <c r="Z119" s="147"/>
      <c r="AA119" s="147"/>
      <c r="AB119" s="147"/>
      <c r="AC119" s="147"/>
      <c r="AD119" s="147"/>
      <c r="AE119" s="147"/>
      <c r="AF119" s="147"/>
      <c r="AG119" s="147" t="s">
        <v>1722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76">
        <v>107</v>
      </c>
      <c r="B120" s="177" t="s">
        <v>1902</v>
      </c>
      <c r="C120" s="185" t="s">
        <v>1837</v>
      </c>
      <c r="D120" s="178" t="s">
        <v>1721</v>
      </c>
      <c r="E120" s="179">
        <v>14</v>
      </c>
      <c r="F120" s="180"/>
      <c r="G120" s="181">
        <f t="shared" si="35"/>
        <v>0</v>
      </c>
      <c r="H120" s="180"/>
      <c r="I120" s="181">
        <f t="shared" si="36"/>
        <v>0</v>
      </c>
      <c r="J120" s="180"/>
      <c r="K120" s="181">
        <f t="shared" si="37"/>
        <v>0</v>
      </c>
      <c r="L120" s="181">
        <v>21</v>
      </c>
      <c r="M120" s="181">
        <f t="shared" si="38"/>
        <v>0</v>
      </c>
      <c r="N120" s="179">
        <v>0</v>
      </c>
      <c r="O120" s="179">
        <f t="shared" si="39"/>
        <v>0</v>
      </c>
      <c r="P120" s="179">
        <v>0</v>
      </c>
      <c r="Q120" s="179">
        <f t="shared" si="40"/>
        <v>0</v>
      </c>
      <c r="R120" s="181"/>
      <c r="S120" s="181" t="s">
        <v>672</v>
      </c>
      <c r="T120" s="182" t="s">
        <v>249</v>
      </c>
      <c r="U120" s="158">
        <v>0</v>
      </c>
      <c r="V120" s="158">
        <f t="shared" si="41"/>
        <v>0</v>
      </c>
      <c r="W120" s="158"/>
      <c r="X120" s="158" t="s">
        <v>963</v>
      </c>
      <c r="Y120" s="158" t="s">
        <v>250</v>
      </c>
      <c r="Z120" s="147"/>
      <c r="AA120" s="147"/>
      <c r="AB120" s="147"/>
      <c r="AC120" s="147"/>
      <c r="AD120" s="147"/>
      <c r="AE120" s="147"/>
      <c r="AF120" s="147"/>
      <c r="AG120" s="147" t="s">
        <v>1722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6">
        <v>108</v>
      </c>
      <c r="B121" s="177" t="s">
        <v>1903</v>
      </c>
      <c r="C121" s="185" t="s">
        <v>1839</v>
      </c>
      <c r="D121" s="178" t="s">
        <v>1721</v>
      </c>
      <c r="E121" s="179">
        <v>4</v>
      </c>
      <c r="F121" s="180"/>
      <c r="G121" s="181">
        <f t="shared" si="35"/>
        <v>0</v>
      </c>
      <c r="H121" s="180"/>
      <c r="I121" s="181">
        <f t="shared" si="36"/>
        <v>0</v>
      </c>
      <c r="J121" s="180"/>
      <c r="K121" s="181">
        <f t="shared" si="37"/>
        <v>0</v>
      </c>
      <c r="L121" s="181">
        <v>21</v>
      </c>
      <c r="M121" s="181">
        <f t="shared" si="38"/>
        <v>0</v>
      </c>
      <c r="N121" s="179">
        <v>0</v>
      </c>
      <c r="O121" s="179">
        <f t="shared" si="39"/>
        <v>0</v>
      </c>
      <c r="P121" s="179">
        <v>0</v>
      </c>
      <c r="Q121" s="179">
        <f t="shared" si="40"/>
        <v>0</v>
      </c>
      <c r="R121" s="181"/>
      <c r="S121" s="181" t="s">
        <v>672</v>
      </c>
      <c r="T121" s="182" t="s">
        <v>249</v>
      </c>
      <c r="U121" s="158">
        <v>0</v>
      </c>
      <c r="V121" s="158">
        <f t="shared" si="41"/>
        <v>0</v>
      </c>
      <c r="W121" s="158"/>
      <c r="X121" s="158" t="s">
        <v>963</v>
      </c>
      <c r="Y121" s="158" t="s">
        <v>250</v>
      </c>
      <c r="Z121" s="147"/>
      <c r="AA121" s="147"/>
      <c r="AB121" s="147"/>
      <c r="AC121" s="147"/>
      <c r="AD121" s="147"/>
      <c r="AE121" s="147"/>
      <c r="AF121" s="147"/>
      <c r="AG121" s="147" t="s">
        <v>1722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6">
        <v>109</v>
      </c>
      <c r="B122" s="177" t="s">
        <v>1904</v>
      </c>
      <c r="C122" s="185" t="s">
        <v>1841</v>
      </c>
      <c r="D122" s="178" t="s">
        <v>1721</v>
      </c>
      <c r="E122" s="179">
        <v>5</v>
      </c>
      <c r="F122" s="180"/>
      <c r="G122" s="181">
        <f t="shared" si="35"/>
        <v>0</v>
      </c>
      <c r="H122" s="180"/>
      <c r="I122" s="181">
        <f t="shared" si="36"/>
        <v>0</v>
      </c>
      <c r="J122" s="180"/>
      <c r="K122" s="181">
        <f t="shared" si="37"/>
        <v>0</v>
      </c>
      <c r="L122" s="181">
        <v>21</v>
      </c>
      <c r="M122" s="181">
        <f t="shared" si="38"/>
        <v>0</v>
      </c>
      <c r="N122" s="179">
        <v>0</v>
      </c>
      <c r="O122" s="179">
        <f t="shared" si="39"/>
        <v>0</v>
      </c>
      <c r="P122" s="179">
        <v>0</v>
      </c>
      <c r="Q122" s="179">
        <f t="shared" si="40"/>
        <v>0</v>
      </c>
      <c r="R122" s="181"/>
      <c r="S122" s="181" t="s">
        <v>672</v>
      </c>
      <c r="T122" s="182" t="s">
        <v>249</v>
      </c>
      <c r="U122" s="158">
        <v>0</v>
      </c>
      <c r="V122" s="158">
        <f t="shared" si="41"/>
        <v>0</v>
      </c>
      <c r="W122" s="158"/>
      <c r="X122" s="158" t="s">
        <v>963</v>
      </c>
      <c r="Y122" s="158" t="s">
        <v>250</v>
      </c>
      <c r="Z122" s="147"/>
      <c r="AA122" s="147"/>
      <c r="AB122" s="147"/>
      <c r="AC122" s="147"/>
      <c r="AD122" s="147"/>
      <c r="AE122" s="147"/>
      <c r="AF122" s="147"/>
      <c r="AG122" s="147" t="s">
        <v>1722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76">
        <v>110</v>
      </c>
      <c r="B123" s="177" t="s">
        <v>1905</v>
      </c>
      <c r="C123" s="185" t="s">
        <v>1878</v>
      </c>
      <c r="D123" s="178" t="s">
        <v>1721</v>
      </c>
      <c r="E123" s="179">
        <v>3</v>
      </c>
      <c r="F123" s="180"/>
      <c r="G123" s="181">
        <f t="shared" si="35"/>
        <v>0</v>
      </c>
      <c r="H123" s="180"/>
      <c r="I123" s="181">
        <f t="shared" si="36"/>
        <v>0</v>
      </c>
      <c r="J123" s="180"/>
      <c r="K123" s="181">
        <f t="shared" si="37"/>
        <v>0</v>
      </c>
      <c r="L123" s="181">
        <v>21</v>
      </c>
      <c r="M123" s="181">
        <f t="shared" si="38"/>
        <v>0</v>
      </c>
      <c r="N123" s="179">
        <v>0</v>
      </c>
      <c r="O123" s="179">
        <f t="shared" si="39"/>
        <v>0</v>
      </c>
      <c r="P123" s="179">
        <v>0</v>
      </c>
      <c r="Q123" s="179">
        <f t="shared" si="40"/>
        <v>0</v>
      </c>
      <c r="R123" s="181"/>
      <c r="S123" s="181" t="s">
        <v>672</v>
      </c>
      <c r="T123" s="182" t="s">
        <v>249</v>
      </c>
      <c r="U123" s="158">
        <v>0</v>
      </c>
      <c r="V123" s="158">
        <f t="shared" si="41"/>
        <v>0</v>
      </c>
      <c r="W123" s="158"/>
      <c r="X123" s="158" t="s">
        <v>963</v>
      </c>
      <c r="Y123" s="158" t="s">
        <v>250</v>
      </c>
      <c r="Z123" s="147"/>
      <c r="AA123" s="147"/>
      <c r="AB123" s="147"/>
      <c r="AC123" s="147"/>
      <c r="AD123" s="147"/>
      <c r="AE123" s="147"/>
      <c r="AF123" s="147"/>
      <c r="AG123" s="147" t="s">
        <v>1722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6">
        <v>111</v>
      </c>
      <c r="B124" s="177" t="s">
        <v>1906</v>
      </c>
      <c r="C124" s="185" t="s">
        <v>1880</v>
      </c>
      <c r="D124" s="178" t="s">
        <v>1721</v>
      </c>
      <c r="E124" s="179">
        <v>3</v>
      </c>
      <c r="F124" s="180"/>
      <c r="G124" s="181">
        <f t="shared" si="35"/>
        <v>0</v>
      </c>
      <c r="H124" s="180"/>
      <c r="I124" s="181">
        <f t="shared" si="36"/>
        <v>0</v>
      </c>
      <c r="J124" s="180"/>
      <c r="K124" s="181">
        <f t="shared" si="37"/>
        <v>0</v>
      </c>
      <c r="L124" s="181">
        <v>21</v>
      </c>
      <c r="M124" s="181">
        <f t="shared" si="38"/>
        <v>0</v>
      </c>
      <c r="N124" s="179">
        <v>0</v>
      </c>
      <c r="O124" s="179">
        <f t="shared" si="39"/>
        <v>0</v>
      </c>
      <c r="P124" s="179">
        <v>0</v>
      </c>
      <c r="Q124" s="179">
        <f t="shared" si="40"/>
        <v>0</v>
      </c>
      <c r="R124" s="181"/>
      <c r="S124" s="181" t="s">
        <v>672</v>
      </c>
      <c r="T124" s="182" t="s">
        <v>249</v>
      </c>
      <c r="U124" s="158">
        <v>0</v>
      </c>
      <c r="V124" s="158">
        <f t="shared" si="41"/>
        <v>0</v>
      </c>
      <c r="W124" s="158"/>
      <c r="X124" s="158" t="s">
        <v>963</v>
      </c>
      <c r="Y124" s="158" t="s">
        <v>250</v>
      </c>
      <c r="Z124" s="147"/>
      <c r="AA124" s="147"/>
      <c r="AB124" s="147"/>
      <c r="AC124" s="147"/>
      <c r="AD124" s="147"/>
      <c r="AE124" s="147"/>
      <c r="AF124" s="147"/>
      <c r="AG124" s="147" t="s">
        <v>1722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76">
        <v>112</v>
      </c>
      <c r="B125" s="177" t="s">
        <v>1907</v>
      </c>
      <c r="C125" s="185" t="s">
        <v>1908</v>
      </c>
      <c r="D125" s="178" t="s">
        <v>1721</v>
      </c>
      <c r="E125" s="179">
        <v>9</v>
      </c>
      <c r="F125" s="180"/>
      <c r="G125" s="181">
        <f t="shared" si="35"/>
        <v>0</v>
      </c>
      <c r="H125" s="180"/>
      <c r="I125" s="181">
        <f t="shared" si="36"/>
        <v>0</v>
      </c>
      <c r="J125" s="180"/>
      <c r="K125" s="181">
        <f t="shared" si="37"/>
        <v>0</v>
      </c>
      <c r="L125" s="181">
        <v>21</v>
      </c>
      <c r="M125" s="181">
        <f t="shared" si="38"/>
        <v>0</v>
      </c>
      <c r="N125" s="179">
        <v>0</v>
      </c>
      <c r="O125" s="179">
        <f t="shared" si="39"/>
        <v>0</v>
      </c>
      <c r="P125" s="179">
        <v>0</v>
      </c>
      <c r="Q125" s="179">
        <f t="shared" si="40"/>
        <v>0</v>
      </c>
      <c r="R125" s="181"/>
      <c r="S125" s="181" t="s">
        <v>672</v>
      </c>
      <c r="T125" s="182" t="s">
        <v>249</v>
      </c>
      <c r="U125" s="158">
        <v>0</v>
      </c>
      <c r="V125" s="158">
        <f t="shared" si="41"/>
        <v>0</v>
      </c>
      <c r="W125" s="158"/>
      <c r="X125" s="158" t="s">
        <v>963</v>
      </c>
      <c r="Y125" s="158" t="s">
        <v>250</v>
      </c>
      <c r="Z125" s="147"/>
      <c r="AA125" s="147"/>
      <c r="AB125" s="147"/>
      <c r="AC125" s="147"/>
      <c r="AD125" s="147"/>
      <c r="AE125" s="147"/>
      <c r="AF125" s="147"/>
      <c r="AG125" s="147" t="s">
        <v>1722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76">
        <v>113</v>
      </c>
      <c r="B126" s="177" t="s">
        <v>1909</v>
      </c>
      <c r="C126" s="185" t="s">
        <v>1849</v>
      </c>
      <c r="D126" s="178" t="s">
        <v>1721</v>
      </c>
      <c r="E126" s="179">
        <v>9</v>
      </c>
      <c r="F126" s="180"/>
      <c r="G126" s="181">
        <f t="shared" si="35"/>
        <v>0</v>
      </c>
      <c r="H126" s="180"/>
      <c r="I126" s="181">
        <f t="shared" si="36"/>
        <v>0</v>
      </c>
      <c r="J126" s="180"/>
      <c r="K126" s="181">
        <f t="shared" si="37"/>
        <v>0</v>
      </c>
      <c r="L126" s="181">
        <v>21</v>
      </c>
      <c r="M126" s="181">
        <f t="shared" si="38"/>
        <v>0</v>
      </c>
      <c r="N126" s="179">
        <v>0</v>
      </c>
      <c r="O126" s="179">
        <f t="shared" si="39"/>
        <v>0</v>
      </c>
      <c r="P126" s="179">
        <v>0</v>
      </c>
      <c r="Q126" s="179">
        <f t="shared" si="40"/>
        <v>0</v>
      </c>
      <c r="R126" s="181"/>
      <c r="S126" s="181" t="s">
        <v>672</v>
      </c>
      <c r="T126" s="182" t="s">
        <v>249</v>
      </c>
      <c r="U126" s="158">
        <v>0</v>
      </c>
      <c r="V126" s="158">
        <f t="shared" si="41"/>
        <v>0</v>
      </c>
      <c r="W126" s="158"/>
      <c r="X126" s="158" t="s">
        <v>963</v>
      </c>
      <c r="Y126" s="158" t="s">
        <v>250</v>
      </c>
      <c r="Z126" s="147"/>
      <c r="AA126" s="147"/>
      <c r="AB126" s="147"/>
      <c r="AC126" s="147"/>
      <c r="AD126" s="147"/>
      <c r="AE126" s="147"/>
      <c r="AF126" s="147"/>
      <c r="AG126" s="147" t="s">
        <v>1722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76">
        <v>114</v>
      </c>
      <c r="B127" s="177" t="s">
        <v>1910</v>
      </c>
      <c r="C127" s="185" t="s">
        <v>1851</v>
      </c>
      <c r="D127" s="178" t="s">
        <v>1721</v>
      </c>
      <c r="E127" s="179">
        <v>1</v>
      </c>
      <c r="F127" s="180"/>
      <c r="G127" s="181">
        <f t="shared" si="35"/>
        <v>0</v>
      </c>
      <c r="H127" s="180"/>
      <c r="I127" s="181">
        <f t="shared" si="36"/>
        <v>0</v>
      </c>
      <c r="J127" s="180"/>
      <c r="K127" s="181">
        <f t="shared" si="37"/>
        <v>0</v>
      </c>
      <c r="L127" s="181">
        <v>21</v>
      </c>
      <c r="M127" s="181">
        <f t="shared" si="38"/>
        <v>0</v>
      </c>
      <c r="N127" s="179">
        <v>0</v>
      </c>
      <c r="O127" s="179">
        <f t="shared" si="39"/>
        <v>0</v>
      </c>
      <c r="P127" s="179">
        <v>0</v>
      </c>
      <c r="Q127" s="179">
        <f t="shared" si="40"/>
        <v>0</v>
      </c>
      <c r="R127" s="181"/>
      <c r="S127" s="181" t="s">
        <v>672</v>
      </c>
      <c r="T127" s="182" t="s">
        <v>249</v>
      </c>
      <c r="U127" s="158">
        <v>0</v>
      </c>
      <c r="V127" s="158">
        <f t="shared" si="41"/>
        <v>0</v>
      </c>
      <c r="W127" s="158"/>
      <c r="X127" s="158" t="s">
        <v>963</v>
      </c>
      <c r="Y127" s="158" t="s">
        <v>250</v>
      </c>
      <c r="Z127" s="147"/>
      <c r="AA127" s="147"/>
      <c r="AB127" s="147"/>
      <c r="AC127" s="147"/>
      <c r="AD127" s="147"/>
      <c r="AE127" s="147"/>
      <c r="AF127" s="147"/>
      <c r="AG127" s="147" t="s">
        <v>1722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6">
        <v>115</v>
      </c>
      <c r="B128" s="177" t="s">
        <v>1911</v>
      </c>
      <c r="C128" s="185" t="s">
        <v>1853</v>
      </c>
      <c r="D128" s="178" t="s">
        <v>1721</v>
      </c>
      <c r="E128" s="179">
        <v>2</v>
      </c>
      <c r="F128" s="180"/>
      <c r="G128" s="181">
        <f t="shared" si="35"/>
        <v>0</v>
      </c>
      <c r="H128" s="180"/>
      <c r="I128" s="181">
        <f t="shared" si="36"/>
        <v>0</v>
      </c>
      <c r="J128" s="180"/>
      <c r="K128" s="181">
        <f t="shared" si="37"/>
        <v>0</v>
      </c>
      <c r="L128" s="181">
        <v>21</v>
      </c>
      <c r="M128" s="181">
        <f t="shared" si="38"/>
        <v>0</v>
      </c>
      <c r="N128" s="179">
        <v>0</v>
      </c>
      <c r="O128" s="179">
        <f t="shared" si="39"/>
        <v>0</v>
      </c>
      <c r="P128" s="179">
        <v>0</v>
      </c>
      <c r="Q128" s="179">
        <f t="shared" si="40"/>
        <v>0</v>
      </c>
      <c r="R128" s="181"/>
      <c r="S128" s="181" t="s">
        <v>672</v>
      </c>
      <c r="T128" s="182" t="s">
        <v>249</v>
      </c>
      <c r="U128" s="158">
        <v>0</v>
      </c>
      <c r="V128" s="158">
        <f t="shared" si="41"/>
        <v>0</v>
      </c>
      <c r="W128" s="158"/>
      <c r="X128" s="158" t="s">
        <v>963</v>
      </c>
      <c r="Y128" s="158" t="s">
        <v>250</v>
      </c>
      <c r="Z128" s="147"/>
      <c r="AA128" s="147"/>
      <c r="AB128" s="147"/>
      <c r="AC128" s="147"/>
      <c r="AD128" s="147"/>
      <c r="AE128" s="147"/>
      <c r="AF128" s="147"/>
      <c r="AG128" s="147" t="s">
        <v>1722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6">
        <v>116</v>
      </c>
      <c r="B129" s="177" t="s">
        <v>1912</v>
      </c>
      <c r="C129" s="185" t="s">
        <v>1855</v>
      </c>
      <c r="D129" s="178" t="s">
        <v>1721</v>
      </c>
      <c r="E129" s="179">
        <v>2</v>
      </c>
      <c r="F129" s="180"/>
      <c r="G129" s="181">
        <f t="shared" si="35"/>
        <v>0</v>
      </c>
      <c r="H129" s="180"/>
      <c r="I129" s="181">
        <f t="shared" si="36"/>
        <v>0</v>
      </c>
      <c r="J129" s="180"/>
      <c r="K129" s="181">
        <f t="shared" si="37"/>
        <v>0</v>
      </c>
      <c r="L129" s="181">
        <v>21</v>
      </c>
      <c r="M129" s="181">
        <f t="shared" si="38"/>
        <v>0</v>
      </c>
      <c r="N129" s="179">
        <v>0</v>
      </c>
      <c r="O129" s="179">
        <f t="shared" si="39"/>
        <v>0</v>
      </c>
      <c r="P129" s="179">
        <v>0</v>
      </c>
      <c r="Q129" s="179">
        <f t="shared" si="40"/>
        <v>0</v>
      </c>
      <c r="R129" s="181"/>
      <c r="S129" s="181" t="s">
        <v>672</v>
      </c>
      <c r="T129" s="182" t="s">
        <v>249</v>
      </c>
      <c r="U129" s="158">
        <v>0</v>
      </c>
      <c r="V129" s="158">
        <f t="shared" si="41"/>
        <v>0</v>
      </c>
      <c r="W129" s="158"/>
      <c r="X129" s="158" t="s">
        <v>963</v>
      </c>
      <c r="Y129" s="158" t="s">
        <v>250</v>
      </c>
      <c r="Z129" s="147"/>
      <c r="AA129" s="147"/>
      <c r="AB129" s="147"/>
      <c r="AC129" s="147"/>
      <c r="AD129" s="147"/>
      <c r="AE129" s="147"/>
      <c r="AF129" s="147"/>
      <c r="AG129" s="147" t="s">
        <v>1722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6">
        <v>117</v>
      </c>
      <c r="B130" s="177" t="s">
        <v>1913</v>
      </c>
      <c r="C130" s="185" t="s">
        <v>1795</v>
      </c>
      <c r="D130" s="178" t="s">
        <v>1708</v>
      </c>
      <c r="E130" s="179">
        <v>1</v>
      </c>
      <c r="F130" s="180"/>
      <c r="G130" s="181">
        <f t="shared" si="35"/>
        <v>0</v>
      </c>
      <c r="H130" s="180"/>
      <c r="I130" s="181">
        <f t="shared" si="36"/>
        <v>0</v>
      </c>
      <c r="J130" s="180"/>
      <c r="K130" s="181">
        <f t="shared" si="37"/>
        <v>0</v>
      </c>
      <c r="L130" s="181">
        <v>21</v>
      </c>
      <c r="M130" s="181">
        <f t="shared" si="38"/>
        <v>0</v>
      </c>
      <c r="N130" s="179">
        <v>0</v>
      </c>
      <c r="O130" s="179">
        <f t="shared" si="39"/>
        <v>0</v>
      </c>
      <c r="P130" s="179">
        <v>0</v>
      </c>
      <c r="Q130" s="179">
        <f t="shared" si="40"/>
        <v>0</v>
      </c>
      <c r="R130" s="181"/>
      <c r="S130" s="181" t="s">
        <v>672</v>
      </c>
      <c r="T130" s="182" t="s">
        <v>249</v>
      </c>
      <c r="U130" s="158">
        <v>0</v>
      </c>
      <c r="V130" s="158">
        <f t="shared" si="41"/>
        <v>0</v>
      </c>
      <c r="W130" s="158"/>
      <c r="X130" s="158" t="s">
        <v>963</v>
      </c>
      <c r="Y130" s="158" t="s">
        <v>250</v>
      </c>
      <c r="Z130" s="147"/>
      <c r="AA130" s="147"/>
      <c r="AB130" s="147"/>
      <c r="AC130" s="147"/>
      <c r="AD130" s="147"/>
      <c r="AE130" s="147"/>
      <c r="AF130" s="147"/>
      <c r="AG130" s="147" t="s">
        <v>1722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6">
        <v>118</v>
      </c>
      <c r="B131" s="177" t="s">
        <v>1914</v>
      </c>
      <c r="C131" s="185" t="s">
        <v>1797</v>
      </c>
      <c r="D131" s="178" t="s">
        <v>1708</v>
      </c>
      <c r="E131" s="179">
        <v>1</v>
      </c>
      <c r="F131" s="180"/>
      <c r="G131" s="181">
        <f t="shared" si="35"/>
        <v>0</v>
      </c>
      <c r="H131" s="180"/>
      <c r="I131" s="181">
        <f t="shared" si="36"/>
        <v>0</v>
      </c>
      <c r="J131" s="180"/>
      <c r="K131" s="181">
        <f t="shared" si="37"/>
        <v>0</v>
      </c>
      <c r="L131" s="181">
        <v>21</v>
      </c>
      <c r="M131" s="181">
        <f t="shared" si="38"/>
        <v>0</v>
      </c>
      <c r="N131" s="179">
        <v>0</v>
      </c>
      <c r="O131" s="179">
        <f t="shared" si="39"/>
        <v>0</v>
      </c>
      <c r="P131" s="179">
        <v>0</v>
      </c>
      <c r="Q131" s="179">
        <f t="shared" si="40"/>
        <v>0</v>
      </c>
      <c r="R131" s="181"/>
      <c r="S131" s="181" t="s">
        <v>672</v>
      </c>
      <c r="T131" s="182" t="s">
        <v>249</v>
      </c>
      <c r="U131" s="158">
        <v>0</v>
      </c>
      <c r="V131" s="158">
        <f t="shared" si="41"/>
        <v>0</v>
      </c>
      <c r="W131" s="158"/>
      <c r="X131" s="158" t="s">
        <v>963</v>
      </c>
      <c r="Y131" s="158" t="s">
        <v>250</v>
      </c>
      <c r="Z131" s="147"/>
      <c r="AA131" s="147"/>
      <c r="AB131" s="147"/>
      <c r="AC131" s="147"/>
      <c r="AD131" s="147"/>
      <c r="AE131" s="147"/>
      <c r="AF131" s="147"/>
      <c r="AG131" s="147" t="s">
        <v>1722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6">
        <v>119</v>
      </c>
      <c r="B132" s="177" t="s">
        <v>1915</v>
      </c>
      <c r="C132" s="185" t="s">
        <v>1859</v>
      </c>
      <c r="D132" s="178" t="s">
        <v>565</v>
      </c>
      <c r="E132" s="179">
        <v>12</v>
      </c>
      <c r="F132" s="180"/>
      <c r="G132" s="181">
        <f t="shared" si="35"/>
        <v>0</v>
      </c>
      <c r="H132" s="180"/>
      <c r="I132" s="181">
        <f t="shared" si="36"/>
        <v>0</v>
      </c>
      <c r="J132" s="180"/>
      <c r="K132" s="181">
        <f t="shared" si="37"/>
        <v>0</v>
      </c>
      <c r="L132" s="181">
        <v>21</v>
      </c>
      <c r="M132" s="181">
        <f t="shared" si="38"/>
        <v>0</v>
      </c>
      <c r="N132" s="179">
        <v>0</v>
      </c>
      <c r="O132" s="179">
        <f t="shared" si="39"/>
        <v>0</v>
      </c>
      <c r="P132" s="179">
        <v>0</v>
      </c>
      <c r="Q132" s="179">
        <f t="shared" si="40"/>
        <v>0</v>
      </c>
      <c r="R132" s="181"/>
      <c r="S132" s="181" t="s">
        <v>672</v>
      </c>
      <c r="T132" s="182" t="s">
        <v>249</v>
      </c>
      <c r="U132" s="158">
        <v>0</v>
      </c>
      <c r="V132" s="158">
        <f t="shared" si="41"/>
        <v>0</v>
      </c>
      <c r="W132" s="158"/>
      <c r="X132" s="158" t="s">
        <v>963</v>
      </c>
      <c r="Y132" s="158" t="s">
        <v>250</v>
      </c>
      <c r="Z132" s="147"/>
      <c r="AA132" s="147"/>
      <c r="AB132" s="147"/>
      <c r="AC132" s="147"/>
      <c r="AD132" s="147"/>
      <c r="AE132" s="147"/>
      <c r="AF132" s="147"/>
      <c r="AG132" s="147" t="s">
        <v>1722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6">
        <v>120</v>
      </c>
      <c r="B133" s="177" t="s">
        <v>1916</v>
      </c>
      <c r="C133" s="185" t="s">
        <v>1917</v>
      </c>
      <c r="D133" s="178" t="s">
        <v>671</v>
      </c>
      <c r="E133" s="179">
        <v>1</v>
      </c>
      <c r="F133" s="180"/>
      <c r="G133" s="181">
        <f t="shared" si="35"/>
        <v>0</v>
      </c>
      <c r="H133" s="180"/>
      <c r="I133" s="181">
        <f t="shared" si="36"/>
        <v>0</v>
      </c>
      <c r="J133" s="180"/>
      <c r="K133" s="181">
        <f t="shared" si="37"/>
        <v>0</v>
      </c>
      <c r="L133" s="181">
        <v>21</v>
      </c>
      <c r="M133" s="181">
        <f t="shared" si="38"/>
        <v>0</v>
      </c>
      <c r="N133" s="179">
        <v>0</v>
      </c>
      <c r="O133" s="179">
        <f t="shared" si="39"/>
        <v>0</v>
      </c>
      <c r="P133" s="179">
        <v>0</v>
      </c>
      <c r="Q133" s="179">
        <f t="shared" si="40"/>
        <v>0</v>
      </c>
      <c r="R133" s="181"/>
      <c r="S133" s="181" t="s">
        <v>672</v>
      </c>
      <c r="T133" s="182" t="s">
        <v>249</v>
      </c>
      <c r="U133" s="158">
        <v>0</v>
      </c>
      <c r="V133" s="158">
        <f t="shared" si="41"/>
        <v>0</v>
      </c>
      <c r="W133" s="158"/>
      <c r="X133" s="158" t="s">
        <v>290</v>
      </c>
      <c r="Y133" s="158" t="s">
        <v>250</v>
      </c>
      <c r="Z133" s="147"/>
      <c r="AA133" s="147"/>
      <c r="AB133" s="147"/>
      <c r="AC133" s="147"/>
      <c r="AD133" s="147"/>
      <c r="AE133" s="147"/>
      <c r="AF133" s="147"/>
      <c r="AG133" s="147" t="s">
        <v>1729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x14ac:dyDescent="0.2">
      <c r="A134" s="161" t="s">
        <v>243</v>
      </c>
      <c r="B134" s="162" t="s">
        <v>87</v>
      </c>
      <c r="C134" s="183" t="s">
        <v>88</v>
      </c>
      <c r="D134" s="163"/>
      <c r="E134" s="164"/>
      <c r="F134" s="165"/>
      <c r="G134" s="165">
        <f>SUMIF(AG135:AG141,"&lt;&gt;NOR",G135:G141)</f>
        <v>0</v>
      </c>
      <c r="H134" s="165"/>
      <c r="I134" s="165">
        <f>SUM(I135:I141)</f>
        <v>0</v>
      </c>
      <c r="J134" s="165"/>
      <c r="K134" s="165">
        <f>SUM(K135:K141)</f>
        <v>0</v>
      </c>
      <c r="L134" s="165"/>
      <c r="M134" s="165">
        <f>SUM(M135:M141)</f>
        <v>0</v>
      </c>
      <c r="N134" s="164"/>
      <c r="O134" s="164">
        <f>SUM(O135:O141)</f>
        <v>0</v>
      </c>
      <c r="P134" s="164"/>
      <c r="Q134" s="164">
        <f>SUM(Q135:Q141)</f>
        <v>0</v>
      </c>
      <c r="R134" s="165"/>
      <c r="S134" s="165"/>
      <c r="T134" s="166"/>
      <c r="U134" s="160"/>
      <c r="V134" s="160">
        <f>SUM(V135:V141)</f>
        <v>0</v>
      </c>
      <c r="W134" s="160"/>
      <c r="X134" s="160"/>
      <c r="Y134" s="160"/>
      <c r="AG134" t="s">
        <v>244</v>
      </c>
    </row>
    <row r="135" spans="1:60" ht="22.5" outlineLevel="1" x14ac:dyDescent="0.2">
      <c r="A135" s="176">
        <v>121</v>
      </c>
      <c r="B135" s="177" t="s">
        <v>1918</v>
      </c>
      <c r="C135" s="185" t="s">
        <v>1919</v>
      </c>
      <c r="D135" s="178" t="s">
        <v>671</v>
      </c>
      <c r="E135" s="179">
        <v>1</v>
      </c>
      <c r="F135" s="180"/>
      <c r="G135" s="181">
        <f t="shared" ref="G135:G141" si="42">ROUND(E135*F135,2)</f>
        <v>0</v>
      </c>
      <c r="H135" s="180"/>
      <c r="I135" s="181">
        <f t="shared" ref="I135:I141" si="43">ROUND(E135*H135,2)</f>
        <v>0</v>
      </c>
      <c r="J135" s="180"/>
      <c r="K135" s="181">
        <f t="shared" ref="K135:K141" si="44">ROUND(E135*J135,2)</f>
        <v>0</v>
      </c>
      <c r="L135" s="181">
        <v>21</v>
      </c>
      <c r="M135" s="181">
        <f t="shared" ref="M135:M141" si="45">G135*(1+L135/100)</f>
        <v>0</v>
      </c>
      <c r="N135" s="179">
        <v>0</v>
      </c>
      <c r="O135" s="179">
        <f t="shared" ref="O135:O141" si="46">ROUND(E135*N135,2)</f>
        <v>0</v>
      </c>
      <c r="P135" s="179">
        <v>0</v>
      </c>
      <c r="Q135" s="179">
        <f t="shared" ref="Q135:Q141" si="47">ROUND(E135*P135,2)</f>
        <v>0</v>
      </c>
      <c r="R135" s="181"/>
      <c r="S135" s="181" t="s">
        <v>672</v>
      </c>
      <c r="T135" s="182" t="s">
        <v>249</v>
      </c>
      <c r="U135" s="158">
        <v>0</v>
      </c>
      <c r="V135" s="158">
        <f t="shared" ref="V135:V141" si="48">ROUND(E135*U135,2)</f>
        <v>0</v>
      </c>
      <c r="W135" s="158"/>
      <c r="X135" s="158" t="s">
        <v>963</v>
      </c>
      <c r="Y135" s="158" t="s">
        <v>250</v>
      </c>
      <c r="Z135" s="147"/>
      <c r="AA135" s="147"/>
      <c r="AB135" s="147"/>
      <c r="AC135" s="147"/>
      <c r="AD135" s="147"/>
      <c r="AE135" s="147"/>
      <c r="AF135" s="147"/>
      <c r="AG135" s="147" t="s">
        <v>1722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6">
        <v>122</v>
      </c>
      <c r="B136" s="177" t="s">
        <v>1920</v>
      </c>
      <c r="C136" s="185" t="s">
        <v>1821</v>
      </c>
      <c r="D136" s="178" t="s">
        <v>1721</v>
      </c>
      <c r="E136" s="179">
        <v>1</v>
      </c>
      <c r="F136" s="180"/>
      <c r="G136" s="181">
        <f t="shared" si="42"/>
        <v>0</v>
      </c>
      <c r="H136" s="180"/>
      <c r="I136" s="181">
        <f t="shared" si="43"/>
        <v>0</v>
      </c>
      <c r="J136" s="180"/>
      <c r="K136" s="181">
        <f t="shared" si="44"/>
        <v>0</v>
      </c>
      <c r="L136" s="181">
        <v>21</v>
      </c>
      <c r="M136" s="181">
        <f t="shared" si="45"/>
        <v>0</v>
      </c>
      <c r="N136" s="179">
        <v>0</v>
      </c>
      <c r="O136" s="179">
        <f t="shared" si="46"/>
        <v>0</v>
      </c>
      <c r="P136" s="179">
        <v>0</v>
      </c>
      <c r="Q136" s="179">
        <f t="shared" si="47"/>
        <v>0</v>
      </c>
      <c r="R136" s="181"/>
      <c r="S136" s="181" t="s">
        <v>672</v>
      </c>
      <c r="T136" s="182" t="s">
        <v>249</v>
      </c>
      <c r="U136" s="158">
        <v>0</v>
      </c>
      <c r="V136" s="158">
        <f t="shared" si="48"/>
        <v>0</v>
      </c>
      <c r="W136" s="158"/>
      <c r="X136" s="158" t="s">
        <v>963</v>
      </c>
      <c r="Y136" s="158" t="s">
        <v>250</v>
      </c>
      <c r="Z136" s="147"/>
      <c r="AA136" s="147"/>
      <c r="AB136" s="147"/>
      <c r="AC136" s="147"/>
      <c r="AD136" s="147"/>
      <c r="AE136" s="147"/>
      <c r="AF136" s="147"/>
      <c r="AG136" s="147" t="s">
        <v>1722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6">
        <v>123</v>
      </c>
      <c r="B137" s="177" t="s">
        <v>1921</v>
      </c>
      <c r="C137" s="185" t="s">
        <v>1851</v>
      </c>
      <c r="D137" s="178" t="s">
        <v>1721</v>
      </c>
      <c r="E137" s="179">
        <v>1</v>
      </c>
      <c r="F137" s="180"/>
      <c r="G137" s="181">
        <f t="shared" si="42"/>
        <v>0</v>
      </c>
      <c r="H137" s="180"/>
      <c r="I137" s="181">
        <f t="shared" si="43"/>
        <v>0</v>
      </c>
      <c r="J137" s="180"/>
      <c r="K137" s="181">
        <f t="shared" si="44"/>
        <v>0</v>
      </c>
      <c r="L137" s="181">
        <v>21</v>
      </c>
      <c r="M137" s="181">
        <f t="shared" si="45"/>
        <v>0</v>
      </c>
      <c r="N137" s="179">
        <v>0</v>
      </c>
      <c r="O137" s="179">
        <f t="shared" si="46"/>
        <v>0</v>
      </c>
      <c r="P137" s="179">
        <v>0</v>
      </c>
      <c r="Q137" s="179">
        <f t="shared" si="47"/>
        <v>0</v>
      </c>
      <c r="R137" s="181"/>
      <c r="S137" s="181" t="s">
        <v>672</v>
      </c>
      <c r="T137" s="182" t="s">
        <v>249</v>
      </c>
      <c r="U137" s="158">
        <v>0</v>
      </c>
      <c r="V137" s="158">
        <f t="shared" si="48"/>
        <v>0</v>
      </c>
      <c r="W137" s="158"/>
      <c r="X137" s="158" t="s">
        <v>963</v>
      </c>
      <c r="Y137" s="158" t="s">
        <v>250</v>
      </c>
      <c r="Z137" s="147"/>
      <c r="AA137" s="147"/>
      <c r="AB137" s="147"/>
      <c r="AC137" s="147"/>
      <c r="AD137" s="147"/>
      <c r="AE137" s="147"/>
      <c r="AF137" s="147"/>
      <c r="AG137" s="147" t="s">
        <v>1722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6">
        <v>124</v>
      </c>
      <c r="B138" s="177" t="s">
        <v>1922</v>
      </c>
      <c r="C138" s="185" t="s">
        <v>1853</v>
      </c>
      <c r="D138" s="178" t="s">
        <v>1721</v>
      </c>
      <c r="E138" s="179">
        <v>1</v>
      </c>
      <c r="F138" s="180"/>
      <c r="G138" s="181">
        <f t="shared" si="42"/>
        <v>0</v>
      </c>
      <c r="H138" s="180"/>
      <c r="I138" s="181">
        <f t="shared" si="43"/>
        <v>0</v>
      </c>
      <c r="J138" s="180"/>
      <c r="K138" s="181">
        <f t="shared" si="44"/>
        <v>0</v>
      </c>
      <c r="L138" s="181">
        <v>21</v>
      </c>
      <c r="M138" s="181">
        <f t="shared" si="45"/>
        <v>0</v>
      </c>
      <c r="N138" s="179">
        <v>0</v>
      </c>
      <c r="O138" s="179">
        <f t="shared" si="46"/>
        <v>0</v>
      </c>
      <c r="P138" s="179">
        <v>0</v>
      </c>
      <c r="Q138" s="179">
        <f t="shared" si="47"/>
        <v>0</v>
      </c>
      <c r="R138" s="181"/>
      <c r="S138" s="181" t="s">
        <v>672</v>
      </c>
      <c r="T138" s="182" t="s">
        <v>249</v>
      </c>
      <c r="U138" s="158">
        <v>0</v>
      </c>
      <c r="V138" s="158">
        <f t="shared" si="48"/>
        <v>0</v>
      </c>
      <c r="W138" s="158"/>
      <c r="X138" s="158" t="s">
        <v>963</v>
      </c>
      <c r="Y138" s="158" t="s">
        <v>250</v>
      </c>
      <c r="Z138" s="147"/>
      <c r="AA138" s="147"/>
      <c r="AB138" s="147"/>
      <c r="AC138" s="147"/>
      <c r="AD138" s="147"/>
      <c r="AE138" s="147"/>
      <c r="AF138" s="147"/>
      <c r="AG138" s="147" t="s">
        <v>1722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6">
        <v>125</v>
      </c>
      <c r="B139" s="177" t="s">
        <v>1923</v>
      </c>
      <c r="C139" s="185" t="s">
        <v>1855</v>
      </c>
      <c r="D139" s="178" t="s">
        <v>1721</v>
      </c>
      <c r="E139" s="179">
        <v>1</v>
      </c>
      <c r="F139" s="180"/>
      <c r="G139" s="181">
        <f t="shared" si="42"/>
        <v>0</v>
      </c>
      <c r="H139" s="180"/>
      <c r="I139" s="181">
        <f t="shared" si="43"/>
        <v>0</v>
      </c>
      <c r="J139" s="180"/>
      <c r="K139" s="181">
        <f t="shared" si="44"/>
        <v>0</v>
      </c>
      <c r="L139" s="181">
        <v>21</v>
      </c>
      <c r="M139" s="181">
        <f t="shared" si="45"/>
        <v>0</v>
      </c>
      <c r="N139" s="179">
        <v>0</v>
      </c>
      <c r="O139" s="179">
        <f t="shared" si="46"/>
        <v>0</v>
      </c>
      <c r="P139" s="179">
        <v>0</v>
      </c>
      <c r="Q139" s="179">
        <f t="shared" si="47"/>
        <v>0</v>
      </c>
      <c r="R139" s="181"/>
      <c r="S139" s="181" t="s">
        <v>672</v>
      </c>
      <c r="T139" s="182" t="s">
        <v>249</v>
      </c>
      <c r="U139" s="158">
        <v>0</v>
      </c>
      <c r="V139" s="158">
        <f t="shared" si="48"/>
        <v>0</v>
      </c>
      <c r="W139" s="158"/>
      <c r="X139" s="158" t="s">
        <v>963</v>
      </c>
      <c r="Y139" s="158" t="s">
        <v>250</v>
      </c>
      <c r="Z139" s="147"/>
      <c r="AA139" s="147"/>
      <c r="AB139" s="147"/>
      <c r="AC139" s="147"/>
      <c r="AD139" s="147"/>
      <c r="AE139" s="147"/>
      <c r="AF139" s="147"/>
      <c r="AG139" s="147" t="s">
        <v>1722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6">
        <v>126</v>
      </c>
      <c r="B140" s="177" t="s">
        <v>1924</v>
      </c>
      <c r="C140" s="185" t="s">
        <v>1795</v>
      </c>
      <c r="D140" s="178" t="s">
        <v>1708</v>
      </c>
      <c r="E140" s="179">
        <v>1</v>
      </c>
      <c r="F140" s="180"/>
      <c r="G140" s="181">
        <f t="shared" si="42"/>
        <v>0</v>
      </c>
      <c r="H140" s="180"/>
      <c r="I140" s="181">
        <f t="shared" si="43"/>
        <v>0</v>
      </c>
      <c r="J140" s="180"/>
      <c r="K140" s="181">
        <f t="shared" si="44"/>
        <v>0</v>
      </c>
      <c r="L140" s="181">
        <v>21</v>
      </c>
      <c r="M140" s="181">
        <f t="shared" si="45"/>
        <v>0</v>
      </c>
      <c r="N140" s="179">
        <v>0</v>
      </c>
      <c r="O140" s="179">
        <f t="shared" si="46"/>
        <v>0</v>
      </c>
      <c r="P140" s="179">
        <v>0</v>
      </c>
      <c r="Q140" s="179">
        <f t="shared" si="47"/>
        <v>0</v>
      </c>
      <c r="R140" s="181"/>
      <c r="S140" s="181" t="s">
        <v>672</v>
      </c>
      <c r="T140" s="182" t="s">
        <v>249</v>
      </c>
      <c r="U140" s="158">
        <v>0</v>
      </c>
      <c r="V140" s="158">
        <f t="shared" si="48"/>
        <v>0</v>
      </c>
      <c r="W140" s="158"/>
      <c r="X140" s="158" t="s">
        <v>963</v>
      </c>
      <c r="Y140" s="158" t="s">
        <v>250</v>
      </c>
      <c r="Z140" s="147"/>
      <c r="AA140" s="147"/>
      <c r="AB140" s="147"/>
      <c r="AC140" s="147"/>
      <c r="AD140" s="147"/>
      <c r="AE140" s="147"/>
      <c r="AF140" s="147"/>
      <c r="AG140" s="147" t="s">
        <v>1722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76">
        <v>127</v>
      </c>
      <c r="B141" s="177" t="s">
        <v>1925</v>
      </c>
      <c r="C141" s="185" t="s">
        <v>1797</v>
      </c>
      <c r="D141" s="178" t="s">
        <v>1708</v>
      </c>
      <c r="E141" s="179">
        <v>1</v>
      </c>
      <c r="F141" s="180"/>
      <c r="G141" s="181">
        <f t="shared" si="42"/>
        <v>0</v>
      </c>
      <c r="H141" s="180"/>
      <c r="I141" s="181">
        <f t="shared" si="43"/>
        <v>0</v>
      </c>
      <c r="J141" s="180"/>
      <c r="K141" s="181">
        <f t="shared" si="44"/>
        <v>0</v>
      </c>
      <c r="L141" s="181">
        <v>21</v>
      </c>
      <c r="M141" s="181">
        <f t="shared" si="45"/>
        <v>0</v>
      </c>
      <c r="N141" s="179">
        <v>0</v>
      </c>
      <c r="O141" s="179">
        <f t="shared" si="46"/>
        <v>0</v>
      </c>
      <c r="P141" s="179">
        <v>0</v>
      </c>
      <c r="Q141" s="179">
        <f t="shared" si="47"/>
        <v>0</v>
      </c>
      <c r="R141" s="181"/>
      <c r="S141" s="181" t="s">
        <v>672</v>
      </c>
      <c r="T141" s="182" t="s">
        <v>249</v>
      </c>
      <c r="U141" s="158">
        <v>0</v>
      </c>
      <c r="V141" s="158">
        <f t="shared" si="48"/>
        <v>0</v>
      </c>
      <c r="W141" s="158"/>
      <c r="X141" s="158" t="s">
        <v>963</v>
      </c>
      <c r="Y141" s="158" t="s">
        <v>250</v>
      </c>
      <c r="Z141" s="147"/>
      <c r="AA141" s="147"/>
      <c r="AB141" s="147"/>
      <c r="AC141" s="147"/>
      <c r="AD141" s="147"/>
      <c r="AE141" s="147"/>
      <c r="AF141" s="147"/>
      <c r="AG141" s="147" t="s">
        <v>1722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x14ac:dyDescent="0.2">
      <c r="A142" s="161" t="s">
        <v>243</v>
      </c>
      <c r="B142" s="162" t="s">
        <v>89</v>
      </c>
      <c r="C142" s="183" t="s">
        <v>90</v>
      </c>
      <c r="D142" s="163"/>
      <c r="E142" s="164"/>
      <c r="F142" s="165"/>
      <c r="G142" s="165">
        <f>SUMIF(AG143:AG156,"&lt;&gt;NOR",G143:G156)</f>
        <v>0</v>
      </c>
      <c r="H142" s="165"/>
      <c r="I142" s="165">
        <f>SUM(I143:I156)</f>
        <v>0</v>
      </c>
      <c r="J142" s="165"/>
      <c r="K142" s="165">
        <f>SUM(K143:K156)</f>
        <v>0</v>
      </c>
      <c r="L142" s="165"/>
      <c r="M142" s="165">
        <f>SUM(M143:M156)</f>
        <v>0</v>
      </c>
      <c r="N142" s="164"/>
      <c r="O142" s="164">
        <f>SUM(O143:O156)</f>
        <v>0</v>
      </c>
      <c r="P142" s="164"/>
      <c r="Q142" s="164">
        <f>SUM(Q143:Q156)</f>
        <v>0</v>
      </c>
      <c r="R142" s="165"/>
      <c r="S142" s="165"/>
      <c r="T142" s="166"/>
      <c r="U142" s="160"/>
      <c r="V142" s="160">
        <f>SUM(V143:V156)</f>
        <v>0</v>
      </c>
      <c r="W142" s="160"/>
      <c r="X142" s="160"/>
      <c r="Y142" s="160"/>
      <c r="AG142" t="s">
        <v>244</v>
      </c>
    </row>
    <row r="143" spans="1:60" ht="22.5" outlineLevel="1" x14ac:dyDescent="0.2">
      <c r="A143" s="176">
        <v>128</v>
      </c>
      <c r="B143" s="177" t="s">
        <v>1926</v>
      </c>
      <c r="C143" s="185" t="s">
        <v>1927</v>
      </c>
      <c r="D143" s="178" t="s">
        <v>671</v>
      </c>
      <c r="E143" s="179">
        <v>1</v>
      </c>
      <c r="F143" s="180"/>
      <c r="G143" s="181">
        <f t="shared" ref="G143:G156" si="49">ROUND(E143*F143,2)</f>
        <v>0</v>
      </c>
      <c r="H143" s="180"/>
      <c r="I143" s="181">
        <f t="shared" ref="I143:I156" si="50">ROUND(E143*H143,2)</f>
        <v>0</v>
      </c>
      <c r="J143" s="180"/>
      <c r="K143" s="181">
        <f t="shared" ref="K143:K156" si="51">ROUND(E143*J143,2)</f>
        <v>0</v>
      </c>
      <c r="L143" s="181">
        <v>21</v>
      </c>
      <c r="M143" s="181">
        <f t="shared" ref="M143:M156" si="52">G143*(1+L143/100)</f>
        <v>0</v>
      </c>
      <c r="N143" s="179">
        <v>0</v>
      </c>
      <c r="O143" s="179">
        <f t="shared" ref="O143:O156" si="53">ROUND(E143*N143,2)</f>
        <v>0</v>
      </c>
      <c r="P143" s="179">
        <v>0</v>
      </c>
      <c r="Q143" s="179">
        <f t="shared" ref="Q143:Q156" si="54">ROUND(E143*P143,2)</f>
        <v>0</v>
      </c>
      <c r="R143" s="181"/>
      <c r="S143" s="181" t="s">
        <v>672</v>
      </c>
      <c r="T143" s="182" t="s">
        <v>249</v>
      </c>
      <c r="U143" s="158">
        <v>0</v>
      </c>
      <c r="V143" s="158">
        <f t="shared" ref="V143:V156" si="55">ROUND(E143*U143,2)</f>
        <v>0</v>
      </c>
      <c r="W143" s="158"/>
      <c r="X143" s="158" t="s">
        <v>963</v>
      </c>
      <c r="Y143" s="158" t="s">
        <v>250</v>
      </c>
      <c r="Z143" s="147"/>
      <c r="AA143" s="147"/>
      <c r="AB143" s="147"/>
      <c r="AC143" s="147"/>
      <c r="AD143" s="147"/>
      <c r="AE143" s="147"/>
      <c r="AF143" s="147"/>
      <c r="AG143" s="147" t="s">
        <v>1722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6">
        <v>129</v>
      </c>
      <c r="B144" s="177" t="s">
        <v>1928</v>
      </c>
      <c r="C144" s="185" t="s">
        <v>1929</v>
      </c>
      <c r="D144" s="178" t="s">
        <v>1721</v>
      </c>
      <c r="E144" s="179">
        <v>2</v>
      </c>
      <c r="F144" s="180"/>
      <c r="G144" s="181">
        <f t="shared" si="49"/>
        <v>0</v>
      </c>
      <c r="H144" s="180"/>
      <c r="I144" s="181">
        <f t="shared" si="50"/>
        <v>0</v>
      </c>
      <c r="J144" s="180"/>
      <c r="K144" s="181">
        <f t="shared" si="51"/>
        <v>0</v>
      </c>
      <c r="L144" s="181">
        <v>21</v>
      </c>
      <c r="M144" s="181">
        <f t="shared" si="52"/>
        <v>0</v>
      </c>
      <c r="N144" s="179">
        <v>0</v>
      </c>
      <c r="O144" s="179">
        <f t="shared" si="53"/>
        <v>0</v>
      </c>
      <c r="P144" s="179">
        <v>0</v>
      </c>
      <c r="Q144" s="179">
        <f t="shared" si="54"/>
        <v>0</v>
      </c>
      <c r="R144" s="181"/>
      <c r="S144" s="181" t="s">
        <v>672</v>
      </c>
      <c r="T144" s="182" t="s">
        <v>249</v>
      </c>
      <c r="U144" s="158">
        <v>0</v>
      </c>
      <c r="V144" s="158">
        <f t="shared" si="55"/>
        <v>0</v>
      </c>
      <c r="W144" s="158"/>
      <c r="X144" s="158" t="s">
        <v>963</v>
      </c>
      <c r="Y144" s="158" t="s">
        <v>250</v>
      </c>
      <c r="Z144" s="147"/>
      <c r="AA144" s="147"/>
      <c r="AB144" s="147"/>
      <c r="AC144" s="147"/>
      <c r="AD144" s="147"/>
      <c r="AE144" s="147"/>
      <c r="AF144" s="147"/>
      <c r="AG144" s="147" t="s">
        <v>1722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76">
        <v>130</v>
      </c>
      <c r="B145" s="177" t="s">
        <v>1930</v>
      </c>
      <c r="C145" s="185" t="s">
        <v>1931</v>
      </c>
      <c r="D145" s="178" t="s">
        <v>1721</v>
      </c>
      <c r="E145" s="179">
        <v>1</v>
      </c>
      <c r="F145" s="180"/>
      <c r="G145" s="181">
        <f t="shared" si="49"/>
        <v>0</v>
      </c>
      <c r="H145" s="180"/>
      <c r="I145" s="181">
        <f t="shared" si="50"/>
        <v>0</v>
      </c>
      <c r="J145" s="180"/>
      <c r="K145" s="181">
        <f t="shared" si="51"/>
        <v>0</v>
      </c>
      <c r="L145" s="181">
        <v>21</v>
      </c>
      <c r="M145" s="181">
        <f t="shared" si="52"/>
        <v>0</v>
      </c>
      <c r="N145" s="179">
        <v>0</v>
      </c>
      <c r="O145" s="179">
        <f t="shared" si="53"/>
        <v>0</v>
      </c>
      <c r="P145" s="179">
        <v>0</v>
      </c>
      <c r="Q145" s="179">
        <f t="shared" si="54"/>
        <v>0</v>
      </c>
      <c r="R145" s="181"/>
      <c r="S145" s="181" t="s">
        <v>672</v>
      </c>
      <c r="T145" s="182" t="s">
        <v>249</v>
      </c>
      <c r="U145" s="158">
        <v>0</v>
      </c>
      <c r="V145" s="158">
        <f t="shared" si="55"/>
        <v>0</v>
      </c>
      <c r="W145" s="158"/>
      <c r="X145" s="158" t="s">
        <v>963</v>
      </c>
      <c r="Y145" s="158" t="s">
        <v>250</v>
      </c>
      <c r="Z145" s="147"/>
      <c r="AA145" s="147"/>
      <c r="AB145" s="147"/>
      <c r="AC145" s="147"/>
      <c r="AD145" s="147"/>
      <c r="AE145" s="147"/>
      <c r="AF145" s="147"/>
      <c r="AG145" s="147" t="s">
        <v>1722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6">
        <v>131</v>
      </c>
      <c r="B146" s="177" t="s">
        <v>1932</v>
      </c>
      <c r="C146" s="185" t="s">
        <v>1933</v>
      </c>
      <c r="D146" s="178" t="s">
        <v>1721</v>
      </c>
      <c r="E146" s="179">
        <v>1</v>
      </c>
      <c r="F146" s="180"/>
      <c r="G146" s="181">
        <f t="shared" si="49"/>
        <v>0</v>
      </c>
      <c r="H146" s="180"/>
      <c r="I146" s="181">
        <f t="shared" si="50"/>
        <v>0</v>
      </c>
      <c r="J146" s="180"/>
      <c r="K146" s="181">
        <f t="shared" si="51"/>
        <v>0</v>
      </c>
      <c r="L146" s="181">
        <v>21</v>
      </c>
      <c r="M146" s="181">
        <f t="shared" si="52"/>
        <v>0</v>
      </c>
      <c r="N146" s="179">
        <v>0</v>
      </c>
      <c r="O146" s="179">
        <f t="shared" si="53"/>
        <v>0</v>
      </c>
      <c r="P146" s="179">
        <v>0</v>
      </c>
      <c r="Q146" s="179">
        <f t="shared" si="54"/>
        <v>0</v>
      </c>
      <c r="R146" s="181"/>
      <c r="S146" s="181" t="s">
        <v>672</v>
      </c>
      <c r="T146" s="182" t="s">
        <v>249</v>
      </c>
      <c r="U146" s="158">
        <v>0</v>
      </c>
      <c r="V146" s="158">
        <f t="shared" si="55"/>
        <v>0</v>
      </c>
      <c r="W146" s="158"/>
      <c r="X146" s="158" t="s">
        <v>963</v>
      </c>
      <c r="Y146" s="158" t="s">
        <v>250</v>
      </c>
      <c r="Z146" s="147"/>
      <c r="AA146" s="147"/>
      <c r="AB146" s="147"/>
      <c r="AC146" s="147"/>
      <c r="AD146" s="147"/>
      <c r="AE146" s="147"/>
      <c r="AF146" s="147"/>
      <c r="AG146" s="147" t="s">
        <v>1722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76">
        <v>132</v>
      </c>
      <c r="B147" s="177" t="s">
        <v>1934</v>
      </c>
      <c r="C147" s="185" t="s">
        <v>1935</v>
      </c>
      <c r="D147" s="178" t="s">
        <v>1721</v>
      </c>
      <c r="E147" s="179">
        <v>1</v>
      </c>
      <c r="F147" s="180"/>
      <c r="G147" s="181">
        <f t="shared" si="49"/>
        <v>0</v>
      </c>
      <c r="H147" s="180"/>
      <c r="I147" s="181">
        <f t="shared" si="50"/>
        <v>0</v>
      </c>
      <c r="J147" s="180"/>
      <c r="K147" s="181">
        <f t="shared" si="51"/>
        <v>0</v>
      </c>
      <c r="L147" s="181">
        <v>21</v>
      </c>
      <c r="M147" s="181">
        <f t="shared" si="52"/>
        <v>0</v>
      </c>
      <c r="N147" s="179">
        <v>0</v>
      </c>
      <c r="O147" s="179">
        <f t="shared" si="53"/>
        <v>0</v>
      </c>
      <c r="P147" s="179">
        <v>0</v>
      </c>
      <c r="Q147" s="179">
        <f t="shared" si="54"/>
        <v>0</v>
      </c>
      <c r="R147" s="181"/>
      <c r="S147" s="181" t="s">
        <v>672</v>
      </c>
      <c r="T147" s="182" t="s">
        <v>249</v>
      </c>
      <c r="U147" s="158">
        <v>0</v>
      </c>
      <c r="V147" s="158">
        <f t="shared" si="55"/>
        <v>0</v>
      </c>
      <c r="W147" s="158"/>
      <c r="X147" s="158" t="s">
        <v>963</v>
      </c>
      <c r="Y147" s="158" t="s">
        <v>250</v>
      </c>
      <c r="Z147" s="147"/>
      <c r="AA147" s="147"/>
      <c r="AB147" s="147"/>
      <c r="AC147" s="147"/>
      <c r="AD147" s="147"/>
      <c r="AE147" s="147"/>
      <c r="AF147" s="147"/>
      <c r="AG147" s="147" t="s">
        <v>1722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76">
        <v>133</v>
      </c>
      <c r="B148" s="177" t="s">
        <v>1936</v>
      </c>
      <c r="C148" s="185" t="s">
        <v>1937</v>
      </c>
      <c r="D148" s="178" t="s">
        <v>1721</v>
      </c>
      <c r="E148" s="179">
        <v>2</v>
      </c>
      <c r="F148" s="180"/>
      <c r="G148" s="181">
        <f t="shared" si="49"/>
        <v>0</v>
      </c>
      <c r="H148" s="180"/>
      <c r="I148" s="181">
        <f t="shared" si="50"/>
        <v>0</v>
      </c>
      <c r="J148" s="180"/>
      <c r="K148" s="181">
        <f t="shared" si="51"/>
        <v>0</v>
      </c>
      <c r="L148" s="181">
        <v>21</v>
      </c>
      <c r="M148" s="181">
        <f t="shared" si="52"/>
        <v>0</v>
      </c>
      <c r="N148" s="179">
        <v>0</v>
      </c>
      <c r="O148" s="179">
        <f t="shared" si="53"/>
        <v>0</v>
      </c>
      <c r="P148" s="179">
        <v>0</v>
      </c>
      <c r="Q148" s="179">
        <f t="shared" si="54"/>
        <v>0</v>
      </c>
      <c r="R148" s="181"/>
      <c r="S148" s="181" t="s">
        <v>672</v>
      </c>
      <c r="T148" s="182" t="s">
        <v>249</v>
      </c>
      <c r="U148" s="158">
        <v>0</v>
      </c>
      <c r="V148" s="158">
        <f t="shared" si="55"/>
        <v>0</v>
      </c>
      <c r="W148" s="158"/>
      <c r="X148" s="158" t="s">
        <v>963</v>
      </c>
      <c r="Y148" s="158" t="s">
        <v>250</v>
      </c>
      <c r="Z148" s="147"/>
      <c r="AA148" s="147"/>
      <c r="AB148" s="147"/>
      <c r="AC148" s="147"/>
      <c r="AD148" s="147"/>
      <c r="AE148" s="147"/>
      <c r="AF148" s="147"/>
      <c r="AG148" s="147" t="s">
        <v>1722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76">
        <v>134</v>
      </c>
      <c r="B149" s="177" t="s">
        <v>1938</v>
      </c>
      <c r="C149" s="185" t="s">
        <v>1939</v>
      </c>
      <c r="D149" s="178" t="s">
        <v>1721</v>
      </c>
      <c r="E149" s="179">
        <v>3</v>
      </c>
      <c r="F149" s="180"/>
      <c r="G149" s="181">
        <f t="shared" si="49"/>
        <v>0</v>
      </c>
      <c r="H149" s="180"/>
      <c r="I149" s="181">
        <f t="shared" si="50"/>
        <v>0</v>
      </c>
      <c r="J149" s="180"/>
      <c r="K149" s="181">
        <f t="shared" si="51"/>
        <v>0</v>
      </c>
      <c r="L149" s="181">
        <v>21</v>
      </c>
      <c r="M149" s="181">
        <f t="shared" si="52"/>
        <v>0</v>
      </c>
      <c r="N149" s="179">
        <v>0</v>
      </c>
      <c r="O149" s="179">
        <f t="shared" si="53"/>
        <v>0</v>
      </c>
      <c r="P149" s="179">
        <v>0</v>
      </c>
      <c r="Q149" s="179">
        <f t="shared" si="54"/>
        <v>0</v>
      </c>
      <c r="R149" s="181"/>
      <c r="S149" s="181" t="s">
        <v>672</v>
      </c>
      <c r="T149" s="182" t="s">
        <v>249</v>
      </c>
      <c r="U149" s="158">
        <v>0</v>
      </c>
      <c r="V149" s="158">
        <f t="shared" si="55"/>
        <v>0</v>
      </c>
      <c r="W149" s="158"/>
      <c r="X149" s="158" t="s">
        <v>963</v>
      </c>
      <c r="Y149" s="158" t="s">
        <v>250</v>
      </c>
      <c r="Z149" s="147"/>
      <c r="AA149" s="147"/>
      <c r="AB149" s="147"/>
      <c r="AC149" s="147"/>
      <c r="AD149" s="147"/>
      <c r="AE149" s="147"/>
      <c r="AF149" s="147"/>
      <c r="AG149" s="147" t="s">
        <v>1722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76">
        <v>135</v>
      </c>
      <c r="B150" s="177" t="s">
        <v>1940</v>
      </c>
      <c r="C150" s="185" t="s">
        <v>1941</v>
      </c>
      <c r="D150" s="178" t="s">
        <v>1721</v>
      </c>
      <c r="E150" s="179">
        <v>3</v>
      </c>
      <c r="F150" s="180"/>
      <c r="G150" s="181">
        <f t="shared" si="49"/>
        <v>0</v>
      </c>
      <c r="H150" s="180"/>
      <c r="I150" s="181">
        <f t="shared" si="50"/>
        <v>0</v>
      </c>
      <c r="J150" s="180"/>
      <c r="K150" s="181">
        <f t="shared" si="51"/>
        <v>0</v>
      </c>
      <c r="L150" s="181">
        <v>21</v>
      </c>
      <c r="M150" s="181">
        <f t="shared" si="52"/>
        <v>0</v>
      </c>
      <c r="N150" s="179">
        <v>0</v>
      </c>
      <c r="O150" s="179">
        <f t="shared" si="53"/>
        <v>0</v>
      </c>
      <c r="P150" s="179">
        <v>0</v>
      </c>
      <c r="Q150" s="179">
        <f t="shared" si="54"/>
        <v>0</v>
      </c>
      <c r="R150" s="181"/>
      <c r="S150" s="181" t="s">
        <v>672</v>
      </c>
      <c r="T150" s="182" t="s">
        <v>249</v>
      </c>
      <c r="U150" s="158">
        <v>0</v>
      </c>
      <c r="V150" s="158">
        <f t="shared" si="55"/>
        <v>0</v>
      </c>
      <c r="W150" s="158"/>
      <c r="X150" s="158" t="s">
        <v>963</v>
      </c>
      <c r="Y150" s="158" t="s">
        <v>250</v>
      </c>
      <c r="Z150" s="147"/>
      <c r="AA150" s="147"/>
      <c r="AB150" s="147"/>
      <c r="AC150" s="147"/>
      <c r="AD150" s="147"/>
      <c r="AE150" s="147"/>
      <c r="AF150" s="147"/>
      <c r="AG150" s="147" t="s">
        <v>1722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76">
        <v>136</v>
      </c>
      <c r="B151" s="177" t="s">
        <v>1942</v>
      </c>
      <c r="C151" s="185" t="s">
        <v>1943</v>
      </c>
      <c r="D151" s="178" t="s">
        <v>1721</v>
      </c>
      <c r="E151" s="179">
        <v>1</v>
      </c>
      <c r="F151" s="180"/>
      <c r="G151" s="181">
        <f t="shared" si="49"/>
        <v>0</v>
      </c>
      <c r="H151" s="180"/>
      <c r="I151" s="181">
        <f t="shared" si="50"/>
        <v>0</v>
      </c>
      <c r="J151" s="180"/>
      <c r="K151" s="181">
        <f t="shared" si="51"/>
        <v>0</v>
      </c>
      <c r="L151" s="181">
        <v>21</v>
      </c>
      <c r="M151" s="181">
        <f t="shared" si="52"/>
        <v>0</v>
      </c>
      <c r="N151" s="179">
        <v>0</v>
      </c>
      <c r="O151" s="179">
        <f t="shared" si="53"/>
        <v>0</v>
      </c>
      <c r="P151" s="179">
        <v>0</v>
      </c>
      <c r="Q151" s="179">
        <f t="shared" si="54"/>
        <v>0</v>
      </c>
      <c r="R151" s="181"/>
      <c r="S151" s="181" t="s">
        <v>672</v>
      </c>
      <c r="T151" s="182" t="s">
        <v>249</v>
      </c>
      <c r="U151" s="158">
        <v>0</v>
      </c>
      <c r="V151" s="158">
        <f t="shared" si="55"/>
        <v>0</v>
      </c>
      <c r="W151" s="158"/>
      <c r="X151" s="158" t="s">
        <v>963</v>
      </c>
      <c r="Y151" s="158" t="s">
        <v>250</v>
      </c>
      <c r="Z151" s="147"/>
      <c r="AA151" s="147"/>
      <c r="AB151" s="147"/>
      <c r="AC151" s="147"/>
      <c r="AD151" s="147"/>
      <c r="AE151" s="147"/>
      <c r="AF151" s="147"/>
      <c r="AG151" s="147" t="s">
        <v>1722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6">
        <v>137</v>
      </c>
      <c r="B152" s="177" t="s">
        <v>1944</v>
      </c>
      <c r="C152" s="185" t="s">
        <v>1795</v>
      </c>
      <c r="D152" s="178" t="s">
        <v>1708</v>
      </c>
      <c r="E152" s="179">
        <v>1</v>
      </c>
      <c r="F152" s="180"/>
      <c r="G152" s="181">
        <f t="shared" si="49"/>
        <v>0</v>
      </c>
      <c r="H152" s="180"/>
      <c r="I152" s="181">
        <f t="shared" si="50"/>
        <v>0</v>
      </c>
      <c r="J152" s="180"/>
      <c r="K152" s="181">
        <f t="shared" si="51"/>
        <v>0</v>
      </c>
      <c r="L152" s="181">
        <v>21</v>
      </c>
      <c r="M152" s="181">
        <f t="shared" si="52"/>
        <v>0</v>
      </c>
      <c r="N152" s="179">
        <v>0</v>
      </c>
      <c r="O152" s="179">
        <f t="shared" si="53"/>
        <v>0</v>
      </c>
      <c r="P152" s="179">
        <v>0</v>
      </c>
      <c r="Q152" s="179">
        <f t="shared" si="54"/>
        <v>0</v>
      </c>
      <c r="R152" s="181"/>
      <c r="S152" s="181" t="s">
        <v>672</v>
      </c>
      <c r="T152" s="182" t="s">
        <v>249</v>
      </c>
      <c r="U152" s="158">
        <v>0</v>
      </c>
      <c r="V152" s="158">
        <f t="shared" si="55"/>
        <v>0</v>
      </c>
      <c r="W152" s="158"/>
      <c r="X152" s="158" t="s">
        <v>963</v>
      </c>
      <c r="Y152" s="158" t="s">
        <v>250</v>
      </c>
      <c r="Z152" s="147"/>
      <c r="AA152" s="147"/>
      <c r="AB152" s="147"/>
      <c r="AC152" s="147"/>
      <c r="AD152" s="147"/>
      <c r="AE152" s="147"/>
      <c r="AF152" s="147"/>
      <c r="AG152" s="147" t="s">
        <v>1722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6">
        <v>138</v>
      </c>
      <c r="B153" s="177" t="s">
        <v>1945</v>
      </c>
      <c r="C153" s="185" t="s">
        <v>1797</v>
      </c>
      <c r="D153" s="178" t="s">
        <v>1708</v>
      </c>
      <c r="E153" s="179">
        <v>1</v>
      </c>
      <c r="F153" s="180"/>
      <c r="G153" s="181">
        <f t="shared" si="49"/>
        <v>0</v>
      </c>
      <c r="H153" s="180"/>
      <c r="I153" s="181">
        <f t="shared" si="50"/>
        <v>0</v>
      </c>
      <c r="J153" s="180"/>
      <c r="K153" s="181">
        <f t="shared" si="51"/>
        <v>0</v>
      </c>
      <c r="L153" s="181">
        <v>21</v>
      </c>
      <c r="M153" s="181">
        <f t="shared" si="52"/>
        <v>0</v>
      </c>
      <c r="N153" s="179">
        <v>0</v>
      </c>
      <c r="O153" s="179">
        <f t="shared" si="53"/>
        <v>0</v>
      </c>
      <c r="P153" s="179">
        <v>0</v>
      </c>
      <c r="Q153" s="179">
        <f t="shared" si="54"/>
        <v>0</v>
      </c>
      <c r="R153" s="181"/>
      <c r="S153" s="181" t="s">
        <v>672</v>
      </c>
      <c r="T153" s="182" t="s">
        <v>249</v>
      </c>
      <c r="U153" s="158">
        <v>0</v>
      </c>
      <c r="V153" s="158">
        <f t="shared" si="55"/>
        <v>0</v>
      </c>
      <c r="W153" s="158"/>
      <c r="X153" s="158" t="s">
        <v>963</v>
      </c>
      <c r="Y153" s="158" t="s">
        <v>250</v>
      </c>
      <c r="Z153" s="147"/>
      <c r="AA153" s="147"/>
      <c r="AB153" s="147"/>
      <c r="AC153" s="147"/>
      <c r="AD153" s="147"/>
      <c r="AE153" s="147"/>
      <c r="AF153" s="147"/>
      <c r="AG153" s="147" t="s">
        <v>1722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6">
        <v>139</v>
      </c>
      <c r="B154" s="177" t="s">
        <v>1946</v>
      </c>
      <c r="C154" s="185" t="s">
        <v>1947</v>
      </c>
      <c r="D154" s="178" t="s">
        <v>1708</v>
      </c>
      <c r="E154" s="179">
        <v>1</v>
      </c>
      <c r="F154" s="180"/>
      <c r="G154" s="181">
        <f t="shared" si="49"/>
        <v>0</v>
      </c>
      <c r="H154" s="180"/>
      <c r="I154" s="181">
        <f t="shared" si="50"/>
        <v>0</v>
      </c>
      <c r="J154" s="180"/>
      <c r="K154" s="181">
        <f t="shared" si="51"/>
        <v>0</v>
      </c>
      <c r="L154" s="181">
        <v>21</v>
      </c>
      <c r="M154" s="181">
        <f t="shared" si="52"/>
        <v>0</v>
      </c>
      <c r="N154" s="179">
        <v>0</v>
      </c>
      <c r="O154" s="179">
        <f t="shared" si="53"/>
        <v>0</v>
      </c>
      <c r="P154" s="179">
        <v>0</v>
      </c>
      <c r="Q154" s="179">
        <f t="shared" si="54"/>
        <v>0</v>
      </c>
      <c r="R154" s="181"/>
      <c r="S154" s="181" t="s">
        <v>672</v>
      </c>
      <c r="T154" s="182" t="s">
        <v>249</v>
      </c>
      <c r="U154" s="158">
        <v>0</v>
      </c>
      <c r="V154" s="158">
        <f t="shared" si="55"/>
        <v>0</v>
      </c>
      <c r="W154" s="158"/>
      <c r="X154" s="158" t="s">
        <v>963</v>
      </c>
      <c r="Y154" s="158" t="s">
        <v>250</v>
      </c>
      <c r="Z154" s="147"/>
      <c r="AA154" s="147"/>
      <c r="AB154" s="147"/>
      <c r="AC154" s="147"/>
      <c r="AD154" s="147"/>
      <c r="AE154" s="147"/>
      <c r="AF154" s="147"/>
      <c r="AG154" s="147" t="s">
        <v>1722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6">
        <v>140</v>
      </c>
      <c r="B155" s="177" t="s">
        <v>1948</v>
      </c>
      <c r="C155" s="185" t="s">
        <v>1949</v>
      </c>
      <c r="D155" s="178" t="s">
        <v>1708</v>
      </c>
      <c r="E155" s="179">
        <v>1</v>
      </c>
      <c r="F155" s="180"/>
      <c r="G155" s="181">
        <f t="shared" si="49"/>
        <v>0</v>
      </c>
      <c r="H155" s="180"/>
      <c r="I155" s="181">
        <f t="shared" si="50"/>
        <v>0</v>
      </c>
      <c r="J155" s="180"/>
      <c r="K155" s="181">
        <f t="shared" si="51"/>
        <v>0</v>
      </c>
      <c r="L155" s="181">
        <v>21</v>
      </c>
      <c r="M155" s="181">
        <f t="shared" si="52"/>
        <v>0</v>
      </c>
      <c r="N155" s="179">
        <v>0</v>
      </c>
      <c r="O155" s="179">
        <f t="shared" si="53"/>
        <v>0</v>
      </c>
      <c r="P155" s="179">
        <v>0</v>
      </c>
      <c r="Q155" s="179">
        <f t="shared" si="54"/>
        <v>0</v>
      </c>
      <c r="R155" s="181"/>
      <c r="S155" s="181" t="s">
        <v>672</v>
      </c>
      <c r="T155" s="182" t="s">
        <v>249</v>
      </c>
      <c r="U155" s="158">
        <v>0</v>
      </c>
      <c r="V155" s="158">
        <f t="shared" si="55"/>
        <v>0</v>
      </c>
      <c r="W155" s="158"/>
      <c r="X155" s="158" t="s">
        <v>963</v>
      </c>
      <c r="Y155" s="158" t="s">
        <v>250</v>
      </c>
      <c r="Z155" s="147"/>
      <c r="AA155" s="147"/>
      <c r="AB155" s="147"/>
      <c r="AC155" s="147"/>
      <c r="AD155" s="147"/>
      <c r="AE155" s="147"/>
      <c r="AF155" s="147"/>
      <c r="AG155" s="147" t="s">
        <v>1722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6">
        <v>141</v>
      </c>
      <c r="B156" s="177" t="s">
        <v>1950</v>
      </c>
      <c r="C156" s="185" t="s">
        <v>1951</v>
      </c>
      <c r="D156" s="178" t="s">
        <v>1708</v>
      </c>
      <c r="E156" s="179">
        <v>1</v>
      </c>
      <c r="F156" s="180"/>
      <c r="G156" s="181">
        <f t="shared" si="49"/>
        <v>0</v>
      </c>
      <c r="H156" s="180"/>
      <c r="I156" s="181">
        <f t="shared" si="50"/>
        <v>0</v>
      </c>
      <c r="J156" s="180"/>
      <c r="K156" s="181">
        <f t="shared" si="51"/>
        <v>0</v>
      </c>
      <c r="L156" s="181">
        <v>21</v>
      </c>
      <c r="M156" s="181">
        <f t="shared" si="52"/>
        <v>0</v>
      </c>
      <c r="N156" s="179">
        <v>0</v>
      </c>
      <c r="O156" s="179">
        <f t="shared" si="53"/>
        <v>0</v>
      </c>
      <c r="P156" s="179">
        <v>0</v>
      </c>
      <c r="Q156" s="179">
        <f t="shared" si="54"/>
        <v>0</v>
      </c>
      <c r="R156" s="181"/>
      <c r="S156" s="181" t="s">
        <v>672</v>
      </c>
      <c r="T156" s="182" t="s">
        <v>249</v>
      </c>
      <c r="U156" s="158">
        <v>0</v>
      </c>
      <c r="V156" s="158">
        <f t="shared" si="55"/>
        <v>0</v>
      </c>
      <c r="W156" s="158"/>
      <c r="X156" s="158" t="s">
        <v>963</v>
      </c>
      <c r="Y156" s="158" t="s">
        <v>250</v>
      </c>
      <c r="Z156" s="147"/>
      <c r="AA156" s="147"/>
      <c r="AB156" s="147"/>
      <c r="AC156" s="147"/>
      <c r="AD156" s="147"/>
      <c r="AE156" s="147"/>
      <c r="AF156" s="147"/>
      <c r="AG156" s="147" t="s">
        <v>1722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x14ac:dyDescent="0.2">
      <c r="A157" s="161" t="s">
        <v>243</v>
      </c>
      <c r="B157" s="162" t="s">
        <v>91</v>
      </c>
      <c r="C157" s="183" t="s">
        <v>92</v>
      </c>
      <c r="D157" s="163"/>
      <c r="E157" s="164"/>
      <c r="F157" s="165"/>
      <c r="G157" s="165">
        <f>SUMIF(AG158:AG158,"&lt;&gt;NOR",G158:G158)</f>
        <v>0</v>
      </c>
      <c r="H157" s="165"/>
      <c r="I157" s="165">
        <f>SUM(I158:I158)</f>
        <v>0</v>
      </c>
      <c r="J157" s="165"/>
      <c r="K157" s="165">
        <f>SUM(K158:K158)</f>
        <v>0</v>
      </c>
      <c r="L157" s="165"/>
      <c r="M157" s="165">
        <f>SUM(M158:M158)</f>
        <v>0</v>
      </c>
      <c r="N157" s="164"/>
      <c r="O157" s="164">
        <f>SUM(O158:O158)</f>
        <v>0</v>
      </c>
      <c r="P157" s="164"/>
      <c r="Q157" s="164">
        <f>SUM(Q158:Q158)</f>
        <v>0</v>
      </c>
      <c r="R157" s="165"/>
      <c r="S157" s="165"/>
      <c r="T157" s="166"/>
      <c r="U157" s="160"/>
      <c r="V157" s="160">
        <f>SUM(V158:V158)</f>
        <v>0</v>
      </c>
      <c r="W157" s="160"/>
      <c r="X157" s="160"/>
      <c r="Y157" s="160"/>
      <c r="AG157" t="s">
        <v>244</v>
      </c>
    </row>
    <row r="158" spans="1:60" outlineLevel="1" x14ac:dyDescent="0.2">
      <c r="A158" s="176">
        <v>142</v>
      </c>
      <c r="B158" s="177" t="s">
        <v>1952</v>
      </c>
      <c r="C158" s="185" t="s">
        <v>1953</v>
      </c>
      <c r="D158" s="178" t="s">
        <v>565</v>
      </c>
      <c r="E158" s="179">
        <v>80</v>
      </c>
      <c r="F158" s="180"/>
      <c r="G158" s="181">
        <f>ROUND(E158*F158,2)</f>
        <v>0</v>
      </c>
      <c r="H158" s="180"/>
      <c r="I158" s="181">
        <f>ROUND(E158*H158,2)</f>
        <v>0</v>
      </c>
      <c r="J158" s="180"/>
      <c r="K158" s="181">
        <f>ROUND(E158*J158,2)</f>
        <v>0</v>
      </c>
      <c r="L158" s="181">
        <v>21</v>
      </c>
      <c r="M158" s="181">
        <f>G158*(1+L158/100)</f>
        <v>0</v>
      </c>
      <c r="N158" s="179">
        <v>0</v>
      </c>
      <c r="O158" s="179">
        <f>ROUND(E158*N158,2)</f>
        <v>0</v>
      </c>
      <c r="P158" s="179">
        <v>0</v>
      </c>
      <c r="Q158" s="179">
        <f>ROUND(E158*P158,2)</f>
        <v>0</v>
      </c>
      <c r="R158" s="181"/>
      <c r="S158" s="181" t="s">
        <v>672</v>
      </c>
      <c r="T158" s="182" t="s">
        <v>249</v>
      </c>
      <c r="U158" s="158">
        <v>0</v>
      </c>
      <c r="V158" s="158">
        <f>ROUND(E158*U158,2)</f>
        <v>0</v>
      </c>
      <c r="W158" s="158"/>
      <c r="X158" s="158" t="s">
        <v>290</v>
      </c>
      <c r="Y158" s="158" t="s">
        <v>250</v>
      </c>
      <c r="Z158" s="147"/>
      <c r="AA158" s="147"/>
      <c r="AB158" s="147"/>
      <c r="AC158" s="147"/>
      <c r="AD158" s="147"/>
      <c r="AE158" s="147"/>
      <c r="AF158" s="147"/>
      <c r="AG158" s="147" t="s">
        <v>1729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x14ac:dyDescent="0.2">
      <c r="A159" s="161" t="s">
        <v>243</v>
      </c>
      <c r="B159" s="162" t="s">
        <v>95</v>
      </c>
      <c r="C159" s="183" t="s">
        <v>96</v>
      </c>
      <c r="D159" s="163"/>
      <c r="E159" s="164"/>
      <c r="F159" s="165"/>
      <c r="G159" s="165">
        <f>SUMIF(AG160:AG165,"&lt;&gt;NOR",G160:G165)</f>
        <v>0</v>
      </c>
      <c r="H159" s="165"/>
      <c r="I159" s="165">
        <f>SUM(I160:I165)</f>
        <v>0</v>
      </c>
      <c r="J159" s="165"/>
      <c r="K159" s="165">
        <f>SUM(K160:K165)</f>
        <v>0</v>
      </c>
      <c r="L159" s="165"/>
      <c r="M159" s="165">
        <f>SUM(M160:M165)</f>
        <v>0</v>
      </c>
      <c r="N159" s="164"/>
      <c r="O159" s="164">
        <f>SUM(O160:O165)</f>
        <v>0</v>
      </c>
      <c r="P159" s="164"/>
      <c r="Q159" s="164">
        <f>SUM(Q160:Q165)</f>
        <v>0</v>
      </c>
      <c r="R159" s="165"/>
      <c r="S159" s="165"/>
      <c r="T159" s="166"/>
      <c r="U159" s="160"/>
      <c r="V159" s="160">
        <f>SUM(V160:V165)</f>
        <v>0</v>
      </c>
      <c r="W159" s="160"/>
      <c r="X159" s="160"/>
      <c r="Y159" s="160"/>
      <c r="AG159" t="s">
        <v>244</v>
      </c>
    </row>
    <row r="160" spans="1:60" ht="22.5" outlineLevel="1" x14ac:dyDescent="0.2">
      <c r="A160" s="176">
        <v>143</v>
      </c>
      <c r="B160" s="177" t="s">
        <v>1954</v>
      </c>
      <c r="C160" s="185" t="s">
        <v>1955</v>
      </c>
      <c r="D160" s="178" t="s">
        <v>1956</v>
      </c>
      <c r="E160" s="179">
        <v>6.83</v>
      </c>
      <c r="F160" s="180"/>
      <c r="G160" s="181">
        <f t="shared" ref="G160:G165" si="56">ROUND(E160*F160,2)</f>
        <v>0</v>
      </c>
      <c r="H160" s="180"/>
      <c r="I160" s="181">
        <f t="shared" ref="I160:I165" si="57">ROUND(E160*H160,2)</f>
        <v>0</v>
      </c>
      <c r="J160" s="180"/>
      <c r="K160" s="181">
        <f t="shared" ref="K160:K165" si="58">ROUND(E160*J160,2)</f>
        <v>0</v>
      </c>
      <c r="L160" s="181">
        <v>21</v>
      </c>
      <c r="M160" s="181">
        <f t="shared" ref="M160:M165" si="59">G160*(1+L160/100)</f>
        <v>0</v>
      </c>
      <c r="N160" s="179">
        <v>0</v>
      </c>
      <c r="O160" s="179">
        <f t="shared" ref="O160:O165" si="60">ROUND(E160*N160,2)</f>
        <v>0</v>
      </c>
      <c r="P160" s="179">
        <v>0</v>
      </c>
      <c r="Q160" s="179">
        <f t="shared" ref="Q160:Q165" si="61">ROUND(E160*P160,2)</f>
        <v>0</v>
      </c>
      <c r="R160" s="181"/>
      <c r="S160" s="181" t="s">
        <v>672</v>
      </c>
      <c r="T160" s="182" t="s">
        <v>249</v>
      </c>
      <c r="U160" s="158">
        <v>0</v>
      </c>
      <c r="V160" s="158">
        <f t="shared" ref="V160:V165" si="62">ROUND(E160*U160,2)</f>
        <v>0</v>
      </c>
      <c r="W160" s="158"/>
      <c r="X160" s="158" t="s">
        <v>963</v>
      </c>
      <c r="Y160" s="158" t="s">
        <v>250</v>
      </c>
      <c r="Z160" s="147"/>
      <c r="AA160" s="147"/>
      <c r="AB160" s="147"/>
      <c r="AC160" s="147"/>
      <c r="AD160" s="147"/>
      <c r="AE160" s="147"/>
      <c r="AF160" s="147"/>
      <c r="AG160" s="147" t="s">
        <v>1722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6">
        <v>144</v>
      </c>
      <c r="B161" s="177" t="s">
        <v>1957</v>
      </c>
      <c r="C161" s="185" t="s">
        <v>1958</v>
      </c>
      <c r="D161" s="178" t="s">
        <v>1708</v>
      </c>
      <c r="E161" s="179">
        <v>1</v>
      </c>
      <c r="F161" s="180"/>
      <c r="G161" s="181">
        <f t="shared" si="56"/>
        <v>0</v>
      </c>
      <c r="H161" s="180"/>
      <c r="I161" s="181">
        <f t="shared" si="57"/>
        <v>0</v>
      </c>
      <c r="J161" s="180"/>
      <c r="K161" s="181">
        <f t="shared" si="58"/>
        <v>0</v>
      </c>
      <c r="L161" s="181">
        <v>21</v>
      </c>
      <c r="M161" s="181">
        <f t="shared" si="59"/>
        <v>0</v>
      </c>
      <c r="N161" s="179">
        <v>0</v>
      </c>
      <c r="O161" s="179">
        <f t="shared" si="60"/>
        <v>0</v>
      </c>
      <c r="P161" s="179">
        <v>0</v>
      </c>
      <c r="Q161" s="179">
        <f t="shared" si="61"/>
        <v>0</v>
      </c>
      <c r="R161" s="181"/>
      <c r="S161" s="181" t="s">
        <v>672</v>
      </c>
      <c r="T161" s="182" t="s">
        <v>249</v>
      </c>
      <c r="U161" s="158">
        <v>0</v>
      </c>
      <c r="V161" s="158">
        <f t="shared" si="62"/>
        <v>0</v>
      </c>
      <c r="W161" s="158"/>
      <c r="X161" s="158" t="s">
        <v>290</v>
      </c>
      <c r="Y161" s="158" t="s">
        <v>250</v>
      </c>
      <c r="Z161" s="147"/>
      <c r="AA161" s="147"/>
      <c r="AB161" s="147"/>
      <c r="AC161" s="147"/>
      <c r="AD161" s="147"/>
      <c r="AE161" s="147"/>
      <c r="AF161" s="147"/>
      <c r="AG161" s="147" t="s">
        <v>1729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76">
        <v>145</v>
      </c>
      <c r="B162" s="177" t="s">
        <v>1959</v>
      </c>
      <c r="C162" s="185" t="s">
        <v>1960</v>
      </c>
      <c r="D162" s="178" t="s">
        <v>1961</v>
      </c>
      <c r="E162" s="179">
        <v>1</v>
      </c>
      <c r="F162" s="180"/>
      <c r="G162" s="181">
        <f t="shared" si="56"/>
        <v>0</v>
      </c>
      <c r="H162" s="180"/>
      <c r="I162" s="181">
        <f t="shared" si="57"/>
        <v>0</v>
      </c>
      <c r="J162" s="180"/>
      <c r="K162" s="181">
        <f t="shared" si="58"/>
        <v>0</v>
      </c>
      <c r="L162" s="181">
        <v>21</v>
      </c>
      <c r="M162" s="181">
        <f t="shared" si="59"/>
        <v>0</v>
      </c>
      <c r="N162" s="179">
        <v>0</v>
      </c>
      <c r="O162" s="179">
        <f t="shared" si="60"/>
        <v>0</v>
      </c>
      <c r="P162" s="179">
        <v>0</v>
      </c>
      <c r="Q162" s="179">
        <f t="shared" si="61"/>
        <v>0</v>
      </c>
      <c r="R162" s="181"/>
      <c r="S162" s="181" t="s">
        <v>672</v>
      </c>
      <c r="T162" s="182" t="s">
        <v>249</v>
      </c>
      <c r="U162" s="158">
        <v>0</v>
      </c>
      <c r="V162" s="158">
        <f t="shared" si="62"/>
        <v>0</v>
      </c>
      <c r="W162" s="158"/>
      <c r="X162" s="158" t="s">
        <v>1962</v>
      </c>
      <c r="Y162" s="158" t="s">
        <v>250</v>
      </c>
      <c r="Z162" s="147"/>
      <c r="AA162" s="147"/>
      <c r="AB162" s="147"/>
      <c r="AC162" s="147"/>
      <c r="AD162" s="147"/>
      <c r="AE162" s="147"/>
      <c r="AF162" s="147"/>
      <c r="AG162" s="147" t="s">
        <v>1963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6">
        <v>146</v>
      </c>
      <c r="B163" s="177" t="s">
        <v>1964</v>
      </c>
      <c r="C163" s="185" t="s">
        <v>1965</v>
      </c>
      <c r="D163" s="178" t="s">
        <v>1961</v>
      </c>
      <c r="E163" s="179">
        <v>1</v>
      </c>
      <c r="F163" s="180"/>
      <c r="G163" s="181">
        <f t="shared" si="56"/>
        <v>0</v>
      </c>
      <c r="H163" s="180"/>
      <c r="I163" s="181">
        <f t="shared" si="57"/>
        <v>0</v>
      </c>
      <c r="J163" s="180"/>
      <c r="K163" s="181">
        <f t="shared" si="58"/>
        <v>0</v>
      </c>
      <c r="L163" s="181">
        <v>21</v>
      </c>
      <c r="M163" s="181">
        <f t="shared" si="59"/>
        <v>0</v>
      </c>
      <c r="N163" s="179">
        <v>0</v>
      </c>
      <c r="O163" s="179">
        <f t="shared" si="60"/>
        <v>0</v>
      </c>
      <c r="P163" s="179">
        <v>0</v>
      </c>
      <c r="Q163" s="179">
        <f t="shared" si="61"/>
        <v>0</v>
      </c>
      <c r="R163" s="181"/>
      <c r="S163" s="181" t="s">
        <v>672</v>
      </c>
      <c r="T163" s="182" t="s">
        <v>249</v>
      </c>
      <c r="U163" s="158">
        <v>0</v>
      </c>
      <c r="V163" s="158">
        <f t="shared" si="62"/>
        <v>0</v>
      </c>
      <c r="W163" s="158"/>
      <c r="X163" s="158" t="s">
        <v>1962</v>
      </c>
      <c r="Y163" s="158" t="s">
        <v>250</v>
      </c>
      <c r="Z163" s="147"/>
      <c r="AA163" s="147"/>
      <c r="AB163" s="147"/>
      <c r="AC163" s="147"/>
      <c r="AD163" s="147"/>
      <c r="AE163" s="147"/>
      <c r="AF163" s="147"/>
      <c r="AG163" s="147" t="s">
        <v>1963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6">
        <v>147</v>
      </c>
      <c r="B164" s="177" t="s">
        <v>1966</v>
      </c>
      <c r="C164" s="185" t="s">
        <v>1967</v>
      </c>
      <c r="D164" s="178" t="s">
        <v>671</v>
      </c>
      <c r="E164" s="179">
        <v>1</v>
      </c>
      <c r="F164" s="180"/>
      <c r="G164" s="181">
        <f t="shared" si="56"/>
        <v>0</v>
      </c>
      <c r="H164" s="180"/>
      <c r="I164" s="181">
        <f t="shared" si="57"/>
        <v>0</v>
      </c>
      <c r="J164" s="180"/>
      <c r="K164" s="181">
        <f t="shared" si="58"/>
        <v>0</v>
      </c>
      <c r="L164" s="181">
        <v>21</v>
      </c>
      <c r="M164" s="181">
        <f t="shared" si="59"/>
        <v>0</v>
      </c>
      <c r="N164" s="179">
        <v>0</v>
      </c>
      <c r="O164" s="179">
        <f t="shared" si="60"/>
        <v>0</v>
      </c>
      <c r="P164" s="179">
        <v>0</v>
      </c>
      <c r="Q164" s="179">
        <f t="shared" si="61"/>
        <v>0</v>
      </c>
      <c r="R164" s="181"/>
      <c r="S164" s="181" t="s">
        <v>672</v>
      </c>
      <c r="T164" s="182" t="s">
        <v>249</v>
      </c>
      <c r="U164" s="158">
        <v>0</v>
      </c>
      <c r="V164" s="158">
        <f t="shared" si="62"/>
        <v>0</v>
      </c>
      <c r="W164" s="158"/>
      <c r="X164" s="158" t="s">
        <v>963</v>
      </c>
      <c r="Y164" s="158" t="s">
        <v>250</v>
      </c>
      <c r="Z164" s="147"/>
      <c r="AA164" s="147"/>
      <c r="AB164" s="147"/>
      <c r="AC164" s="147"/>
      <c r="AD164" s="147"/>
      <c r="AE164" s="147"/>
      <c r="AF164" s="147"/>
      <c r="AG164" s="147" t="s">
        <v>1722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68">
        <v>148</v>
      </c>
      <c r="B165" s="169" t="s">
        <v>1968</v>
      </c>
      <c r="C165" s="184" t="s">
        <v>1969</v>
      </c>
      <c r="D165" s="170" t="s">
        <v>671</v>
      </c>
      <c r="E165" s="171">
        <v>1</v>
      </c>
      <c r="F165" s="172"/>
      <c r="G165" s="173">
        <f t="shared" si="56"/>
        <v>0</v>
      </c>
      <c r="H165" s="172"/>
      <c r="I165" s="173">
        <f t="shared" si="57"/>
        <v>0</v>
      </c>
      <c r="J165" s="172"/>
      <c r="K165" s="173">
        <f t="shared" si="58"/>
        <v>0</v>
      </c>
      <c r="L165" s="173">
        <v>21</v>
      </c>
      <c r="M165" s="173">
        <f t="shared" si="59"/>
        <v>0</v>
      </c>
      <c r="N165" s="171">
        <v>0</v>
      </c>
      <c r="O165" s="171">
        <f t="shared" si="60"/>
        <v>0</v>
      </c>
      <c r="P165" s="171">
        <v>0</v>
      </c>
      <c r="Q165" s="171">
        <f t="shared" si="61"/>
        <v>0</v>
      </c>
      <c r="R165" s="173"/>
      <c r="S165" s="173" t="s">
        <v>672</v>
      </c>
      <c r="T165" s="174" t="s">
        <v>249</v>
      </c>
      <c r="U165" s="158">
        <v>0</v>
      </c>
      <c r="V165" s="158">
        <f t="shared" si="62"/>
        <v>0</v>
      </c>
      <c r="W165" s="158"/>
      <c r="X165" s="158" t="s">
        <v>963</v>
      </c>
      <c r="Y165" s="158" t="s">
        <v>250</v>
      </c>
      <c r="Z165" s="147"/>
      <c r="AA165" s="147"/>
      <c r="AB165" s="147"/>
      <c r="AC165" s="147"/>
      <c r="AD165" s="147"/>
      <c r="AE165" s="147"/>
      <c r="AF165" s="147"/>
      <c r="AG165" s="147" t="s">
        <v>1722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x14ac:dyDescent="0.2">
      <c r="A166" s="3"/>
      <c r="B166" s="4"/>
      <c r="C166" s="186"/>
      <c r="D166" s="6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AE166">
        <v>12</v>
      </c>
      <c r="AF166">
        <v>21</v>
      </c>
      <c r="AG166" t="s">
        <v>229</v>
      </c>
    </row>
    <row r="167" spans="1:60" x14ac:dyDescent="0.2">
      <c r="A167" s="150"/>
      <c r="B167" s="151" t="s">
        <v>29</v>
      </c>
      <c r="C167" s="187"/>
      <c r="D167" s="152"/>
      <c r="E167" s="153"/>
      <c r="F167" s="153"/>
      <c r="G167" s="167">
        <f>G8+G36+G49+G63+G88+G112+G134+G142+G157+G159</f>
        <v>0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AE167">
        <f>SUMIF(L7:L165,AE166,G7:G165)</f>
        <v>0</v>
      </c>
      <c r="AF167">
        <f>SUMIF(L7:L165,AF166,G7:G165)</f>
        <v>0</v>
      </c>
      <c r="AG167" t="s">
        <v>282</v>
      </c>
    </row>
    <row r="168" spans="1:60" x14ac:dyDescent="0.2">
      <c r="C168" s="188"/>
      <c r="D168" s="10"/>
      <c r="AG168" t="s">
        <v>283</v>
      </c>
    </row>
    <row r="169" spans="1:60" x14ac:dyDescent="0.2">
      <c r="D169" s="10"/>
    </row>
    <row r="170" spans="1:60" x14ac:dyDescent="0.2">
      <c r="D170" s="10"/>
    </row>
    <row r="171" spans="1:60" x14ac:dyDescent="0.2">
      <c r="D171" s="10"/>
    </row>
    <row r="172" spans="1:60" x14ac:dyDescent="0.2">
      <c r="D172" s="10"/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98/mjkufbHDLSTvClTKDvMyCrqVhv78IEKveQ0UQp4o3jlc3NHBJTw8O/wE7R0COVh/1zR7bwELWDrANd63CQ==" saltValue="yc+vvVILbMNeSfEWzdGx6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8BDDD-F507-425D-9480-917D989A7BE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284</v>
      </c>
      <c r="B1" s="255"/>
      <c r="C1" s="255"/>
      <c r="D1" s="255"/>
      <c r="E1" s="255"/>
      <c r="F1" s="255"/>
      <c r="G1" s="255"/>
      <c r="AG1" t="s">
        <v>216</v>
      </c>
    </row>
    <row r="2" spans="1:60" ht="24.95" customHeight="1" x14ac:dyDescent="0.2">
      <c r="A2" s="139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217</v>
      </c>
    </row>
    <row r="3" spans="1:60" ht="24.95" customHeight="1" x14ac:dyDescent="0.2">
      <c r="A3" s="139" t="s">
        <v>8</v>
      </c>
      <c r="B3" s="49" t="s">
        <v>50</v>
      </c>
      <c r="C3" s="256" t="s">
        <v>51</v>
      </c>
      <c r="D3" s="257"/>
      <c r="E3" s="257"/>
      <c r="F3" s="257"/>
      <c r="G3" s="258"/>
      <c r="AC3" s="120" t="s">
        <v>217</v>
      </c>
      <c r="AG3" t="s">
        <v>219</v>
      </c>
    </row>
    <row r="4" spans="1:60" ht="24.95" customHeight="1" x14ac:dyDescent="0.2">
      <c r="A4" s="140" t="s">
        <v>9</v>
      </c>
      <c r="B4" s="141" t="s">
        <v>59</v>
      </c>
      <c r="C4" s="259" t="s">
        <v>60</v>
      </c>
      <c r="D4" s="260"/>
      <c r="E4" s="260"/>
      <c r="F4" s="260"/>
      <c r="G4" s="261"/>
      <c r="AG4" t="s">
        <v>220</v>
      </c>
    </row>
    <row r="5" spans="1:60" x14ac:dyDescent="0.2">
      <c r="D5" s="10"/>
    </row>
    <row r="6" spans="1:60" ht="38.25" x14ac:dyDescent="0.2">
      <c r="A6" s="143" t="s">
        <v>221</v>
      </c>
      <c r="B6" s="145" t="s">
        <v>222</v>
      </c>
      <c r="C6" s="145" t="s">
        <v>223</v>
      </c>
      <c r="D6" s="144" t="s">
        <v>224</v>
      </c>
      <c r="E6" s="143" t="s">
        <v>225</v>
      </c>
      <c r="F6" s="142" t="s">
        <v>226</v>
      </c>
      <c r="G6" s="143" t="s">
        <v>29</v>
      </c>
      <c r="H6" s="146" t="s">
        <v>30</v>
      </c>
      <c r="I6" s="146" t="s">
        <v>227</v>
      </c>
      <c r="J6" s="146" t="s">
        <v>31</v>
      </c>
      <c r="K6" s="146" t="s">
        <v>228</v>
      </c>
      <c r="L6" s="146" t="s">
        <v>229</v>
      </c>
      <c r="M6" s="146" t="s">
        <v>230</v>
      </c>
      <c r="N6" s="146" t="s">
        <v>231</v>
      </c>
      <c r="O6" s="146" t="s">
        <v>232</v>
      </c>
      <c r="P6" s="146" t="s">
        <v>233</v>
      </c>
      <c r="Q6" s="146" t="s">
        <v>234</v>
      </c>
      <c r="R6" s="146" t="s">
        <v>235</v>
      </c>
      <c r="S6" s="146" t="s">
        <v>236</v>
      </c>
      <c r="T6" s="146" t="s">
        <v>237</v>
      </c>
      <c r="U6" s="146" t="s">
        <v>238</v>
      </c>
      <c r="V6" s="146" t="s">
        <v>239</v>
      </c>
      <c r="W6" s="146" t="s">
        <v>240</v>
      </c>
      <c r="X6" s="146" t="s">
        <v>241</v>
      </c>
      <c r="Y6" s="146" t="s">
        <v>242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1" t="s">
        <v>243</v>
      </c>
      <c r="B8" s="162" t="s">
        <v>99</v>
      </c>
      <c r="C8" s="183" t="s">
        <v>100</v>
      </c>
      <c r="D8" s="163"/>
      <c r="E8" s="164"/>
      <c r="F8" s="165"/>
      <c r="G8" s="165">
        <f>SUMIF(AG9:AG14,"&lt;&gt;NOR",G9:G14)</f>
        <v>0</v>
      </c>
      <c r="H8" s="165"/>
      <c r="I8" s="165">
        <f>SUM(I9:I14)</f>
        <v>0</v>
      </c>
      <c r="J8" s="165"/>
      <c r="K8" s="165">
        <f>SUM(K9:K14)</f>
        <v>0</v>
      </c>
      <c r="L8" s="165"/>
      <c r="M8" s="165">
        <f>SUM(M9:M14)</f>
        <v>0</v>
      </c>
      <c r="N8" s="164"/>
      <c r="O8" s="164">
        <f>SUM(O9:O14)</f>
        <v>0.6100000000000001</v>
      </c>
      <c r="P8" s="164"/>
      <c r="Q8" s="164">
        <f>SUM(Q9:Q14)</f>
        <v>0</v>
      </c>
      <c r="R8" s="165"/>
      <c r="S8" s="165"/>
      <c r="T8" s="166"/>
      <c r="U8" s="160"/>
      <c r="V8" s="160">
        <f>SUM(V9:V14)</f>
        <v>2.72</v>
      </c>
      <c r="W8" s="160"/>
      <c r="X8" s="160"/>
      <c r="Y8" s="160"/>
      <c r="AG8" t="s">
        <v>244</v>
      </c>
    </row>
    <row r="9" spans="1:60" ht="33.75" outlineLevel="1" x14ac:dyDescent="0.2">
      <c r="A9" s="168">
        <v>1</v>
      </c>
      <c r="B9" s="169" t="s">
        <v>1970</v>
      </c>
      <c r="C9" s="184" t="s">
        <v>1971</v>
      </c>
      <c r="D9" s="170" t="s">
        <v>383</v>
      </c>
      <c r="E9" s="171">
        <v>4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1.2970000000000001E-2</v>
      </c>
      <c r="O9" s="171">
        <f>ROUND(E9*N9,2)</f>
        <v>0.05</v>
      </c>
      <c r="P9" s="171">
        <v>0</v>
      </c>
      <c r="Q9" s="171">
        <f>ROUND(E9*P9,2)</f>
        <v>0</v>
      </c>
      <c r="R9" s="173" t="s">
        <v>861</v>
      </c>
      <c r="S9" s="173" t="s">
        <v>248</v>
      </c>
      <c r="T9" s="174" t="s">
        <v>289</v>
      </c>
      <c r="U9" s="158">
        <v>0.16069</v>
      </c>
      <c r="V9" s="158">
        <f>ROUND(E9*U9,2)</f>
        <v>0.64</v>
      </c>
      <c r="W9" s="158"/>
      <c r="X9" s="158" t="s">
        <v>290</v>
      </c>
      <c r="Y9" s="158" t="s">
        <v>250</v>
      </c>
      <c r="Z9" s="147"/>
      <c r="AA9" s="147"/>
      <c r="AB9" s="147"/>
      <c r="AC9" s="147"/>
      <c r="AD9" s="147"/>
      <c r="AE9" s="147"/>
      <c r="AF9" s="147"/>
      <c r="AG9" s="147" t="s">
        <v>291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2" t="s">
        <v>1664</v>
      </c>
      <c r="D10" s="263"/>
      <c r="E10" s="263"/>
      <c r="F10" s="263"/>
      <c r="G10" s="263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351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3.75" outlineLevel="1" x14ac:dyDescent="0.2">
      <c r="A11" s="168">
        <v>2</v>
      </c>
      <c r="B11" s="169" t="s">
        <v>1972</v>
      </c>
      <c r="C11" s="184" t="s">
        <v>1973</v>
      </c>
      <c r="D11" s="170" t="s">
        <v>383</v>
      </c>
      <c r="E11" s="171">
        <v>1</v>
      </c>
      <c r="F11" s="172"/>
      <c r="G11" s="173">
        <f>ROUND(E11*F11,2)</f>
        <v>0</v>
      </c>
      <c r="H11" s="172"/>
      <c r="I11" s="173">
        <f>ROUND(E11*H11,2)</f>
        <v>0</v>
      </c>
      <c r="J11" s="172"/>
      <c r="K11" s="173">
        <f>ROUND(E11*J11,2)</f>
        <v>0</v>
      </c>
      <c r="L11" s="173">
        <v>21</v>
      </c>
      <c r="M11" s="173">
        <f>G11*(1+L11/100)</f>
        <v>0</v>
      </c>
      <c r="N11" s="171">
        <v>9.6659999999999996E-2</v>
      </c>
      <c r="O11" s="171">
        <f>ROUND(E11*N11,2)</f>
        <v>0.1</v>
      </c>
      <c r="P11" s="171">
        <v>0</v>
      </c>
      <c r="Q11" s="171">
        <f>ROUND(E11*P11,2)</f>
        <v>0</v>
      </c>
      <c r="R11" s="173" t="s">
        <v>861</v>
      </c>
      <c r="S11" s="173" t="s">
        <v>248</v>
      </c>
      <c r="T11" s="174" t="s">
        <v>289</v>
      </c>
      <c r="U11" s="158">
        <v>0.49748999999999999</v>
      </c>
      <c r="V11" s="158">
        <f>ROUND(E11*U11,2)</f>
        <v>0.5</v>
      </c>
      <c r="W11" s="158"/>
      <c r="X11" s="158" t="s">
        <v>290</v>
      </c>
      <c r="Y11" s="158" t="s">
        <v>250</v>
      </c>
      <c r="Z11" s="147"/>
      <c r="AA11" s="147"/>
      <c r="AB11" s="147"/>
      <c r="AC11" s="147"/>
      <c r="AD11" s="147"/>
      <c r="AE11" s="147"/>
      <c r="AF11" s="147"/>
      <c r="AG11" s="147" t="s">
        <v>291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262" t="s">
        <v>1664</v>
      </c>
      <c r="D12" s="263"/>
      <c r="E12" s="263"/>
      <c r="F12" s="263"/>
      <c r="G12" s="263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351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33.75" outlineLevel="1" x14ac:dyDescent="0.2">
      <c r="A13" s="168">
        <v>3</v>
      </c>
      <c r="B13" s="169" t="s">
        <v>1974</v>
      </c>
      <c r="C13" s="184" t="s">
        <v>1975</v>
      </c>
      <c r="D13" s="170" t="s">
        <v>383</v>
      </c>
      <c r="E13" s="171">
        <v>1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0.45511000000000001</v>
      </c>
      <c r="O13" s="171">
        <f>ROUND(E13*N13,2)</f>
        <v>0.46</v>
      </c>
      <c r="P13" s="171">
        <v>0</v>
      </c>
      <c r="Q13" s="171">
        <f>ROUND(E13*P13,2)</f>
        <v>0</v>
      </c>
      <c r="R13" s="173" t="s">
        <v>861</v>
      </c>
      <c r="S13" s="173" t="s">
        <v>248</v>
      </c>
      <c r="T13" s="174" t="s">
        <v>289</v>
      </c>
      <c r="U13" s="158">
        <v>1.5777000000000001</v>
      </c>
      <c r="V13" s="158">
        <f>ROUND(E13*U13,2)</f>
        <v>1.58</v>
      </c>
      <c r="W13" s="158"/>
      <c r="X13" s="158" t="s">
        <v>290</v>
      </c>
      <c r="Y13" s="158" t="s">
        <v>250</v>
      </c>
      <c r="Z13" s="147"/>
      <c r="AA13" s="147"/>
      <c r="AB13" s="147"/>
      <c r="AC13" s="147"/>
      <c r="AD13" s="147"/>
      <c r="AE13" s="147"/>
      <c r="AF13" s="147"/>
      <c r="AG13" s="147" t="s">
        <v>291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62" t="s">
        <v>1664</v>
      </c>
      <c r="D14" s="263"/>
      <c r="E14" s="263"/>
      <c r="F14" s="263"/>
      <c r="G14" s="263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351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1" t="s">
        <v>243</v>
      </c>
      <c r="B15" s="162" t="s">
        <v>105</v>
      </c>
      <c r="C15" s="183" t="s">
        <v>106</v>
      </c>
      <c r="D15" s="163"/>
      <c r="E15" s="164"/>
      <c r="F15" s="165"/>
      <c r="G15" s="165">
        <f>SUMIF(AG16:AG17,"&lt;&gt;NOR",G16:G17)</f>
        <v>0</v>
      </c>
      <c r="H15" s="165"/>
      <c r="I15" s="165">
        <f>SUM(I16:I17)</f>
        <v>0</v>
      </c>
      <c r="J15" s="165"/>
      <c r="K15" s="165">
        <f>SUM(K16:K17)</f>
        <v>0</v>
      </c>
      <c r="L15" s="165"/>
      <c r="M15" s="165">
        <f>SUM(M16:M17)</f>
        <v>0</v>
      </c>
      <c r="N15" s="164"/>
      <c r="O15" s="164">
        <f>SUM(O16:O17)</f>
        <v>0.16</v>
      </c>
      <c r="P15" s="164"/>
      <c r="Q15" s="164">
        <f>SUM(Q16:Q17)</f>
        <v>0</v>
      </c>
      <c r="R15" s="165"/>
      <c r="S15" s="165"/>
      <c r="T15" s="166"/>
      <c r="U15" s="160"/>
      <c r="V15" s="160">
        <f>SUM(V16:V17)</f>
        <v>12</v>
      </c>
      <c r="W15" s="160"/>
      <c r="X15" s="160"/>
      <c r="Y15" s="160"/>
      <c r="AG15" t="s">
        <v>244</v>
      </c>
    </row>
    <row r="16" spans="1:60" ht="22.5" outlineLevel="1" x14ac:dyDescent="0.2">
      <c r="A16" s="168">
        <v>4</v>
      </c>
      <c r="B16" s="169" t="s">
        <v>1976</v>
      </c>
      <c r="C16" s="184" t="s">
        <v>1977</v>
      </c>
      <c r="D16" s="170" t="s">
        <v>565</v>
      </c>
      <c r="E16" s="171">
        <v>100</v>
      </c>
      <c r="F16" s="172"/>
      <c r="G16" s="173">
        <f>ROUND(E16*F16,2)</f>
        <v>0</v>
      </c>
      <c r="H16" s="172"/>
      <c r="I16" s="173">
        <f>ROUND(E16*H16,2)</f>
        <v>0</v>
      </c>
      <c r="J16" s="172"/>
      <c r="K16" s="173">
        <f>ROUND(E16*J16,2)</f>
        <v>0</v>
      </c>
      <c r="L16" s="173">
        <v>21</v>
      </c>
      <c r="M16" s="173">
        <f>G16*(1+L16/100)</f>
        <v>0</v>
      </c>
      <c r="N16" s="171">
        <v>1.56E-3</v>
      </c>
      <c r="O16" s="171">
        <f>ROUND(E16*N16,2)</f>
        <v>0.16</v>
      </c>
      <c r="P16" s="171">
        <v>0</v>
      </c>
      <c r="Q16" s="171">
        <f>ROUND(E16*P16,2)</f>
        <v>0</v>
      </c>
      <c r="R16" s="173" t="s">
        <v>861</v>
      </c>
      <c r="S16" s="173" t="s">
        <v>248</v>
      </c>
      <c r="T16" s="174" t="s">
        <v>289</v>
      </c>
      <c r="U16" s="158">
        <v>0.12</v>
      </c>
      <c r="V16" s="158">
        <f>ROUND(E16*U16,2)</f>
        <v>12</v>
      </c>
      <c r="W16" s="158"/>
      <c r="X16" s="158" t="s">
        <v>290</v>
      </c>
      <c r="Y16" s="158" t="s">
        <v>250</v>
      </c>
      <c r="Z16" s="147"/>
      <c r="AA16" s="147"/>
      <c r="AB16" s="147"/>
      <c r="AC16" s="147"/>
      <c r="AD16" s="147"/>
      <c r="AE16" s="147"/>
      <c r="AF16" s="147"/>
      <c r="AG16" s="147" t="s">
        <v>291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62" t="s">
        <v>1671</v>
      </c>
      <c r="D17" s="263"/>
      <c r="E17" s="263"/>
      <c r="F17" s="263"/>
      <c r="G17" s="263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351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1" t="s">
        <v>243</v>
      </c>
      <c r="B18" s="162" t="s">
        <v>121</v>
      </c>
      <c r="C18" s="183" t="s">
        <v>122</v>
      </c>
      <c r="D18" s="163"/>
      <c r="E18" s="164"/>
      <c r="F18" s="165"/>
      <c r="G18" s="165">
        <f>SUMIF(AG19:AG27,"&lt;&gt;NOR",G19:G27)</f>
        <v>0</v>
      </c>
      <c r="H18" s="165"/>
      <c r="I18" s="165">
        <f>SUM(I19:I27)</f>
        <v>0</v>
      </c>
      <c r="J18" s="165"/>
      <c r="K18" s="165">
        <f>SUM(K19:K27)</f>
        <v>0</v>
      </c>
      <c r="L18" s="165"/>
      <c r="M18" s="165">
        <f>SUM(M19:M27)</f>
        <v>0</v>
      </c>
      <c r="N18" s="164"/>
      <c r="O18" s="164">
        <f>SUM(O19:O27)</f>
        <v>0.05</v>
      </c>
      <c r="P18" s="164"/>
      <c r="Q18" s="164">
        <f>SUM(Q19:Q27)</f>
        <v>0.7</v>
      </c>
      <c r="R18" s="165"/>
      <c r="S18" s="165"/>
      <c r="T18" s="166"/>
      <c r="U18" s="160"/>
      <c r="V18" s="160">
        <f>SUM(V19:V27)</f>
        <v>22.060000000000002</v>
      </c>
      <c r="W18" s="160"/>
      <c r="X18" s="160"/>
      <c r="Y18" s="160"/>
      <c r="AG18" t="s">
        <v>244</v>
      </c>
    </row>
    <row r="19" spans="1:60" ht="22.5" outlineLevel="1" x14ac:dyDescent="0.2">
      <c r="A19" s="168">
        <v>5</v>
      </c>
      <c r="B19" s="169" t="s">
        <v>1978</v>
      </c>
      <c r="C19" s="184" t="s">
        <v>1979</v>
      </c>
      <c r="D19" s="170" t="s">
        <v>383</v>
      </c>
      <c r="E19" s="171">
        <v>3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4.0000000000000001E-3</v>
      </c>
      <c r="Q19" s="171">
        <f>ROUND(E19*P19,2)</f>
        <v>0.01</v>
      </c>
      <c r="R19" s="173" t="s">
        <v>349</v>
      </c>
      <c r="S19" s="173" t="s">
        <v>248</v>
      </c>
      <c r="T19" s="174" t="s">
        <v>289</v>
      </c>
      <c r="U19" s="158">
        <v>0.16</v>
      </c>
      <c r="V19" s="158">
        <f>ROUND(E19*U19,2)</f>
        <v>0.48</v>
      </c>
      <c r="W19" s="158"/>
      <c r="X19" s="158" t="s">
        <v>290</v>
      </c>
      <c r="Y19" s="158" t="s">
        <v>250</v>
      </c>
      <c r="Z19" s="147"/>
      <c r="AA19" s="147"/>
      <c r="AB19" s="147"/>
      <c r="AC19" s="147"/>
      <c r="AD19" s="147"/>
      <c r="AE19" s="147"/>
      <c r="AF19" s="147"/>
      <c r="AG19" s="147" t="s">
        <v>291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62" t="s">
        <v>1674</v>
      </c>
      <c r="D20" s="263"/>
      <c r="E20" s="263"/>
      <c r="F20" s="263"/>
      <c r="G20" s="263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351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68">
        <v>6</v>
      </c>
      <c r="B21" s="169" t="s">
        <v>1980</v>
      </c>
      <c r="C21" s="184" t="s">
        <v>1981</v>
      </c>
      <c r="D21" s="170" t="s">
        <v>383</v>
      </c>
      <c r="E21" s="171">
        <v>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8.0000000000000002E-3</v>
      </c>
      <c r="Q21" s="171">
        <f>ROUND(E21*P21,2)</f>
        <v>0.01</v>
      </c>
      <c r="R21" s="173" t="s">
        <v>349</v>
      </c>
      <c r="S21" s="173" t="s">
        <v>248</v>
      </c>
      <c r="T21" s="174" t="s">
        <v>289</v>
      </c>
      <c r="U21" s="158">
        <v>0.24299999999999999</v>
      </c>
      <c r="V21" s="158">
        <f>ROUND(E21*U21,2)</f>
        <v>0.24</v>
      </c>
      <c r="W21" s="158"/>
      <c r="X21" s="158" t="s">
        <v>290</v>
      </c>
      <c r="Y21" s="158" t="s">
        <v>250</v>
      </c>
      <c r="Z21" s="147"/>
      <c r="AA21" s="147"/>
      <c r="AB21" s="147"/>
      <c r="AC21" s="147"/>
      <c r="AD21" s="147"/>
      <c r="AE21" s="147"/>
      <c r="AF21" s="147"/>
      <c r="AG21" s="147" t="s">
        <v>291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2" t="s">
        <v>1674</v>
      </c>
      <c r="D22" s="263"/>
      <c r="E22" s="263"/>
      <c r="F22" s="263"/>
      <c r="G22" s="263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351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68">
        <v>7</v>
      </c>
      <c r="B23" s="169" t="s">
        <v>1982</v>
      </c>
      <c r="C23" s="184" t="s">
        <v>1983</v>
      </c>
      <c r="D23" s="170" t="s">
        <v>383</v>
      </c>
      <c r="E23" s="171">
        <v>1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1.33E-3</v>
      </c>
      <c r="O23" s="171">
        <f>ROUND(E23*N23,2)</f>
        <v>0</v>
      </c>
      <c r="P23" s="171">
        <v>7.3999999999999996E-2</v>
      </c>
      <c r="Q23" s="171">
        <f>ROUND(E23*P23,2)</f>
        <v>7.0000000000000007E-2</v>
      </c>
      <c r="R23" s="173" t="s">
        <v>349</v>
      </c>
      <c r="S23" s="173" t="s">
        <v>248</v>
      </c>
      <c r="T23" s="174" t="s">
        <v>289</v>
      </c>
      <c r="U23" s="158">
        <v>0.79600000000000004</v>
      </c>
      <c r="V23" s="158">
        <f>ROUND(E23*U23,2)</f>
        <v>0.8</v>
      </c>
      <c r="W23" s="158"/>
      <c r="X23" s="158" t="s">
        <v>290</v>
      </c>
      <c r="Y23" s="158" t="s">
        <v>250</v>
      </c>
      <c r="Z23" s="147"/>
      <c r="AA23" s="147"/>
      <c r="AB23" s="147"/>
      <c r="AC23" s="147"/>
      <c r="AD23" s="147"/>
      <c r="AE23" s="147"/>
      <c r="AF23" s="147"/>
      <c r="AG23" s="147" t="s">
        <v>291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62" t="s">
        <v>1674</v>
      </c>
      <c r="D24" s="263"/>
      <c r="E24" s="263"/>
      <c r="F24" s="263"/>
      <c r="G24" s="263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351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8">
        <v>8</v>
      </c>
      <c r="B25" s="169" t="s">
        <v>1984</v>
      </c>
      <c r="C25" s="184" t="s">
        <v>1985</v>
      </c>
      <c r="D25" s="170" t="s">
        <v>383</v>
      </c>
      <c r="E25" s="171">
        <v>1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1.33E-3</v>
      </c>
      <c r="O25" s="171">
        <f>ROUND(E25*N25,2)</f>
        <v>0</v>
      </c>
      <c r="P25" s="171">
        <v>0.41299999999999998</v>
      </c>
      <c r="Q25" s="171">
        <f>ROUND(E25*P25,2)</f>
        <v>0.41</v>
      </c>
      <c r="R25" s="173" t="s">
        <v>349</v>
      </c>
      <c r="S25" s="173" t="s">
        <v>248</v>
      </c>
      <c r="T25" s="174" t="s">
        <v>289</v>
      </c>
      <c r="U25" s="158">
        <v>2.9420000000000002</v>
      </c>
      <c r="V25" s="158">
        <f>ROUND(E25*U25,2)</f>
        <v>2.94</v>
      </c>
      <c r="W25" s="158"/>
      <c r="X25" s="158" t="s">
        <v>290</v>
      </c>
      <c r="Y25" s="158" t="s">
        <v>250</v>
      </c>
      <c r="Z25" s="147"/>
      <c r="AA25" s="147"/>
      <c r="AB25" s="147"/>
      <c r="AC25" s="147"/>
      <c r="AD25" s="147"/>
      <c r="AE25" s="147"/>
      <c r="AF25" s="147"/>
      <c r="AG25" s="147" t="s">
        <v>291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62" t="s">
        <v>1674</v>
      </c>
      <c r="D26" s="263"/>
      <c r="E26" s="263"/>
      <c r="F26" s="263"/>
      <c r="G26" s="263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351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6">
        <v>9</v>
      </c>
      <c r="B27" s="177" t="s">
        <v>1986</v>
      </c>
      <c r="C27" s="185" t="s">
        <v>1987</v>
      </c>
      <c r="D27" s="178" t="s">
        <v>565</v>
      </c>
      <c r="E27" s="179">
        <v>100</v>
      </c>
      <c r="F27" s="180"/>
      <c r="G27" s="181">
        <f>ROUND(E27*F27,2)</f>
        <v>0</v>
      </c>
      <c r="H27" s="180"/>
      <c r="I27" s="181">
        <f>ROUND(E27*H27,2)</f>
        <v>0</v>
      </c>
      <c r="J27" s="180"/>
      <c r="K27" s="181">
        <f>ROUND(E27*J27,2)</f>
        <v>0</v>
      </c>
      <c r="L27" s="181">
        <v>21</v>
      </c>
      <c r="M27" s="181">
        <f>G27*(1+L27/100)</f>
        <v>0</v>
      </c>
      <c r="N27" s="179">
        <v>4.8999999999999998E-4</v>
      </c>
      <c r="O27" s="179">
        <f>ROUND(E27*N27,2)</f>
        <v>0.05</v>
      </c>
      <c r="P27" s="179">
        <v>2E-3</v>
      </c>
      <c r="Q27" s="179">
        <f>ROUND(E27*P27,2)</f>
        <v>0.2</v>
      </c>
      <c r="R27" s="181" t="s">
        <v>349</v>
      </c>
      <c r="S27" s="181" t="s">
        <v>248</v>
      </c>
      <c r="T27" s="182" t="s">
        <v>289</v>
      </c>
      <c r="U27" s="158">
        <v>0.17599999999999999</v>
      </c>
      <c r="V27" s="158">
        <f>ROUND(E27*U27,2)</f>
        <v>17.600000000000001</v>
      </c>
      <c r="W27" s="158"/>
      <c r="X27" s="158" t="s">
        <v>290</v>
      </c>
      <c r="Y27" s="158" t="s">
        <v>250</v>
      </c>
      <c r="Z27" s="147"/>
      <c r="AA27" s="147"/>
      <c r="AB27" s="147"/>
      <c r="AC27" s="147"/>
      <c r="AD27" s="147"/>
      <c r="AE27" s="147"/>
      <c r="AF27" s="147"/>
      <c r="AG27" s="147" t="s">
        <v>291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61" t="s">
        <v>243</v>
      </c>
      <c r="B28" s="162" t="s">
        <v>123</v>
      </c>
      <c r="C28" s="183" t="s">
        <v>124</v>
      </c>
      <c r="D28" s="163"/>
      <c r="E28" s="164"/>
      <c r="F28" s="165"/>
      <c r="G28" s="165">
        <f>SUMIF(AG29:AG30,"&lt;&gt;NOR",G29:G30)</f>
        <v>0</v>
      </c>
      <c r="H28" s="165"/>
      <c r="I28" s="165">
        <f>SUM(I29:I30)</f>
        <v>0</v>
      </c>
      <c r="J28" s="165"/>
      <c r="K28" s="165">
        <f>SUM(K29:K30)</f>
        <v>0</v>
      </c>
      <c r="L28" s="165"/>
      <c r="M28" s="165">
        <f>SUM(M29:M30)</f>
        <v>0</v>
      </c>
      <c r="N28" s="164"/>
      <c r="O28" s="164">
        <f>SUM(O29:O30)</f>
        <v>0</v>
      </c>
      <c r="P28" s="164"/>
      <c r="Q28" s="164">
        <f>SUM(Q29:Q30)</f>
        <v>0</v>
      </c>
      <c r="R28" s="165"/>
      <c r="S28" s="165"/>
      <c r="T28" s="166"/>
      <c r="U28" s="160"/>
      <c r="V28" s="160">
        <f>SUM(V29:V30)</f>
        <v>1.53</v>
      </c>
      <c r="W28" s="160"/>
      <c r="X28" s="160"/>
      <c r="Y28" s="160"/>
      <c r="AG28" t="s">
        <v>244</v>
      </c>
    </row>
    <row r="29" spans="1:60" ht="22.5" outlineLevel="1" x14ac:dyDescent="0.2">
      <c r="A29" s="168">
        <v>10</v>
      </c>
      <c r="B29" s="169" t="s">
        <v>1988</v>
      </c>
      <c r="C29" s="184" t="s">
        <v>1989</v>
      </c>
      <c r="D29" s="170" t="s">
        <v>768</v>
      </c>
      <c r="E29" s="171">
        <v>0.81130999999999998</v>
      </c>
      <c r="F29" s="172"/>
      <c r="G29" s="173">
        <f>ROUND(E29*F29,2)</f>
        <v>0</v>
      </c>
      <c r="H29" s="172"/>
      <c r="I29" s="173">
        <f>ROUND(E29*H29,2)</f>
        <v>0</v>
      </c>
      <c r="J29" s="172"/>
      <c r="K29" s="173">
        <f>ROUND(E29*J29,2)</f>
        <v>0</v>
      </c>
      <c r="L29" s="173">
        <v>21</v>
      </c>
      <c r="M29" s="173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3" t="s">
        <v>861</v>
      </c>
      <c r="S29" s="173" t="s">
        <v>248</v>
      </c>
      <c r="T29" s="174" t="s">
        <v>289</v>
      </c>
      <c r="U29" s="158">
        <v>1.8919999999999999</v>
      </c>
      <c r="V29" s="158">
        <f>ROUND(E29*U29,2)</f>
        <v>1.53</v>
      </c>
      <c r="W29" s="158"/>
      <c r="X29" s="158" t="s">
        <v>1064</v>
      </c>
      <c r="Y29" s="158" t="s">
        <v>250</v>
      </c>
      <c r="Z29" s="147"/>
      <c r="AA29" s="147"/>
      <c r="AB29" s="147"/>
      <c r="AC29" s="147"/>
      <c r="AD29" s="147"/>
      <c r="AE29" s="147"/>
      <c r="AF29" s="147"/>
      <c r="AG29" s="147" t="s">
        <v>1065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62" t="s">
        <v>1066</v>
      </c>
      <c r="D30" s="263"/>
      <c r="E30" s="263"/>
      <c r="F30" s="263"/>
      <c r="G30" s="263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351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61" t="s">
        <v>243</v>
      </c>
      <c r="B31" s="162" t="s">
        <v>125</v>
      </c>
      <c r="C31" s="183" t="s">
        <v>126</v>
      </c>
      <c r="D31" s="163"/>
      <c r="E31" s="164"/>
      <c r="F31" s="165"/>
      <c r="G31" s="165">
        <f>SUMIF(AG32:AG35,"&lt;&gt;NOR",G32:G35)</f>
        <v>0</v>
      </c>
      <c r="H31" s="165"/>
      <c r="I31" s="165">
        <f>SUM(I32:I35)</f>
        <v>0</v>
      </c>
      <c r="J31" s="165"/>
      <c r="K31" s="165">
        <f>SUM(K32:K35)</f>
        <v>0</v>
      </c>
      <c r="L31" s="165"/>
      <c r="M31" s="165">
        <f>SUM(M32:M35)</f>
        <v>0</v>
      </c>
      <c r="N31" s="164"/>
      <c r="O31" s="164">
        <f>SUM(O32:O35)</f>
        <v>0.01</v>
      </c>
      <c r="P31" s="164"/>
      <c r="Q31" s="164">
        <f>SUM(Q32:Q35)</f>
        <v>0</v>
      </c>
      <c r="R31" s="165"/>
      <c r="S31" s="165"/>
      <c r="T31" s="166"/>
      <c r="U31" s="160"/>
      <c r="V31" s="160">
        <f>SUM(V32:V35)</f>
        <v>0.5</v>
      </c>
      <c r="W31" s="160"/>
      <c r="X31" s="160"/>
      <c r="Y31" s="160"/>
      <c r="AG31" t="s">
        <v>244</v>
      </c>
    </row>
    <row r="32" spans="1:60" ht="33.75" outlineLevel="1" x14ac:dyDescent="0.2">
      <c r="A32" s="168">
        <v>11</v>
      </c>
      <c r="B32" s="169" t="s">
        <v>1990</v>
      </c>
      <c r="C32" s="184" t="s">
        <v>1991</v>
      </c>
      <c r="D32" s="170" t="s">
        <v>287</v>
      </c>
      <c r="E32" s="171">
        <v>10</v>
      </c>
      <c r="F32" s="172"/>
      <c r="G32" s="173">
        <f>ROUND(E32*F32,2)</f>
        <v>0</v>
      </c>
      <c r="H32" s="172"/>
      <c r="I32" s="173">
        <f>ROUND(E32*H32,2)</f>
        <v>0</v>
      </c>
      <c r="J32" s="172"/>
      <c r="K32" s="173">
        <f>ROUND(E32*J32,2)</f>
        <v>0</v>
      </c>
      <c r="L32" s="173">
        <v>21</v>
      </c>
      <c r="M32" s="173">
        <f>G32*(1+L32/100)</f>
        <v>0</v>
      </c>
      <c r="N32" s="171">
        <v>5.1999999999999995E-4</v>
      </c>
      <c r="O32" s="171">
        <f>ROUND(E32*N32,2)</f>
        <v>0.01</v>
      </c>
      <c r="P32" s="171">
        <v>0</v>
      </c>
      <c r="Q32" s="171">
        <f>ROUND(E32*P32,2)</f>
        <v>0</v>
      </c>
      <c r="R32" s="173" t="s">
        <v>1071</v>
      </c>
      <c r="S32" s="173" t="s">
        <v>248</v>
      </c>
      <c r="T32" s="174" t="s">
        <v>289</v>
      </c>
      <c r="U32" s="158">
        <v>4.9000000000000002E-2</v>
      </c>
      <c r="V32" s="158">
        <f>ROUND(E32*U32,2)</f>
        <v>0.49</v>
      </c>
      <c r="W32" s="158"/>
      <c r="X32" s="158" t="s">
        <v>290</v>
      </c>
      <c r="Y32" s="158" t="s">
        <v>250</v>
      </c>
      <c r="Z32" s="147"/>
      <c r="AA32" s="147"/>
      <c r="AB32" s="147"/>
      <c r="AC32" s="147"/>
      <c r="AD32" s="147"/>
      <c r="AE32" s="147"/>
      <c r="AF32" s="147"/>
      <c r="AG32" s="147" t="s">
        <v>291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93" t="s">
        <v>1992</v>
      </c>
      <c r="D33" s="189"/>
      <c r="E33" s="190">
        <v>10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293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68">
        <v>12</v>
      </c>
      <c r="B34" s="169" t="s">
        <v>1993</v>
      </c>
      <c r="C34" s="184" t="s">
        <v>1994</v>
      </c>
      <c r="D34" s="170" t="s">
        <v>768</v>
      </c>
      <c r="E34" s="171">
        <v>5.1999999999999998E-3</v>
      </c>
      <c r="F34" s="172"/>
      <c r="G34" s="173">
        <f>ROUND(E34*F34,2)</f>
        <v>0</v>
      </c>
      <c r="H34" s="172"/>
      <c r="I34" s="173">
        <f>ROUND(E34*H34,2)</f>
        <v>0</v>
      </c>
      <c r="J34" s="172"/>
      <c r="K34" s="173">
        <f>ROUND(E34*J34,2)</f>
        <v>0</v>
      </c>
      <c r="L34" s="173">
        <v>21</v>
      </c>
      <c r="M34" s="173">
        <f>G34*(1+L34/100)</f>
        <v>0</v>
      </c>
      <c r="N34" s="171">
        <v>0</v>
      </c>
      <c r="O34" s="171">
        <f>ROUND(E34*N34,2)</f>
        <v>0</v>
      </c>
      <c r="P34" s="171">
        <v>0</v>
      </c>
      <c r="Q34" s="171">
        <f>ROUND(E34*P34,2)</f>
        <v>0</v>
      </c>
      <c r="R34" s="173" t="s">
        <v>1071</v>
      </c>
      <c r="S34" s="173" t="s">
        <v>248</v>
      </c>
      <c r="T34" s="174" t="s">
        <v>289</v>
      </c>
      <c r="U34" s="158">
        <v>1.5669999999999999</v>
      </c>
      <c r="V34" s="158">
        <f>ROUND(E34*U34,2)</f>
        <v>0.01</v>
      </c>
      <c r="W34" s="158"/>
      <c r="X34" s="158" t="s">
        <v>1064</v>
      </c>
      <c r="Y34" s="158" t="s">
        <v>250</v>
      </c>
      <c r="Z34" s="147"/>
      <c r="AA34" s="147"/>
      <c r="AB34" s="147"/>
      <c r="AC34" s="147"/>
      <c r="AD34" s="147"/>
      <c r="AE34" s="147"/>
      <c r="AF34" s="147"/>
      <c r="AG34" s="147" t="s">
        <v>1065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62" t="s">
        <v>1096</v>
      </c>
      <c r="D35" s="263"/>
      <c r="E35" s="263"/>
      <c r="F35" s="263"/>
      <c r="G35" s="263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351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1" t="s">
        <v>243</v>
      </c>
      <c r="B36" s="162" t="s">
        <v>204</v>
      </c>
      <c r="C36" s="183" t="s">
        <v>205</v>
      </c>
      <c r="D36" s="163"/>
      <c r="E36" s="164"/>
      <c r="F36" s="165"/>
      <c r="G36" s="165">
        <f>SUMIF(AG37:AG80,"&lt;&gt;NOR",G37:G80)</f>
        <v>0</v>
      </c>
      <c r="H36" s="165"/>
      <c r="I36" s="165">
        <f>SUM(I37:I80)</f>
        <v>0</v>
      </c>
      <c r="J36" s="165"/>
      <c r="K36" s="165">
        <f>SUM(K37:K80)</f>
        <v>0</v>
      </c>
      <c r="L36" s="165"/>
      <c r="M36" s="165">
        <f>SUM(M37:M80)</f>
        <v>0</v>
      </c>
      <c r="N36" s="164"/>
      <c r="O36" s="164">
        <f>SUM(O37:O80)</f>
        <v>1.4800000000000002</v>
      </c>
      <c r="P36" s="164"/>
      <c r="Q36" s="164">
        <f>SUM(Q37:Q80)</f>
        <v>0</v>
      </c>
      <c r="R36" s="165"/>
      <c r="S36" s="165"/>
      <c r="T36" s="166"/>
      <c r="U36" s="160"/>
      <c r="V36" s="160">
        <f>SUM(V37:V80)</f>
        <v>927.5</v>
      </c>
      <c r="W36" s="160"/>
      <c r="X36" s="160"/>
      <c r="Y36" s="160"/>
      <c r="AG36" t="s">
        <v>244</v>
      </c>
    </row>
    <row r="37" spans="1:60" outlineLevel="1" x14ac:dyDescent="0.2">
      <c r="A37" s="176">
        <v>13</v>
      </c>
      <c r="B37" s="177" t="s">
        <v>1995</v>
      </c>
      <c r="C37" s="185" t="s">
        <v>1996</v>
      </c>
      <c r="D37" s="178" t="s">
        <v>565</v>
      </c>
      <c r="E37" s="179">
        <v>230</v>
      </c>
      <c r="F37" s="180"/>
      <c r="G37" s="181">
        <f>ROUND(E37*F37,2)</f>
        <v>0</v>
      </c>
      <c r="H37" s="180"/>
      <c r="I37" s="181">
        <f>ROUND(E37*H37,2)</f>
        <v>0</v>
      </c>
      <c r="J37" s="180"/>
      <c r="K37" s="181">
        <f>ROUND(E37*J37,2)</f>
        <v>0</v>
      </c>
      <c r="L37" s="181">
        <v>21</v>
      </c>
      <c r="M37" s="181">
        <f>G37*(1+L37/100)</f>
        <v>0</v>
      </c>
      <c r="N37" s="179">
        <v>0</v>
      </c>
      <c r="O37" s="179">
        <f>ROUND(E37*N37,2)</f>
        <v>0</v>
      </c>
      <c r="P37" s="179">
        <v>0</v>
      </c>
      <c r="Q37" s="179">
        <f>ROUND(E37*P37,2)</f>
        <v>0</v>
      </c>
      <c r="R37" s="181" t="s">
        <v>204</v>
      </c>
      <c r="S37" s="181" t="s">
        <v>248</v>
      </c>
      <c r="T37" s="182" t="s">
        <v>289</v>
      </c>
      <c r="U37" s="158">
        <v>0.17</v>
      </c>
      <c r="V37" s="158">
        <f>ROUND(E37*U37,2)</f>
        <v>39.1</v>
      </c>
      <c r="W37" s="158"/>
      <c r="X37" s="158" t="s">
        <v>290</v>
      </c>
      <c r="Y37" s="158" t="s">
        <v>250</v>
      </c>
      <c r="Z37" s="147"/>
      <c r="AA37" s="147"/>
      <c r="AB37" s="147"/>
      <c r="AC37" s="147"/>
      <c r="AD37" s="147"/>
      <c r="AE37" s="147"/>
      <c r="AF37" s="147"/>
      <c r="AG37" s="147" t="s">
        <v>291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68">
        <v>14</v>
      </c>
      <c r="B38" s="169" t="s">
        <v>1997</v>
      </c>
      <c r="C38" s="184" t="s">
        <v>1998</v>
      </c>
      <c r="D38" s="170" t="s">
        <v>287</v>
      </c>
      <c r="E38" s="171">
        <v>0.3125</v>
      </c>
      <c r="F38" s="172"/>
      <c r="G38" s="173">
        <f>ROUND(E38*F38,2)</f>
        <v>0</v>
      </c>
      <c r="H38" s="172"/>
      <c r="I38" s="173">
        <f>ROUND(E38*H38,2)</f>
        <v>0</v>
      </c>
      <c r="J38" s="172"/>
      <c r="K38" s="173">
        <f>ROUND(E38*J38,2)</f>
        <v>0</v>
      </c>
      <c r="L38" s="173">
        <v>21</v>
      </c>
      <c r="M38" s="173">
        <f>G38*(1+L38/100)</f>
        <v>0</v>
      </c>
      <c r="N38" s="171">
        <v>0</v>
      </c>
      <c r="O38" s="171">
        <f>ROUND(E38*N38,2)</f>
        <v>0</v>
      </c>
      <c r="P38" s="171">
        <v>0</v>
      </c>
      <c r="Q38" s="171">
        <f>ROUND(E38*P38,2)</f>
        <v>0</v>
      </c>
      <c r="R38" s="173" t="s">
        <v>204</v>
      </c>
      <c r="S38" s="173" t="s">
        <v>248</v>
      </c>
      <c r="T38" s="174" t="s">
        <v>289</v>
      </c>
      <c r="U38" s="158">
        <v>18.342500000000001</v>
      </c>
      <c r="V38" s="158">
        <f>ROUND(E38*U38,2)</f>
        <v>5.73</v>
      </c>
      <c r="W38" s="158"/>
      <c r="X38" s="158" t="s">
        <v>290</v>
      </c>
      <c r="Y38" s="158" t="s">
        <v>250</v>
      </c>
      <c r="Z38" s="147"/>
      <c r="AA38" s="147"/>
      <c r="AB38" s="147"/>
      <c r="AC38" s="147"/>
      <c r="AD38" s="147"/>
      <c r="AE38" s="147"/>
      <c r="AF38" s="147"/>
      <c r="AG38" s="147" t="s">
        <v>291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93" t="s">
        <v>1999</v>
      </c>
      <c r="D39" s="189"/>
      <c r="E39" s="190">
        <v>0.31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293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6">
        <v>15</v>
      </c>
      <c r="B40" s="177" t="s">
        <v>2000</v>
      </c>
      <c r="C40" s="185" t="s">
        <v>2001</v>
      </c>
      <c r="D40" s="178" t="s">
        <v>383</v>
      </c>
      <c r="E40" s="179">
        <v>1</v>
      </c>
      <c r="F40" s="180"/>
      <c r="G40" s="181">
        <f t="shared" ref="G40:G59" si="0">ROUND(E40*F40,2)</f>
        <v>0</v>
      </c>
      <c r="H40" s="180"/>
      <c r="I40" s="181">
        <f t="shared" ref="I40:I59" si="1">ROUND(E40*H40,2)</f>
        <v>0</v>
      </c>
      <c r="J40" s="180"/>
      <c r="K40" s="181">
        <f t="shared" ref="K40:K59" si="2">ROUND(E40*J40,2)</f>
        <v>0</v>
      </c>
      <c r="L40" s="181">
        <v>21</v>
      </c>
      <c r="M40" s="181">
        <f t="shared" ref="M40:M59" si="3">G40*(1+L40/100)</f>
        <v>0</v>
      </c>
      <c r="N40" s="179">
        <v>0</v>
      </c>
      <c r="O40" s="179">
        <f t="shared" ref="O40:O59" si="4">ROUND(E40*N40,2)</f>
        <v>0</v>
      </c>
      <c r="P40" s="179">
        <v>0</v>
      </c>
      <c r="Q40" s="179">
        <f t="shared" ref="Q40:Q59" si="5">ROUND(E40*P40,2)</f>
        <v>0</v>
      </c>
      <c r="R40" s="181" t="s">
        <v>204</v>
      </c>
      <c r="S40" s="181" t="s">
        <v>248</v>
      </c>
      <c r="T40" s="182" t="s">
        <v>289</v>
      </c>
      <c r="U40" s="158">
        <v>0.44500000000000001</v>
      </c>
      <c r="V40" s="158">
        <f t="shared" ref="V40:V59" si="6">ROUND(E40*U40,2)</f>
        <v>0.45</v>
      </c>
      <c r="W40" s="158"/>
      <c r="X40" s="158" t="s">
        <v>290</v>
      </c>
      <c r="Y40" s="158" t="s">
        <v>250</v>
      </c>
      <c r="Z40" s="147"/>
      <c r="AA40" s="147"/>
      <c r="AB40" s="147"/>
      <c r="AC40" s="147"/>
      <c r="AD40" s="147"/>
      <c r="AE40" s="147"/>
      <c r="AF40" s="147"/>
      <c r="AG40" s="147" t="s">
        <v>291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6">
        <v>16</v>
      </c>
      <c r="B41" s="177" t="s">
        <v>2002</v>
      </c>
      <c r="C41" s="185" t="s">
        <v>2003</v>
      </c>
      <c r="D41" s="178" t="s">
        <v>565</v>
      </c>
      <c r="E41" s="179">
        <v>150</v>
      </c>
      <c r="F41" s="180"/>
      <c r="G41" s="181">
        <f t="shared" si="0"/>
        <v>0</v>
      </c>
      <c r="H41" s="180"/>
      <c r="I41" s="181">
        <f t="shared" si="1"/>
        <v>0</v>
      </c>
      <c r="J41" s="180"/>
      <c r="K41" s="181">
        <f t="shared" si="2"/>
        <v>0</v>
      </c>
      <c r="L41" s="181">
        <v>21</v>
      </c>
      <c r="M41" s="181">
        <f t="shared" si="3"/>
        <v>0</v>
      </c>
      <c r="N41" s="179">
        <v>9.8999999999999999E-4</v>
      </c>
      <c r="O41" s="179">
        <f t="shared" si="4"/>
        <v>0.15</v>
      </c>
      <c r="P41" s="179">
        <v>0</v>
      </c>
      <c r="Q41" s="179">
        <f t="shared" si="5"/>
        <v>0</v>
      </c>
      <c r="R41" s="181" t="s">
        <v>204</v>
      </c>
      <c r="S41" s="181" t="s">
        <v>248</v>
      </c>
      <c r="T41" s="182" t="s">
        <v>289</v>
      </c>
      <c r="U41" s="158">
        <v>0.30567</v>
      </c>
      <c r="V41" s="158">
        <f t="shared" si="6"/>
        <v>45.85</v>
      </c>
      <c r="W41" s="158"/>
      <c r="X41" s="158" t="s">
        <v>290</v>
      </c>
      <c r="Y41" s="158" t="s">
        <v>250</v>
      </c>
      <c r="Z41" s="147"/>
      <c r="AA41" s="147"/>
      <c r="AB41" s="147"/>
      <c r="AC41" s="147"/>
      <c r="AD41" s="147"/>
      <c r="AE41" s="147"/>
      <c r="AF41" s="147"/>
      <c r="AG41" s="147" t="s">
        <v>291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6">
        <v>17</v>
      </c>
      <c r="B42" s="177" t="s">
        <v>2004</v>
      </c>
      <c r="C42" s="185" t="s">
        <v>2005</v>
      </c>
      <c r="D42" s="178" t="s">
        <v>565</v>
      </c>
      <c r="E42" s="179">
        <v>500</v>
      </c>
      <c r="F42" s="180"/>
      <c r="G42" s="181">
        <f t="shared" si="0"/>
        <v>0</v>
      </c>
      <c r="H42" s="180"/>
      <c r="I42" s="181">
        <f t="shared" si="1"/>
        <v>0</v>
      </c>
      <c r="J42" s="180"/>
      <c r="K42" s="181">
        <f t="shared" si="2"/>
        <v>0</v>
      </c>
      <c r="L42" s="181">
        <v>21</v>
      </c>
      <c r="M42" s="181">
        <f t="shared" si="3"/>
        <v>0</v>
      </c>
      <c r="N42" s="179">
        <v>0</v>
      </c>
      <c r="O42" s="179">
        <f t="shared" si="4"/>
        <v>0</v>
      </c>
      <c r="P42" s="179">
        <v>0</v>
      </c>
      <c r="Q42" s="179">
        <f t="shared" si="5"/>
        <v>0</v>
      </c>
      <c r="R42" s="181" t="s">
        <v>204</v>
      </c>
      <c r="S42" s="181" t="s">
        <v>248</v>
      </c>
      <c r="T42" s="182" t="s">
        <v>289</v>
      </c>
      <c r="U42" s="158">
        <v>0.17917</v>
      </c>
      <c r="V42" s="158">
        <f t="shared" si="6"/>
        <v>89.59</v>
      </c>
      <c r="W42" s="158"/>
      <c r="X42" s="158" t="s">
        <v>290</v>
      </c>
      <c r="Y42" s="158" t="s">
        <v>250</v>
      </c>
      <c r="Z42" s="147"/>
      <c r="AA42" s="147"/>
      <c r="AB42" s="147"/>
      <c r="AC42" s="147"/>
      <c r="AD42" s="147"/>
      <c r="AE42" s="147"/>
      <c r="AF42" s="147"/>
      <c r="AG42" s="147" t="s">
        <v>291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6">
        <v>18</v>
      </c>
      <c r="B43" s="177" t="s">
        <v>2006</v>
      </c>
      <c r="C43" s="185" t="s">
        <v>2007</v>
      </c>
      <c r="D43" s="178" t="s">
        <v>383</v>
      </c>
      <c r="E43" s="179">
        <v>40</v>
      </c>
      <c r="F43" s="180"/>
      <c r="G43" s="181">
        <f t="shared" si="0"/>
        <v>0</v>
      </c>
      <c r="H43" s="180"/>
      <c r="I43" s="181">
        <f t="shared" si="1"/>
        <v>0</v>
      </c>
      <c r="J43" s="180"/>
      <c r="K43" s="181">
        <f t="shared" si="2"/>
        <v>0</v>
      </c>
      <c r="L43" s="181">
        <v>21</v>
      </c>
      <c r="M43" s="181">
        <f t="shared" si="3"/>
        <v>0</v>
      </c>
      <c r="N43" s="179">
        <v>0</v>
      </c>
      <c r="O43" s="179">
        <f t="shared" si="4"/>
        <v>0</v>
      </c>
      <c r="P43" s="179">
        <v>0</v>
      </c>
      <c r="Q43" s="179">
        <f t="shared" si="5"/>
        <v>0</v>
      </c>
      <c r="R43" s="181" t="s">
        <v>204</v>
      </c>
      <c r="S43" s="181" t="s">
        <v>248</v>
      </c>
      <c r="T43" s="182" t="s">
        <v>289</v>
      </c>
      <c r="U43" s="158">
        <v>1.4546699999999999</v>
      </c>
      <c r="V43" s="158">
        <f t="shared" si="6"/>
        <v>58.19</v>
      </c>
      <c r="W43" s="158"/>
      <c r="X43" s="158" t="s">
        <v>290</v>
      </c>
      <c r="Y43" s="158" t="s">
        <v>250</v>
      </c>
      <c r="Z43" s="147"/>
      <c r="AA43" s="147"/>
      <c r="AB43" s="147"/>
      <c r="AC43" s="147"/>
      <c r="AD43" s="147"/>
      <c r="AE43" s="147"/>
      <c r="AF43" s="147"/>
      <c r="AG43" s="147" t="s">
        <v>291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6">
        <v>19</v>
      </c>
      <c r="B44" s="177" t="s">
        <v>2008</v>
      </c>
      <c r="C44" s="185" t="s">
        <v>2009</v>
      </c>
      <c r="D44" s="178" t="s">
        <v>565</v>
      </c>
      <c r="E44" s="179">
        <v>740</v>
      </c>
      <c r="F44" s="180"/>
      <c r="G44" s="181">
        <f t="shared" si="0"/>
        <v>0</v>
      </c>
      <c r="H44" s="180"/>
      <c r="I44" s="181">
        <f t="shared" si="1"/>
        <v>0</v>
      </c>
      <c r="J44" s="180"/>
      <c r="K44" s="181">
        <f t="shared" si="2"/>
        <v>0</v>
      </c>
      <c r="L44" s="181">
        <v>21</v>
      </c>
      <c r="M44" s="181">
        <f t="shared" si="3"/>
        <v>0</v>
      </c>
      <c r="N44" s="179">
        <v>1.3999999999999999E-4</v>
      </c>
      <c r="O44" s="179">
        <f t="shared" si="4"/>
        <v>0.1</v>
      </c>
      <c r="P44" s="179">
        <v>0</v>
      </c>
      <c r="Q44" s="179">
        <f t="shared" si="5"/>
        <v>0</v>
      </c>
      <c r="R44" s="181" t="s">
        <v>204</v>
      </c>
      <c r="S44" s="181" t="s">
        <v>248</v>
      </c>
      <c r="T44" s="182" t="s">
        <v>289</v>
      </c>
      <c r="U44" s="158">
        <v>0.49717</v>
      </c>
      <c r="V44" s="158">
        <f t="shared" si="6"/>
        <v>367.91</v>
      </c>
      <c r="W44" s="158"/>
      <c r="X44" s="158" t="s">
        <v>290</v>
      </c>
      <c r="Y44" s="158" t="s">
        <v>250</v>
      </c>
      <c r="Z44" s="147"/>
      <c r="AA44" s="147"/>
      <c r="AB44" s="147"/>
      <c r="AC44" s="147"/>
      <c r="AD44" s="147"/>
      <c r="AE44" s="147"/>
      <c r="AF44" s="147"/>
      <c r="AG44" s="147" t="s">
        <v>291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6">
        <v>20</v>
      </c>
      <c r="B45" s="177" t="s">
        <v>2010</v>
      </c>
      <c r="C45" s="185" t="s">
        <v>2011</v>
      </c>
      <c r="D45" s="178" t="s">
        <v>383</v>
      </c>
      <c r="E45" s="179">
        <v>100</v>
      </c>
      <c r="F45" s="180"/>
      <c r="G45" s="181">
        <f t="shared" si="0"/>
        <v>0</v>
      </c>
      <c r="H45" s="180"/>
      <c r="I45" s="181">
        <f t="shared" si="1"/>
        <v>0</v>
      </c>
      <c r="J45" s="180"/>
      <c r="K45" s="181">
        <f t="shared" si="2"/>
        <v>0</v>
      </c>
      <c r="L45" s="181">
        <v>21</v>
      </c>
      <c r="M45" s="181">
        <f t="shared" si="3"/>
        <v>0</v>
      </c>
      <c r="N45" s="179">
        <v>1.1E-4</v>
      </c>
      <c r="O45" s="179">
        <f t="shared" si="4"/>
        <v>0.01</v>
      </c>
      <c r="P45" s="179">
        <v>0</v>
      </c>
      <c r="Q45" s="179">
        <f t="shared" si="5"/>
        <v>0</v>
      </c>
      <c r="R45" s="181" t="s">
        <v>204</v>
      </c>
      <c r="S45" s="181" t="s">
        <v>248</v>
      </c>
      <c r="T45" s="182" t="s">
        <v>289</v>
      </c>
      <c r="U45" s="158">
        <v>0.24399999999999999</v>
      </c>
      <c r="V45" s="158">
        <f t="shared" si="6"/>
        <v>24.4</v>
      </c>
      <c r="W45" s="158"/>
      <c r="X45" s="158" t="s">
        <v>290</v>
      </c>
      <c r="Y45" s="158" t="s">
        <v>250</v>
      </c>
      <c r="Z45" s="147"/>
      <c r="AA45" s="147"/>
      <c r="AB45" s="147"/>
      <c r="AC45" s="147"/>
      <c r="AD45" s="147"/>
      <c r="AE45" s="147"/>
      <c r="AF45" s="147"/>
      <c r="AG45" s="147" t="s">
        <v>291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6">
        <v>21</v>
      </c>
      <c r="B46" s="177" t="s">
        <v>2012</v>
      </c>
      <c r="C46" s="185" t="s">
        <v>2013</v>
      </c>
      <c r="D46" s="178" t="s">
        <v>383</v>
      </c>
      <c r="E46" s="179">
        <v>40</v>
      </c>
      <c r="F46" s="180"/>
      <c r="G46" s="181">
        <f t="shared" si="0"/>
        <v>0</v>
      </c>
      <c r="H46" s="180"/>
      <c r="I46" s="181">
        <f t="shared" si="1"/>
        <v>0</v>
      </c>
      <c r="J46" s="180"/>
      <c r="K46" s="181">
        <f t="shared" si="2"/>
        <v>0</v>
      </c>
      <c r="L46" s="181">
        <v>21</v>
      </c>
      <c r="M46" s="181">
        <f t="shared" si="3"/>
        <v>0</v>
      </c>
      <c r="N46" s="179">
        <v>2.9999999999999997E-4</v>
      </c>
      <c r="O46" s="179">
        <f t="shared" si="4"/>
        <v>0.01</v>
      </c>
      <c r="P46" s="179">
        <v>0</v>
      </c>
      <c r="Q46" s="179">
        <f t="shared" si="5"/>
        <v>0</v>
      </c>
      <c r="R46" s="181" t="s">
        <v>204</v>
      </c>
      <c r="S46" s="181" t="s">
        <v>248</v>
      </c>
      <c r="T46" s="182" t="s">
        <v>289</v>
      </c>
      <c r="U46" s="158">
        <v>0.24399999999999999</v>
      </c>
      <c r="V46" s="158">
        <f t="shared" si="6"/>
        <v>9.76</v>
      </c>
      <c r="W46" s="158"/>
      <c r="X46" s="158" t="s">
        <v>290</v>
      </c>
      <c r="Y46" s="158" t="s">
        <v>250</v>
      </c>
      <c r="Z46" s="147"/>
      <c r="AA46" s="147"/>
      <c r="AB46" s="147"/>
      <c r="AC46" s="147"/>
      <c r="AD46" s="147"/>
      <c r="AE46" s="147"/>
      <c r="AF46" s="147"/>
      <c r="AG46" s="147" t="s">
        <v>291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6">
        <v>22</v>
      </c>
      <c r="B47" s="177" t="s">
        <v>2014</v>
      </c>
      <c r="C47" s="185" t="s">
        <v>2015</v>
      </c>
      <c r="D47" s="178" t="s">
        <v>383</v>
      </c>
      <c r="E47" s="179">
        <v>20</v>
      </c>
      <c r="F47" s="180"/>
      <c r="G47" s="181">
        <f t="shared" si="0"/>
        <v>0</v>
      </c>
      <c r="H47" s="180"/>
      <c r="I47" s="181">
        <f t="shared" si="1"/>
        <v>0</v>
      </c>
      <c r="J47" s="180"/>
      <c r="K47" s="181">
        <f t="shared" si="2"/>
        <v>0</v>
      </c>
      <c r="L47" s="181">
        <v>21</v>
      </c>
      <c r="M47" s="181">
        <f t="shared" si="3"/>
        <v>0</v>
      </c>
      <c r="N47" s="179">
        <v>1.2999999999999999E-4</v>
      </c>
      <c r="O47" s="179">
        <f t="shared" si="4"/>
        <v>0</v>
      </c>
      <c r="P47" s="179">
        <v>0</v>
      </c>
      <c r="Q47" s="179">
        <f t="shared" si="5"/>
        <v>0</v>
      </c>
      <c r="R47" s="181" t="s">
        <v>204</v>
      </c>
      <c r="S47" s="181" t="s">
        <v>248</v>
      </c>
      <c r="T47" s="182" t="s">
        <v>289</v>
      </c>
      <c r="U47" s="158">
        <v>0.24399999999999999</v>
      </c>
      <c r="V47" s="158">
        <f t="shared" si="6"/>
        <v>4.88</v>
      </c>
      <c r="W47" s="158"/>
      <c r="X47" s="158" t="s">
        <v>290</v>
      </c>
      <c r="Y47" s="158" t="s">
        <v>250</v>
      </c>
      <c r="Z47" s="147"/>
      <c r="AA47" s="147"/>
      <c r="AB47" s="147"/>
      <c r="AC47" s="147"/>
      <c r="AD47" s="147"/>
      <c r="AE47" s="147"/>
      <c r="AF47" s="147"/>
      <c r="AG47" s="147" t="s">
        <v>291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6">
        <v>23</v>
      </c>
      <c r="B48" s="177" t="s">
        <v>2016</v>
      </c>
      <c r="C48" s="185" t="s">
        <v>2017</v>
      </c>
      <c r="D48" s="178" t="s">
        <v>383</v>
      </c>
      <c r="E48" s="179">
        <v>30</v>
      </c>
      <c r="F48" s="180"/>
      <c r="G48" s="181">
        <f t="shared" si="0"/>
        <v>0</v>
      </c>
      <c r="H48" s="180"/>
      <c r="I48" s="181">
        <f t="shared" si="1"/>
        <v>0</v>
      </c>
      <c r="J48" s="180"/>
      <c r="K48" s="181">
        <f t="shared" si="2"/>
        <v>0</v>
      </c>
      <c r="L48" s="181">
        <v>21</v>
      </c>
      <c r="M48" s="181">
        <f t="shared" si="3"/>
        <v>0</v>
      </c>
      <c r="N48" s="179">
        <v>3.64E-3</v>
      </c>
      <c r="O48" s="179">
        <f t="shared" si="4"/>
        <v>0.11</v>
      </c>
      <c r="P48" s="179">
        <v>0</v>
      </c>
      <c r="Q48" s="179">
        <f t="shared" si="5"/>
        <v>0</v>
      </c>
      <c r="R48" s="181" t="s">
        <v>204</v>
      </c>
      <c r="S48" s="181" t="s">
        <v>248</v>
      </c>
      <c r="T48" s="182" t="s">
        <v>289</v>
      </c>
      <c r="U48" s="158">
        <v>0.871</v>
      </c>
      <c r="V48" s="158">
        <f t="shared" si="6"/>
        <v>26.13</v>
      </c>
      <c r="W48" s="158"/>
      <c r="X48" s="158" t="s">
        <v>290</v>
      </c>
      <c r="Y48" s="158" t="s">
        <v>250</v>
      </c>
      <c r="Z48" s="147"/>
      <c r="AA48" s="147"/>
      <c r="AB48" s="147"/>
      <c r="AC48" s="147"/>
      <c r="AD48" s="147"/>
      <c r="AE48" s="147"/>
      <c r="AF48" s="147"/>
      <c r="AG48" s="147" t="s">
        <v>291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6">
        <v>24</v>
      </c>
      <c r="B49" s="177" t="s">
        <v>2018</v>
      </c>
      <c r="C49" s="185" t="s">
        <v>2019</v>
      </c>
      <c r="D49" s="178" t="s">
        <v>383</v>
      </c>
      <c r="E49" s="179">
        <v>30</v>
      </c>
      <c r="F49" s="180"/>
      <c r="G49" s="181">
        <f t="shared" si="0"/>
        <v>0</v>
      </c>
      <c r="H49" s="180"/>
      <c r="I49" s="181">
        <f t="shared" si="1"/>
        <v>0</v>
      </c>
      <c r="J49" s="180"/>
      <c r="K49" s="181">
        <f t="shared" si="2"/>
        <v>0</v>
      </c>
      <c r="L49" s="181">
        <v>21</v>
      </c>
      <c r="M49" s="181">
        <f t="shared" si="3"/>
        <v>0</v>
      </c>
      <c r="N49" s="179">
        <v>0</v>
      </c>
      <c r="O49" s="179">
        <f t="shared" si="4"/>
        <v>0</v>
      </c>
      <c r="P49" s="179">
        <v>0</v>
      </c>
      <c r="Q49" s="179">
        <f t="shared" si="5"/>
        <v>0</v>
      </c>
      <c r="R49" s="181" t="s">
        <v>204</v>
      </c>
      <c r="S49" s="181" t="s">
        <v>248</v>
      </c>
      <c r="T49" s="182" t="s">
        <v>289</v>
      </c>
      <c r="U49" s="158">
        <v>0.80166999999999999</v>
      </c>
      <c r="V49" s="158">
        <f t="shared" si="6"/>
        <v>24.05</v>
      </c>
      <c r="W49" s="158"/>
      <c r="X49" s="158" t="s">
        <v>290</v>
      </c>
      <c r="Y49" s="158" t="s">
        <v>250</v>
      </c>
      <c r="Z49" s="147"/>
      <c r="AA49" s="147"/>
      <c r="AB49" s="147"/>
      <c r="AC49" s="147"/>
      <c r="AD49" s="147"/>
      <c r="AE49" s="147"/>
      <c r="AF49" s="147"/>
      <c r="AG49" s="147" t="s">
        <v>291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6">
        <v>25</v>
      </c>
      <c r="B50" s="177" t="s">
        <v>2020</v>
      </c>
      <c r="C50" s="185" t="s">
        <v>2021</v>
      </c>
      <c r="D50" s="178" t="s">
        <v>383</v>
      </c>
      <c r="E50" s="179">
        <v>20</v>
      </c>
      <c r="F50" s="180"/>
      <c r="G50" s="181">
        <f t="shared" si="0"/>
        <v>0</v>
      </c>
      <c r="H50" s="180"/>
      <c r="I50" s="181">
        <f t="shared" si="1"/>
        <v>0</v>
      </c>
      <c r="J50" s="180"/>
      <c r="K50" s="181">
        <f t="shared" si="2"/>
        <v>0</v>
      </c>
      <c r="L50" s="181">
        <v>21</v>
      </c>
      <c r="M50" s="181">
        <f t="shared" si="3"/>
        <v>0</v>
      </c>
      <c r="N50" s="179">
        <v>0</v>
      </c>
      <c r="O50" s="179">
        <f t="shared" si="4"/>
        <v>0</v>
      </c>
      <c r="P50" s="179">
        <v>0</v>
      </c>
      <c r="Q50" s="179">
        <f t="shared" si="5"/>
        <v>0</v>
      </c>
      <c r="R50" s="181" t="s">
        <v>204</v>
      </c>
      <c r="S50" s="181" t="s">
        <v>248</v>
      </c>
      <c r="T50" s="182" t="s">
        <v>289</v>
      </c>
      <c r="U50" s="158">
        <v>0.11</v>
      </c>
      <c r="V50" s="158">
        <f t="shared" si="6"/>
        <v>2.2000000000000002</v>
      </c>
      <c r="W50" s="158"/>
      <c r="X50" s="158" t="s">
        <v>290</v>
      </c>
      <c r="Y50" s="158" t="s">
        <v>250</v>
      </c>
      <c r="Z50" s="147"/>
      <c r="AA50" s="147"/>
      <c r="AB50" s="147"/>
      <c r="AC50" s="147"/>
      <c r="AD50" s="147"/>
      <c r="AE50" s="147"/>
      <c r="AF50" s="147"/>
      <c r="AG50" s="147" t="s">
        <v>291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6">
        <v>26</v>
      </c>
      <c r="B51" s="177" t="s">
        <v>2022</v>
      </c>
      <c r="C51" s="185" t="s">
        <v>2023</v>
      </c>
      <c r="D51" s="178" t="s">
        <v>565</v>
      </c>
      <c r="E51" s="179">
        <v>100</v>
      </c>
      <c r="F51" s="180"/>
      <c r="G51" s="181">
        <f t="shared" si="0"/>
        <v>0</v>
      </c>
      <c r="H51" s="180"/>
      <c r="I51" s="181">
        <f t="shared" si="1"/>
        <v>0</v>
      </c>
      <c r="J51" s="180"/>
      <c r="K51" s="181">
        <f t="shared" si="2"/>
        <v>0</v>
      </c>
      <c r="L51" s="181">
        <v>21</v>
      </c>
      <c r="M51" s="181">
        <f t="shared" si="3"/>
        <v>0</v>
      </c>
      <c r="N51" s="179">
        <v>1.6000000000000001E-4</v>
      </c>
      <c r="O51" s="179">
        <f t="shared" si="4"/>
        <v>0.02</v>
      </c>
      <c r="P51" s="179">
        <v>0</v>
      </c>
      <c r="Q51" s="179">
        <f t="shared" si="5"/>
        <v>0</v>
      </c>
      <c r="R51" s="181" t="s">
        <v>204</v>
      </c>
      <c r="S51" s="181" t="s">
        <v>248</v>
      </c>
      <c r="T51" s="182" t="s">
        <v>289</v>
      </c>
      <c r="U51" s="158">
        <v>6.4000000000000001E-2</v>
      </c>
      <c r="V51" s="158">
        <f t="shared" si="6"/>
        <v>6.4</v>
      </c>
      <c r="W51" s="158"/>
      <c r="X51" s="158" t="s">
        <v>290</v>
      </c>
      <c r="Y51" s="158" t="s">
        <v>250</v>
      </c>
      <c r="Z51" s="147"/>
      <c r="AA51" s="147"/>
      <c r="AB51" s="147"/>
      <c r="AC51" s="147"/>
      <c r="AD51" s="147"/>
      <c r="AE51" s="147"/>
      <c r="AF51" s="147"/>
      <c r="AG51" s="147" t="s">
        <v>291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6">
        <v>27</v>
      </c>
      <c r="B52" s="177" t="s">
        <v>2024</v>
      </c>
      <c r="C52" s="185" t="s">
        <v>2025</v>
      </c>
      <c r="D52" s="178" t="s">
        <v>565</v>
      </c>
      <c r="E52" s="179">
        <v>100</v>
      </c>
      <c r="F52" s="180"/>
      <c r="G52" s="181">
        <f t="shared" si="0"/>
        <v>0</v>
      </c>
      <c r="H52" s="180"/>
      <c r="I52" s="181">
        <f t="shared" si="1"/>
        <v>0</v>
      </c>
      <c r="J52" s="180"/>
      <c r="K52" s="181">
        <f t="shared" si="2"/>
        <v>0</v>
      </c>
      <c r="L52" s="181">
        <v>21</v>
      </c>
      <c r="M52" s="181">
        <f t="shared" si="3"/>
        <v>0</v>
      </c>
      <c r="N52" s="179">
        <v>1.9000000000000001E-4</v>
      </c>
      <c r="O52" s="179">
        <f t="shared" si="4"/>
        <v>0.02</v>
      </c>
      <c r="P52" s="179">
        <v>0</v>
      </c>
      <c r="Q52" s="179">
        <f t="shared" si="5"/>
        <v>0</v>
      </c>
      <c r="R52" s="181" t="s">
        <v>204</v>
      </c>
      <c r="S52" s="181" t="s">
        <v>248</v>
      </c>
      <c r="T52" s="182" t="s">
        <v>289</v>
      </c>
      <c r="U52" s="158">
        <v>5.0959999999999998E-2</v>
      </c>
      <c r="V52" s="158">
        <f t="shared" si="6"/>
        <v>5.0999999999999996</v>
      </c>
      <c r="W52" s="158"/>
      <c r="X52" s="158" t="s">
        <v>290</v>
      </c>
      <c r="Y52" s="158" t="s">
        <v>250</v>
      </c>
      <c r="Z52" s="147"/>
      <c r="AA52" s="147"/>
      <c r="AB52" s="147"/>
      <c r="AC52" s="147"/>
      <c r="AD52" s="147"/>
      <c r="AE52" s="147"/>
      <c r="AF52" s="147"/>
      <c r="AG52" s="147" t="s">
        <v>291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6">
        <v>28</v>
      </c>
      <c r="B53" s="177" t="s">
        <v>2026</v>
      </c>
      <c r="C53" s="185" t="s">
        <v>2027</v>
      </c>
      <c r="D53" s="178" t="s">
        <v>565</v>
      </c>
      <c r="E53" s="179">
        <v>340</v>
      </c>
      <c r="F53" s="180"/>
      <c r="G53" s="181">
        <f t="shared" si="0"/>
        <v>0</v>
      </c>
      <c r="H53" s="180"/>
      <c r="I53" s="181">
        <f t="shared" si="1"/>
        <v>0</v>
      </c>
      <c r="J53" s="180"/>
      <c r="K53" s="181">
        <f t="shared" si="2"/>
        <v>0</v>
      </c>
      <c r="L53" s="181">
        <v>21</v>
      </c>
      <c r="M53" s="181">
        <f t="shared" si="3"/>
        <v>0</v>
      </c>
      <c r="N53" s="179">
        <v>3.2000000000000003E-4</v>
      </c>
      <c r="O53" s="179">
        <f t="shared" si="4"/>
        <v>0.11</v>
      </c>
      <c r="P53" s="179">
        <v>0</v>
      </c>
      <c r="Q53" s="179">
        <f t="shared" si="5"/>
        <v>0</v>
      </c>
      <c r="R53" s="181" t="s">
        <v>204</v>
      </c>
      <c r="S53" s="181" t="s">
        <v>248</v>
      </c>
      <c r="T53" s="182" t="s">
        <v>289</v>
      </c>
      <c r="U53" s="158">
        <v>5.7939999999999998E-2</v>
      </c>
      <c r="V53" s="158">
        <f t="shared" si="6"/>
        <v>19.7</v>
      </c>
      <c r="W53" s="158"/>
      <c r="X53" s="158" t="s">
        <v>290</v>
      </c>
      <c r="Y53" s="158" t="s">
        <v>250</v>
      </c>
      <c r="Z53" s="147"/>
      <c r="AA53" s="147"/>
      <c r="AB53" s="147"/>
      <c r="AC53" s="147"/>
      <c r="AD53" s="147"/>
      <c r="AE53" s="147"/>
      <c r="AF53" s="147"/>
      <c r="AG53" s="147" t="s">
        <v>291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6">
        <v>29</v>
      </c>
      <c r="B54" s="177" t="s">
        <v>2028</v>
      </c>
      <c r="C54" s="185" t="s">
        <v>2029</v>
      </c>
      <c r="D54" s="178" t="s">
        <v>383</v>
      </c>
      <c r="E54" s="179">
        <v>120</v>
      </c>
      <c r="F54" s="180"/>
      <c r="G54" s="181">
        <f t="shared" si="0"/>
        <v>0</v>
      </c>
      <c r="H54" s="180"/>
      <c r="I54" s="181">
        <f t="shared" si="1"/>
        <v>0</v>
      </c>
      <c r="J54" s="180"/>
      <c r="K54" s="181">
        <f t="shared" si="2"/>
        <v>0</v>
      </c>
      <c r="L54" s="181">
        <v>21</v>
      </c>
      <c r="M54" s="181">
        <f t="shared" si="3"/>
        <v>0</v>
      </c>
      <c r="N54" s="179">
        <v>0</v>
      </c>
      <c r="O54" s="179">
        <f t="shared" si="4"/>
        <v>0</v>
      </c>
      <c r="P54" s="179">
        <v>0</v>
      </c>
      <c r="Q54" s="179">
        <f t="shared" si="5"/>
        <v>0</v>
      </c>
      <c r="R54" s="181" t="s">
        <v>204</v>
      </c>
      <c r="S54" s="181" t="s">
        <v>248</v>
      </c>
      <c r="T54" s="182" t="s">
        <v>289</v>
      </c>
      <c r="U54" s="158">
        <v>5.0500000000000003E-2</v>
      </c>
      <c r="V54" s="158">
        <f t="shared" si="6"/>
        <v>6.06</v>
      </c>
      <c r="W54" s="158"/>
      <c r="X54" s="158" t="s">
        <v>290</v>
      </c>
      <c r="Y54" s="158" t="s">
        <v>250</v>
      </c>
      <c r="Z54" s="147"/>
      <c r="AA54" s="147"/>
      <c r="AB54" s="147"/>
      <c r="AC54" s="147"/>
      <c r="AD54" s="147"/>
      <c r="AE54" s="147"/>
      <c r="AF54" s="147"/>
      <c r="AG54" s="147" t="s">
        <v>291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6">
        <v>30</v>
      </c>
      <c r="B55" s="177" t="s">
        <v>2030</v>
      </c>
      <c r="C55" s="185" t="s">
        <v>2031</v>
      </c>
      <c r="D55" s="178" t="s">
        <v>565</v>
      </c>
      <c r="E55" s="179">
        <v>20</v>
      </c>
      <c r="F55" s="180"/>
      <c r="G55" s="181">
        <f t="shared" si="0"/>
        <v>0</v>
      </c>
      <c r="H55" s="180"/>
      <c r="I55" s="181">
        <f t="shared" si="1"/>
        <v>0</v>
      </c>
      <c r="J55" s="180"/>
      <c r="K55" s="181">
        <f t="shared" si="2"/>
        <v>0</v>
      </c>
      <c r="L55" s="181">
        <v>21</v>
      </c>
      <c r="M55" s="181">
        <f t="shared" si="3"/>
        <v>0</v>
      </c>
      <c r="N55" s="179">
        <v>0</v>
      </c>
      <c r="O55" s="179">
        <f t="shared" si="4"/>
        <v>0</v>
      </c>
      <c r="P55" s="179">
        <v>0</v>
      </c>
      <c r="Q55" s="179">
        <f t="shared" si="5"/>
        <v>0</v>
      </c>
      <c r="R55" s="181"/>
      <c r="S55" s="181" t="s">
        <v>672</v>
      </c>
      <c r="T55" s="182" t="s">
        <v>249</v>
      </c>
      <c r="U55" s="158">
        <v>0</v>
      </c>
      <c r="V55" s="158">
        <f t="shared" si="6"/>
        <v>0</v>
      </c>
      <c r="W55" s="158"/>
      <c r="X55" s="158" t="s">
        <v>290</v>
      </c>
      <c r="Y55" s="158" t="s">
        <v>250</v>
      </c>
      <c r="Z55" s="147"/>
      <c r="AA55" s="147"/>
      <c r="AB55" s="147"/>
      <c r="AC55" s="147"/>
      <c r="AD55" s="147"/>
      <c r="AE55" s="147"/>
      <c r="AF55" s="147"/>
      <c r="AG55" s="147" t="s">
        <v>291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6">
        <v>31</v>
      </c>
      <c r="B56" s="177" t="s">
        <v>2032</v>
      </c>
      <c r="C56" s="185" t="s">
        <v>2033</v>
      </c>
      <c r="D56" s="178" t="s">
        <v>671</v>
      </c>
      <c r="E56" s="179">
        <v>1</v>
      </c>
      <c r="F56" s="180"/>
      <c r="G56" s="181">
        <f t="shared" si="0"/>
        <v>0</v>
      </c>
      <c r="H56" s="180"/>
      <c r="I56" s="181">
        <f t="shared" si="1"/>
        <v>0</v>
      </c>
      <c r="J56" s="180"/>
      <c r="K56" s="181">
        <f t="shared" si="2"/>
        <v>0</v>
      </c>
      <c r="L56" s="181">
        <v>21</v>
      </c>
      <c r="M56" s="181">
        <f t="shared" si="3"/>
        <v>0</v>
      </c>
      <c r="N56" s="179">
        <v>0</v>
      </c>
      <c r="O56" s="179">
        <f t="shared" si="4"/>
        <v>0</v>
      </c>
      <c r="P56" s="179">
        <v>0</v>
      </c>
      <c r="Q56" s="179">
        <f t="shared" si="5"/>
        <v>0</v>
      </c>
      <c r="R56" s="181"/>
      <c r="S56" s="181" t="s">
        <v>672</v>
      </c>
      <c r="T56" s="182" t="s">
        <v>249</v>
      </c>
      <c r="U56" s="158">
        <v>0</v>
      </c>
      <c r="V56" s="158">
        <f t="shared" si="6"/>
        <v>0</v>
      </c>
      <c r="W56" s="158"/>
      <c r="X56" s="158" t="s">
        <v>290</v>
      </c>
      <c r="Y56" s="158" t="s">
        <v>250</v>
      </c>
      <c r="Z56" s="147"/>
      <c r="AA56" s="147"/>
      <c r="AB56" s="147"/>
      <c r="AC56" s="147"/>
      <c r="AD56" s="147"/>
      <c r="AE56" s="147"/>
      <c r="AF56" s="147"/>
      <c r="AG56" s="147" t="s">
        <v>291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6">
        <v>32</v>
      </c>
      <c r="B57" s="177" t="s">
        <v>2034</v>
      </c>
      <c r="C57" s="185" t="s">
        <v>2035</v>
      </c>
      <c r="D57" s="178" t="s">
        <v>383</v>
      </c>
      <c r="E57" s="179">
        <v>4</v>
      </c>
      <c r="F57" s="180"/>
      <c r="G57" s="181">
        <f t="shared" si="0"/>
        <v>0</v>
      </c>
      <c r="H57" s="180"/>
      <c r="I57" s="181">
        <f t="shared" si="1"/>
        <v>0</v>
      </c>
      <c r="J57" s="180"/>
      <c r="K57" s="181">
        <f t="shared" si="2"/>
        <v>0</v>
      </c>
      <c r="L57" s="181">
        <v>21</v>
      </c>
      <c r="M57" s="181">
        <f t="shared" si="3"/>
        <v>0</v>
      </c>
      <c r="N57" s="179">
        <v>0</v>
      </c>
      <c r="O57" s="179">
        <f t="shared" si="4"/>
        <v>0</v>
      </c>
      <c r="P57" s="179">
        <v>0</v>
      </c>
      <c r="Q57" s="179">
        <f t="shared" si="5"/>
        <v>0</v>
      </c>
      <c r="R57" s="181"/>
      <c r="S57" s="181" t="s">
        <v>672</v>
      </c>
      <c r="T57" s="182" t="s">
        <v>249</v>
      </c>
      <c r="U57" s="158">
        <v>0</v>
      </c>
      <c r="V57" s="158">
        <f t="shared" si="6"/>
        <v>0</v>
      </c>
      <c r="W57" s="158"/>
      <c r="X57" s="158" t="s">
        <v>290</v>
      </c>
      <c r="Y57" s="158" t="s">
        <v>250</v>
      </c>
      <c r="Z57" s="147"/>
      <c r="AA57" s="147"/>
      <c r="AB57" s="147"/>
      <c r="AC57" s="147"/>
      <c r="AD57" s="147"/>
      <c r="AE57" s="147"/>
      <c r="AF57" s="147"/>
      <c r="AG57" s="147" t="s">
        <v>291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6">
        <v>33</v>
      </c>
      <c r="B58" s="177" t="s">
        <v>2036</v>
      </c>
      <c r="C58" s="185" t="s">
        <v>2037</v>
      </c>
      <c r="D58" s="178" t="s">
        <v>383</v>
      </c>
      <c r="E58" s="179">
        <v>14</v>
      </c>
      <c r="F58" s="180"/>
      <c r="G58" s="181">
        <f t="shared" si="0"/>
        <v>0</v>
      </c>
      <c r="H58" s="180"/>
      <c r="I58" s="181">
        <f t="shared" si="1"/>
        <v>0</v>
      </c>
      <c r="J58" s="180"/>
      <c r="K58" s="181">
        <f t="shared" si="2"/>
        <v>0</v>
      </c>
      <c r="L58" s="181">
        <v>21</v>
      </c>
      <c r="M58" s="181">
        <f t="shared" si="3"/>
        <v>0</v>
      </c>
      <c r="N58" s="179">
        <v>0</v>
      </c>
      <c r="O58" s="179">
        <f t="shared" si="4"/>
        <v>0</v>
      </c>
      <c r="P58" s="179">
        <v>0</v>
      </c>
      <c r="Q58" s="179">
        <f t="shared" si="5"/>
        <v>0</v>
      </c>
      <c r="R58" s="181"/>
      <c r="S58" s="181" t="s">
        <v>672</v>
      </c>
      <c r="T58" s="182" t="s">
        <v>249</v>
      </c>
      <c r="U58" s="158">
        <v>0</v>
      </c>
      <c r="V58" s="158">
        <f t="shared" si="6"/>
        <v>0</v>
      </c>
      <c r="W58" s="158"/>
      <c r="X58" s="158" t="s">
        <v>290</v>
      </c>
      <c r="Y58" s="158" t="s">
        <v>250</v>
      </c>
      <c r="Z58" s="147"/>
      <c r="AA58" s="147"/>
      <c r="AB58" s="147"/>
      <c r="AC58" s="147"/>
      <c r="AD58" s="147"/>
      <c r="AE58" s="147"/>
      <c r="AF58" s="147"/>
      <c r="AG58" s="147" t="s">
        <v>291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68">
        <v>34</v>
      </c>
      <c r="B59" s="169" t="s">
        <v>2038</v>
      </c>
      <c r="C59" s="184" t="s">
        <v>2039</v>
      </c>
      <c r="D59" s="170" t="s">
        <v>2040</v>
      </c>
      <c r="E59" s="171">
        <v>172</v>
      </c>
      <c r="F59" s="172"/>
      <c r="G59" s="173">
        <f t="shared" si="0"/>
        <v>0</v>
      </c>
      <c r="H59" s="172"/>
      <c r="I59" s="173">
        <f t="shared" si="1"/>
        <v>0</v>
      </c>
      <c r="J59" s="172"/>
      <c r="K59" s="173">
        <f t="shared" si="2"/>
        <v>0</v>
      </c>
      <c r="L59" s="173">
        <v>21</v>
      </c>
      <c r="M59" s="173">
        <f t="shared" si="3"/>
        <v>0</v>
      </c>
      <c r="N59" s="171">
        <v>0</v>
      </c>
      <c r="O59" s="171">
        <f t="shared" si="4"/>
        <v>0</v>
      </c>
      <c r="P59" s="171">
        <v>0</v>
      </c>
      <c r="Q59" s="171">
        <f t="shared" si="5"/>
        <v>0</v>
      </c>
      <c r="R59" s="173" t="s">
        <v>2041</v>
      </c>
      <c r="S59" s="173" t="s">
        <v>248</v>
      </c>
      <c r="T59" s="174" t="s">
        <v>289</v>
      </c>
      <c r="U59" s="158">
        <v>1</v>
      </c>
      <c r="V59" s="158">
        <f t="shared" si="6"/>
        <v>172</v>
      </c>
      <c r="W59" s="158"/>
      <c r="X59" s="158" t="s">
        <v>2042</v>
      </c>
      <c r="Y59" s="158" t="s">
        <v>250</v>
      </c>
      <c r="Z59" s="147"/>
      <c r="AA59" s="147"/>
      <c r="AB59" s="147"/>
      <c r="AC59" s="147"/>
      <c r="AD59" s="147"/>
      <c r="AE59" s="147"/>
      <c r="AF59" s="147"/>
      <c r="AG59" s="147" t="s">
        <v>2043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93" t="s">
        <v>2044</v>
      </c>
      <c r="D60" s="189"/>
      <c r="E60" s="190">
        <v>11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293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93" t="s">
        <v>2045</v>
      </c>
      <c r="D61" s="189"/>
      <c r="E61" s="190">
        <v>11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293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93" t="s">
        <v>2046</v>
      </c>
      <c r="D62" s="189"/>
      <c r="E62" s="190">
        <v>10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293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93" t="s">
        <v>2047</v>
      </c>
      <c r="D63" s="189"/>
      <c r="E63" s="190">
        <v>10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293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93" t="s">
        <v>2048</v>
      </c>
      <c r="D64" s="189"/>
      <c r="E64" s="190">
        <v>10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293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93" t="s">
        <v>2049</v>
      </c>
      <c r="D65" s="189"/>
      <c r="E65" s="190">
        <v>40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293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93" t="s">
        <v>2050</v>
      </c>
      <c r="D66" s="189"/>
      <c r="E66" s="190">
        <v>40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293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93" t="s">
        <v>2051</v>
      </c>
      <c r="D67" s="189"/>
      <c r="E67" s="190">
        <v>10</v>
      </c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293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93" t="s">
        <v>2052</v>
      </c>
      <c r="D68" s="189"/>
      <c r="E68" s="190">
        <v>10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293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93" t="s">
        <v>2053</v>
      </c>
      <c r="D69" s="189"/>
      <c r="E69" s="190">
        <v>16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293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93" t="s">
        <v>2054</v>
      </c>
      <c r="D70" s="189"/>
      <c r="E70" s="190">
        <v>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293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8">
        <v>35</v>
      </c>
      <c r="B71" s="169" t="s">
        <v>2055</v>
      </c>
      <c r="C71" s="184" t="s">
        <v>2056</v>
      </c>
      <c r="D71" s="170" t="s">
        <v>2040</v>
      </c>
      <c r="E71" s="171">
        <v>20</v>
      </c>
      <c r="F71" s="172"/>
      <c r="G71" s="173">
        <f>ROUND(E71*F71,2)</f>
        <v>0</v>
      </c>
      <c r="H71" s="172"/>
      <c r="I71" s="173">
        <f>ROUND(E71*H71,2)</f>
        <v>0</v>
      </c>
      <c r="J71" s="172"/>
      <c r="K71" s="173">
        <f>ROUND(E71*J71,2)</f>
        <v>0</v>
      </c>
      <c r="L71" s="173">
        <v>21</v>
      </c>
      <c r="M71" s="173">
        <f>G71*(1+L71/100)</f>
        <v>0</v>
      </c>
      <c r="N71" s="171">
        <v>0</v>
      </c>
      <c r="O71" s="171">
        <f>ROUND(E71*N71,2)</f>
        <v>0</v>
      </c>
      <c r="P71" s="171">
        <v>0</v>
      </c>
      <c r="Q71" s="171">
        <f>ROUND(E71*P71,2)</f>
        <v>0</v>
      </c>
      <c r="R71" s="173" t="s">
        <v>2041</v>
      </c>
      <c r="S71" s="173" t="s">
        <v>248</v>
      </c>
      <c r="T71" s="174" t="s">
        <v>289</v>
      </c>
      <c r="U71" s="158">
        <v>1</v>
      </c>
      <c r="V71" s="158">
        <f>ROUND(E71*U71,2)</f>
        <v>20</v>
      </c>
      <c r="W71" s="158"/>
      <c r="X71" s="158" t="s">
        <v>2042</v>
      </c>
      <c r="Y71" s="158" t="s">
        <v>250</v>
      </c>
      <c r="Z71" s="147"/>
      <c r="AA71" s="147"/>
      <c r="AB71" s="147"/>
      <c r="AC71" s="147"/>
      <c r="AD71" s="147"/>
      <c r="AE71" s="147"/>
      <c r="AF71" s="147"/>
      <c r="AG71" s="147" t="s">
        <v>2043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93" t="s">
        <v>2057</v>
      </c>
      <c r="D72" s="189"/>
      <c r="E72" s="190">
        <v>20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293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6">
        <v>36</v>
      </c>
      <c r="B73" s="177" t="s">
        <v>2058</v>
      </c>
      <c r="C73" s="185" t="s">
        <v>2059</v>
      </c>
      <c r="D73" s="178" t="s">
        <v>383</v>
      </c>
      <c r="E73" s="179">
        <v>50</v>
      </c>
      <c r="F73" s="180"/>
      <c r="G73" s="181">
        <f t="shared" ref="G73:G80" si="7">ROUND(E73*F73,2)</f>
        <v>0</v>
      </c>
      <c r="H73" s="180"/>
      <c r="I73" s="181">
        <f t="shared" ref="I73:I80" si="8">ROUND(E73*H73,2)</f>
        <v>0</v>
      </c>
      <c r="J73" s="180"/>
      <c r="K73" s="181">
        <f t="shared" ref="K73:K80" si="9">ROUND(E73*J73,2)</f>
        <v>0</v>
      </c>
      <c r="L73" s="181">
        <v>21</v>
      </c>
      <c r="M73" s="181">
        <f t="shared" ref="M73:M80" si="10">G73*(1+L73/100)</f>
        <v>0</v>
      </c>
      <c r="N73" s="179">
        <v>0</v>
      </c>
      <c r="O73" s="179">
        <f t="shared" ref="O73:O80" si="11">ROUND(E73*N73,2)</f>
        <v>0</v>
      </c>
      <c r="P73" s="179">
        <v>0</v>
      </c>
      <c r="Q73" s="179">
        <f t="shared" ref="Q73:Q80" si="12">ROUND(E73*P73,2)</f>
        <v>0</v>
      </c>
      <c r="R73" s="181" t="s">
        <v>962</v>
      </c>
      <c r="S73" s="181" t="s">
        <v>248</v>
      </c>
      <c r="T73" s="182" t="s">
        <v>289</v>
      </c>
      <c r="U73" s="158">
        <v>0</v>
      </c>
      <c r="V73" s="158">
        <f t="shared" ref="V73:V80" si="13">ROUND(E73*U73,2)</f>
        <v>0</v>
      </c>
      <c r="W73" s="158"/>
      <c r="X73" s="158" t="s">
        <v>963</v>
      </c>
      <c r="Y73" s="158" t="s">
        <v>250</v>
      </c>
      <c r="Z73" s="147"/>
      <c r="AA73" s="147"/>
      <c r="AB73" s="147"/>
      <c r="AC73" s="147"/>
      <c r="AD73" s="147"/>
      <c r="AE73" s="147"/>
      <c r="AF73" s="147"/>
      <c r="AG73" s="147" t="s">
        <v>964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76">
        <v>37</v>
      </c>
      <c r="B74" s="177" t="s">
        <v>2060</v>
      </c>
      <c r="C74" s="185" t="s">
        <v>2061</v>
      </c>
      <c r="D74" s="178" t="s">
        <v>565</v>
      </c>
      <c r="E74" s="179">
        <v>80</v>
      </c>
      <c r="F74" s="180"/>
      <c r="G74" s="181">
        <f t="shared" si="7"/>
        <v>0</v>
      </c>
      <c r="H74" s="180"/>
      <c r="I74" s="181">
        <f t="shared" si="8"/>
        <v>0</v>
      </c>
      <c r="J74" s="180"/>
      <c r="K74" s="181">
        <f t="shared" si="9"/>
        <v>0</v>
      </c>
      <c r="L74" s="181">
        <v>21</v>
      </c>
      <c r="M74" s="181">
        <f t="shared" si="10"/>
        <v>0</v>
      </c>
      <c r="N74" s="179">
        <v>1.4999999999999999E-4</v>
      </c>
      <c r="O74" s="179">
        <f t="shared" si="11"/>
        <v>0.01</v>
      </c>
      <c r="P74" s="179">
        <v>0</v>
      </c>
      <c r="Q74" s="179">
        <f t="shared" si="12"/>
        <v>0</v>
      </c>
      <c r="R74" s="181" t="s">
        <v>962</v>
      </c>
      <c r="S74" s="181" t="s">
        <v>248</v>
      </c>
      <c r="T74" s="182" t="s">
        <v>289</v>
      </c>
      <c r="U74" s="158">
        <v>0</v>
      </c>
      <c r="V74" s="158">
        <f t="shared" si="13"/>
        <v>0</v>
      </c>
      <c r="W74" s="158"/>
      <c r="X74" s="158" t="s">
        <v>963</v>
      </c>
      <c r="Y74" s="158" t="s">
        <v>250</v>
      </c>
      <c r="Z74" s="147"/>
      <c r="AA74" s="147"/>
      <c r="AB74" s="147"/>
      <c r="AC74" s="147"/>
      <c r="AD74" s="147"/>
      <c r="AE74" s="147"/>
      <c r="AF74" s="147"/>
      <c r="AG74" s="147" t="s">
        <v>964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2.5" outlineLevel="1" x14ac:dyDescent="0.2">
      <c r="A75" s="176">
        <v>38</v>
      </c>
      <c r="B75" s="177" t="s">
        <v>2062</v>
      </c>
      <c r="C75" s="185" t="s">
        <v>2063</v>
      </c>
      <c r="D75" s="178" t="s">
        <v>565</v>
      </c>
      <c r="E75" s="179">
        <v>150</v>
      </c>
      <c r="F75" s="180"/>
      <c r="G75" s="181">
        <f t="shared" si="7"/>
        <v>0</v>
      </c>
      <c r="H75" s="180"/>
      <c r="I75" s="181">
        <f t="shared" si="8"/>
        <v>0</v>
      </c>
      <c r="J75" s="180"/>
      <c r="K75" s="181">
        <f t="shared" si="9"/>
        <v>0</v>
      </c>
      <c r="L75" s="181">
        <v>21</v>
      </c>
      <c r="M75" s="181">
        <f t="shared" si="10"/>
        <v>0</v>
      </c>
      <c r="N75" s="179">
        <v>2.3000000000000001E-4</v>
      </c>
      <c r="O75" s="179">
        <f t="shared" si="11"/>
        <v>0.03</v>
      </c>
      <c r="P75" s="179">
        <v>0</v>
      </c>
      <c r="Q75" s="179">
        <f t="shared" si="12"/>
        <v>0</v>
      </c>
      <c r="R75" s="181" t="s">
        <v>962</v>
      </c>
      <c r="S75" s="181" t="s">
        <v>248</v>
      </c>
      <c r="T75" s="182" t="s">
        <v>289</v>
      </c>
      <c r="U75" s="158">
        <v>0</v>
      </c>
      <c r="V75" s="158">
        <f t="shared" si="13"/>
        <v>0</v>
      </c>
      <c r="W75" s="158"/>
      <c r="X75" s="158" t="s">
        <v>963</v>
      </c>
      <c r="Y75" s="158" t="s">
        <v>250</v>
      </c>
      <c r="Z75" s="147"/>
      <c r="AA75" s="147"/>
      <c r="AB75" s="147"/>
      <c r="AC75" s="147"/>
      <c r="AD75" s="147"/>
      <c r="AE75" s="147"/>
      <c r="AF75" s="147"/>
      <c r="AG75" s="147" t="s">
        <v>964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6">
        <v>39</v>
      </c>
      <c r="B76" s="177" t="s">
        <v>2064</v>
      </c>
      <c r="C76" s="185" t="s">
        <v>2065</v>
      </c>
      <c r="D76" s="178" t="s">
        <v>383</v>
      </c>
      <c r="E76" s="179">
        <v>1</v>
      </c>
      <c r="F76" s="180"/>
      <c r="G76" s="181">
        <f t="shared" si="7"/>
        <v>0</v>
      </c>
      <c r="H76" s="180"/>
      <c r="I76" s="181">
        <f t="shared" si="8"/>
        <v>0</v>
      </c>
      <c r="J76" s="180"/>
      <c r="K76" s="181">
        <f t="shared" si="9"/>
        <v>0</v>
      </c>
      <c r="L76" s="181">
        <v>21</v>
      </c>
      <c r="M76" s="181">
        <f t="shared" si="10"/>
        <v>0</v>
      </c>
      <c r="N76" s="179">
        <v>1.4400000000000001E-3</v>
      </c>
      <c r="O76" s="179">
        <f t="shared" si="11"/>
        <v>0</v>
      </c>
      <c r="P76" s="179">
        <v>0</v>
      </c>
      <c r="Q76" s="179">
        <f t="shared" si="12"/>
        <v>0</v>
      </c>
      <c r="R76" s="181"/>
      <c r="S76" s="181" t="s">
        <v>672</v>
      </c>
      <c r="T76" s="182" t="s">
        <v>249</v>
      </c>
      <c r="U76" s="158">
        <v>0</v>
      </c>
      <c r="V76" s="158">
        <f t="shared" si="13"/>
        <v>0</v>
      </c>
      <c r="W76" s="158"/>
      <c r="X76" s="158" t="s">
        <v>963</v>
      </c>
      <c r="Y76" s="158" t="s">
        <v>250</v>
      </c>
      <c r="Z76" s="147"/>
      <c r="AA76" s="147"/>
      <c r="AB76" s="147"/>
      <c r="AC76" s="147"/>
      <c r="AD76" s="147"/>
      <c r="AE76" s="147"/>
      <c r="AF76" s="147"/>
      <c r="AG76" s="147" t="s">
        <v>964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6">
        <v>40</v>
      </c>
      <c r="B77" s="177" t="s">
        <v>2066</v>
      </c>
      <c r="C77" s="185" t="s">
        <v>2067</v>
      </c>
      <c r="D77" s="178" t="s">
        <v>383</v>
      </c>
      <c r="E77" s="179">
        <v>500</v>
      </c>
      <c r="F77" s="180"/>
      <c r="G77" s="181">
        <f t="shared" si="7"/>
        <v>0</v>
      </c>
      <c r="H77" s="180"/>
      <c r="I77" s="181">
        <f t="shared" si="8"/>
        <v>0</v>
      </c>
      <c r="J77" s="180"/>
      <c r="K77" s="181">
        <f t="shared" si="9"/>
        <v>0</v>
      </c>
      <c r="L77" s="181">
        <v>21</v>
      </c>
      <c r="M77" s="181">
        <f t="shared" si="10"/>
        <v>0</v>
      </c>
      <c r="N77" s="179">
        <v>9.5E-4</v>
      </c>
      <c r="O77" s="179">
        <f t="shared" si="11"/>
        <v>0.48</v>
      </c>
      <c r="P77" s="179">
        <v>0</v>
      </c>
      <c r="Q77" s="179">
        <f t="shared" si="12"/>
        <v>0</v>
      </c>
      <c r="R77" s="181" t="s">
        <v>962</v>
      </c>
      <c r="S77" s="181" t="s">
        <v>248</v>
      </c>
      <c r="T77" s="182" t="s">
        <v>289</v>
      </c>
      <c r="U77" s="158">
        <v>0</v>
      </c>
      <c r="V77" s="158">
        <f t="shared" si="13"/>
        <v>0</v>
      </c>
      <c r="W77" s="158"/>
      <c r="X77" s="158" t="s">
        <v>963</v>
      </c>
      <c r="Y77" s="158" t="s">
        <v>250</v>
      </c>
      <c r="Z77" s="147"/>
      <c r="AA77" s="147"/>
      <c r="AB77" s="147"/>
      <c r="AC77" s="147"/>
      <c r="AD77" s="147"/>
      <c r="AE77" s="147"/>
      <c r="AF77" s="147"/>
      <c r="AG77" s="147" t="s">
        <v>964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6">
        <v>41</v>
      </c>
      <c r="B78" s="177" t="s">
        <v>2068</v>
      </c>
      <c r="C78" s="185" t="s">
        <v>2069</v>
      </c>
      <c r="D78" s="178" t="s">
        <v>383</v>
      </c>
      <c r="E78" s="179">
        <v>40</v>
      </c>
      <c r="F78" s="180"/>
      <c r="G78" s="181">
        <f t="shared" si="7"/>
        <v>0</v>
      </c>
      <c r="H78" s="180"/>
      <c r="I78" s="181">
        <f t="shared" si="8"/>
        <v>0</v>
      </c>
      <c r="J78" s="180"/>
      <c r="K78" s="181">
        <f t="shared" si="9"/>
        <v>0</v>
      </c>
      <c r="L78" s="181">
        <v>21</v>
      </c>
      <c r="M78" s="181">
        <f t="shared" si="10"/>
        <v>0</v>
      </c>
      <c r="N78" s="179">
        <v>7.77E-3</v>
      </c>
      <c r="O78" s="179">
        <f t="shared" si="11"/>
        <v>0.31</v>
      </c>
      <c r="P78" s="179">
        <v>0</v>
      </c>
      <c r="Q78" s="179">
        <f t="shared" si="12"/>
        <v>0</v>
      </c>
      <c r="R78" s="181" t="s">
        <v>962</v>
      </c>
      <c r="S78" s="181" t="s">
        <v>248</v>
      </c>
      <c r="T78" s="182" t="s">
        <v>289</v>
      </c>
      <c r="U78" s="158">
        <v>0</v>
      </c>
      <c r="V78" s="158">
        <f t="shared" si="13"/>
        <v>0</v>
      </c>
      <c r="W78" s="158"/>
      <c r="X78" s="158" t="s">
        <v>963</v>
      </c>
      <c r="Y78" s="158" t="s">
        <v>250</v>
      </c>
      <c r="Z78" s="147"/>
      <c r="AA78" s="147"/>
      <c r="AB78" s="147"/>
      <c r="AC78" s="147"/>
      <c r="AD78" s="147"/>
      <c r="AE78" s="147"/>
      <c r="AF78" s="147"/>
      <c r="AG78" s="147" t="s">
        <v>964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6">
        <v>42</v>
      </c>
      <c r="B79" s="177" t="s">
        <v>2070</v>
      </c>
      <c r="C79" s="185" t="s">
        <v>2071</v>
      </c>
      <c r="D79" s="178" t="s">
        <v>383</v>
      </c>
      <c r="E79" s="179">
        <v>200</v>
      </c>
      <c r="F79" s="180"/>
      <c r="G79" s="181">
        <f t="shared" si="7"/>
        <v>0</v>
      </c>
      <c r="H79" s="180"/>
      <c r="I79" s="181">
        <f t="shared" si="8"/>
        <v>0</v>
      </c>
      <c r="J79" s="180"/>
      <c r="K79" s="181">
        <f t="shared" si="9"/>
        <v>0</v>
      </c>
      <c r="L79" s="181">
        <v>21</v>
      </c>
      <c r="M79" s="181">
        <f t="shared" si="10"/>
        <v>0</v>
      </c>
      <c r="N79" s="179">
        <v>1.2E-4</v>
      </c>
      <c r="O79" s="179">
        <f t="shared" si="11"/>
        <v>0.02</v>
      </c>
      <c r="P79" s="179">
        <v>0</v>
      </c>
      <c r="Q79" s="179">
        <f t="shared" si="12"/>
        <v>0</v>
      </c>
      <c r="R79" s="181" t="s">
        <v>962</v>
      </c>
      <c r="S79" s="181" t="s">
        <v>248</v>
      </c>
      <c r="T79" s="182" t="s">
        <v>289</v>
      </c>
      <c r="U79" s="158">
        <v>0</v>
      </c>
      <c r="V79" s="158">
        <f t="shared" si="13"/>
        <v>0</v>
      </c>
      <c r="W79" s="158"/>
      <c r="X79" s="158" t="s">
        <v>963</v>
      </c>
      <c r="Y79" s="158" t="s">
        <v>250</v>
      </c>
      <c r="Z79" s="147"/>
      <c r="AA79" s="147"/>
      <c r="AB79" s="147"/>
      <c r="AC79" s="147"/>
      <c r="AD79" s="147"/>
      <c r="AE79" s="147"/>
      <c r="AF79" s="147"/>
      <c r="AG79" s="147" t="s">
        <v>964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6">
        <v>43</v>
      </c>
      <c r="B80" s="177" t="s">
        <v>2072</v>
      </c>
      <c r="C80" s="185" t="s">
        <v>2073</v>
      </c>
      <c r="D80" s="178" t="s">
        <v>383</v>
      </c>
      <c r="E80" s="179">
        <v>30</v>
      </c>
      <c r="F80" s="180"/>
      <c r="G80" s="181">
        <f t="shared" si="7"/>
        <v>0</v>
      </c>
      <c r="H80" s="180"/>
      <c r="I80" s="181">
        <f t="shared" si="8"/>
        <v>0</v>
      </c>
      <c r="J80" s="180"/>
      <c r="K80" s="181">
        <f t="shared" si="9"/>
        <v>0</v>
      </c>
      <c r="L80" s="181">
        <v>21</v>
      </c>
      <c r="M80" s="181">
        <f t="shared" si="10"/>
        <v>0</v>
      </c>
      <c r="N80" s="179">
        <v>3.3800000000000002E-3</v>
      </c>
      <c r="O80" s="179">
        <f t="shared" si="11"/>
        <v>0.1</v>
      </c>
      <c r="P80" s="179">
        <v>0</v>
      </c>
      <c r="Q80" s="179">
        <f t="shared" si="12"/>
        <v>0</v>
      </c>
      <c r="R80" s="181" t="s">
        <v>962</v>
      </c>
      <c r="S80" s="181" t="s">
        <v>248</v>
      </c>
      <c r="T80" s="182" t="s">
        <v>289</v>
      </c>
      <c r="U80" s="158">
        <v>0</v>
      </c>
      <c r="V80" s="158">
        <f t="shared" si="13"/>
        <v>0</v>
      </c>
      <c r="W80" s="158"/>
      <c r="X80" s="158" t="s">
        <v>963</v>
      </c>
      <c r="Y80" s="158" t="s">
        <v>250</v>
      </c>
      <c r="Z80" s="147"/>
      <c r="AA80" s="147"/>
      <c r="AB80" s="147"/>
      <c r="AC80" s="147"/>
      <c r="AD80" s="147"/>
      <c r="AE80" s="147"/>
      <c r="AF80" s="147"/>
      <c r="AG80" s="147" t="s">
        <v>964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x14ac:dyDescent="0.2">
      <c r="A81" s="161" t="s">
        <v>243</v>
      </c>
      <c r="B81" s="162" t="s">
        <v>208</v>
      </c>
      <c r="C81" s="183" t="s">
        <v>209</v>
      </c>
      <c r="D81" s="163"/>
      <c r="E81" s="164"/>
      <c r="F81" s="165"/>
      <c r="G81" s="165">
        <f>SUMIF(AG82:AG92,"&lt;&gt;NOR",G82:G92)</f>
        <v>0</v>
      </c>
      <c r="H81" s="165"/>
      <c r="I81" s="165">
        <f>SUM(I82:I92)</f>
        <v>0</v>
      </c>
      <c r="J81" s="165"/>
      <c r="K81" s="165">
        <f>SUM(K82:K92)</f>
        <v>0</v>
      </c>
      <c r="L81" s="165"/>
      <c r="M81" s="165">
        <f>SUM(M82:M92)</f>
        <v>0</v>
      </c>
      <c r="N81" s="164"/>
      <c r="O81" s="164">
        <f>SUM(O82:O92)</f>
        <v>0</v>
      </c>
      <c r="P81" s="164"/>
      <c r="Q81" s="164">
        <f>SUM(Q82:Q92)</f>
        <v>0</v>
      </c>
      <c r="R81" s="165"/>
      <c r="S81" s="165"/>
      <c r="T81" s="166"/>
      <c r="U81" s="160"/>
      <c r="V81" s="160">
        <f>SUM(V82:V92)</f>
        <v>2.2600000000000002</v>
      </c>
      <c r="W81" s="160"/>
      <c r="X81" s="160"/>
      <c r="Y81" s="160"/>
      <c r="AG81" t="s">
        <v>244</v>
      </c>
    </row>
    <row r="82" spans="1:60" outlineLevel="1" x14ac:dyDescent="0.2">
      <c r="A82" s="168">
        <v>44</v>
      </c>
      <c r="B82" s="169" t="s">
        <v>775</v>
      </c>
      <c r="C82" s="184" t="s">
        <v>776</v>
      </c>
      <c r="D82" s="170" t="s">
        <v>768</v>
      </c>
      <c r="E82" s="171">
        <v>0.70699999999999996</v>
      </c>
      <c r="F82" s="172"/>
      <c r="G82" s="173">
        <f>ROUND(E82*F82,2)</f>
        <v>0</v>
      </c>
      <c r="H82" s="172"/>
      <c r="I82" s="173">
        <f>ROUND(E82*H82,2)</f>
        <v>0</v>
      </c>
      <c r="J82" s="172"/>
      <c r="K82" s="173">
        <f>ROUND(E82*J82,2)</f>
        <v>0</v>
      </c>
      <c r="L82" s="173">
        <v>21</v>
      </c>
      <c r="M82" s="173">
        <f>G82*(1+L82/100)</f>
        <v>0</v>
      </c>
      <c r="N82" s="171">
        <v>0</v>
      </c>
      <c r="O82" s="171">
        <f>ROUND(E82*N82,2)</f>
        <v>0</v>
      </c>
      <c r="P82" s="171">
        <v>0</v>
      </c>
      <c r="Q82" s="171">
        <f>ROUND(E82*P82,2)</f>
        <v>0</v>
      </c>
      <c r="R82" s="173" t="s">
        <v>777</v>
      </c>
      <c r="S82" s="173" t="s">
        <v>248</v>
      </c>
      <c r="T82" s="174" t="s">
        <v>289</v>
      </c>
      <c r="U82" s="158">
        <v>0.749</v>
      </c>
      <c r="V82" s="158">
        <f>ROUND(E82*U82,2)</f>
        <v>0.53</v>
      </c>
      <c r="W82" s="158"/>
      <c r="X82" s="158" t="s">
        <v>778</v>
      </c>
      <c r="Y82" s="158" t="s">
        <v>250</v>
      </c>
      <c r="Z82" s="147"/>
      <c r="AA82" s="147"/>
      <c r="AB82" s="147"/>
      <c r="AC82" s="147"/>
      <c r="AD82" s="147"/>
      <c r="AE82" s="147"/>
      <c r="AF82" s="147"/>
      <c r="AG82" s="147" t="s">
        <v>779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2" x14ac:dyDescent="0.2">
      <c r="A83" s="154"/>
      <c r="B83" s="155"/>
      <c r="C83" s="262" t="s">
        <v>780</v>
      </c>
      <c r="D83" s="263"/>
      <c r="E83" s="263"/>
      <c r="F83" s="263"/>
      <c r="G83" s="263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351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75" t="str">
        <f>C83</f>
        <v>s popřípadným nutným naložením do dopravního zařízení, s vyprázdněním dopravního zařízení na hromadu nebo do dopravního prostředku, vč. příplatku za každých dalších i započatých 3,5 m výšky nad 3,5 m,</v>
      </c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68">
        <v>45</v>
      </c>
      <c r="B84" s="169" t="s">
        <v>2074</v>
      </c>
      <c r="C84" s="184" t="s">
        <v>2075</v>
      </c>
      <c r="D84" s="170" t="s">
        <v>768</v>
      </c>
      <c r="E84" s="171">
        <v>1.4139999999999999</v>
      </c>
      <c r="F84" s="172"/>
      <c r="G84" s="173">
        <f>ROUND(E84*F84,2)</f>
        <v>0</v>
      </c>
      <c r="H84" s="172"/>
      <c r="I84" s="173">
        <f>ROUND(E84*H84,2)</f>
        <v>0</v>
      </c>
      <c r="J84" s="172"/>
      <c r="K84" s="173">
        <f>ROUND(E84*J84,2)</f>
        <v>0</v>
      </c>
      <c r="L84" s="173">
        <v>21</v>
      </c>
      <c r="M84" s="173">
        <f>G84*(1+L84/100)</f>
        <v>0</v>
      </c>
      <c r="N84" s="171">
        <v>0</v>
      </c>
      <c r="O84" s="171">
        <f>ROUND(E84*N84,2)</f>
        <v>0</v>
      </c>
      <c r="P84" s="171">
        <v>0</v>
      </c>
      <c r="Q84" s="171">
        <f>ROUND(E84*P84,2)</f>
        <v>0</v>
      </c>
      <c r="R84" s="173" t="s">
        <v>777</v>
      </c>
      <c r="S84" s="173" t="s">
        <v>248</v>
      </c>
      <c r="T84" s="174" t="s">
        <v>289</v>
      </c>
      <c r="U84" s="158">
        <v>0.03</v>
      </c>
      <c r="V84" s="158">
        <f>ROUND(E84*U84,2)</f>
        <v>0.04</v>
      </c>
      <c r="W84" s="158"/>
      <c r="X84" s="158" t="s">
        <v>778</v>
      </c>
      <c r="Y84" s="158" t="s">
        <v>250</v>
      </c>
      <c r="Z84" s="147"/>
      <c r="AA84" s="147"/>
      <c r="AB84" s="147"/>
      <c r="AC84" s="147"/>
      <c r="AD84" s="147"/>
      <c r="AE84" s="147"/>
      <c r="AF84" s="147"/>
      <c r="AG84" s="147" t="s">
        <v>779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2" x14ac:dyDescent="0.2">
      <c r="A85" s="154"/>
      <c r="B85" s="155"/>
      <c r="C85" s="262" t="s">
        <v>780</v>
      </c>
      <c r="D85" s="263"/>
      <c r="E85" s="263"/>
      <c r="F85" s="263"/>
      <c r="G85" s="263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351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75" t="str">
        <f>C85</f>
        <v>s popřípadným nutným naložením do dopravního zařízení, s vyprázdněním dopravního zařízení na hromadu nebo do dopravního prostředku, vč. příplatku za každých dalších i započatých 3,5 m výšky nad 3,5 m,</v>
      </c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68">
        <v>46</v>
      </c>
      <c r="B86" s="169" t="s">
        <v>781</v>
      </c>
      <c r="C86" s="184" t="s">
        <v>782</v>
      </c>
      <c r="D86" s="170" t="s">
        <v>768</v>
      </c>
      <c r="E86" s="171">
        <v>0.70699999999999996</v>
      </c>
      <c r="F86" s="172"/>
      <c r="G86" s="173">
        <f>ROUND(E86*F86,2)</f>
        <v>0</v>
      </c>
      <c r="H86" s="172"/>
      <c r="I86" s="173">
        <f>ROUND(E86*H86,2)</f>
        <v>0</v>
      </c>
      <c r="J86" s="172"/>
      <c r="K86" s="173">
        <f>ROUND(E86*J86,2)</f>
        <v>0</v>
      </c>
      <c r="L86" s="173">
        <v>21</v>
      </c>
      <c r="M86" s="173">
        <f>G86*(1+L86/100)</f>
        <v>0</v>
      </c>
      <c r="N86" s="171">
        <v>0</v>
      </c>
      <c r="O86" s="171">
        <f>ROUND(E86*N86,2)</f>
        <v>0</v>
      </c>
      <c r="P86" s="171">
        <v>0</v>
      </c>
      <c r="Q86" s="171">
        <f>ROUND(E86*P86,2)</f>
        <v>0</v>
      </c>
      <c r="R86" s="173" t="s">
        <v>349</v>
      </c>
      <c r="S86" s="173" t="s">
        <v>248</v>
      </c>
      <c r="T86" s="174" t="s">
        <v>289</v>
      </c>
      <c r="U86" s="158">
        <v>0.49</v>
      </c>
      <c r="V86" s="158">
        <f>ROUND(E86*U86,2)</f>
        <v>0.35</v>
      </c>
      <c r="W86" s="158"/>
      <c r="X86" s="158" t="s">
        <v>778</v>
      </c>
      <c r="Y86" s="158" t="s">
        <v>250</v>
      </c>
      <c r="Z86" s="147"/>
      <c r="AA86" s="147"/>
      <c r="AB86" s="147"/>
      <c r="AC86" s="147"/>
      <c r="AD86" s="147"/>
      <c r="AE86" s="147"/>
      <c r="AF86" s="147"/>
      <c r="AG86" s="147" t="s">
        <v>779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3" t="s">
        <v>783</v>
      </c>
      <c r="D87" s="254"/>
      <c r="E87" s="254"/>
      <c r="F87" s="254"/>
      <c r="G87" s="254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253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6">
        <v>47</v>
      </c>
      <c r="B88" s="177" t="s">
        <v>784</v>
      </c>
      <c r="C88" s="185" t="s">
        <v>785</v>
      </c>
      <c r="D88" s="178" t="s">
        <v>768</v>
      </c>
      <c r="E88" s="179">
        <v>13.433</v>
      </c>
      <c r="F88" s="180"/>
      <c r="G88" s="181">
        <f>ROUND(E88*F88,2)</f>
        <v>0</v>
      </c>
      <c r="H88" s="180"/>
      <c r="I88" s="181">
        <f>ROUND(E88*H88,2)</f>
        <v>0</v>
      </c>
      <c r="J88" s="180"/>
      <c r="K88" s="181">
        <f>ROUND(E88*J88,2)</f>
        <v>0</v>
      </c>
      <c r="L88" s="181">
        <v>21</v>
      </c>
      <c r="M88" s="181">
        <f>G88*(1+L88/100)</f>
        <v>0</v>
      </c>
      <c r="N88" s="179">
        <v>0</v>
      </c>
      <c r="O88" s="179">
        <f>ROUND(E88*N88,2)</f>
        <v>0</v>
      </c>
      <c r="P88" s="179">
        <v>0</v>
      </c>
      <c r="Q88" s="179">
        <f>ROUND(E88*P88,2)</f>
        <v>0</v>
      </c>
      <c r="R88" s="181" t="s">
        <v>349</v>
      </c>
      <c r="S88" s="181" t="s">
        <v>248</v>
      </c>
      <c r="T88" s="182" t="s">
        <v>289</v>
      </c>
      <c r="U88" s="158">
        <v>0</v>
      </c>
      <c r="V88" s="158">
        <f>ROUND(E88*U88,2)</f>
        <v>0</v>
      </c>
      <c r="W88" s="158"/>
      <c r="X88" s="158" t="s">
        <v>778</v>
      </c>
      <c r="Y88" s="158" t="s">
        <v>250</v>
      </c>
      <c r="Z88" s="147"/>
      <c r="AA88" s="147"/>
      <c r="AB88" s="147"/>
      <c r="AC88" s="147"/>
      <c r="AD88" s="147"/>
      <c r="AE88" s="147"/>
      <c r="AF88" s="147"/>
      <c r="AG88" s="147" t="s">
        <v>779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6">
        <v>48</v>
      </c>
      <c r="B89" s="177" t="s">
        <v>786</v>
      </c>
      <c r="C89" s="185" t="s">
        <v>787</v>
      </c>
      <c r="D89" s="178" t="s">
        <v>768</v>
      </c>
      <c r="E89" s="179">
        <v>0.70699999999999996</v>
      </c>
      <c r="F89" s="180"/>
      <c r="G89" s="181">
        <f>ROUND(E89*F89,2)</f>
        <v>0</v>
      </c>
      <c r="H89" s="180"/>
      <c r="I89" s="181">
        <f>ROUND(E89*H89,2)</f>
        <v>0</v>
      </c>
      <c r="J89" s="180"/>
      <c r="K89" s="181">
        <f>ROUND(E89*J89,2)</f>
        <v>0</v>
      </c>
      <c r="L89" s="181">
        <v>21</v>
      </c>
      <c r="M89" s="181">
        <f>G89*(1+L89/100)</f>
        <v>0</v>
      </c>
      <c r="N89" s="179">
        <v>0</v>
      </c>
      <c r="O89" s="179">
        <f>ROUND(E89*N89,2)</f>
        <v>0</v>
      </c>
      <c r="P89" s="179">
        <v>0</v>
      </c>
      <c r="Q89" s="179">
        <f>ROUND(E89*P89,2)</f>
        <v>0</v>
      </c>
      <c r="R89" s="181" t="s">
        <v>349</v>
      </c>
      <c r="S89" s="181" t="s">
        <v>248</v>
      </c>
      <c r="T89" s="182" t="s">
        <v>289</v>
      </c>
      <c r="U89" s="158">
        <v>0.94199999999999995</v>
      </c>
      <c r="V89" s="158">
        <f>ROUND(E89*U89,2)</f>
        <v>0.67</v>
      </c>
      <c r="W89" s="158"/>
      <c r="X89" s="158" t="s">
        <v>778</v>
      </c>
      <c r="Y89" s="158" t="s">
        <v>250</v>
      </c>
      <c r="Z89" s="147"/>
      <c r="AA89" s="147"/>
      <c r="AB89" s="147"/>
      <c r="AC89" s="147"/>
      <c r="AD89" s="147"/>
      <c r="AE89" s="147"/>
      <c r="AF89" s="147"/>
      <c r="AG89" s="147" t="s">
        <v>779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2.5" outlineLevel="1" x14ac:dyDescent="0.2">
      <c r="A90" s="176">
        <v>49</v>
      </c>
      <c r="B90" s="177" t="s">
        <v>788</v>
      </c>
      <c r="C90" s="185" t="s">
        <v>789</v>
      </c>
      <c r="D90" s="178" t="s">
        <v>768</v>
      </c>
      <c r="E90" s="179">
        <v>6.3630000000000004</v>
      </c>
      <c r="F90" s="180"/>
      <c r="G90" s="181">
        <f>ROUND(E90*F90,2)</f>
        <v>0</v>
      </c>
      <c r="H90" s="180"/>
      <c r="I90" s="181">
        <f>ROUND(E90*H90,2)</f>
        <v>0</v>
      </c>
      <c r="J90" s="180"/>
      <c r="K90" s="181">
        <f>ROUND(E90*J90,2)</f>
        <v>0</v>
      </c>
      <c r="L90" s="181">
        <v>21</v>
      </c>
      <c r="M90" s="181">
        <f>G90*(1+L90/100)</f>
        <v>0</v>
      </c>
      <c r="N90" s="179">
        <v>0</v>
      </c>
      <c r="O90" s="179">
        <f>ROUND(E90*N90,2)</f>
        <v>0</v>
      </c>
      <c r="P90" s="179">
        <v>0</v>
      </c>
      <c r="Q90" s="179">
        <f>ROUND(E90*P90,2)</f>
        <v>0</v>
      </c>
      <c r="R90" s="181" t="s">
        <v>349</v>
      </c>
      <c r="S90" s="181" t="s">
        <v>248</v>
      </c>
      <c r="T90" s="182" t="s">
        <v>289</v>
      </c>
      <c r="U90" s="158">
        <v>0.105</v>
      </c>
      <c r="V90" s="158">
        <f>ROUND(E90*U90,2)</f>
        <v>0.67</v>
      </c>
      <c r="W90" s="158"/>
      <c r="X90" s="158" t="s">
        <v>778</v>
      </c>
      <c r="Y90" s="158" t="s">
        <v>250</v>
      </c>
      <c r="Z90" s="147"/>
      <c r="AA90" s="147"/>
      <c r="AB90" s="147"/>
      <c r="AC90" s="147"/>
      <c r="AD90" s="147"/>
      <c r="AE90" s="147"/>
      <c r="AF90" s="147"/>
      <c r="AG90" s="147" t="s">
        <v>779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68">
        <v>50</v>
      </c>
      <c r="B91" s="169" t="s">
        <v>766</v>
      </c>
      <c r="C91" s="184" t="s">
        <v>1718</v>
      </c>
      <c r="D91" s="170" t="s">
        <v>768</v>
      </c>
      <c r="E91" s="171">
        <v>0.70699999999999996</v>
      </c>
      <c r="F91" s="172"/>
      <c r="G91" s="173">
        <f>ROUND(E91*F91,2)</f>
        <v>0</v>
      </c>
      <c r="H91" s="172"/>
      <c r="I91" s="173">
        <f>ROUND(E91*H91,2)</f>
        <v>0</v>
      </c>
      <c r="J91" s="172"/>
      <c r="K91" s="173">
        <f>ROUND(E91*J91,2)</f>
        <v>0</v>
      </c>
      <c r="L91" s="173">
        <v>21</v>
      </c>
      <c r="M91" s="173">
        <f>G91*(1+L91/100)</f>
        <v>0</v>
      </c>
      <c r="N91" s="171">
        <v>0</v>
      </c>
      <c r="O91" s="171">
        <f>ROUND(E91*N91,2)</f>
        <v>0</v>
      </c>
      <c r="P91" s="171">
        <v>0</v>
      </c>
      <c r="Q91" s="171">
        <f>ROUND(E91*P91,2)</f>
        <v>0</v>
      </c>
      <c r="R91" s="173" t="s">
        <v>349</v>
      </c>
      <c r="S91" s="173" t="s">
        <v>248</v>
      </c>
      <c r="T91" s="174" t="s">
        <v>289</v>
      </c>
      <c r="U91" s="158">
        <v>0</v>
      </c>
      <c r="V91" s="158">
        <f>ROUND(E91*U91,2)</f>
        <v>0</v>
      </c>
      <c r="W91" s="158"/>
      <c r="X91" s="158" t="s">
        <v>778</v>
      </c>
      <c r="Y91" s="158" t="s">
        <v>250</v>
      </c>
      <c r="Z91" s="147"/>
      <c r="AA91" s="147"/>
      <c r="AB91" s="147"/>
      <c r="AC91" s="147"/>
      <c r="AD91" s="147"/>
      <c r="AE91" s="147"/>
      <c r="AF91" s="147"/>
      <c r="AG91" s="147" t="s">
        <v>779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53" t="s">
        <v>769</v>
      </c>
      <c r="D92" s="254"/>
      <c r="E92" s="254"/>
      <c r="F92" s="254"/>
      <c r="G92" s="254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253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x14ac:dyDescent="0.2">
      <c r="A93" s="161" t="s">
        <v>243</v>
      </c>
      <c r="B93" s="162" t="s">
        <v>214</v>
      </c>
      <c r="C93" s="183" t="s">
        <v>28</v>
      </c>
      <c r="D93" s="163"/>
      <c r="E93" s="164"/>
      <c r="F93" s="165"/>
      <c r="G93" s="165">
        <f>SUMIF(AG94:AG96,"&lt;&gt;NOR",G94:G96)</f>
        <v>0</v>
      </c>
      <c r="H93" s="165"/>
      <c r="I93" s="165">
        <f>SUM(I94:I96)</f>
        <v>0</v>
      </c>
      <c r="J93" s="165"/>
      <c r="K93" s="165">
        <f>SUM(K94:K96)</f>
        <v>0</v>
      </c>
      <c r="L93" s="165"/>
      <c r="M93" s="165">
        <f>SUM(M94:M96)</f>
        <v>0</v>
      </c>
      <c r="N93" s="164"/>
      <c r="O93" s="164">
        <f>SUM(O94:O96)</f>
        <v>0</v>
      </c>
      <c r="P93" s="164"/>
      <c r="Q93" s="164">
        <f>SUM(Q94:Q96)</f>
        <v>0</v>
      </c>
      <c r="R93" s="165"/>
      <c r="S93" s="165"/>
      <c r="T93" s="166"/>
      <c r="U93" s="160"/>
      <c r="V93" s="160">
        <f>SUM(V94:V96)</f>
        <v>0</v>
      </c>
      <c r="W93" s="160"/>
      <c r="X93" s="160"/>
      <c r="Y93" s="160"/>
      <c r="AG93" t="s">
        <v>244</v>
      </c>
    </row>
    <row r="94" spans="1:60" outlineLevel="1" x14ac:dyDescent="0.2">
      <c r="A94" s="176">
        <v>51</v>
      </c>
      <c r="B94" s="177" t="s">
        <v>257</v>
      </c>
      <c r="C94" s="185" t="s">
        <v>258</v>
      </c>
      <c r="D94" s="178" t="s">
        <v>247</v>
      </c>
      <c r="E94" s="179">
        <v>1</v>
      </c>
      <c r="F94" s="180"/>
      <c r="G94" s="181">
        <f>ROUND(E94*F94,2)</f>
        <v>0</v>
      </c>
      <c r="H94" s="180"/>
      <c r="I94" s="181">
        <f>ROUND(E94*H94,2)</f>
        <v>0</v>
      </c>
      <c r="J94" s="180"/>
      <c r="K94" s="181">
        <f>ROUND(E94*J94,2)</f>
        <v>0</v>
      </c>
      <c r="L94" s="181">
        <v>21</v>
      </c>
      <c r="M94" s="181">
        <f>G94*(1+L94/100)</f>
        <v>0</v>
      </c>
      <c r="N94" s="179">
        <v>0</v>
      </c>
      <c r="O94" s="179">
        <f>ROUND(E94*N94,2)</f>
        <v>0</v>
      </c>
      <c r="P94" s="179">
        <v>0</v>
      </c>
      <c r="Q94" s="179">
        <f>ROUND(E94*P94,2)</f>
        <v>0</v>
      </c>
      <c r="R94" s="181"/>
      <c r="S94" s="181" t="s">
        <v>248</v>
      </c>
      <c r="T94" s="182" t="s">
        <v>249</v>
      </c>
      <c r="U94" s="158">
        <v>0</v>
      </c>
      <c r="V94" s="158">
        <f>ROUND(E94*U94,2)</f>
        <v>0</v>
      </c>
      <c r="W94" s="158"/>
      <c r="X94" s="158" t="s">
        <v>47</v>
      </c>
      <c r="Y94" s="158" t="s">
        <v>250</v>
      </c>
      <c r="Z94" s="147"/>
      <c r="AA94" s="147"/>
      <c r="AB94" s="147"/>
      <c r="AC94" s="147"/>
      <c r="AD94" s="147"/>
      <c r="AE94" s="147"/>
      <c r="AF94" s="147"/>
      <c r="AG94" s="147" t="s">
        <v>280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6">
        <v>52</v>
      </c>
      <c r="B95" s="177" t="s">
        <v>2076</v>
      </c>
      <c r="C95" s="185" t="s">
        <v>2077</v>
      </c>
      <c r="D95" s="178" t="s">
        <v>247</v>
      </c>
      <c r="E95" s="179">
        <v>1</v>
      </c>
      <c r="F95" s="180"/>
      <c r="G95" s="181">
        <f>ROUND(E95*F95,2)</f>
        <v>0</v>
      </c>
      <c r="H95" s="180"/>
      <c r="I95" s="181">
        <f>ROUND(E95*H95,2)</f>
        <v>0</v>
      </c>
      <c r="J95" s="180"/>
      <c r="K95" s="181">
        <f>ROUND(E95*J95,2)</f>
        <v>0</v>
      </c>
      <c r="L95" s="181">
        <v>21</v>
      </c>
      <c r="M95" s="181">
        <f>G95*(1+L95/100)</f>
        <v>0</v>
      </c>
      <c r="N95" s="179">
        <v>0</v>
      </c>
      <c r="O95" s="179">
        <f>ROUND(E95*N95,2)</f>
        <v>0</v>
      </c>
      <c r="P95" s="179">
        <v>0</v>
      </c>
      <c r="Q95" s="179">
        <f>ROUND(E95*P95,2)</f>
        <v>0</v>
      </c>
      <c r="R95" s="181"/>
      <c r="S95" s="181" t="s">
        <v>248</v>
      </c>
      <c r="T95" s="182" t="s">
        <v>249</v>
      </c>
      <c r="U95" s="158">
        <v>0</v>
      </c>
      <c r="V95" s="158">
        <f>ROUND(E95*U95,2)</f>
        <v>0</v>
      </c>
      <c r="W95" s="158"/>
      <c r="X95" s="158" t="s">
        <v>47</v>
      </c>
      <c r="Y95" s="158" t="s">
        <v>250</v>
      </c>
      <c r="Z95" s="147"/>
      <c r="AA95" s="147"/>
      <c r="AB95" s="147"/>
      <c r="AC95" s="147"/>
      <c r="AD95" s="147"/>
      <c r="AE95" s="147"/>
      <c r="AF95" s="147"/>
      <c r="AG95" s="147" t="s">
        <v>280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68">
        <v>53</v>
      </c>
      <c r="B96" s="169" t="s">
        <v>275</v>
      </c>
      <c r="C96" s="184" t="s">
        <v>276</v>
      </c>
      <c r="D96" s="170" t="s">
        <v>247</v>
      </c>
      <c r="E96" s="171">
        <v>1</v>
      </c>
      <c r="F96" s="172"/>
      <c r="G96" s="173">
        <f>ROUND(E96*F96,2)</f>
        <v>0</v>
      </c>
      <c r="H96" s="172"/>
      <c r="I96" s="173">
        <f>ROUND(E96*H96,2)</f>
        <v>0</v>
      </c>
      <c r="J96" s="172"/>
      <c r="K96" s="173">
        <f>ROUND(E96*J96,2)</f>
        <v>0</v>
      </c>
      <c r="L96" s="173">
        <v>21</v>
      </c>
      <c r="M96" s="173">
        <f>G96*(1+L96/100)</f>
        <v>0</v>
      </c>
      <c r="N96" s="171">
        <v>0</v>
      </c>
      <c r="O96" s="171">
        <f>ROUND(E96*N96,2)</f>
        <v>0</v>
      </c>
      <c r="P96" s="171">
        <v>0</v>
      </c>
      <c r="Q96" s="171">
        <f>ROUND(E96*P96,2)</f>
        <v>0</v>
      </c>
      <c r="R96" s="173"/>
      <c r="S96" s="173" t="s">
        <v>248</v>
      </c>
      <c r="T96" s="174" t="s">
        <v>249</v>
      </c>
      <c r="U96" s="158">
        <v>0</v>
      </c>
      <c r="V96" s="158">
        <f>ROUND(E96*U96,2)</f>
        <v>0</v>
      </c>
      <c r="W96" s="158"/>
      <c r="X96" s="158" t="s">
        <v>47</v>
      </c>
      <c r="Y96" s="158" t="s">
        <v>250</v>
      </c>
      <c r="Z96" s="147"/>
      <c r="AA96" s="147"/>
      <c r="AB96" s="147"/>
      <c r="AC96" s="147"/>
      <c r="AD96" s="147"/>
      <c r="AE96" s="147"/>
      <c r="AF96" s="147"/>
      <c r="AG96" s="147" t="s">
        <v>280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33" x14ac:dyDescent="0.2">
      <c r="A97" s="3"/>
      <c r="B97" s="4"/>
      <c r="C97" s="18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229</v>
      </c>
    </row>
    <row r="98" spans="1:33" x14ac:dyDescent="0.2">
      <c r="A98" s="150"/>
      <c r="B98" s="151" t="s">
        <v>29</v>
      </c>
      <c r="C98" s="187"/>
      <c r="D98" s="152"/>
      <c r="E98" s="153"/>
      <c r="F98" s="153"/>
      <c r="G98" s="167">
        <f>G8+G15+G18+G28+G31+G36+G81+G93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282</v>
      </c>
    </row>
    <row r="99" spans="1:33" x14ac:dyDescent="0.2">
      <c r="C99" s="188"/>
      <c r="D99" s="10"/>
      <c r="AG99" t="s">
        <v>283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IOiGmGD83C0/QCw9o40hiMnD+AwM2pA9iUsLOaUQq4FKc1xtJtZaB8yraJnSvHHb1h7AaJC6gm/QCju9MXUlA==" saltValue="f4fUVDtJUZP9o7Ia7dIERA==" spinCount="100000" sheet="1" formatRows="0"/>
  <mergeCells count="18">
    <mergeCell ref="C12:G12"/>
    <mergeCell ref="A1:G1"/>
    <mergeCell ref="C2:G2"/>
    <mergeCell ref="C3:G3"/>
    <mergeCell ref="C4:G4"/>
    <mergeCell ref="C10:G10"/>
    <mergeCell ref="C92:G92"/>
    <mergeCell ref="C14:G14"/>
    <mergeCell ref="C17:G17"/>
    <mergeCell ref="C20:G20"/>
    <mergeCell ref="C22:G22"/>
    <mergeCell ref="C24:G24"/>
    <mergeCell ref="C26:G26"/>
    <mergeCell ref="C30:G30"/>
    <mergeCell ref="C35:G35"/>
    <mergeCell ref="C83:G83"/>
    <mergeCell ref="C85:G85"/>
    <mergeCell ref="C87:G87"/>
  </mergeCells>
  <pageMargins left="0.59055118110236204" right="0.196850393700787" top="0.78740157499999996" bottom="0.78740157499999996" header="0.3" footer="0.3"/>
  <pageSetup paperSize="9" orientation="landscape" horizontalDpi="30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VRN VRN Naklady</vt:lpstr>
      <vt:lpstr>01 01 Pol</vt:lpstr>
      <vt:lpstr>01 02 Pol</vt:lpstr>
      <vt:lpstr>01 03 Pol</vt:lpstr>
      <vt:lpstr>01 041 Pol</vt:lpstr>
      <vt:lpstr>01 042 Pol</vt:lpstr>
      <vt:lpstr>01 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'01 041 Pol'!Názvy_tisku</vt:lpstr>
      <vt:lpstr>'01 042 Pol'!Názvy_tisku</vt:lpstr>
      <vt:lpstr>'01 05 Pol'!Názvy_tisku</vt:lpstr>
      <vt:lpstr>'VRN VRN Naklady'!Názvy_tisku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'01 041 Pol'!Oblast_tisku</vt:lpstr>
      <vt:lpstr>'01 042 Pol'!Oblast_tisku</vt:lpstr>
      <vt:lpstr>'01 05 Pol'!Oblast_tisku</vt:lpstr>
      <vt:lpstr>Stavba!Oblast_tisku</vt:lpstr>
      <vt:lpstr>'VRN VRN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Alessi</cp:lastModifiedBy>
  <cp:lastPrinted>2019-03-19T12:27:02Z</cp:lastPrinted>
  <dcterms:created xsi:type="dcterms:W3CDTF">2009-04-08T07:15:50Z</dcterms:created>
  <dcterms:modified xsi:type="dcterms:W3CDTF">2025-01-10T13:10:11Z</dcterms:modified>
</cp:coreProperties>
</file>