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H:\INPROMA\Veřejná zakázka_24805_Osvětlení_Úspora energie výměnou CNC obráběcích center\Zadávací dokumentace_24805\"/>
    </mc:Choice>
  </mc:AlternateContent>
  <bookViews>
    <workbookView xWindow="-120" yWindow="-120" windowWidth="29040" windowHeight="15720"/>
  </bookViews>
  <sheets>
    <sheet name="Položkový rozpočet_oceněný" sheetId="2" r:id="rId1"/>
    <sheet name="Pomůcky a vysvětlivky" sheetId="3" state="hidden" r:id="rId2"/>
  </sheets>
  <definedNames>
    <definedName name="_xlnm.Print_Area" localSheetId="0">'Položkový rozpočet_oceněný'!$C$4:$O$37,'Položkový rozpočet_oceněný'!$C$43:$O$61,'Položkový rozpočet_oceněný'!$C$67:$O$237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8" i="2" l="1"/>
  <c r="L168" i="2"/>
  <c r="K168" i="2"/>
  <c r="J168" i="2"/>
  <c r="I168" i="2"/>
  <c r="H168" i="2"/>
  <c r="G120" i="2"/>
  <c r="G173" i="2"/>
  <c r="G172" i="2"/>
  <c r="G177" i="2"/>
  <c r="G180" i="2"/>
  <c r="G179" i="2"/>
  <c r="G178" i="2"/>
  <c r="G145" i="2"/>
  <c r="G144" i="2"/>
  <c r="O144" i="2" s="1"/>
  <c r="M169" i="2"/>
  <c r="L169" i="2"/>
  <c r="K169" i="2"/>
  <c r="J169" i="2"/>
  <c r="I169" i="2"/>
  <c r="H169" i="2"/>
  <c r="G100" i="2"/>
  <c r="G84" i="2"/>
  <c r="O84" i="2" s="1"/>
  <c r="G83" i="2"/>
  <c r="O83" i="2" s="1"/>
  <c r="G82" i="2"/>
  <c r="G81" i="2"/>
  <c r="G99" i="2"/>
  <c r="G98" i="2"/>
  <c r="G97" i="2"/>
  <c r="G96" i="2"/>
  <c r="G95" i="2"/>
  <c r="G94" i="2"/>
  <c r="G93" i="2"/>
  <c r="G92" i="2"/>
  <c r="G91" i="2"/>
  <c r="G90" i="2"/>
  <c r="K79" i="2"/>
  <c r="J79" i="2"/>
  <c r="I79" i="2"/>
  <c r="H79" i="2"/>
  <c r="M167" i="2"/>
  <c r="L167" i="2"/>
  <c r="K167" i="2"/>
  <c r="J167" i="2"/>
  <c r="I167" i="2"/>
  <c r="H167" i="2"/>
  <c r="M166" i="2"/>
  <c r="L166" i="2"/>
  <c r="K166" i="2"/>
  <c r="J166" i="2"/>
  <c r="I166" i="2"/>
  <c r="H166" i="2"/>
  <c r="M165" i="2"/>
  <c r="L165" i="2"/>
  <c r="K165" i="2"/>
  <c r="J165" i="2"/>
  <c r="I165" i="2"/>
  <c r="H165" i="2"/>
  <c r="M164" i="2"/>
  <c r="L164" i="2"/>
  <c r="K164" i="2"/>
  <c r="J164" i="2"/>
  <c r="I164" i="2"/>
  <c r="H164" i="2"/>
  <c r="M163" i="2"/>
  <c r="L163" i="2"/>
  <c r="K163" i="2"/>
  <c r="J163" i="2"/>
  <c r="I163" i="2"/>
  <c r="H163" i="2"/>
  <c r="M162" i="2"/>
  <c r="L162" i="2"/>
  <c r="K162" i="2"/>
  <c r="J162" i="2"/>
  <c r="I162" i="2"/>
  <c r="H162" i="2"/>
  <c r="M161" i="2"/>
  <c r="L161" i="2"/>
  <c r="K161" i="2"/>
  <c r="J161" i="2"/>
  <c r="I161" i="2"/>
  <c r="H161" i="2"/>
  <c r="M160" i="2"/>
  <c r="L160" i="2"/>
  <c r="K160" i="2"/>
  <c r="J160" i="2"/>
  <c r="I160" i="2"/>
  <c r="H160" i="2"/>
  <c r="M159" i="2"/>
  <c r="L159" i="2"/>
  <c r="K159" i="2"/>
  <c r="J159" i="2"/>
  <c r="I159" i="2"/>
  <c r="H159" i="2"/>
  <c r="M158" i="2"/>
  <c r="L158" i="2"/>
  <c r="K158" i="2"/>
  <c r="J158" i="2"/>
  <c r="I158" i="2"/>
  <c r="H158" i="2"/>
  <c r="M157" i="2"/>
  <c r="L157" i="2"/>
  <c r="K157" i="2"/>
  <c r="J157" i="2"/>
  <c r="I157" i="2"/>
  <c r="H157" i="2"/>
  <c r="M156" i="2"/>
  <c r="L156" i="2"/>
  <c r="K156" i="2"/>
  <c r="J156" i="2"/>
  <c r="I156" i="2"/>
  <c r="H156" i="2"/>
  <c r="M155" i="2"/>
  <c r="L155" i="2"/>
  <c r="K155" i="2"/>
  <c r="J155" i="2"/>
  <c r="I155" i="2"/>
  <c r="H155" i="2"/>
  <c r="M154" i="2"/>
  <c r="L154" i="2"/>
  <c r="K154" i="2"/>
  <c r="J154" i="2"/>
  <c r="I154" i="2"/>
  <c r="G171" i="2"/>
  <c r="G170" i="2"/>
  <c r="O170" i="2" s="1"/>
  <c r="G153" i="2"/>
  <c r="G152" i="2"/>
  <c r="G151" i="2"/>
  <c r="G147" i="2"/>
  <c r="G146" i="2"/>
  <c r="O146" i="2" s="1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O130" i="2" s="1"/>
  <c r="G129" i="2"/>
  <c r="O129" i="2" s="1"/>
  <c r="G128" i="2"/>
  <c r="G127" i="2"/>
  <c r="G126" i="2"/>
  <c r="G125" i="2"/>
  <c r="G124" i="2"/>
  <c r="G123" i="2"/>
  <c r="G122" i="2"/>
  <c r="O122" i="2" s="1"/>
  <c r="G121" i="2"/>
  <c r="O121" i="2" s="1"/>
  <c r="G119" i="2"/>
  <c r="O119" i="2" s="1"/>
  <c r="G118" i="2"/>
  <c r="O118" i="2" s="1"/>
  <c r="G117" i="2"/>
  <c r="O117" i="2" s="1"/>
  <c r="G116" i="2"/>
  <c r="O116" i="2" s="1"/>
  <c r="G115" i="2"/>
  <c r="O115" i="2" s="1"/>
  <c r="G114" i="2"/>
  <c r="O114" i="2" s="1"/>
  <c r="G113" i="2"/>
  <c r="O113" i="2" s="1"/>
  <c r="G112" i="2"/>
  <c r="G111" i="2"/>
  <c r="G110" i="2"/>
  <c r="G109" i="2"/>
  <c r="G108" i="2"/>
  <c r="G107" i="2"/>
  <c r="G106" i="2"/>
  <c r="N46" i="2"/>
  <c r="H154" i="2"/>
  <c r="C80" i="2"/>
  <c r="C81" i="2" s="1"/>
  <c r="C82" i="2" s="1"/>
  <c r="C83" i="2" s="1"/>
  <c r="C84" i="2" s="1"/>
  <c r="G168" i="2" l="1"/>
  <c r="O168" i="2" s="1"/>
  <c r="G169" i="2"/>
  <c r="G79" i="2"/>
  <c r="G167" i="2"/>
  <c r="O167" i="2" s="1"/>
  <c r="G156" i="2"/>
  <c r="G158" i="2"/>
  <c r="G160" i="2"/>
  <c r="O160" i="2" s="1"/>
  <c r="G166" i="2"/>
  <c r="C90" i="2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G159" i="2"/>
  <c r="O159" i="2" s="1"/>
  <c r="G163" i="2"/>
  <c r="O163" i="2" s="1"/>
  <c r="G154" i="2"/>
  <c r="G155" i="2"/>
  <c r="G157" i="2"/>
  <c r="G161" i="2"/>
  <c r="O161" i="2" s="1"/>
  <c r="G164" i="2"/>
  <c r="O164" i="2" s="1"/>
  <c r="G165" i="2"/>
  <c r="O165" i="2" s="1"/>
  <c r="G162" i="2"/>
  <c r="O162" i="2" s="1"/>
  <c r="N47" i="2"/>
  <c r="O179" i="2"/>
  <c r="O82" i="2"/>
  <c r="O145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28" i="2"/>
  <c r="O112" i="2"/>
  <c r="O111" i="2"/>
  <c r="O110" i="2"/>
  <c r="O109" i="2"/>
  <c r="C119" i="2" l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D59" i="2"/>
  <c r="D54" i="2"/>
  <c r="O100" i="2"/>
  <c r="O99" i="2"/>
  <c r="O98" i="2"/>
  <c r="O231" i="2"/>
  <c r="O230" i="2"/>
  <c r="O229" i="2"/>
  <c r="O223" i="2"/>
  <c r="O222" i="2"/>
  <c r="O221" i="2"/>
  <c r="O220" i="2"/>
  <c r="O219" i="2"/>
  <c r="O218" i="2"/>
  <c r="O217" i="2"/>
  <c r="O216" i="2"/>
  <c r="O215" i="2"/>
  <c r="O214" i="2"/>
  <c r="C163" i="2" l="1"/>
  <c r="C164" i="2" s="1"/>
  <c r="C165" i="2" s="1"/>
  <c r="C166" i="2" s="1"/>
  <c r="C167" i="2" s="1"/>
  <c r="O213" i="2"/>
  <c r="C168" i="2" l="1"/>
  <c r="C169" i="2" s="1"/>
  <c r="C170" i="2" s="1"/>
  <c r="C171" i="2" s="1"/>
  <c r="C172" i="2" s="1"/>
  <c r="C173" i="2" s="1"/>
  <c r="C177" i="2" s="1"/>
  <c r="C178" i="2" s="1"/>
  <c r="C179" i="2" s="1"/>
  <c r="C180" i="2" s="1"/>
  <c r="O107" i="2"/>
  <c r="O123" i="2" l="1"/>
  <c r="O79" i="2" l="1"/>
  <c r="O80" i="2"/>
  <c r="O81" i="2"/>
  <c r="O85" i="2"/>
  <c r="O234" i="2" l="1"/>
  <c r="O147" i="2"/>
  <c r="O127" i="2"/>
  <c r="O126" i="2"/>
  <c r="O125" i="2"/>
  <c r="O124" i="2"/>
  <c r="O108" i="2"/>
  <c r="N72" i="2"/>
  <c r="N70" i="2"/>
  <c r="E73" i="2"/>
  <c r="E72" i="2"/>
  <c r="E46" i="2"/>
  <c r="E70" i="2"/>
  <c r="E69" i="2"/>
  <c r="D53" i="2"/>
  <c r="D52" i="2"/>
  <c r="D51" i="2"/>
  <c r="E48" i="2"/>
  <c r="E47" i="2"/>
  <c r="E45" i="2"/>
  <c r="O225" i="2"/>
  <c r="O224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87" i="2"/>
  <c r="O186" i="2"/>
  <c r="O185" i="2"/>
  <c r="O184" i="2"/>
  <c r="O183" i="2"/>
  <c r="O182" i="2"/>
  <c r="O181" i="2"/>
  <c r="O169" i="2"/>
  <c r="O166" i="2"/>
  <c r="O158" i="2"/>
  <c r="O157" i="2"/>
  <c r="O156" i="2"/>
  <c r="O155" i="2"/>
  <c r="O154" i="2"/>
  <c r="O153" i="2"/>
  <c r="O101" i="2"/>
  <c r="O97" i="2"/>
  <c r="O96" i="2"/>
  <c r="O95" i="2"/>
  <c r="O94" i="2"/>
  <c r="O93" i="2"/>
  <c r="O92" i="2"/>
  <c r="O91" i="2"/>
  <c r="O86" i="2"/>
  <c r="O236" i="2"/>
  <c r="O235" i="2"/>
  <c r="O233" i="2"/>
  <c r="O232" i="2"/>
  <c r="O228" i="2"/>
  <c r="O227" i="2"/>
  <c r="O226" i="2"/>
  <c r="O106" i="2" l="1"/>
  <c r="O102" i="2"/>
  <c r="O90" i="2"/>
  <c r="O210" i="2"/>
  <c r="O209" i="2"/>
  <c r="O208" i="2"/>
  <c r="O207" i="2"/>
  <c r="O192" i="2"/>
  <c r="O191" i="2"/>
  <c r="O178" i="2"/>
  <c r="O177" i="2"/>
  <c r="O173" i="2"/>
  <c r="O172" i="2"/>
  <c r="O171" i="2"/>
  <c r="O152" i="2"/>
  <c r="O151" i="2"/>
  <c r="O190" i="2" l="1"/>
  <c r="O150" i="2"/>
  <c r="O54" i="2" s="1"/>
  <c r="O89" i="2"/>
  <c r="O52" i="2" s="1"/>
  <c r="O105" i="2"/>
  <c r="O78" i="2"/>
  <c r="O51" i="2" s="1"/>
  <c r="O53" i="2" l="1"/>
  <c r="O180" i="2"/>
  <c r="O176" i="2" s="1"/>
  <c r="O59" i="2" s="1"/>
  <c r="O58" i="2" s="1"/>
  <c r="O75" i="2" l="1"/>
  <c r="O50" i="2"/>
  <c r="O61" i="2" s="1"/>
  <c r="O25" i="2" s="1"/>
  <c r="O27" i="2" s="1"/>
</calcChain>
</file>

<file path=xl/sharedStrings.xml><?xml version="1.0" encoding="utf-8"?>
<sst xmlns="http://schemas.openxmlformats.org/spreadsheetml/2006/main" count="458" uniqueCount="208">
  <si>
    <t>List obsahuje:</t>
  </si>
  <si>
    <t>optimalizováno pro tisk sestav ve formátu A4 - na výšku</t>
  </si>
  <si>
    <t>Stavba:</t>
  </si>
  <si>
    <t>Místo:</t>
  </si>
  <si>
    <t>Datum:</t>
  </si>
  <si>
    <t>Objednatel:</t>
  </si>
  <si>
    <t>IČ:</t>
  </si>
  <si>
    <t>DIČ:</t>
  </si>
  <si>
    <t>Zhotovitel:</t>
  </si>
  <si>
    <t>Projektant:</t>
  </si>
  <si>
    <t>Poznámka:</t>
  </si>
  <si>
    <t>Cena bez DPH</t>
  </si>
  <si>
    <t>DPH</t>
  </si>
  <si>
    <t>Cena s DPH</t>
  </si>
  <si>
    <t>Datum a podpis:</t>
  </si>
  <si>
    <t>Razítko</t>
  </si>
  <si>
    <t>Zhotovitel</t>
  </si>
  <si>
    <t>Celkové náklady za stavbu 1) + 2)</t>
  </si>
  <si>
    <t>1) Krycí list rozpočtu</t>
  </si>
  <si>
    <t>3) Rozpočet</t>
  </si>
  <si>
    <t>Náklady z rozpočtu</t>
  </si>
  <si>
    <t>Ostatní náklady</t>
  </si>
  <si>
    <t>REKAPITULACE ROZPOČTU</t>
  </si>
  <si>
    <t>1) Náklady z rozpočtu</t>
  </si>
  <si>
    <t>HZS - Hodinové zúčtovací sazby</t>
  </si>
  <si>
    <t>2) Ostatní náklady</t>
  </si>
  <si>
    <t>MJ</t>
  </si>
  <si>
    <t>počet</t>
  </si>
  <si>
    <t>Jednotková cena Kč bez DPH</t>
  </si>
  <si>
    <t>Celková cena Kč bez DPH</t>
  </si>
  <si>
    <t>Položka popis</t>
  </si>
  <si>
    <t>Pol. č.</t>
  </si>
  <si>
    <t>21-M - Demontáže</t>
  </si>
  <si>
    <t>VRN - Vedlejší rozpočtové náklady</t>
  </si>
  <si>
    <t>Zkratka</t>
  </si>
  <si>
    <t>Vysvětlení zkratky</t>
  </si>
  <si>
    <t>POLOŽKOVÝ ROZPOČET / VÝKAZ VÝMĚR</t>
  </si>
  <si>
    <t>ZVOL</t>
  </si>
  <si>
    <t>ks</t>
  </si>
  <si>
    <t>m</t>
  </si>
  <si>
    <t>kpl</t>
  </si>
  <si>
    <t>X</t>
  </si>
  <si>
    <t>MJ (Měrná jednotka)</t>
  </si>
  <si>
    <t>m2</t>
  </si>
  <si>
    <t>m3</t>
  </si>
  <si>
    <t>hzs</t>
  </si>
  <si>
    <t>km</t>
  </si>
  <si>
    <t>kus</t>
  </si>
  <si>
    <t>metr</t>
  </si>
  <si>
    <t>metr čtvereční</t>
  </si>
  <si>
    <t>metr krychlový</t>
  </si>
  <si>
    <t>komplet</t>
  </si>
  <si>
    <t>hodinová zůčtovací sazba</t>
  </si>
  <si>
    <t>kilometr</t>
  </si>
  <si>
    <t>5.</t>
  </si>
  <si>
    <t>21.</t>
  </si>
  <si>
    <t>22.</t>
  </si>
  <si>
    <t>62.</t>
  </si>
  <si>
    <t>63.</t>
  </si>
  <si>
    <t>64.</t>
  </si>
  <si>
    <t>65.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</si>
  <si>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</si>
  <si>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</si>
  <si>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</si>
  <si>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</si>
  <si>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</si>
  <si>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</si>
  <si>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</si>
  <si>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</si>
  <si>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</si>
  <si>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</si>
  <si>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</si>
  <si>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</si>
  <si>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</si>
  <si>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</si>
  <si>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</si>
  <si>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</si>
  <si>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</si>
  <si>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</si>
  <si>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</si>
  <si>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</si>
  <si>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</si>
  <si>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</si>
  <si>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</si>
  <si>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</si>
  <si>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</si>
  <si>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</si>
  <si>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</si>
  <si>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</si>
  <si>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</si>
  <si>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</si>
  <si>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Umístění stavby:</t>
  </si>
  <si>
    <t>*</t>
  </si>
  <si>
    <t>Stav. Dozor</t>
  </si>
  <si>
    <t xml:space="preserve">*Povinná pole, Vyplňují se pouze žlutá pole </t>
  </si>
  <si>
    <t>Výchozí revize elektro</t>
  </si>
  <si>
    <t>6.</t>
  </si>
  <si>
    <t>20.</t>
  </si>
  <si>
    <t>x</t>
  </si>
  <si>
    <t>Podružný materiál - % z ceny materiálu</t>
  </si>
  <si>
    <t>BOZP zpracování rizik</t>
  </si>
  <si>
    <t>Dokumentace DPR a DSPS</t>
  </si>
  <si>
    <t>doprava</t>
  </si>
  <si>
    <t>23.</t>
  </si>
  <si>
    <t>24.</t>
  </si>
  <si>
    <t>25.</t>
  </si>
  <si>
    <t>demontáž stávajících nosných konstrukcí do 5 kg</t>
  </si>
  <si>
    <t>demontáž stávajících kabelových tras</t>
  </si>
  <si>
    <t>21-M - Dodávky</t>
  </si>
  <si>
    <t>krabice elektroinstalační s krytím IP 68, 4 vývodky pg 13,5</t>
  </si>
  <si>
    <t>krabice elektroinstalační s krytím IP 68, 5 vývodek pg 13,5</t>
  </si>
  <si>
    <t>svorka série 2273 3x1-2x1,5mm2</t>
  </si>
  <si>
    <t>svorka série 2273 5x1-2x1,5mm2</t>
  </si>
  <si>
    <t>nosná konstrukce do 5 kg pro svítidla</t>
  </si>
  <si>
    <t>21-M - Montážní materiál</t>
  </si>
  <si>
    <t>M - Montážní práce</t>
  </si>
  <si>
    <t>drobný montážní a spojovací materiál</t>
  </si>
  <si>
    <t>svorka série 2273 4x1-2x1,5mm2</t>
  </si>
  <si>
    <t>set</t>
  </si>
  <si>
    <t>jistič 3f 100A / C</t>
  </si>
  <si>
    <t>jistič 3f 63A / C</t>
  </si>
  <si>
    <t>jistič 3f 50A / C</t>
  </si>
  <si>
    <t>jistič 3f 40A / C</t>
  </si>
  <si>
    <t>jistič 3f 40A / D</t>
  </si>
  <si>
    <t>jistič 3f 32A / C</t>
  </si>
  <si>
    <t>jistič 3f 20A / C</t>
  </si>
  <si>
    <t>jistič 3f 16A / C</t>
  </si>
  <si>
    <t>jistič 3f 10A / C</t>
  </si>
  <si>
    <t>jistič 3f 10A / D</t>
  </si>
  <si>
    <t>jistič 3f 6A / D</t>
  </si>
  <si>
    <t>hlavní vypínač 160A s podpěťovou spouští</t>
  </si>
  <si>
    <t>stop tlačítko s aretací</t>
  </si>
  <si>
    <t>vodiče pro výrobu rozvaděče, svorky, svorkovnice, PE a N můstky</t>
  </si>
  <si>
    <t>jistič 1f 16A /C</t>
  </si>
  <si>
    <t>úchyty pro trubky na nosnou konstrukci</t>
  </si>
  <si>
    <t>nosná konstrukce pro kabelové rozvody, drátěný žlab</t>
  </si>
  <si>
    <t>konzoly a závěsy pro drátěný žlab</t>
  </si>
  <si>
    <t>kabel s Cu jádrem do 5x1,5</t>
  </si>
  <si>
    <t>jistič 1p 10B</t>
  </si>
  <si>
    <t>kabel s Cu jádrem do 3x1,5</t>
  </si>
  <si>
    <t>vodič jednožilový, izolace PVC, CY 6 mm2</t>
  </si>
  <si>
    <t>jistič 3p 16B</t>
  </si>
  <si>
    <t>spínač na omítku, řaz. 1, IP 65</t>
  </si>
  <si>
    <t>svorky, DIN lišta, popisovací štítky</t>
  </si>
  <si>
    <t>montážní plošina - pracovní výška 4 - 7,5 mm</t>
  </si>
  <si>
    <t>výchozí revize elektro</t>
  </si>
  <si>
    <t>dokumentace DPR a DSPS</t>
  </si>
  <si>
    <t>transport materiálu</t>
  </si>
  <si>
    <t>úpravy rozváděče (výroba nosného rámu a krytu, montáže jističů a vodičů, montáž SPD,montáž a zapojení PE a N můstku, svorkovnic atd.)</t>
  </si>
  <si>
    <t>identifikace okruhů napájení rozvaděče R1, zpracování seznamu potřebných napájecích vývodů</t>
  </si>
  <si>
    <t>montáž elektroinstalační krabice IP 68,  včetně vývodek a zapojení</t>
  </si>
  <si>
    <t>montáž kabelů Cu jádro pevně do 3x1,5</t>
  </si>
  <si>
    <t>montáž kabelů Cu jádro pevně do 5x1,5</t>
  </si>
  <si>
    <t>montáž kabelových nosných konstrukcí</t>
  </si>
  <si>
    <t>průmyslové svítidlo typ A, LED 18 W</t>
  </si>
  <si>
    <t>průmyslové svítidlo typ B, LED 22 W</t>
  </si>
  <si>
    <t>průmyslové svítidlo typ C, LED 30 W</t>
  </si>
  <si>
    <t>Flexo šňůra gumová 3x1,5mm2 2m</t>
  </si>
  <si>
    <t>počet celkem</t>
  </si>
  <si>
    <t>Hala 19</t>
  </si>
  <si>
    <t>Hala 17</t>
  </si>
  <si>
    <t>Osvětlení průmyslových hal INPROMA, spol. s r.o.</t>
  </si>
  <si>
    <t>SO 01</t>
  </si>
  <si>
    <t xml:space="preserve">INPROMA, spol. s r.o. </t>
  </si>
  <si>
    <t>Tyršova 161, 289 33 Křinec</t>
  </si>
  <si>
    <t>PowRev s.r.o.,Nad Nádražím 794, 74714 Ludgeřovice, Ing. Jaromír Dudek</t>
  </si>
  <si>
    <t>CZ62304992</t>
  </si>
  <si>
    <t>Hala 11 (dílna)</t>
  </si>
  <si>
    <t>Hala 12 (KJ)</t>
  </si>
  <si>
    <t>průmyslové svítidlo typ D, LED 45 W</t>
  </si>
  <si>
    <t>průmyslové svítidlo typ E, LED 45 W</t>
  </si>
  <si>
    <t>průmyslové svítidlo typ F, LED 45 W</t>
  </si>
  <si>
    <t>průmyslové svítidlo typ G, LED 40 W</t>
  </si>
  <si>
    <t>průmyslové svítidlo typ H, LED 40 W</t>
  </si>
  <si>
    <t>průmyslové svítidlo typ CH, LED 13 W</t>
  </si>
  <si>
    <t>průmyslové svítidlo typ I, LED 18 W</t>
  </si>
  <si>
    <t>průmyslové svítidlo typ J, LED 24 W</t>
  </si>
  <si>
    <t>průmyslové svítidlo typ K, LED 25 W</t>
  </si>
  <si>
    <t>průmyslové svítidlo typ L, LED 30 W</t>
  </si>
  <si>
    <t>průmyslové svítidlo typ M, LED 36 W</t>
  </si>
  <si>
    <t>nepoužito</t>
  </si>
  <si>
    <t>montáž průmyslového svítidla typ K, LED 25 W, včetně zapojení přívodní elektrokabeláže, případně kabeláže řízení / ovldání osvětlení</t>
  </si>
  <si>
    <t>montáž průmyslového svítidla typ D, LED 45 W, včetně zapojení přívodní elektrokabeláže, případně kabeláže řízení / ovládání osvětlení</t>
  </si>
  <si>
    <t>montáž průmyslového svítidla typ E, LED 45 W, včetně zapojení přívodní elektrokabeláže, případně kabeláže řízení / ovládání osvětlení</t>
  </si>
  <si>
    <t>montáž průmyslového svítidla typ F, LED 45 W, včetně zapojení přívodní elektrokabeláže, případně kabeláže řízení / ovládání osvětlení</t>
  </si>
  <si>
    <t>montáž průmyslového svítidla typ B, LED 22 W, včetně zapojení přívodní elektrokabeláže, případně kabeláže řízení / ovládání osvětlení</t>
  </si>
  <si>
    <t>montáž průmyslového svítidla typ A, LED 18 W, včetně zapojení přívodní elektrokabeláže, případně kabeláže řízení / ovládání osvětlení</t>
  </si>
  <si>
    <t>montáž průmyslového svítidla typ C, LED 30 W, včetně zapojení přívodní elektrokabeláže, případně kabeláže řízení / ovládání osvětlení</t>
  </si>
  <si>
    <t>montáž průmyslového svítidla typ G, LED 40 W, včetně zapojení přívodní elektrokabeláže, případně kabeláže řízení / ovládání osvětlení</t>
  </si>
  <si>
    <t>montáž průmyslového svítidla typ H, LED 40 W, včetně zapojení přívodní elektrokabeláže, případně kabeláže řízení / ovládání osvětlení</t>
  </si>
  <si>
    <t>montáž průmyslového svítidla typ CH, LED 13 W, včetně zapojení přívodní elektrokabeláže, případně kabeláže řízení / ovládání osvětlení</t>
  </si>
  <si>
    <t>montáž průmyslového svítidla typ J, LED 24 W, včetně zapojení přívodní elektrokabeláže, případně kabeláže řízení / ovládání osvětlení</t>
  </si>
  <si>
    <t>montáž průmyslového svítidla typ I, LED 18 W, včetně zapojení přívodní elektrokabeláže, případně kabeláže řízení / ovládání osvětlení</t>
  </si>
  <si>
    <t>montáž průmyslového svítidla typ L, LED 30 W, včetně zapojení přívodní elektrokabeláže, případně kabeláže řízení / ovládání osvětlení</t>
  </si>
  <si>
    <t>montáž průmyslového svítidla typ M, LED 36 W, včetně zapojení přívodní elektrokabeláže, případně kabeláže řízení / ovládání osvětlení</t>
  </si>
  <si>
    <t>ovládací kabel osvětlení (dvoužílový, měděný, Tř. 5 jemné lanko, izolace PVC, Barva izolace dle HD 308 S2) se šňůrovým vypínačem (jednopólový), délka kabelu 2,0 m</t>
  </si>
  <si>
    <t>demontáž stávajících svítidel (včetně přívodního kabelu k zásuvce nebo od elektroinstalační krabice, odpojení od stávajících elektrických rozvodů)</t>
  </si>
  <si>
    <t>demontáž stávajících kabelů (elektrický rozvod)</t>
  </si>
  <si>
    <t>demontáž výzbroje rozvaděče, identifikace vývodů, napájených okruhů a zařízení</t>
  </si>
  <si>
    <t>demontáž ovládacích prvků (vypínač)</t>
  </si>
  <si>
    <t>nosná konstrukce pro kabelové rozvody trubky do pr. 30 včetně kolen a oblouků</t>
  </si>
  <si>
    <t>relé/stykač 3P / 25A, ovl. Napětí 230 V AC</t>
  </si>
  <si>
    <t>úprava krytu rozvaděče včetně povrchové úpravy, popisů a označení jističů</t>
  </si>
  <si>
    <t>úprava nosného rámu rozvaděče, úprava stávajícího zapojení rozvaděče</t>
  </si>
  <si>
    <t>dílenská dokumentace zapojení rozvaděče R</t>
  </si>
  <si>
    <t>nouzové svítidlo</t>
  </si>
  <si>
    <t>montáž nouzového svítidla včetně zapojení přívodní elektrokabeláže, zkouškatest funkce</t>
  </si>
  <si>
    <t>CENOVÁ NABÍDKA - KRYCÍ LIST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</si>
</sst>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%"/>
    <numFmt numFmtId="165" formatCode="dd\.mm\.yyyy"/>
    <numFmt numFmtId="166" formatCode="_-* #,##0.00\ [$Kč-405]_-;\-* #,##0.00\ [$Kč-405]_-;_-* &quot;-&quot;??\ [$Kč-405]_-;_-@_-"/>
    <numFmt numFmtId="167" formatCode="0.0"/>
    <numFmt numFmtId="168" formatCode="0#########"/>
  </numFmts>
  <fonts count="26" x14ac:knownFonts="1">
    <font>
      <sz val="8"/>
      <name val="Trebuchet MS"/>
      <family val="2"/>
    </font>
    <font>
      <u/>
      <sz val="11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rgb="FF96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color rgb="FF3366FF"/>
      <name val="Arial"/>
      <family val="2"/>
      <charset val="238"/>
    </font>
    <font>
      <b/>
      <sz val="16"/>
      <name val="Arial"/>
      <family val="2"/>
      <charset val="238"/>
    </font>
    <font>
      <sz val="16"/>
      <color rgb="FFFF0000"/>
      <name val="Arial"/>
      <family val="2"/>
      <charset val="238"/>
    </font>
    <font>
      <sz val="14"/>
      <color theme="1" tint="4.9989318521683403E-2"/>
      <name val="Arial"/>
      <family val="2"/>
      <charset val="238"/>
    </font>
    <font>
      <b/>
      <sz val="14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969696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rgb="FF800000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12"/>
      <color rgb="FF003366"/>
      <name val="Arial"/>
      <family val="2"/>
      <charset val="238"/>
    </font>
    <font>
      <sz val="8"/>
      <color rgb="FF003366"/>
      <name val="Arial"/>
      <family val="2"/>
      <charset val="238"/>
    </font>
    <font>
      <sz val="11"/>
      <name val="Arial"/>
      <family val="2"/>
      <charset val="238"/>
    </font>
    <font>
      <i/>
      <sz val="8"/>
      <color rgb="FF0000FF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5" borderId="0" xfId="0" applyFont="1" applyFill="1" applyAlignment="1">
      <alignment wrapText="1"/>
    </xf>
    <xf numFmtId="0" fontId="4" fillId="2" borderId="0" xfId="0" applyFont="1" applyFill="1" applyProtection="1"/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0" fontId="7" fillId="2" borderId="0" xfId="1" applyFont="1" applyFill="1" applyAlignment="1" applyProtection="1">
      <alignment vertical="center"/>
    </xf>
    <xf numFmtId="0" fontId="7" fillId="2" borderId="0" xfId="1" applyFont="1" applyFill="1" applyAlignment="1" applyProtection="1">
      <alignment horizontal="center" vertical="center"/>
    </xf>
    <xf numFmtId="167" fontId="7" fillId="2" borderId="0" xfId="1" applyNumberFormat="1" applyFont="1" applyFill="1" applyAlignment="1" applyProtection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167" fontId="4" fillId="0" borderId="2" xfId="0" applyNumberFormat="1" applyFont="1" applyBorder="1"/>
    <xf numFmtId="0" fontId="4" fillId="0" borderId="3" xfId="0" applyFont="1" applyBorder="1"/>
    <xf numFmtId="0" fontId="4" fillId="0" borderId="4" xfId="0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4" fillId="0" borderId="5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167" fontId="4" fillId="0" borderId="0" xfId="0" applyNumberFormat="1" applyFont="1" applyBorder="1"/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6" borderId="11" xfId="0" applyFont="1" applyFill="1" applyBorder="1" applyAlignment="1">
      <alignment horizontal="left" vertical="center" wrapText="1"/>
    </xf>
    <xf numFmtId="0" fontId="12" fillId="6" borderId="1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/>
    </xf>
    <xf numFmtId="14" fontId="14" fillId="6" borderId="11" xfId="0" applyNumberFormat="1" applyFont="1" applyFill="1" applyBorder="1" applyAlignment="1">
      <alignment horizontal="left" vertical="center"/>
    </xf>
    <xf numFmtId="167" fontId="14" fillId="6" borderId="0" xfId="0" applyNumberFormat="1" applyFont="1" applyFill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7" fontId="5" fillId="0" borderId="0" xfId="0" applyNumberFormat="1" applyFont="1" applyBorder="1" applyAlignment="1">
      <alignment vertical="center"/>
    </xf>
    <xf numFmtId="0" fontId="5" fillId="6" borderId="11" xfId="0" applyFont="1" applyFill="1" applyBorder="1" applyAlignment="1">
      <alignment vertical="center"/>
    </xf>
    <xf numFmtId="167" fontId="5" fillId="6" borderId="11" xfId="0" applyNumberFormat="1" applyFont="1" applyFill="1" applyBorder="1" applyAlignment="1">
      <alignment horizontal="left" vertical="center"/>
    </xf>
    <xf numFmtId="167" fontId="5" fillId="6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7" fontId="5" fillId="6" borderId="11" xfId="0" applyNumberFormat="1" applyFont="1" applyFill="1" applyBorder="1" applyAlignment="1">
      <alignment vertical="center"/>
    </xf>
    <xf numFmtId="167" fontId="5" fillId="6" borderId="0" xfId="0" applyNumberFormat="1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5" fillId="6" borderId="11" xfId="0" applyFont="1" applyFill="1" applyBorder="1" applyAlignment="1">
      <alignment vertical="center" wrapText="1"/>
    </xf>
    <xf numFmtId="168" fontId="5" fillId="6" borderId="11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6" borderId="11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7" fontId="4" fillId="0" borderId="6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4" fillId="7" borderId="0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vertical="center"/>
    </xf>
    <xf numFmtId="167" fontId="4" fillId="7" borderId="0" xfId="0" applyNumberFormat="1" applyFont="1" applyFill="1" applyBorder="1" applyAlignment="1">
      <alignment vertical="center"/>
    </xf>
    <xf numFmtId="166" fontId="18" fillId="7" borderId="1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vertical="center"/>
    </xf>
    <xf numFmtId="167" fontId="4" fillId="4" borderId="0" xfId="0" applyNumberFormat="1" applyFont="1" applyFill="1" applyBorder="1" applyAlignment="1">
      <alignment vertical="center"/>
    </xf>
    <xf numFmtId="4" fontId="18" fillId="4" borderId="0" xfId="0" applyNumberFormat="1" applyFont="1" applyFill="1" applyBorder="1" applyAlignment="1">
      <alignment vertical="center"/>
    </xf>
    <xf numFmtId="166" fontId="18" fillId="4" borderId="10" xfId="0" applyNumberFormat="1" applyFont="1" applyFill="1" applyBorder="1" applyAlignment="1">
      <alignment vertical="center"/>
    </xf>
    <xf numFmtId="0" fontId="14" fillId="6" borderId="12" xfId="0" applyFont="1" applyFill="1" applyBorder="1" applyAlignment="1">
      <alignment horizontal="left" vertical="center"/>
    </xf>
    <xf numFmtId="167" fontId="4" fillId="6" borderId="13" xfId="0" applyNumberFormat="1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0" fontId="4" fillId="6" borderId="14" xfId="0" applyFont="1" applyFill="1" applyBorder="1" applyAlignment="1">
      <alignment vertical="center"/>
    </xf>
    <xf numFmtId="0" fontId="4" fillId="6" borderId="15" xfId="0" applyFont="1" applyFill="1" applyBorder="1"/>
    <xf numFmtId="167" fontId="4" fillId="6" borderId="0" xfId="0" applyNumberFormat="1" applyFont="1" applyFill="1" applyBorder="1"/>
    <xf numFmtId="0" fontId="4" fillId="6" borderId="0" xfId="0" applyFont="1" applyFill="1" applyBorder="1"/>
    <xf numFmtId="0" fontId="4" fillId="6" borderId="16" xfId="0" applyFont="1" applyFill="1" applyBorder="1"/>
    <xf numFmtId="0" fontId="5" fillId="6" borderId="17" xfId="0" applyFont="1" applyFill="1" applyBorder="1" applyAlignment="1">
      <alignment horizontal="left" vertical="center"/>
    </xf>
    <xf numFmtId="167" fontId="4" fillId="6" borderId="18" xfId="0" applyNumberFormat="1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5" fillId="6" borderId="19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67" fontId="4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7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vertical="center"/>
    </xf>
    <xf numFmtId="167" fontId="19" fillId="4" borderId="0" xfId="0" applyNumberFormat="1" applyFont="1" applyFill="1" applyBorder="1" applyAlignment="1">
      <alignment horizontal="left" vertical="center"/>
    </xf>
    <xf numFmtId="14" fontId="18" fillId="4" borderId="0" xfId="0" applyNumberFormat="1" applyFont="1" applyFill="1" applyBorder="1" applyAlignment="1">
      <alignment vertical="center"/>
    </xf>
    <xf numFmtId="165" fontId="19" fillId="4" borderId="0" xfId="0" applyNumberFormat="1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center"/>
    </xf>
    <xf numFmtId="167" fontId="5" fillId="4" borderId="0" xfId="0" applyNumberFormat="1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167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horizontal="right" vertical="center"/>
    </xf>
    <xf numFmtId="0" fontId="22" fillId="0" borderId="5" xfId="0" applyFont="1" applyBorder="1" applyAlignment="1">
      <alignment vertical="center"/>
    </xf>
    <xf numFmtId="0" fontId="22" fillId="0" borderId="0" xfId="0" applyFont="1" applyAlignment="1">
      <alignment vertical="center"/>
    </xf>
    <xf numFmtId="166" fontId="20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right" vertical="center"/>
    </xf>
    <xf numFmtId="0" fontId="21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167" fontId="4" fillId="3" borderId="0" xfId="0" applyNumberFormat="1" applyFont="1" applyFill="1" applyBorder="1" applyAlignment="1">
      <alignment vertical="center"/>
    </xf>
    <xf numFmtId="4" fontId="21" fillId="3" borderId="0" xfId="0" applyNumberFormat="1" applyFont="1" applyFill="1" applyBorder="1" applyAlignment="1">
      <alignment vertical="center"/>
    </xf>
    <xf numFmtId="166" fontId="21" fillId="3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165" fontId="5" fillId="4" borderId="0" xfId="0" applyNumberFormat="1" applyFont="1" applyFill="1" applyBorder="1" applyAlignment="1">
      <alignment horizontal="left" vertical="center"/>
    </xf>
    <xf numFmtId="0" fontId="14" fillId="4" borderId="0" xfId="0" applyFont="1" applyFill="1" applyBorder="1" applyAlignment="1">
      <alignment vertical="center"/>
    </xf>
    <xf numFmtId="167" fontId="5" fillId="4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1" fillId="7" borderId="0" xfId="0" applyFont="1" applyFill="1" applyBorder="1" applyAlignment="1">
      <alignment horizontal="center" vertical="center"/>
    </xf>
    <xf numFmtId="166" fontId="21" fillId="7" borderId="6" xfId="0" applyNumberFormat="1" applyFont="1" applyFill="1" applyBorder="1" applyAlignment="1"/>
    <xf numFmtId="0" fontId="23" fillId="0" borderId="4" xfId="0" applyFont="1" applyBorder="1" applyAlignment="1"/>
    <xf numFmtId="0" fontId="23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167" fontId="22" fillId="0" borderId="0" xfId="0" applyNumberFormat="1" applyFont="1" applyBorder="1" applyAlignment="1">
      <alignment horizontal="left"/>
    </xf>
    <xf numFmtId="4" fontId="22" fillId="0" borderId="0" xfId="0" applyNumberFormat="1" applyFont="1" applyBorder="1" applyAlignment="1"/>
    <xf numFmtId="0" fontId="23" fillId="0" borderId="5" xfId="0" applyFont="1" applyBorder="1" applyAlignment="1"/>
    <xf numFmtId="0" fontId="23" fillId="0" borderId="0" xfId="0" applyFont="1" applyAlignment="1"/>
    <xf numFmtId="0" fontId="4" fillId="0" borderId="4" xfId="0" applyFont="1" applyBorder="1" applyAlignment="1" applyProtection="1">
      <alignment vertical="center"/>
      <protection locked="0"/>
    </xf>
    <xf numFmtId="0" fontId="14" fillId="4" borderId="21" xfId="0" applyFont="1" applyFill="1" applyBorder="1" applyAlignment="1" applyProtection="1">
      <alignment horizontal="left" vertical="center" wrapText="1"/>
      <protection locked="0"/>
    </xf>
    <xf numFmtId="0" fontId="14" fillId="4" borderId="21" xfId="0" applyFont="1" applyFill="1" applyBorder="1" applyAlignment="1" applyProtection="1">
      <alignment horizontal="left" vertical="center" wrapText="1"/>
      <protection locked="0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167" fontId="14" fillId="4" borderId="21" xfId="0" applyNumberFormat="1" applyFont="1" applyFill="1" applyBorder="1" applyAlignment="1" applyProtection="1">
      <alignment vertical="center" wrapText="1"/>
      <protection locked="0"/>
    </xf>
    <xf numFmtId="167" fontId="14" fillId="4" borderId="21" xfId="0" applyNumberFormat="1" applyFont="1" applyFill="1" applyBorder="1" applyAlignment="1" applyProtection="1">
      <alignment horizontal="center" vertical="center" wrapText="1"/>
      <protection locked="0"/>
    </xf>
    <xf numFmtId="4" fontId="14" fillId="4" borderId="21" xfId="0" applyNumberFormat="1" applyFont="1" applyFill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166" fontId="12" fillId="0" borderId="25" xfId="0" applyNumberFormat="1" applyFont="1" applyBorder="1" applyAlignment="1"/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left" vertical="center"/>
      <protection locked="0"/>
    </xf>
    <xf numFmtId="0" fontId="24" fillId="0" borderId="20" xfId="0" applyFont="1" applyFill="1" applyBorder="1" applyAlignment="1" applyProtection="1">
      <alignment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8" borderId="22" xfId="0" applyNumberFormat="1" applyFont="1" applyFill="1" applyBorder="1" applyAlignment="1" applyProtection="1">
      <alignment vertical="center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166" fontId="24" fillId="6" borderId="22" xfId="0" applyNumberFormat="1" applyFont="1" applyFill="1" applyBorder="1" applyAlignment="1" applyProtection="1">
      <alignment vertical="center"/>
      <protection locked="0"/>
    </xf>
    <xf numFmtId="166" fontId="24" fillId="0" borderId="22" xfId="0" applyNumberFormat="1" applyFont="1" applyBorder="1" applyAlignment="1" applyProtection="1">
      <alignment vertical="center"/>
      <protection locked="0"/>
    </xf>
    <xf numFmtId="167" fontId="24" fillId="0" borderId="20" xfId="0" applyNumberFormat="1" applyFont="1" applyBorder="1" applyAlignment="1" applyProtection="1">
      <alignment vertical="center"/>
      <protection locked="0"/>
    </xf>
    <xf numFmtId="166" fontId="24" fillId="6" borderId="20" xfId="0" applyNumberFormat="1" applyFont="1" applyFill="1" applyBorder="1" applyAlignment="1" applyProtection="1">
      <alignment vertical="center"/>
      <protection locked="0"/>
    </xf>
    <xf numFmtId="166" fontId="24" fillId="0" borderId="20" xfId="0" applyNumberFormat="1" applyFont="1" applyBorder="1" applyAlignment="1" applyProtection="1">
      <alignment vertical="center"/>
      <protection locked="0"/>
    </xf>
    <xf numFmtId="0" fontId="24" fillId="0" borderId="20" xfId="0" applyFont="1" applyBorder="1" applyAlignment="1" applyProtection="1">
      <alignment horizontal="left" vertical="center"/>
      <protection locked="0"/>
    </xf>
    <xf numFmtId="0" fontId="24" fillId="0" borderId="2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67" fontId="25" fillId="0" borderId="0" xfId="0" applyNumberFormat="1" applyFont="1" applyBorder="1" applyAlignment="1" applyProtection="1">
      <alignment vertical="center"/>
      <protection locked="0"/>
    </xf>
    <xf numFmtId="4" fontId="25" fillId="0" borderId="0" xfId="0" applyNumberFormat="1" applyFont="1" applyBorder="1" applyAlignment="1" applyProtection="1">
      <alignment vertical="center"/>
      <protection locked="0"/>
    </xf>
    <xf numFmtId="166" fontId="4" fillId="0" borderId="0" xfId="0" applyNumberFormat="1" applyFont="1" applyBorder="1" applyAlignment="1" applyProtection="1">
      <alignment vertical="center"/>
      <protection locked="0"/>
    </xf>
    <xf numFmtId="167" fontId="24" fillId="8" borderId="20" xfId="0" applyNumberFormat="1" applyFont="1" applyFill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vertical="center" wrapText="1"/>
      <protection locked="0"/>
    </xf>
    <xf numFmtId="167" fontId="24" fillId="0" borderId="20" xfId="0" applyNumberFormat="1" applyFont="1" applyFill="1" applyBorder="1" applyAlignment="1" applyProtection="1">
      <alignment vertical="center"/>
      <protection locked="0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167" fontId="12" fillId="0" borderId="24" xfId="0" applyNumberFormat="1" applyFont="1" applyBorder="1" applyAlignment="1">
      <alignment horizontal="left" vertical="center"/>
    </xf>
    <xf numFmtId="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24" fillId="0" borderId="22" xfId="0" applyFont="1" applyBorder="1" applyAlignment="1" applyProtection="1">
      <alignment vertical="center" wrapText="1"/>
      <protection locked="0"/>
    </xf>
    <xf numFmtId="167" fontId="4" fillId="0" borderId="0" xfId="0" applyNumberFormat="1" applyFont="1" applyBorder="1" applyAlignment="1" applyProtection="1">
      <alignment vertical="center"/>
      <protection locked="0"/>
    </xf>
    <xf numFmtId="4" fontId="4" fillId="0" borderId="0" xfId="0" applyNumberFormat="1" applyFont="1" applyBorder="1" applyAlignment="1" applyProtection="1">
      <alignment vertical="center"/>
      <protection locked="0"/>
    </xf>
    <xf numFmtId="0" fontId="24" fillId="0" borderId="22" xfId="0" applyFont="1" applyFill="1" applyBorder="1" applyAlignment="1" applyProtection="1">
      <alignment vertical="center" wrapText="1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6" borderId="20" xfId="0" applyFont="1" applyFill="1" applyBorder="1" applyAlignment="1" applyProtection="1">
      <alignment vertical="center" wrapText="1"/>
      <protection locked="0"/>
    </xf>
    <xf numFmtId="0" fontId="24" fillId="6" borderId="22" xfId="0" applyFont="1" applyFill="1" applyBorder="1" applyAlignment="1" applyProtection="1">
      <alignment horizontal="center" vertical="center" wrapText="1"/>
      <protection locked="0"/>
    </xf>
    <xf numFmtId="167" fontId="24" fillId="6" borderId="2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/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FF99"/>
      <color rgb="FFF24F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7"/>
  <sheetViews>
    <sheetView showGridLines="0" tabSelected="1" zoomScaleNormal="100" zoomScaleSheetLayoutView="100" workbookViewId="0">
      <pane ySplit="1" topLeftCell="A68" activePane="bottomLeft" state="frozen"/>
      <selection pane="bottomLeft" activeCell="C5" sqref="C5"/>
    </sheetView>
  </sheetViews>
  <sheetFormatPr defaultColWidth="9.1640625" defaultRowHeight="11.25" x14ac:dyDescent="0.2"/>
  <cols>
    <col min="1" max="1" width="8.33203125" style="11" customWidth="1"/>
    <col min="2" max="2" width="1.6640625" style="11" customWidth="1"/>
    <col min="3" max="3" width="6.6640625" style="182" customWidth="1"/>
    <col min="4" max="4" width="10.83203125" style="11" customWidth="1"/>
    <col min="5" max="5" width="61.5" style="11" customWidth="1"/>
    <col min="6" max="6" width="11.1640625" style="11" customWidth="1"/>
    <col min="7" max="7" width="14.5" style="183" customWidth="1"/>
    <col min="8" max="13" width="12.6640625" style="183" customWidth="1"/>
    <col min="14" max="14" width="20.6640625" style="11" customWidth="1"/>
    <col min="15" max="15" width="29.6640625" style="11" customWidth="1"/>
    <col min="16" max="16" width="1.6640625" style="11" customWidth="1"/>
    <col min="17" max="18" width="9.1640625" style="11"/>
    <col min="19" max="19" width="14.33203125" style="11" bestFit="1" customWidth="1"/>
    <col min="20" max="16384" width="9.1640625" style="11"/>
  </cols>
  <sheetData>
    <row r="1" spans="1:16" ht="21.75" customHeight="1" x14ac:dyDescent="0.2">
      <c r="A1" s="4"/>
      <c r="B1" s="5"/>
      <c r="C1" s="6"/>
      <c r="D1" s="7" t="s">
        <v>0</v>
      </c>
      <c r="E1" s="8" t="s">
        <v>18</v>
      </c>
      <c r="F1" s="9"/>
      <c r="G1" s="9"/>
      <c r="H1" s="10"/>
      <c r="I1" s="10"/>
      <c r="J1" s="10"/>
      <c r="K1" s="10"/>
      <c r="L1" s="10"/>
      <c r="M1" s="10"/>
      <c r="N1" s="8" t="s">
        <v>19</v>
      </c>
      <c r="O1" s="5"/>
      <c r="P1" s="5"/>
    </row>
    <row r="2" spans="1:16" ht="36.950000000000003" customHeight="1" x14ac:dyDescent="0.2">
      <c r="C2" s="12" t="s">
        <v>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6" ht="6.95" customHeight="1" x14ac:dyDescent="0.2">
      <c r="B3" s="14"/>
      <c r="C3" s="15"/>
      <c r="D3" s="16"/>
      <c r="E3" s="16"/>
      <c r="F3" s="16"/>
      <c r="G3" s="17"/>
      <c r="H3" s="17"/>
      <c r="I3" s="17"/>
      <c r="J3" s="17"/>
      <c r="K3" s="17"/>
      <c r="L3" s="17"/>
      <c r="M3" s="17"/>
      <c r="N3" s="16"/>
      <c r="O3" s="16"/>
      <c r="P3" s="18"/>
    </row>
    <row r="4" spans="1:16" ht="36.950000000000003" customHeight="1" x14ac:dyDescent="0.2">
      <c r="B4" s="19"/>
      <c r="C4" s="20" t="s">
        <v>207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</row>
    <row r="5" spans="1:16" ht="6.95" customHeight="1" x14ac:dyDescent="0.2">
      <c r="B5" s="19"/>
      <c r="C5" s="23"/>
      <c r="D5" s="24"/>
      <c r="E5" s="24"/>
      <c r="F5" s="24"/>
      <c r="G5" s="25"/>
      <c r="H5" s="25"/>
      <c r="I5" s="25"/>
      <c r="J5" s="25"/>
      <c r="K5" s="25"/>
      <c r="L5" s="25"/>
      <c r="M5" s="25"/>
      <c r="N5" s="24"/>
      <c r="O5" s="24"/>
      <c r="P5" s="22"/>
    </row>
    <row r="6" spans="1:16" ht="25.35" customHeight="1" x14ac:dyDescent="0.2">
      <c r="B6" s="19"/>
      <c r="C6" s="26"/>
      <c r="D6" s="27" t="s">
        <v>2</v>
      </c>
      <c r="E6" s="28" t="s">
        <v>161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2"/>
    </row>
    <row r="7" spans="1:16" s="30" customFormat="1" ht="14.45" customHeight="1" x14ac:dyDescent="0.3">
      <c r="B7" s="31"/>
      <c r="C7" s="26"/>
      <c r="D7" s="32" t="s">
        <v>91</v>
      </c>
      <c r="E7" s="33" t="s">
        <v>162</v>
      </c>
      <c r="F7" s="32" t="s">
        <v>4</v>
      </c>
      <c r="G7" s="34">
        <v>44622</v>
      </c>
      <c r="H7" s="35"/>
      <c r="I7" s="35"/>
      <c r="J7" s="35"/>
      <c r="K7" s="35"/>
      <c r="L7" s="35"/>
      <c r="M7" s="35"/>
      <c r="N7" s="36" t="s">
        <v>92</v>
      </c>
      <c r="P7" s="37"/>
    </row>
    <row r="8" spans="1:16" s="30" customFormat="1" ht="6.6" customHeight="1" x14ac:dyDescent="0.3">
      <c r="B8" s="31"/>
      <c r="C8" s="23"/>
      <c r="D8" s="38"/>
      <c r="E8" s="39"/>
      <c r="F8" s="38"/>
      <c r="G8" s="40"/>
      <c r="H8" s="40"/>
      <c r="I8" s="40"/>
      <c r="J8" s="40"/>
      <c r="K8" s="40"/>
      <c r="L8" s="40"/>
      <c r="M8" s="40"/>
      <c r="N8" s="39"/>
      <c r="P8" s="37"/>
    </row>
    <row r="9" spans="1:16" s="30" customFormat="1" ht="14.45" customHeight="1" x14ac:dyDescent="0.3">
      <c r="B9" s="31"/>
      <c r="C9" s="23"/>
      <c r="D9" s="32" t="s">
        <v>5</v>
      </c>
      <c r="E9" s="41" t="s">
        <v>163</v>
      </c>
      <c r="F9" s="32" t="s">
        <v>6</v>
      </c>
      <c r="G9" s="42">
        <v>16577604</v>
      </c>
      <c r="H9" s="43"/>
      <c r="I9" s="43"/>
      <c r="J9" s="43"/>
      <c r="K9" s="43"/>
      <c r="L9" s="43"/>
      <c r="M9" s="43"/>
      <c r="N9" s="44"/>
      <c r="P9" s="37"/>
    </row>
    <row r="10" spans="1:16" s="30" customFormat="1" ht="18" customHeight="1" x14ac:dyDescent="0.3">
      <c r="B10" s="31"/>
      <c r="C10" s="23"/>
      <c r="D10" s="38"/>
      <c r="E10" s="41" t="s">
        <v>164</v>
      </c>
      <c r="F10" s="32" t="s">
        <v>7</v>
      </c>
      <c r="G10" s="45" t="s">
        <v>166</v>
      </c>
      <c r="H10" s="46"/>
      <c r="I10" s="46"/>
      <c r="J10" s="46"/>
      <c r="K10" s="46"/>
      <c r="L10" s="46"/>
      <c r="M10" s="46"/>
      <c r="N10" s="44"/>
      <c r="P10" s="37"/>
    </row>
    <row r="11" spans="1:16" s="30" customFormat="1" ht="6.95" customHeight="1" x14ac:dyDescent="0.3">
      <c r="B11" s="31"/>
      <c r="C11" s="23"/>
      <c r="D11" s="38"/>
      <c r="E11" s="39"/>
      <c r="F11" s="38"/>
      <c r="G11" s="40"/>
      <c r="H11" s="40"/>
      <c r="I11" s="40"/>
      <c r="J11" s="40"/>
      <c r="K11" s="40"/>
      <c r="L11" s="40"/>
      <c r="M11" s="40"/>
      <c r="N11" s="39"/>
      <c r="P11" s="37"/>
    </row>
    <row r="12" spans="1:16" s="30" customFormat="1" ht="14.45" customHeight="1" x14ac:dyDescent="0.3">
      <c r="B12" s="31"/>
      <c r="C12" s="26"/>
      <c r="D12" s="32" t="s">
        <v>8</v>
      </c>
      <c r="E12" s="47"/>
      <c r="F12" s="32" t="s">
        <v>6</v>
      </c>
      <c r="G12" s="42"/>
      <c r="H12" s="43"/>
      <c r="I12" s="43"/>
      <c r="J12" s="43"/>
      <c r="K12" s="43"/>
      <c r="L12" s="43"/>
      <c r="M12" s="43"/>
      <c r="N12" s="36" t="s">
        <v>92</v>
      </c>
      <c r="P12" s="37"/>
    </row>
    <row r="13" spans="1:16" s="30" customFormat="1" ht="18" customHeight="1" x14ac:dyDescent="0.3">
      <c r="B13" s="31"/>
      <c r="C13" s="26"/>
      <c r="D13" s="38"/>
      <c r="E13" s="41"/>
      <c r="F13" s="32" t="s">
        <v>7</v>
      </c>
      <c r="G13" s="45"/>
      <c r="H13" s="46"/>
      <c r="I13" s="46"/>
      <c r="J13" s="46"/>
      <c r="K13" s="46"/>
      <c r="L13" s="46"/>
      <c r="M13" s="46"/>
      <c r="N13" s="36" t="s">
        <v>92</v>
      </c>
      <c r="P13" s="37"/>
    </row>
    <row r="14" spans="1:16" s="30" customFormat="1" ht="6.6" customHeight="1" x14ac:dyDescent="0.3">
      <c r="B14" s="31"/>
      <c r="C14" s="23"/>
      <c r="D14" s="38"/>
      <c r="E14" s="39"/>
      <c r="F14" s="38"/>
      <c r="G14" s="40"/>
      <c r="H14" s="40"/>
      <c r="I14" s="40"/>
      <c r="J14" s="40"/>
      <c r="K14" s="40"/>
      <c r="L14" s="40"/>
      <c r="M14" s="40"/>
      <c r="N14" s="39"/>
      <c r="P14" s="37"/>
    </row>
    <row r="15" spans="1:16" s="30" customFormat="1" ht="28.15" customHeight="1" x14ac:dyDescent="0.3">
      <c r="B15" s="31"/>
      <c r="C15" s="26"/>
      <c r="D15" s="32" t="s">
        <v>9</v>
      </c>
      <c r="E15" s="48" t="s">
        <v>165</v>
      </c>
      <c r="F15" s="32" t="s">
        <v>6</v>
      </c>
      <c r="G15" s="49">
        <v>8428565</v>
      </c>
      <c r="H15" s="43"/>
      <c r="I15" s="43"/>
      <c r="J15" s="43"/>
      <c r="K15" s="43"/>
      <c r="L15" s="43"/>
      <c r="M15" s="43"/>
      <c r="N15" s="44"/>
      <c r="P15" s="37"/>
    </row>
    <row r="16" spans="1:16" s="30" customFormat="1" ht="7.15" customHeight="1" x14ac:dyDescent="0.3">
      <c r="B16" s="31"/>
      <c r="C16" s="23"/>
      <c r="D16" s="38"/>
      <c r="E16" s="39"/>
      <c r="F16" s="32"/>
      <c r="G16" s="40"/>
      <c r="H16" s="40"/>
      <c r="I16" s="40"/>
      <c r="J16" s="40"/>
      <c r="K16" s="40"/>
      <c r="L16" s="40"/>
      <c r="M16" s="40"/>
      <c r="N16" s="44"/>
      <c r="P16" s="37"/>
    </row>
    <row r="17" spans="2:16" s="30" customFormat="1" ht="18" customHeight="1" x14ac:dyDescent="0.3">
      <c r="B17" s="31"/>
      <c r="C17" s="23"/>
      <c r="D17" s="32" t="s">
        <v>93</v>
      </c>
      <c r="E17" s="47"/>
      <c r="F17" s="32" t="s">
        <v>6</v>
      </c>
      <c r="G17" s="42"/>
      <c r="H17" s="43"/>
      <c r="I17" s="43"/>
      <c r="J17" s="43"/>
      <c r="K17" s="43"/>
      <c r="L17" s="43"/>
      <c r="M17" s="43"/>
      <c r="N17" s="44"/>
      <c r="P17" s="37"/>
    </row>
    <row r="18" spans="2:16" s="30" customFormat="1" ht="6.6" customHeight="1" x14ac:dyDescent="0.3">
      <c r="B18" s="31"/>
      <c r="C18" s="23"/>
      <c r="D18" s="38"/>
      <c r="E18" s="39"/>
      <c r="F18" s="50"/>
      <c r="G18" s="40"/>
      <c r="H18" s="40"/>
      <c r="I18" s="40"/>
      <c r="J18" s="40"/>
      <c r="K18" s="40"/>
      <c r="L18" s="40"/>
      <c r="M18" s="40"/>
      <c r="N18" s="44"/>
      <c r="P18" s="37"/>
    </row>
    <row r="19" spans="2:16" s="30" customFormat="1" ht="42.6" customHeight="1" x14ac:dyDescent="0.3">
      <c r="B19" s="31"/>
      <c r="C19" s="23"/>
      <c r="D19" s="32" t="s">
        <v>10</v>
      </c>
      <c r="E19" s="51" t="s">
        <v>94</v>
      </c>
      <c r="F19" s="39"/>
      <c r="G19" s="40"/>
      <c r="H19" s="40"/>
      <c r="I19" s="40"/>
      <c r="J19" s="40"/>
      <c r="K19" s="40"/>
      <c r="L19" s="40"/>
      <c r="M19" s="40"/>
      <c r="N19" s="39"/>
      <c r="O19" s="52"/>
      <c r="P19" s="37"/>
    </row>
    <row r="20" spans="2:16" s="30" customFormat="1" ht="6.95" customHeight="1" x14ac:dyDescent="0.3">
      <c r="B20" s="31"/>
      <c r="C20" s="23"/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2"/>
      <c r="O20" s="52"/>
      <c r="P20" s="37"/>
    </row>
    <row r="21" spans="2:16" s="30" customFormat="1" ht="6.95" customHeight="1" x14ac:dyDescent="0.3">
      <c r="B21" s="31"/>
      <c r="C21" s="23"/>
      <c r="D21" s="54"/>
      <c r="E21" s="54"/>
      <c r="F21" s="54"/>
      <c r="G21" s="55"/>
      <c r="H21" s="55"/>
      <c r="I21" s="55"/>
      <c r="J21" s="55"/>
      <c r="K21" s="55"/>
      <c r="L21" s="55"/>
      <c r="M21" s="55"/>
      <c r="N21" s="54"/>
      <c r="O21" s="54"/>
      <c r="P21" s="37"/>
    </row>
    <row r="22" spans="2:16" s="30" customFormat="1" ht="14.45" customHeight="1" x14ac:dyDescent="0.3">
      <c r="B22" s="31"/>
      <c r="C22" s="23"/>
      <c r="D22" s="44" t="s">
        <v>20</v>
      </c>
      <c r="E22" s="52"/>
      <c r="F22" s="52"/>
      <c r="G22" s="53"/>
      <c r="H22" s="53"/>
      <c r="I22" s="53"/>
      <c r="J22" s="53"/>
      <c r="K22" s="53"/>
      <c r="L22" s="53"/>
      <c r="M22" s="53"/>
      <c r="N22" s="52"/>
      <c r="O22" s="56"/>
      <c r="P22" s="37"/>
    </row>
    <row r="23" spans="2:16" s="30" customFormat="1" ht="14.45" customHeight="1" x14ac:dyDescent="0.3">
      <c r="B23" s="31"/>
      <c r="C23" s="23"/>
      <c r="D23" s="44" t="s">
        <v>21</v>
      </c>
      <c r="E23" s="52"/>
      <c r="F23" s="52"/>
      <c r="G23" s="53"/>
      <c r="H23" s="53"/>
      <c r="I23" s="53"/>
      <c r="J23" s="53"/>
      <c r="K23" s="53"/>
      <c r="L23" s="53"/>
      <c r="M23" s="53"/>
      <c r="N23" s="52"/>
      <c r="O23" s="56"/>
      <c r="P23" s="37"/>
    </row>
    <row r="24" spans="2:16" s="30" customFormat="1" ht="6.95" customHeight="1" thickBot="1" x14ac:dyDescent="0.35">
      <c r="B24" s="31"/>
      <c r="C24" s="23"/>
      <c r="D24" s="52"/>
      <c r="E24" s="52"/>
      <c r="F24" s="52"/>
      <c r="G24" s="53"/>
      <c r="H24" s="53"/>
      <c r="I24" s="53"/>
      <c r="J24" s="53"/>
      <c r="K24" s="53"/>
      <c r="L24" s="53"/>
      <c r="M24" s="53"/>
      <c r="N24" s="52"/>
      <c r="O24" s="52"/>
      <c r="P24" s="37"/>
    </row>
    <row r="25" spans="2:16" s="30" customFormat="1" ht="25.35" customHeight="1" thickBot="1" x14ac:dyDescent="0.35">
      <c r="B25" s="31"/>
      <c r="C25" s="57"/>
      <c r="D25" s="58" t="s">
        <v>11</v>
      </c>
      <c r="E25" s="59"/>
      <c r="F25" s="59"/>
      <c r="G25" s="60"/>
      <c r="H25" s="60"/>
      <c r="I25" s="60"/>
      <c r="J25" s="60"/>
      <c r="K25" s="60"/>
      <c r="L25" s="60"/>
      <c r="M25" s="60"/>
      <c r="N25" s="59"/>
      <c r="O25" s="61">
        <f>SUM(O61)</f>
        <v>0</v>
      </c>
      <c r="P25" s="37"/>
    </row>
    <row r="26" spans="2:16" s="30" customFormat="1" ht="25.9" customHeight="1" thickBot="1" x14ac:dyDescent="0.35">
      <c r="B26" s="31"/>
      <c r="C26" s="23"/>
      <c r="D26" s="44" t="s">
        <v>12</v>
      </c>
      <c r="E26" s="62"/>
      <c r="F26" s="52"/>
      <c r="G26" s="53"/>
      <c r="H26" s="53"/>
      <c r="I26" s="53"/>
      <c r="J26" s="53"/>
      <c r="K26" s="53"/>
      <c r="L26" s="53"/>
      <c r="M26" s="53"/>
      <c r="N26" s="52"/>
      <c r="O26" s="63">
        <v>0.21</v>
      </c>
      <c r="P26" s="37"/>
    </row>
    <row r="27" spans="2:16" s="30" customFormat="1" ht="25.35" customHeight="1" thickBot="1" x14ac:dyDescent="0.35">
      <c r="B27" s="31"/>
      <c r="C27" s="64"/>
      <c r="D27" s="65" t="s">
        <v>13</v>
      </c>
      <c r="E27" s="66"/>
      <c r="F27" s="66"/>
      <c r="G27" s="67"/>
      <c r="H27" s="67"/>
      <c r="I27" s="67"/>
      <c r="J27" s="67"/>
      <c r="K27" s="67"/>
      <c r="L27" s="67"/>
      <c r="M27" s="67"/>
      <c r="N27" s="68"/>
      <c r="O27" s="69">
        <f>O25*(1+O26)</f>
        <v>0</v>
      </c>
      <c r="P27" s="37"/>
    </row>
    <row r="28" spans="2:16" s="30" customFormat="1" ht="14.45" customHeight="1" x14ac:dyDescent="0.3">
      <c r="B28" s="31"/>
      <c r="C28" s="23"/>
      <c r="D28" s="52"/>
      <c r="E28" s="52"/>
      <c r="F28" s="52"/>
      <c r="G28" s="53"/>
      <c r="H28" s="53"/>
      <c r="I28" s="53"/>
      <c r="J28" s="53"/>
      <c r="K28" s="53"/>
      <c r="L28" s="53"/>
      <c r="M28" s="53"/>
      <c r="N28" s="52"/>
      <c r="O28" s="52"/>
      <c r="P28" s="37"/>
    </row>
    <row r="29" spans="2:16" x14ac:dyDescent="0.2">
      <c r="B29" s="19"/>
      <c r="C29" s="23"/>
      <c r="D29" s="24"/>
      <c r="E29" s="24"/>
      <c r="F29" s="24"/>
      <c r="G29" s="25"/>
      <c r="H29" s="25"/>
      <c r="I29" s="25"/>
      <c r="J29" s="25"/>
      <c r="K29" s="25"/>
      <c r="L29" s="25"/>
      <c r="M29" s="25"/>
      <c r="N29" s="24"/>
      <c r="O29" s="24"/>
      <c r="P29" s="22"/>
    </row>
    <row r="30" spans="2:16" x14ac:dyDescent="0.2">
      <c r="B30" s="19"/>
      <c r="C30" s="23"/>
      <c r="D30" s="24"/>
      <c r="E30" s="24"/>
      <c r="F30" s="24"/>
      <c r="G30" s="25"/>
      <c r="H30" s="25"/>
      <c r="I30" s="25"/>
      <c r="J30" s="25"/>
      <c r="K30" s="25"/>
      <c r="L30" s="25"/>
      <c r="M30" s="25"/>
      <c r="N30" s="24"/>
      <c r="O30" s="24"/>
      <c r="P30" s="22"/>
    </row>
    <row r="31" spans="2:16" s="30" customFormat="1" ht="12.75" x14ac:dyDescent="0.2">
      <c r="B31" s="31"/>
      <c r="C31" s="23"/>
      <c r="D31" s="24"/>
      <c r="E31" s="24"/>
      <c r="F31" s="70" t="s">
        <v>16</v>
      </c>
      <c r="G31" s="71"/>
      <c r="H31" s="71"/>
      <c r="I31" s="71"/>
      <c r="J31" s="71"/>
      <c r="K31" s="71"/>
      <c r="L31" s="71"/>
      <c r="M31" s="71"/>
      <c r="N31" s="72"/>
      <c r="O31" s="73"/>
      <c r="P31" s="37"/>
    </row>
    <row r="32" spans="2:16" x14ac:dyDescent="0.2">
      <c r="B32" s="19"/>
      <c r="C32" s="23"/>
      <c r="D32" s="24"/>
      <c r="E32" s="24"/>
      <c r="F32" s="74"/>
      <c r="G32" s="75"/>
      <c r="H32" s="75"/>
      <c r="I32" s="75"/>
      <c r="J32" s="75"/>
      <c r="K32" s="75"/>
      <c r="L32" s="75"/>
      <c r="M32" s="75"/>
      <c r="N32" s="76"/>
      <c r="O32" s="77"/>
      <c r="P32" s="22"/>
    </row>
    <row r="33" spans="2:16" x14ac:dyDescent="0.2">
      <c r="B33" s="19"/>
      <c r="C33" s="23"/>
      <c r="D33" s="24"/>
      <c r="E33" s="24"/>
      <c r="F33" s="74"/>
      <c r="G33" s="75"/>
      <c r="H33" s="75"/>
      <c r="I33" s="75"/>
      <c r="J33" s="75"/>
      <c r="K33" s="75"/>
      <c r="L33" s="75"/>
      <c r="M33" s="75"/>
      <c r="N33" s="76"/>
      <c r="O33" s="77"/>
      <c r="P33" s="22"/>
    </row>
    <row r="34" spans="2:16" x14ac:dyDescent="0.2">
      <c r="B34" s="19"/>
      <c r="C34" s="23"/>
      <c r="D34" s="24"/>
      <c r="E34" s="24"/>
      <c r="F34" s="74"/>
      <c r="G34" s="75"/>
      <c r="H34" s="75"/>
      <c r="I34" s="75"/>
      <c r="J34" s="75"/>
      <c r="K34" s="75"/>
      <c r="L34" s="75"/>
      <c r="M34" s="75"/>
      <c r="N34" s="76"/>
      <c r="O34" s="77"/>
      <c r="P34" s="22"/>
    </row>
    <row r="35" spans="2:16" x14ac:dyDescent="0.2">
      <c r="B35" s="19"/>
      <c r="C35" s="23"/>
      <c r="D35" s="24"/>
      <c r="E35" s="24"/>
      <c r="F35" s="74"/>
      <c r="G35" s="75"/>
      <c r="H35" s="75"/>
      <c r="I35" s="75"/>
      <c r="J35" s="75"/>
      <c r="K35" s="75"/>
      <c r="L35" s="75"/>
      <c r="M35" s="75"/>
      <c r="N35" s="76"/>
      <c r="O35" s="77"/>
      <c r="P35" s="22"/>
    </row>
    <row r="36" spans="2:16" s="30" customFormat="1" ht="12.75" x14ac:dyDescent="0.2">
      <c r="B36" s="31"/>
      <c r="C36" s="23"/>
      <c r="D36" s="24"/>
      <c r="E36" s="24"/>
      <c r="F36" s="78" t="s">
        <v>14</v>
      </c>
      <c r="G36" s="79"/>
      <c r="H36" s="79"/>
      <c r="I36" s="79"/>
      <c r="J36" s="79"/>
      <c r="K36" s="79"/>
      <c r="L36" s="79"/>
      <c r="M36" s="79"/>
      <c r="N36" s="80"/>
      <c r="O36" s="81" t="s">
        <v>15</v>
      </c>
      <c r="P36" s="37"/>
    </row>
    <row r="37" spans="2:16" s="30" customFormat="1" ht="12.75" x14ac:dyDescent="0.3">
      <c r="B37" s="31"/>
      <c r="C37" s="23"/>
      <c r="D37" s="50"/>
      <c r="E37" s="52"/>
      <c r="F37" s="50"/>
      <c r="G37" s="53"/>
      <c r="H37" s="53"/>
      <c r="I37" s="53"/>
      <c r="J37" s="53"/>
      <c r="K37" s="53"/>
      <c r="L37" s="53"/>
      <c r="M37" s="53"/>
      <c r="N37" s="52"/>
      <c r="O37" s="50"/>
      <c r="P37" s="37"/>
    </row>
    <row r="38" spans="2:16" s="30" customFormat="1" ht="14.45" customHeight="1" x14ac:dyDescent="0.3">
      <c r="B38" s="82"/>
      <c r="C38" s="83"/>
      <c r="D38" s="84"/>
      <c r="E38" s="84"/>
      <c r="F38" s="84"/>
      <c r="G38" s="85"/>
      <c r="H38" s="85"/>
      <c r="I38" s="85"/>
      <c r="J38" s="85"/>
      <c r="K38" s="85"/>
      <c r="L38" s="85"/>
      <c r="M38" s="85"/>
      <c r="N38" s="84"/>
      <c r="O38" s="84"/>
      <c r="P38" s="86"/>
    </row>
    <row r="42" spans="2:16" s="30" customFormat="1" ht="6.95" customHeight="1" x14ac:dyDescent="0.3">
      <c r="B42" s="87"/>
      <c r="C42" s="15"/>
      <c r="D42" s="88"/>
      <c r="E42" s="88"/>
      <c r="F42" s="88"/>
      <c r="G42" s="89"/>
      <c r="H42" s="89"/>
      <c r="I42" s="89"/>
      <c r="J42" s="89"/>
      <c r="K42" s="89"/>
      <c r="L42" s="89"/>
      <c r="M42" s="89"/>
      <c r="N42" s="88"/>
      <c r="O42" s="88"/>
      <c r="P42" s="90"/>
    </row>
    <row r="43" spans="2:16" s="30" customFormat="1" ht="36.950000000000003" customHeight="1" x14ac:dyDescent="0.3">
      <c r="B43" s="31"/>
      <c r="C43" s="20" t="s">
        <v>22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37"/>
    </row>
    <row r="44" spans="2:16" s="30" customFormat="1" ht="6.95" customHeight="1" x14ac:dyDescent="0.3">
      <c r="B44" s="31"/>
      <c r="C44" s="23"/>
      <c r="D44" s="52"/>
      <c r="E44" s="52"/>
      <c r="F44" s="52"/>
      <c r="G44" s="53"/>
      <c r="H44" s="53"/>
      <c r="I44" s="53"/>
      <c r="J44" s="53"/>
      <c r="K44" s="53"/>
      <c r="L44" s="53"/>
      <c r="M44" s="53"/>
      <c r="N44" s="52"/>
      <c r="O44" s="52"/>
      <c r="P44" s="37"/>
    </row>
    <row r="45" spans="2:16" s="30" customFormat="1" ht="30" customHeight="1" x14ac:dyDescent="0.3">
      <c r="B45" s="31"/>
      <c r="C45" s="91"/>
      <c r="D45" s="92" t="s">
        <v>2</v>
      </c>
      <c r="E45" s="93" t="str">
        <f>E6</f>
        <v>Osvětlení průmyslových hal INPROMA, spol. s r.o.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37"/>
    </row>
    <row r="46" spans="2:16" s="30" customFormat="1" ht="18" customHeight="1" x14ac:dyDescent="0.3">
      <c r="B46" s="31"/>
      <c r="C46" s="91"/>
      <c r="D46" s="92" t="s">
        <v>91</v>
      </c>
      <c r="E46" s="65" t="str">
        <f>E7</f>
        <v>SO 01</v>
      </c>
      <c r="F46" s="95"/>
      <c r="G46" s="96" t="s">
        <v>4</v>
      </c>
      <c r="H46" s="96"/>
      <c r="I46" s="96"/>
      <c r="J46" s="96"/>
      <c r="K46" s="96"/>
      <c r="L46" s="96"/>
      <c r="M46" s="96"/>
      <c r="N46" s="97">
        <f>G7</f>
        <v>44622</v>
      </c>
      <c r="O46" s="98"/>
      <c r="P46" s="37"/>
    </row>
    <row r="47" spans="2:16" s="30" customFormat="1" ht="35.450000000000003" customHeight="1" x14ac:dyDescent="0.3">
      <c r="B47" s="31"/>
      <c r="C47" s="91"/>
      <c r="D47" s="92" t="s">
        <v>5</v>
      </c>
      <c r="E47" s="99" t="str">
        <f>'Položkový rozpočet_oceněný'!E9</f>
        <v xml:space="preserve">INPROMA, spol. s r.o. </v>
      </c>
      <c r="F47" s="100"/>
      <c r="G47" s="101" t="s">
        <v>9</v>
      </c>
      <c r="H47" s="101"/>
      <c r="I47" s="101"/>
      <c r="J47" s="101"/>
      <c r="K47" s="101"/>
      <c r="L47" s="101"/>
      <c r="M47" s="101"/>
      <c r="N47" s="102" t="str">
        <f>E15</f>
        <v>PowRev s.r.o.,Nad Nádražím 794, 74714 Ludgeřovice, Ing. Jaromír Dudek</v>
      </c>
      <c r="O47" s="102"/>
      <c r="P47" s="37"/>
    </row>
    <row r="48" spans="2:16" s="30" customFormat="1" ht="14.45" customHeight="1" x14ac:dyDescent="0.3">
      <c r="B48" s="31"/>
      <c r="C48" s="91"/>
      <c r="D48" s="92" t="s">
        <v>8</v>
      </c>
      <c r="E48" s="99">
        <f>E12</f>
        <v>0</v>
      </c>
      <c r="F48" s="100"/>
      <c r="G48" s="101"/>
      <c r="H48" s="101"/>
      <c r="I48" s="101"/>
      <c r="J48" s="101"/>
      <c r="K48" s="101"/>
      <c r="L48" s="101"/>
      <c r="M48" s="101"/>
      <c r="N48" s="100"/>
      <c r="O48" s="92"/>
      <c r="P48" s="37"/>
    </row>
    <row r="49" spans="2:16" s="30" customFormat="1" ht="10.35" customHeight="1" x14ac:dyDescent="0.3">
      <c r="B49" s="31"/>
      <c r="C49" s="23"/>
      <c r="D49" s="52"/>
      <c r="E49" s="52"/>
      <c r="F49" s="52"/>
      <c r="G49" s="53"/>
      <c r="H49" s="53"/>
      <c r="I49" s="53"/>
      <c r="J49" s="53"/>
      <c r="K49" s="53"/>
      <c r="L49" s="53"/>
      <c r="M49" s="53"/>
      <c r="N49" s="52"/>
      <c r="O49" s="52"/>
      <c r="P49" s="37"/>
    </row>
    <row r="50" spans="2:16" s="30" customFormat="1" ht="29.25" customHeight="1" x14ac:dyDescent="0.3">
      <c r="B50" s="31"/>
      <c r="C50" s="103" t="s">
        <v>23</v>
      </c>
      <c r="D50" s="52"/>
      <c r="E50" s="52"/>
      <c r="F50" s="52"/>
      <c r="G50" s="53"/>
      <c r="H50" s="53"/>
      <c r="I50" s="53"/>
      <c r="J50" s="53"/>
      <c r="K50" s="53"/>
      <c r="L50" s="53"/>
      <c r="M50" s="53"/>
      <c r="N50" s="52"/>
      <c r="O50" s="104">
        <f>SUM(O51:O56)</f>
        <v>0</v>
      </c>
      <c r="P50" s="37"/>
    </row>
    <row r="51" spans="2:16" s="112" customFormat="1" ht="24.95" customHeight="1" x14ac:dyDescent="0.3">
      <c r="B51" s="105"/>
      <c r="C51" s="106"/>
      <c r="D51" s="107" t="str">
        <f>C78</f>
        <v>21-M - Demontáže</v>
      </c>
      <c r="E51" s="108"/>
      <c r="F51" s="108"/>
      <c r="G51" s="109"/>
      <c r="H51" s="109"/>
      <c r="I51" s="109"/>
      <c r="J51" s="109"/>
      <c r="K51" s="109"/>
      <c r="L51" s="109"/>
      <c r="M51" s="109"/>
      <c r="N51" s="108"/>
      <c r="O51" s="110">
        <f>O78</f>
        <v>0</v>
      </c>
      <c r="P51" s="111"/>
    </row>
    <row r="52" spans="2:16" s="112" customFormat="1" ht="24.95" customHeight="1" x14ac:dyDescent="0.3">
      <c r="B52" s="105"/>
      <c r="C52" s="106"/>
      <c r="D52" s="107" t="str">
        <f>C89</f>
        <v>21-M - Montážní materiál</v>
      </c>
      <c r="E52" s="108"/>
      <c r="F52" s="108"/>
      <c r="G52" s="109"/>
      <c r="H52" s="109"/>
      <c r="I52" s="109"/>
      <c r="J52" s="109"/>
      <c r="K52" s="109"/>
      <c r="L52" s="109"/>
      <c r="M52" s="109"/>
      <c r="N52" s="108"/>
      <c r="O52" s="110">
        <f>O89</f>
        <v>0</v>
      </c>
      <c r="P52" s="111"/>
    </row>
    <row r="53" spans="2:16" s="112" customFormat="1" ht="24.95" customHeight="1" x14ac:dyDescent="0.3">
      <c r="B53" s="105"/>
      <c r="C53" s="106"/>
      <c r="D53" s="107" t="str">
        <f>C105</f>
        <v>21-M - Dodávky</v>
      </c>
      <c r="E53" s="108"/>
      <c r="F53" s="108"/>
      <c r="G53" s="109"/>
      <c r="H53" s="109"/>
      <c r="I53" s="109"/>
      <c r="J53" s="109"/>
      <c r="K53" s="109"/>
      <c r="L53" s="109"/>
      <c r="M53" s="109"/>
      <c r="N53" s="108"/>
      <c r="O53" s="110">
        <f>O105</f>
        <v>0</v>
      </c>
      <c r="P53" s="111"/>
    </row>
    <row r="54" spans="2:16" s="112" customFormat="1" ht="24.95" customHeight="1" x14ac:dyDescent="0.3">
      <c r="B54" s="105"/>
      <c r="C54" s="106"/>
      <c r="D54" s="107" t="str">
        <f>C150</f>
        <v>M - Montážní práce</v>
      </c>
      <c r="E54" s="108"/>
      <c r="F54" s="108"/>
      <c r="G54" s="109"/>
      <c r="H54" s="109"/>
      <c r="I54" s="109"/>
      <c r="J54" s="109"/>
      <c r="K54" s="109"/>
      <c r="L54" s="109"/>
      <c r="M54" s="109"/>
      <c r="N54" s="108"/>
      <c r="O54" s="110">
        <f>O150</f>
        <v>0</v>
      </c>
      <c r="P54" s="111"/>
    </row>
    <row r="55" spans="2:16" s="112" customFormat="1" ht="24.95" customHeight="1" x14ac:dyDescent="0.3">
      <c r="B55" s="105"/>
      <c r="C55" s="106"/>
      <c r="D55" s="107"/>
      <c r="E55" s="108"/>
      <c r="F55" s="108"/>
      <c r="G55" s="109"/>
      <c r="H55" s="109"/>
      <c r="I55" s="109"/>
      <c r="J55" s="109"/>
      <c r="K55" s="109"/>
      <c r="L55" s="109"/>
      <c r="M55" s="109"/>
      <c r="N55" s="108"/>
      <c r="O55" s="110"/>
      <c r="P55" s="111"/>
    </row>
    <row r="56" spans="2:16" s="112" customFormat="1" ht="24.95" customHeight="1" x14ac:dyDescent="0.3">
      <c r="B56" s="105"/>
      <c r="C56" s="106"/>
      <c r="D56" s="107"/>
      <c r="E56" s="108"/>
      <c r="F56" s="108"/>
      <c r="G56" s="109"/>
      <c r="H56" s="109"/>
      <c r="I56" s="109"/>
      <c r="J56" s="109"/>
      <c r="K56" s="109"/>
      <c r="L56" s="109"/>
      <c r="M56" s="109"/>
      <c r="N56" s="108"/>
      <c r="O56" s="110"/>
      <c r="P56" s="111"/>
    </row>
    <row r="57" spans="2:16" s="112" customFormat="1" ht="24.95" customHeight="1" x14ac:dyDescent="0.3">
      <c r="B57" s="105"/>
      <c r="C57" s="106"/>
      <c r="D57" s="107"/>
      <c r="E57" s="108"/>
      <c r="F57" s="108"/>
      <c r="G57" s="109"/>
      <c r="H57" s="109"/>
      <c r="I57" s="109"/>
      <c r="J57" s="109"/>
      <c r="K57" s="109"/>
      <c r="L57" s="109"/>
      <c r="M57" s="109"/>
      <c r="N57" s="108"/>
      <c r="O57" s="110"/>
      <c r="P57" s="111"/>
    </row>
    <row r="58" spans="2:16" s="30" customFormat="1" ht="29.25" customHeight="1" x14ac:dyDescent="0.3">
      <c r="B58" s="31"/>
      <c r="C58" s="103" t="s">
        <v>25</v>
      </c>
      <c r="D58" s="52"/>
      <c r="E58" s="52"/>
      <c r="F58" s="52"/>
      <c r="G58" s="53"/>
      <c r="H58" s="53"/>
      <c r="I58" s="53"/>
      <c r="J58" s="53"/>
      <c r="K58" s="53"/>
      <c r="L58" s="53"/>
      <c r="M58" s="53"/>
      <c r="N58" s="52"/>
      <c r="O58" s="113">
        <f>SUM(O59)</f>
        <v>0</v>
      </c>
      <c r="P58" s="37"/>
    </row>
    <row r="59" spans="2:16" s="30" customFormat="1" ht="29.25" customHeight="1" x14ac:dyDescent="0.3">
      <c r="B59" s="31"/>
      <c r="C59" s="103"/>
      <c r="D59" s="107" t="str">
        <f>C176</f>
        <v>VRN - Vedlejší rozpočtové náklady</v>
      </c>
      <c r="E59" s="52"/>
      <c r="F59" s="52"/>
      <c r="G59" s="53"/>
      <c r="H59" s="53"/>
      <c r="I59" s="53"/>
      <c r="J59" s="53"/>
      <c r="K59" s="53"/>
      <c r="L59" s="53"/>
      <c r="M59" s="53"/>
      <c r="N59" s="52"/>
      <c r="O59" s="110">
        <f>O176</f>
        <v>0</v>
      </c>
      <c r="P59" s="37"/>
    </row>
    <row r="60" spans="2:16" s="30" customFormat="1" ht="18" customHeight="1" x14ac:dyDescent="0.3">
      <c r="B60" s="31"/>
      <c r="C60" s="23"/>
      <c r="D60" s="52"/>
      <c r="E60" s="52"/>
      <c r="F60" s="52"/>
      <c r="G60" s="53"/>
      <c r="H60" s="53"/>
      <c r="I60" s="53"/>
      <c r="J60" s="53"/>
      <c r="K60" s="53"/>
      <c r="L60" s="53"/>
      <c r="M60" s="53"/>
      <c r="N60" s="52"/>
      <c r="O60" s="114"/>
      <c r="P60" s="37"/>
    </row>
    <row r="61" spans="2:16" s="30" customFormat="1" ht="29.25" customHeight="1" x14ac:dyDescent="0.3">
      <c r="B61" s="31"/>
      <c r="C61" s="115" t="s">
        <v>17</v>
      </c>
      <c r="D61" s="116"/>
      <c r="E61" s="116"/>
      <c r="F61" s="116"/>
      <c r="G61" s="117"/>
      <c r="H61" s="117"/>
      <c r="I61" s="117"/>
      <c r="J61" s="117"/>
      <c r="K61" s="117"/>
      <c r="L61" s="117"/>
      <c r="M61" s="117"/>
      <c r="N61" s="118"/>
      <c r="O61" s="119">
        <f>ROUND(SUM(O50+O58),2)</f>
        <v>0</v>
      </c>
      <c r="P61" s="37"/>
    </row>
    <row r="62" spans="2:16" s="30" customFormat="1" ht="6.95" customHeight="1" x14ac:dyDescent="0.3">
      <c r="B62" s="82"/>
      <c r="C62" s="83"/>
      <c r="D62" s="84"/>
      <c r="E62" s="84"/>
      <c r="F62" s="84"/>
      <c r="G62" s="85"/>
      <c r="H62" s="85"/>
      <c r="I62" s="85"/>
      <c r="J62" s="85"/>
      <c r="K62" s="85"/>
      <c r="L62" s="85"/>
      <c r="M62" s="85"/>
      <c r="N62" s="84"/>
      <c r="O62" s="84"/>
      <c r="P62" s="86"/>
    </row>
    <row r="66" spans="2:16" s="30" customFormat="1" ht="6.95" customHeight="1" x14ac:dyDescent="0.3">
      <c r="B66" s="87"/>
      <c r="C66" s="15"/>
      <c r="D66" s="88"/>
      <c r="E66" s="88"/>
      <c r="F66" s="88"/>
      <c r="G66" s="89"/>
      <c r="H66" s="89"/>
      <c r="I66" s="89"/>
      <c r="J66" s="89"/>
      <c r="K66" s="89"/>
      <c r="L66" s="89"/>
      <c r="M66" s="89"/>
      <c r="N66" s="88"/>
      <c r="O66" s="88"/>
      <c r="P66" s="90"/>
    </row>
    <row r="67" spans="2:16" s="30" customFormat="1" ht="36.950000000000003" customHeight="1" x14ac:dyDescent="0.3">
      <c r="B67" s="31"/>
      <c r="C67" s="20" t="s">
        <v>36</v>
      </c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37"/>
    </row>
    <row r="68" spans="2:16" s="30" customFormat="1" ht="6.95" customHeight="1" x14ac:dyDescent="0.3">
      <c r="B68" s="31"/>
      <c r="C68" s="23"/>
      <c r="D68" s="52"/>
      <c r="E68" s="52"/>
      <c r="F68" s="52"/>
      <c r="G68" s="53"/>
      <c r="H68" s="53"/>
      <c r="I68" s="53"/>
      <c r="J68" s="53"/>
      <c r="K68" s="53"/>
      <c r="L68" s="53"/>
      <c r="M68" s="53"/>
      <c r="N68" s="52"/>
      <c r="O68" s="52"/>
      <c r="P68" s="37"/>
    </row>
    <row r="69" spans="2:16" s="30" customFormat="1" ht="30" customHeight="1" x14ac:dyDescent="0.3">
      <c r="B69" s="31"/>
      <c r="C69" s="121" t="s">
        <v>2</v>
      </c>
      <c r="D69" s="100"/>
      <c r="E69" s="93" t="str">
        <f>E6</f>
        <v>Osvětlení průmyslových hal INPROMA, spol. s r.o.</v>
      </c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37"/>
    </row>
    <row r="70" spans="2:16" s="30" customFormat="1" ht="18" customHeight="1" x14ac:dyDescent="0.3">
      <c r="B70" s="31"/>
      <c r="C70" s="121" t="s">
        <v>3</v>
      </c>
      <c r="D70" s="100"/>
      <c r="E70" s="65" t="str">
        <f>E7</f>
        <v>SO 01</v>
      </c>
      <c r="F70" s="100"/>
      <c r="G70" s="101" t="s">
        <v>4</v>
      </c>
      <c r="H70" s="101"/>
      <c r="I70" s="101"/>
      <c r="J70" s="101"/>
      <c r="K70" s="101"/>
      <c r="L70" s="101"/>
      <c r="M70" s="101"/>
      <c r="N70" s="97">
        <f>G7</f>
        <v>44622</v>
      </c>
      <c r="O70" s="122"/>
      <c r="P70" s="37"/>
    </row>
    <row r="71" spans="2:16" s="30" customFormat="1" ht="6.95" customHeight="1" x14ac:dyDescent="0.3">
      <c r="B71" s="31"/>
      <c r="C71" s="121"/>
      <c r="D71" s="100"/>
      <c r="E71" s="123"/>
      <c r="F71" s="100"/>
      <c r="G71" s="124"/>
      <c r="H71" s="124"/>
      <c r="I71" s="124"/>
      <c r="J71" s="124"/>
      <c r="K71" s="124"/>
      <c r="L71" s="124"/>
      <c r="M71" s="124"/>
      <c r="N71" s="123"/>
      <c r="O71" s="100"/>
      <c r="P71" s="37"/>
    </row>
    <row r="72" spans="2:16" s="30" customFormat="1" ht="29.45" customHeight="1" x14ac:dyDescent="0.3">
      <c r="B72" s="31"/>
      <c r="C72" s="121" t="s">
        <v>5</v>
      </c>
      <c r="D72" s="100"/>
      <c r="E72" s="99" t="str">
        <f>E9</f>
        <v xml:space="preserve">INPROMA, spol. s r.o. </v>
      </c>
      <c r="F72" s="100"/>
      <c r="G72" s="101" t="s">
        <v>9</v>
      </c>
      <c r="H72" s="101"/>
      <c r="I72" s="101"/>
      <c r="J72" s="101"/>
      <c r="K72" s="101"/>
      <c r="L72" s="101"/>
      <c r="M72" s="101"/>
      <c r="N72" s="102" t="str">
        <f>E15</f>
        <v>PowRev s.r.o.,Nad Nádražím 794, 74714 Ludgeřovice, Ing. Jaromír Dudek</v>
      </c>
      <c r="O72" s="102"/>
      <c r="P72" s="37"/>
    </row>
    <row r="73" spans="2:16" s="30" customFormat="1" ht="14.45" customHeight="1" x14ac:dyDescent="0.3">
      <c r="B73" s="31"/>
      <c r="C73" s="121" t="s">
        <v>8</v>
      </c>
      <c r="D73" s="100"/>
      <c r="E73" s="99">
        <f>E12</f>
        <v>0</v>
      </c>
      <c r="F73" s="100"/>
      <c r="G73" s="124"/>
      <c r="H73" s="124"/>
      <c r="I73" s="124"/>
      <c r="J73" s="124"/>
      <c r="K73" s="124"/>
      <c r="L73" s="124"/>
      <c r="M73" s="124"/>
      <c r="N73" s="100"/>
      <c r="O73" s="92"/>
      <c r="P73" s="37"/>
    </row>
    <row r="74" spans="2:16" s="30" customFormat="1" ht="10.35" customHeight="1" x14ac:dyDescent="0.3">
      <c r="B74" s="31"/>
      <c r="C74" s="125"/>
      <c r="D74" s="39"/>
      <c r="E74" s="39"/>
      <c r="F74" s="39"/>
      <c r="G74" s="40"/>
      <c r="H74" s="40"/>
      <c r="I74" s="40"/>
      <c r="J74" s="40"/>
      <c r="K74" s="40"/>
      <c r="L74" s="40"/>
      <c r="M74" s="40"/>
      <c r="N74" s="39"/>
      <c r="O74" s="39"/>
      <c r="P74" s="37"/>
    </row>
    <row r="75" spans="2:16" s="30" customFormat="1" ht="29.25" customHeight="1" x14ac:dyDescent="0.25">
      <c r="B75" s="31"/>
      <c r="C75" s="126" t="s">
        <v>20</v>
      </c>
      <c r="D75" s="59"/>
      <c r="E75" s="59"/>
      <c r="F75" s="59"/>
      <c r="G75" s="60"/>
      <c r="H75" s="60"/>
      <c r="I75" s="60"/>
      <c r="J75" s="60"/>
      <c r="K75" s="60"/>
      <c r="L75" s="60"/>
      <c r="M75" s="60"/>
      <c r="N75" s="59"/>
      <c r="O75" s="127">
        <f>SUM(O78,O89,O105,O150,O176,O190,O213)</f>
        <v>0</v>
      </c>
      <c r="P75" s="37"/>
    </row>
    <row r="76" spans="2:16" s="134" customFormat="1" ht="15.6" customHeight="1" x14ac:dyDescent="0.2">
      <c r="B76" s="128"/>
      <c r="C76" s="129"/>
      <c r="D76" s="130"/>
      <c r="E76" s="130"/>
      <c r="F76" s="130"/>
      <c r="G76" s="131"/>
      <c r="H76" s="131"/>
      <c r="I76" s="131"/>
      <c r="J76" s="131"/>
      <c r="K76" s="131"/>
      <c r="L76" s="131"/>
      <c r="M76" s="131"/>
      <c r="N76" s="130"/>
      <c r="O76" s="132"/>
      <c r="P76" s="133"/>
    </row>
    <row r="77" spans="2:16" s="30" customFormat="1" ht="26.25" thickBot="1" x14ac:dyDescent="0.35">
      <c r="B77" s="135"/>
      <c r="C77" s="136" t="s">
        <v>31</v>
      </c>
      <c r="D77" s="136"/>
      <c r="E77" s="137" t="s">
        <v>30</v>
      </c>
      <c r="F77" s="138" t="s">
        <v>26</v>
      </c>
      <c r="G77" s="139" t="s">
        <v>158</v>
      </c>
      <c r="H77" s="140" t="s">
        <v>168</v>
      </c>
      <c r="I77" s="140" t="s">
        <v>159</v>
      </c>
      <c r="J77" s="140" t="s">
        <v>160</v>
      </c>
      <c r="K77" s="140" t="s">
        <v>167</v>
      </c>
      <c r="L77" s="140" t="s">
        <v>180</v>
      </c>
      <c r="M77" s="140" t="s">
        <v>180</v>
      </c>
      <c r="N77" s="141" t="s">
        <v>28</v>
      </c>
      <c r="O77" s="141" t="s">
        <v>29</v>
      </c>
      <c r="P77" s="142"/>
    </row>
    <row r="78" spans="2:16" s="30" customFormat="1" ht="18.75" thickBot="1" x14ac:dyDescent="0.3">
      <c r="B78" s="135"/>
      <c r="C78" s="143" t="s">
        <v>32</v>
      </c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5">
        <f>SUM(O79:O86)</f>
        <v>0</v>
      </c>
      <c r="P78" s="142"/>
    </row>
    <row r="79" spans="2:16" s="30" customFormat="1" ht="42.75" x14ac:dyDescent="0.3">
      <c r="B79" s="135"/>
      <c r="C79" s="146">
        <v>1</v>
      </c>
      <c r="D79" s="147"/>
      <c r="E79" s="148" t="s">
        <v>196</v>
      </c>
      <c r="F79" s="149" t="s">
        <v>38</v>
      </c>
      <c r="G79" s="150">
        <f t="shared" ref="G79:G84" si="0">H79+I79+J79+K79+L79+M79</f>
        <v>72</v>
      </c>
      <c r="H79" s="151">
        <f>SUM(H106:H119)</f>
        <v>16</v>
      </c>
      <c r="I79" s="151">
        <f t="shared" ref="I79:K79" si="1">SUM(I106:I119)</f>
        <v>27</v>
      </c>
      <c r="J79" s="151">
        <f t="shared" si="1"/>
        <v>19</v>
      </c>
      <c r="K79" s="151">
        <f t="shared" si="1"/>
        <v>10</v>
      </c>
      <c r="L79" s="151"/>
      <c r="M79" s="151"/>
      <c r="N79" s="152">
        <v>0</v>
      </c>
      <c r="O79" s="153">
        <f t="shared" ref="O79:O84" si="2">ROUND(N79*G79,2)</f>
        <v>0</v>
      </c>
      <c r="P79" s="142"/>
    </row>
    <row r="80" spans="2:16" s="30" customFormat="1" ht="14.25" hidden="1" customHeight="1" x14ac:dyDescent="0.3">
      <c r="B80" s="135"/>
      <c r="C80" s="146">
        <f>1+C79</f>
        <v>2</v>
      </c>
      <c r="D80" s="147"/>
      <c r="E80" s="148" t="s">
        <v>106</v>
      </c>
      <c r="F80" s="149" t="s">
        <v>38</v>
      </c>
      <c r="G80" s="150"/>
      <c r="H80" s="154"/>
      <c r="I80" s="154"/>
      <c r="J80" s="154"/>
      <c r="K80" s="154"/>
      <c r="L80" s="154"/>
      <c r="M80" s="154"/>
      <c r="N80" s="155"/>
      <c r="O80" s="156">
        <f t="shared" si="2"/>
        <v>0</v>
      </c>
      <c r="P80" s="142"/>
    </row>
    <row r="81" spans="2:16" s="30" customFormat="1" ht="14.25" x14ac:dyDescent="0.3">
      <c r="B81" s="135"/>
      <c r="C81" s="146">
        <f t="shared" ref="C81:C84" si="3">1+C80</f>
        <v>3</v>
      </c>
      <c r="D81" s="147"/>
      <c r="E81" s="148" t="s">
        <v>197</v>
      </c>
      <c r="F81" s="149" t="s">
        <v>39</v>
      </c>
      <c r="G81" s="150">
        <f t="shared" si="0"/>
        <v>200</v>
      </c>
      <c r="H81" s="154">
        <v>0</v>
      </c>
      <c r="I81" s="154">
        <v>200</v>
      </c>
      <c r="J81" s="154"/>
      <c r="K81" s="154"/>
      <c r="L81" s="154"/>
      <c r="M81" s="154"/>
      <c r="N81" s="155">
        <v>0</v>
      </c>
      <c r="O81" s="156">
        <f t="shared" si="2"/>
        <v>0</v>
      </c>
      <c r="P81" s="142"/>
    </row>
    <row r="82" spans="2:16" s="30" customFormat="1" ht="14.25" x14ac:dyDescent="0.3">
      <c r="B82" s="135"/>
      <c r="C82" s="146">
        <f t="shared" si="3"/>
        <v>4</v>
      </c>
      <c r="D82" s="147"/>
      <c r="E82" s="148" t="s">
        <v>107</v>
      </c>
      <c r="F82" s="149" t="s">
        <v>39</v>
      </c>
      <c r="G82" s="150">
        <f t="shared" si="0"/>
        <v>200</v>
      </c>
      <c r="H82" s="154">
        <v>0</v>
      </c>
      <c r="I82" s="154">
        <v>200</v>
      </c>
      <c r="J82" s="154"/>
      <c r="K82" s="154"/>
      <c r="L82" s="154"/>
      <c r="M82" s="154"/>
      <c r="N82" s="155">
        <v>0</v>
      </c>
      <c r="O82" s="156">
        <f t="shared" si="2"/>
        <v>0</v>
      </c>
      <c r="P82" s="142"/>
    </row>
    <row r="83" spans="2:16" s="30" customFormat="1" ht="14.25" x14ac:dyDescent="0.3">
      <c r="B83" s="135"/>
      <c r="C83" s="146">
        <f t="shared" si="3"/>
        <v>5</v>
      </c>
      <c r="D83" s="147"/>
      <c r="E83" s="148" t="s">
        <v>199</v>
      </c>
      <c r="F83" s="149" t="s">
        <v>38</v>
      </c>
      <c r="G83" s="150">
        <f t="shared" si="0"/>
        <v>3</v>
      </c>
      <c r="H83" s="154">
        <v>0</v>
      </c>
      <c r="I83" s="154">
        <v>3</v>
      </c>
      <c r="J83" s="154"/>
      <c r="K83" s="154"/>
      <c r="L83" s="154"/>
      <c r="M83" s="154"/>
      <c r="N83" s="155">
        <v>0</v>
      </c>
      <c r="O83" s="156">
        <f t="shared" si="2"/>
        <v>0</v>
      </c>
      <c r="P83" s="142"/>
    </row>
    <row r="84" spans="2:16" s="30" customFormat="1" ht="28.9" customHeight="1" x14ac:dyDescent="0.3">
      <c r="B84" s="135"/>
      <c r="C84" s="146">
        <f t="shared" si="3"/>
        <v>6</v>
      </c>
      <c r="D84" s="147"/>
      <c r="E84" s="148" t="s">
        <v>198</v>
      </c>
      <c r="F84" s="149" t="s">
        <v>45</v>
      </c>
      <c r="G84" s="150">
        <f t="shared" si="0"/>
        <v>8</v>
      </c>
      <c r="H84" s="154">
        <v>2</v>
      </c>
      <c r="I84" s="154">
        <v>2</v>
      </c>
      <c r="J84" s="154">
        <v>2</v>
      </c>
      <c r="K84" s="154">
        <v>2</v>
      </c>
      <c r="L84" s="154"/>
      <c r="M84" s="154"/>
      <c r="N84" s="155">
        <v>0</v>
      </c>
      <c r="O84" s="156">
        <f t="shared" si="2"/>
        <v>0</v>
      </c>
      <c r="P84" s="142"/>
    </row>
    <row r="85" spans="2:16" s="30" customFormat="1" ht="13.5" hidden="1" customHeight="1" x14ac:dyDescent="0.3">
      <c r="B85" s="135"/>
      <c r="C85" s="157" t="s">
        <v>54</v>
      </c>
      <c r="D85" s="157"/>
      <c r="E85" s="148"/>
      <c r="F85" s="149" t="s">
        <v>38</v>
      </c>
      <c r="G85" s="154"/>
      <c r="H85" s="154"/>
      <c r="I85" s="154"/>
      <c r="J85" s="154"/>
      <c r="K85" s="154"/>
      <c r="L85" s="154"/>
      <c r="M85" s="154"/>
      <c r="N85" s="155">
        <v>0</v>
      </c>
      <c r="O85" s="156">
        <f t="shared" ref="O85:O86" si="4">ROUND(N85*G85,2)</f>
        <v>0</v>
      </c>
      <c r="P85" s="142"/>
    </row>
    <row r="86" spans="2:16" s="30" customFormat="1" ht="14.25" hidden="1" customHeight="1" x14ac:dyDescent="0.3">
      <c r="B86" s="135"/>
      <c r="C86" s="158" t="s">
        <v>96</v>
      </c>
      <c r="D86" s="158"/>
      <c r="E86" s="148"/>
      <c r="F86" s="149" t="s">
        <v>38</v>
      </c>
      <c r="G86" s="154"/>
      <c r="H86" s="154"/>
      <c r="I86" s="154"/>
      <c r="J86" s="154"/>
      <c r="K86" s="154"/>
      <c r="L86" s="154"/>
      <c r="M86" s="154"/>
      <c r="N86" s="155">
        <v>0</v>
      </c>
      <c r="O86" s="156">
        <f t="shared" si="4"/>
        <v>0</v>
      </c>
      <c r="P86" s="142"/>
    </row>
    <row r="87" spans="2:16" s="30" customFormat="1" ht="24.75" customHeight="1" x14ac:dyDescent="0.3">
      <c r="B87" s="135"/>
      <c r="C87" s="159"/>
      <c r="D87" s="159"/>
      <c r="E87" s="160"/>
      <c r="F87" s="161"/>
      <c r="G87" s="162"/>
      <c r="H87" s="162"/>
      <c r="I87" s="162"/>
      <c r="J87" s="162"/>
      <c r="K87" s="162"/>
      <c r="L87" s="162"/>
      <c r="M87" s="162"/>
      <c r="N87" s="163"/>
      <c r="O87" s="164"/>
      <c r="P87" s="142"/>
    </row>
    <row r="88" spans="2:16" s="30" customFormat="1" ht="26.25" thickBot="1" x14ac:dyDescent="0.35">
      <c r="B88" s="135"/>
      <c r="C88" s="136" t="s">
        <v>31</v>
      </c>
      <c r="D88" s="136"/>
      <c r="E88" s="137" t="s">
        <v>30</v>
      </c>
      <c r="F88" s="138" t="s">
        <v>26</v>
      </c>
      <c r="G88" s="139" t="s">
        <v>158</v>
      </c>
      <c r="H88" s="140" t="s">
        <v>168</v>
      </c>
      <c r="I88" s="140" t="s">
        <v>159</v>
      </c>
      <c r="J88" s="140" t="s">
        <v>160</v>
      </c>
      <c r="K88" s="140" t="s">
        <v>167</v>
      </c>
      <c r="L88" s="140" t="s">
        <v>180</v>
      </c>
      <c r="M88" s="140" t="s">
        <v>180</v>
      </c>
      <c r="N88" s="141" t="s">
        <v>28</v>
      </c>
      <c r="O88" s="141" t="s">
        <v>29</v>
      </c>
      <c r="P88" s="142"/>
    </row>
    <row r="89" spans="2:16" s="30" customFormat="1" ht="18.75" thickBot="1" x14ac:dyDescent="0.3">
      <c r="B89" s="135"/>
      <c r="C89" s="143" t="s">
        <v>114</v>
      </c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5">
        <f>SUM(O90:O102)</f>
        <v>0</v>
      </c>
      <c r="P89" s="142"/>
    </row>
    <row r="90" spans="2:16" s="30" customFormat="1" ht="28.5" x14ac:dyDescent="0.3">
      <c r="B90" s="135"/>
      <c r="C90" s="146">
        <f>1+C84</f>
        <v>7</v>
      </c>
      <c r="D90" s="147"/>
      <c r="E90" s="148" t="s">
        <v>200</v>
      </c>
      <c r="F90" s="149" t="s">
        <v>39</v>
      </c>
      <c r="G90" s="150">
        <f t="shared" ref="G90:G100" si="5">H90+I90+J90+K90+L90+M90</f>
        <v>200</v>
      </c>
      <c r="H90" s="165"/>
      <c r="I90" s="165">
        <v>200</v>
      </c>
      <c r="J90" s="165"/>
      <c r="K90" s="165"/>
      <c r="L90" s="165"/>
      <c r="M90" s="165"/>
      <c r="N90" s="152">
        <v>0</v>
      </c>
      <c r="O90" s="153">
        <f>ROUND(N90*G90,2)</f>
        <v>0</v>
      </c>
      <c r="P90" s="142"/>
    </row>
    <row r="91" spans="2:16" s="30" customFormat="1" ht="14.25" x14ac:dyDescent="0.3">
      <c r="B91" s="135"/>
      <c r="C91" s="146">
        <f t="shared" ref="C91:C100" si="6">1+C90</f>
        <v>8</v>
      </c>
      <c r="D91" s="166"/>
      <c r="E91" s="148" t="s">
        <v>134</v>
      </c>
      <c r="F91" s="149" t="s">
        <v>38</v>
      </c>
      <c r="G91" s="150">
        <f t="shared" si="5"/>
        <v>220</v>
      </c>
      <c r="H91" s="165"/>
      <c r="I91" s="165">
        <v>220</v>
      </c>
      <c r="J91" s="165"/>
      <c r="K91" s="165"/>
      <c r="L91" s="165"/>
      <c r="M91" s="165"/>
      <c r="N91" s="155">
        <v>0</v>
      </c>
      <c r="O91" s="156">
        <f t="shared" ref="O91:O97" si="7">ROUND(N91*G91,2)</f>
        <v>0</v>
      </c>
      <c r="P91" s="142"/>
    </row>
    <row r="92" spans="2:16" s="30" customFormat="1" ht="1.5" hidden="1" customHeight="1" x14ac:dyDescent="0.3">
      <c r="B92" s="135"/>
      <c r="C92" s="146">
        <f t="shared" si="6"/>
        <v>9</v>
      </c>
      <c r="D92" s="147"/>
      <c r="E92" s="148" t="s">
        <v>135</v>
      </c>
      <c r="F92" s="149" t="s">
        <v>39</v>
      </c>
      <c r="G92" s="150">
        <f t="shared" si="5"/>
        <v>0</v>
      </c>
      <c r="H92" s="165"/>
      <c r="I92" s="165"/>
      <c r="J92" s="165"/>
      <c r="K92" s="165"/>
      <c r="L92" s="165"/>
      <c r="M92" s="165"/>
      <c r="N92" s="155"/>
      <c r="O92" s="156">
        <f t="shared" si="7"/>
        <v>0</v>
      </c>
      <c r="P92" s="142"/>
    </row>
    <row r="93" spans="2:16" s="30" customFormat="1" ht="14.25" hidden="1" x14ac:dyDescent="0.3">
      <c r="B93" s="135"/>
      <c r="C93" s="146">
        <f t="shared" si="6"/>
        <v>10</v>
      </c>
      <c r="D93" s="147"/>
      <c r="E93" s="148" t="s">
        <v>136</v>
      </c>
      <c r="F93" s="149" t="s">
        <v>38</v>
      </c>
      <c r="G93" s="150">
        <f t="shared" si="5"/>
        <v>0</v>
      </c>
      <c r="H93" s="165"/>
      <c r="I93" s="165"/>
      <c r="J93" s="165"/>
      <c r="K93" s="165"/>
      <c r="L93" s="165"/>
      <c r="M93" s="165"/>
      <c r="N93" s="155"/>
      <c r="O93" s="156">
        <f t="shared" si="7"/>
        <v>0</v>
      </c>
      <c r="P93" s="142"/>
    </row>
    <row r="94" spans="2:16" s="30" customFormat="1" ht="13.5" customHeight="1" x14ac:dyDescent="0.3">
      <c r="B94" s="135"/>
      <c r="C94" s="146">
        <f t="shared" si="6"/>
        <v>11</v>
      </c>
      <c r="D94" s="147"/>
      <c r="E94" s="148" t="s">
        <v>137</v>
      </c>
      <c r="F94" s="149" t="s">
        <v>39</v>
      </c>
      <c r="G94" s="150">
        <f t="shared" si="5"/>
        <v>200</v>
      </c>
      <c r="H94" s="165"/>
      <c r="I94" s="165">
        <v>200</v>
      </c>
      <c r="J94" s="165"/>
      <c r="K94" s="165"/>
      <c r="L94" s="165"/>
      <c r="M94" s="165"/>
      <c r="N94" s="155">
        <v>0</v>
      </c>
      <c r="O94" s="156">
        <f t="shared" si="7"/>
        <v>0</v>
      </c>
      <c r="P94" s="142"/>
    </row>
    <row r="95" spans="2:16" s="30" customFormat="1" ht="14.25" x14ac:dyDescent="0.3">
      <c r="B95" s="135"/>
      <c r="C95" s="146">
        <f t="shared" si="6"/>
        <v>12</v>
      </c>
      <c r="D95" s="166"/>
      <c r="E95" s="148" t="s">
        <v>139</v>
      </c>
      <c r="F95" s="149" t="s">
        <v>39</v>
      </c>
      <c r="G95" s="150">
        <f t="shared" si="5"/>
        <v>60</v>
      </c>
      <c r="H95" s="165">
        <v>30</v>
      </c>
      <c r="I95" s="165">
        <v>30</v>
      </c>
      <c r="J95" s="165"/>
      <c r="K95" s="165"/>
      <c r="L95" s="165"/>
      <c r="M95" s="165"/>
      <c r="N95" s="155">
        <v>0</v>
      </c>
      <c r="O95" s="156">
        <f t="shared" si="7"/>
        <v>0</v>
      </c>
      <c r="P95" s="142"/>
    </row>
    <row r="96" spans="2:16" s="30" customFormat="1" ht="14.25" hidden="1" customHeight="1" x14ac:dyDescent="0.3">
      <c r="B96" s="135"/>
      <c r="C96" s="146">
        <f t="shared" si="6"/>
        <v>13</v>
      </c>
      <c r="D96" s="147"/>
      <c r="E96" s="167" t="s">
        <v>138</v>
      </c>
      <c r="F96" s="149" t="s">
        <v>38</v>
      </c>
      <c r="G96" s="150">
        <f t="shared" si="5"/>
        <v>0</v>
      </c>
      <c r="H96" s="165"/>
      <c r="I96" s="165"/>
      <c r="J96" s="165"/>
      <c r="K96" s="165"/>
      <c r="L96" s="165"/>
      <c r="M96" s="165"/>
      <c r="N96" s="155"/>
      <c r="O96" s="156">
        <f t="shared" si="7"/>
        <v>0</v>
      </c>
      <c r="P96" s="142"/>
    </row>
    <row r="97" spans="2:16" s="30" customFormat="1" ht="14.25" hidden="1" customHeight="1" x14ac:dyDescent="0.3">
      <c r="B97" s="135"/>
      <c r="C97" s="146">
        <f t="shared" si="6"/>
        <v>14</v>
      </c>
      <c r="D97" s="166"/>
      <c r="E97" s="167" t="s">
        <v>141</v>
      </c>
      <c r="F97" s="149" t="s">
        <v>38</v>
      </c>
      <c r="G97" s="150">
        <f t="shared" si="5"/>
        <v>0</v>
      </c>
      <c r="H97" s="165"/>
      <c r="I97" s="165"/>
      <c r="J97" s="165"/>
      <c r="K97" s="165"/>
      <c r="L97" s="165"/>
      <c r="M97" s="165"/>
      <c r="N97" s="155"/>
      <c r="O97" s="156">
        <f t="shared" si="7"/>
        <v>0</v>
      </c>
      <c r="P97" s="142"/>
    </row>
    <row r="98" spans="2:16" s="30" customFormat="1" ht="14.25" customHeight="1" x14ac:dyDescent="0.3">
      <c r="B98" s="135"/>
      <c r="C98" s="146">
        <f t="shared" si="6"/>
        <v>15</v>
      </c>
      <c r="D98" s="166"/>
      <c r="E98" s="167" t="s">
        <v>140</v>
      </c>
      <c r="F98" s="149" t="s">
        <v>39</v>
      </c>
      <c r="G98" s="150">
        <f t="shared" si="5"/>
        <v>40</v>
      </c>
      <c r="H98" s="165">
        <v>10</v>
      </c>
      <c r="I98" s="165">
        <v>10</v>
      </c>
      <c r="J98" s="165">
        <v>10</v>
      </c>
      <c r="K98" s="165">
        <v>10</v>
      </c>
      <c r="L98" s="165"/>
      <c r="M98" s="165"/>
      <c r="N98" s="155">
        <v>0</v>
      </c>
      <c r="O98" s="156">
        <f t="shared" ref="O98:O100" si="8">ROUND(N98*G98,2)</f>
        <v>0</v>
      </c>
      <c r="P98" s="142"/>
    </row>
    <row r="99" spans="2:16" s="30" customFormat="1" ht="14.25" customHeight="1" x14ac:dyDescent="0.3">
      <c r="B99" s="135"/>
      <c r="C99" s="146">
        <f t="shared" si="6"/>
        <v>16</v>
      </c>
      <c r="D99" s="166"/>
      <c r="E99" s="167" t="s">
        <v>142</v>
      </c>
      <c r="F99" s="149" t="s">
        <v>38</v>
      </c>
      <c r="G99" s="150">
        <f t="shared" si="5"/>
        <v>3</v>
      </c>
      <c r="H99" s="165">
        <v>0</v>
      </c>
      <c r="I99" s="165">
        <v>3</v>
      </c>
      <c r="J99" s="165"/>
      <c r="K99" s="165"/>
      <c r="L99" s="165"/>
      <c r="M99" s="165"/>
      <c r="N99" s="155">
        <v>0</v>
      </c>
      <c r="O99" s="156">
        <f t="shared" si="8"/>
        <v>0</v>
      </c>
      <c r="P99" s="142"/>
    </row>
    <row r="100" spans="2:16" s="30" customFormat="1" ht="14.25" customHeight="1" x14ac:dyDescent="0.3">
      <c r="B100" s="135"/>
      <c r="C100" s="146">
        <f t="shared" si="6"/>
        <v>17</v>
      </c>
      <c r="D100" s="166"/>
      <c r="E100" s="167" t="s">
        <v>143</v>
      </c>
      <c r="F100" s="149" t="s">
        <v>40</v>
      </c>
      <c r="G100" s="150">
        <f t="shared" si="5"/>
        <v>0.4</v>
      </c>
      <c r="H100" s="165">
        <v>0.1</v>
      </c>
      <c r="I100" s="165">
        <v>0.1</v>
      </c>
      <c r="J100" s="165">
        <v>0.1</v>
      </c>
      <c r="K100" s="165">
        <v>0.1</v>
      </c>
      <c r="L100" s="165"/>
      <c r="M100" s="165"/>
      <c r="N100" s="155">
        <v>0</v>
      </c>
      <c r="O100" s="156">
        <f t="shared" si="8"/>
        <v>0</v>
      </c>
      <c r="P100" s="142"/>
    </row>
    <row r="101" spans="2:16" s="30" customFormat="1" ht="0.75" customHeight="1" x14ac:dyDescent="0.3">
      <c r="B101" s="135"/>
      <c r="C101" s="158" t="s">
        <v>55</v>
      </c>
      <c r="D101" s="158"/>
      <c r="E101" s="167"/>
      <c r="F101" s="149"/>
      <c r="G101" s="168">
        <v>0</v>
      </c>
      <c r="H101" s="168"/>
      <c r="I101" s="168"/>
      <c r="J101" s="168"/>
      <c r="K101" s="168"/>
      <c r="L101" s="168"/>
      <c r="M101" s="168"/>
      <c r="N101" s="155">
        <v>0</v>
      </c>
      <c r="O101" s="156">
        <f>ROUND(N101*G101,2)</f>
        <v>0</v>
      </c>
      <c r="P101" s="142"/>
    </row>
    <row r="102" spans="2:16" s="30" customFormat="1" ht="16.5" hidden="1" customHeight="1" x14ac:dyDescent="0.3">
      <c r="B102" s="135"/>
      <c r="C102" s="157" t="s">
        <v>56</v>
      </c>
      <c r="D102" s="157"/>
      <c r="E102" s="167"/>
      <c r="F102" s="149"/>
      <c r="G102" s="168">
        <v>0</v>
      </c>
      <c r="H102" s="168"/>
      <c r="I102" s="168"/>
      <c r="J102" s="168"/>
      <c r="K102" s="168"/>
      <c r="L102" s="168"/>
      <c r="M102" s="168"/>
      <c r="N102" s="155">
        <v>0</v>
      </c>
      <c r="O102" s="156">
        <f>ROUND(N102*G102,2)</f>
        <v>0</v>
      </c>
      <c r="P102" s="142"/>
    </row>
    <row r="103" spans="2:16" s="30" customFormat="1" x14ac:dyDescent="0.3">
      <c r="B103" s="135"/>
      <c r="C103" s="159"/>
      <c r="D103" s="159"/>
      <c r="E103" s="160"/>
      <c r="F103" s="161"/>
      <c r="G103" s="162"/>
      <c r="H103" s="162"/>
      <c r="I103" s="162"/>
      <c r="J103" s="162"/>
      <c r="K103" s="162"/>
      <c r="L103" s="162"/>
      <c r="M103" s="162"/>
      <c r="N103" s="163"/>
      <c r="O103" s="164"/>
      <c r="P103" s="142"/>
    </row>
    <row r="104" spans="2:16" s="30" customFormat="1" ht="26.25" thickBot="1" x14ac:dyDescent="0.35">
      <c r="B104" s="135"/>
      <c r="C104" s="138" t="s">
        <v>31</v>
      </c>
      <c r="D104" s="137"/>
      <c r="E104" s="137" t="s">
        <v>30</v>
      </c>
      <c r="F104" s="138" t="s">
        <v>26</v>
      </c>
      <c r="G104" s="139" t="s">
        <v>27</v>
      </c>
      <c r="H104" s="140" t="s">
        <v>168</v>
      </c>
      <c r="I104" s="140" t="s">
        <v>159</v>
      </c>
      <c r="J104" s="140" t="s">
        <v>160</v>
      </c>
      <c r="K104" s="140" t="s">
        <v>167</v>
      </c>
      <c r="L104" s="140" t="s">
        <v>180</v>
      </c>
      <c r="M104" s="140" t="s">
        <v>180</v>
      </c>
      <c r="N104" s="141" t="s">
        <v>28</v>
      </c>
      <c r="O104" s="141" t="s">
        <v>29</v>
      </c>
      <c r="P104" s="142"/>
    </row>
    <row r="105" spans="2:16" s="30" customFormat="1" ht="18.75" thickBot="1" x14ac:dyDescent="0.3">
      <c r="B105" s="135"/>
      <c r="C105" s="169" t="s">
        <v>108</v>
      </c>
      <c r="D105" s="170"/>
      <c r="E105" s="170"/>
      <c r="F105" s="170"/>
      <c r="G105" s="171"/>
      <c r="H105" s="171"/>
      <c r="I105" s="171"/>
      <c r="J105" s="171"/>
      <c r="K105" s="171"/>
      <c r="L105" s="171"/>
      <c r="M105" s="171"/>
      <c r="N105" s="170"/>
      <c r="O105" s="145">
        <f>SUM(O106:O147)</f>
        <v>0</v>
      </c>
      <c r="P105" s="142"/>
    </row>
    <row r="106" spans="2:16" s="30" customFormat="1" ht="13.9" customHeight="1" x14ac:dyDescent="0.3">
      <c r="B106" s="135"/>
      <c r="C106" s="146">
        <f>1+C100</f>
        <v>18</v>
      </c>
      <c r="D106" s="147"/>
      <c r="E106" s="148" t="s">
        <v>154</v>
      </c>
      <c r="F106" s="149" t="s">
        <v>38</v>
      </c>
      <c r="G106" s="150">
        <f>H106+I106+J106+K106+L106+M106</f>
        <v>9</v>
      </c>
      <c r="H106" s="165"/>
      <c r="I106" s="165"/>
      <c r="J106" s="165">
        <v>9</v>
      </c>
      <c r="K106" s="165"/>
      <c r="L106" s="165"/>
      <c r="M106" s="165"/>
      <c r="N106" s="155">
        <v>0</v>
      </c>
      <c r="O106" s="156">
        <f>ROUND(N106*G106,2)</f>
        <v>0</v>
      </c>
      <c r="P106" s="142"/>
    </row>
    <row r="107" spans="2:16" s="30" customFormat="1" ht="13.9" customHeight="1" x14ac:dyDescent="0.3">
      <c r="B107" s="135"/>
      <c r="C107" s="146">
        <f t="shared" ref="C107:C147" si="9">1+C106</f>
        <v>19</v>
      </c>
      <c r="D107" s="147"/>
      <c r="E107" s="148" t="s">
        <v>155</v>
      </c>
      <c r="F107" s="149" t="s">
        <v>38</v>
      </c>
      <c r="G107" s="150">
        <f t="shared" ref="G107:G147" si="10">H107+I107+J107+K107+L107+M107</f>
        <v>20</v>
      </c>
      <c r="H107" s="165"/>
      <c r="I107" s="165">
        <v>20</v>
      </c>
      <c r="J107" s="165"/>
      <c r="K107" s="165"/>
      <c r="L107" s="165"/>
      <c r="M107" s="165"/>
      <c r="N107" s="155">
        <v>0</v>
      </c>
      <c r="O107" s="156">
        <f t="shared" ref="O107" si="11">ROUND(N107*G107,2)</f>
        <v>0</v>
      </c>
      <c r="P107" s="142"/>
    </row>
    <row r="108" spans="2:16" s="30" customFormat="1" ht="13.9" customHeight="1" x14ac:dyDescent="0.3">
      <c r="B108" s="135"/>
      <c r="C108" s="146">
        <f t="shared" si="9"/>
        <v>20</v>
      </c>
      <c r="D108" s="147"/>
      <c r="E108" s="148" t="s">
        <v>156</v>
      </c>
      <c r="F108" s="149" t="s">
        <v>38</v>
      </c>
      <c r="G108" s="150">
        <f t="shared" si="10"/>
        <v>10</v>
      </c>
      <c r="H108" s="165"/>
      <c r="I108" s="165"/>
      <c r="J108" s="165"/>
      <c r="K108" s="165">
        <v>10</v>
      </c>
      <c r="L108" s="165"/>
      <c r="M108" s="165"/>
      <c r="N108" s="155">
        <v>0</v>
      </c>
      <c r="O108" s="156">
        <f t="shared" ref="O108:O147" si="12">ROUND(N108*G108,2)</f>
        <v>0</v>
      </c>
      <c r="P108" s="142"/>
    </row>
    <row r="109" spans="2:16" s="30" customFormat="1" ht="13.9" customHeight="1" x14ac:dyDescent="0.3">
      <c r="B109" s="135"/>
      <c r="C109" s="146">
        <f t="shared" si="9"/>
        <v>21</v>
      </c>
      <c r="D109" s="147"/>
      <c r="E109" s="148" t="s">
        <v>169</v>
      </c>
      <c r="F109" s="149" t="s">
        <v>38</v>
      </c>
      <c r="G109" s="150">
        <f t="shared" si="10"/>
        <v>7</v>
      </c>
      <c r="H109" s="165"/>
      <c r="I109" s="165">
        <v>7</v>
      </c>
      <c r="J109" s="165"/>
      <c r="K109" s="165"/>
      <c r="L109" s="165"/>
      <c r="M109" s="165"/>
      <c r="N109" s="155">
        <v>0</v>
      </c>
      <c r="O109" s="156">
        <f t="shared" ref="O109:O112" si="13">ROUND(N109*G109,2)</f>
        <v>0</v>
      </c>
      <c r="P109" s="142"/>
    </row>
    <row r="110" spans="2:16" s="30" customFormat="1" ht="12.75" customHeight="1" x14ac:dyDescent="0.3">
      <c r="B110" s="135"/>
      <c r="C110" s="146">
        <f t="shared" si="9"/>
        <v>22</v>
      </c>
      <c r="D110" s="147"/>
      <c r="E110" s="148" t="s">
        <v>170</v>
      </c>
      <c r="F110" s="149" t="s">
        <v>38</v>
      </c>
      <c r="G110" s="150">
        <f t="shared" si="10"/>
        <v>14</v>
      </c>
      <c r="H110" s="165">
        <v>4</v>
      </c>
      <c r="I110" s="165"/>
      <c r="J110" s="165">
        <v>10</v>
      </c>
      <c r="K110" s="165"/>
      <c r="L110" s="165"/>
      <c r="M110" s="165"/>
      <c r="N110" s="155">
        <v>0</v>
      </c>
      <c r="O110" s="156">
        <f t="shared" si="13"/>
        <v>0</v>
      </c>
      <c r="P110" s="142"/>
    </row>
    <row r="111" spans="2:16" s="30" customFormat="1" ht="13.5" hidden="1" customHeight="1" x14ac:dyDescent="0.3">
      <c r="B111" s="135"/>
      <c r="C111" s="146">
        <f t="shared" si="9"/>
        <v>23</v>
      </c>
      <c r="D111" s="147"/>
      <c r="E111" s="148" t="s">
        <v>171</v>
      </c>
      <c r="F111" s="149" t="s">
        <v>38</v>
      </c>
      <c r="G111" s="150">
        <f t="shared" si="10"/>
        <v>0</v>
      </c>
      <c r="H111" s="165"/>
      <c r="I111" s="165"/>
      <c r="J111" s="165"/>
      <c r="K111" s="165"/>
      <c r="L111" s="165"/>
      <c r="M111" s="165"/>
      <c r="N111" s="155"/>
      <c r="O111" s="156">
        <f t="shared" si="13"/>
        <v>0</v>
      </c>
      <c r="P111" s="142"/>
    </row>
    <row r="112" spans="2:16" s="30" customFormat="1" ht="12.75" customHeight="1" x14ac:dyDescent="0.3">
      <c r="B112" s="135"/>
      <c r="C112" s="146">
        <f t="shared" si="9"/>
        <v>24</v>
      </c>
      <c r="D112" s="147"/>
      <c r="E112" s="148" t="s">
        <v>172</v>
      </c>
      <c r="F112" s="149" t="s">
        <v>38</v>
      </c>
      <c r="G112" s="150">
        <f t="shared" si="10"/>
        <v>12</v>
      </c>
      <c r="H112" s="165">
        <v>12</v>
      </c>
      <c r="I112" s="165"/>
      <c r="J112" s="165"/>
      <c r="K112" s="165"/>
      <c r="L112" s="165"/>
      <c r="M112" s="165"/>
      <c r="N112" s="155">
        <v>0</v>
      </c>
      <c r="O112" s="156">
        <f t="shared" si="13"/>
        <v>0</v>
      </c>
      <c r="P112" s="142"/>
    </row>
    <row r="113" spans="2:16" s="30" customFormat="1" ht="0.75" hidden="1" customHeight="1" x14ac:dyDescent="0.3">
      <c r="B113" s="135"/>
      <c r="C113" s="146">
        <f t="shared" si="9"/>
        <v>25</v>
      </c>
      <c r="D113" s="147"/>
      <c r="E113" s="148" t="s">
        <v>173</v>
      </c>
      <c r="F113" s="149" t="s">
        <v>38</v>
      </c>
      <c r="G113" s="150">
        <f t="shared" si="10"/>
        <v>0</v>
      </c>
      <c r="H113" s="165"/>
      <c r="I113" s="165"/>
      <c r="J113" s="165"/>
      <c r="K113" s="165"/>
      <c r="L113" s="165"/>
      <c r="M113" s="165"/>
      <c r="N113" s="155"/>
      <c r="O113" s="156">
        <f t="shared" ref="O113:O122" si="14">ROUND(N113*G113,2)</f>
        <v>0</v>
      </c>
      <c r="P113" s="142"/>
    </row>
    <row r="114" spans="2:16" s="30" customFormat="1" ht="13.5" hidden="1" customHeight="1" x14ac:dyDescent="0.3">
      <c r="B114" s="135"/>
      <c r="C114" s="146">
        <f t="shared" si="9"/>
        <v>26</v>
      </c>
      <c r="D114" s="147"/>
      <c r="E114" s="148" t="s">
        <v>174</v>
      </c>
      <c r="F114" s="149" t="s">
        <v>38</v>
      </c>
      <c r="G114" s="150">
        <f t="shared" si="10"/>
        <v>0</v>
      </c>
      <c r="H114" s="165"/>
      <c r="I114" s="165"/>
      <c r="J114" s="165"/>
      <c r="K114" s="165"/>
      <c r="L114" s="165"/>
      <c r="M114" s="165"/>
      <c r="N114" s="155"/>
      <c r="O114" s="156">
        <f t="shared" si="14"/>
        <v>0</v>
      </c>
      <c r="P114" s="142"/>
    </row>
    <row r="115" spans="2:16" s="30" customFormat="1" ht="13.5" hidden="1" customHeight="1" x14ac:dyDescent="0.3">
      <c r="B115" s="135"/>
      <c r="C115" s="146">
        <f t="shared" si="9"/>
        <v>27</v>
      </c>
      <c r="D115" s="147"/>
      <c r="E115" s="148" t="s">
        <v>175</v>
      </c>
      <c r="F115" s="149" t="s">
        <v>38</v>
      </c>
      <c r="G115" s="150">
        <f t="shared" si="10"/>
        <v>0</v>
      </c>
      <c r="H115" s="165"/>
      <c r="I115" s="165"/>
      <c r="J115" s="165"/>
      <c r="K115" s="165"/>
      <c r="L115" s="165"/>
      <c r="M115" s="165"/>
      <c r="N115" s="155"/>
      <c r="O115" s="156">
        <f t="shared" si="14"/>
        <v>0</v>
      </c>
      <c r="P115" s="142"/>
    </row>
    <row r="116" spans="2:16" s="30" customFormat="1" ht="13.5" hidden="1" customHeight="1" x14ac:dyDescent="0.3">
      <c r="B116" s="135"/>
      <c r="C116" s="146">
        <f t="shared" si="9"/>
        <v>28</v>
      </c>
      <c r="D116" s="147"/>
      <c r="E116" s="148" t="s">
        <v>176</v>
      </c>
      <c r="F116" s="149" t="s">
        <v>38</v>
      </c>
      <c r="G116" s="150">
        <f t="shared" si="10"/>
        <v>0</v>
      </c>
      <c r="H116" s="165"/>
      <c r="I116" s="165"/>
      <c r="J116" s="165"/>
      <c r="K116" s="165"/>
      <c r="L116" s="165"/>
      <c r="M116" s="165"/>
      <c r="N116" s="155"/>
      <c r="O116" s="156">
        <f t="shared" si="14"/>
        <v>0</v>
      </c>
      <c r="P116" s="142"/>
    </row>
    <row r="117" spans="2:16" s="30" customFormat="1" ht="13.5" hidden="1" customHeight="1" x14ac:dyDescent="0.3">
      <c r="B117" s="135"/>
      <c r="C117" s="146">
        <f t="shared" si="9"/>
        <v>29</v>
      </c>
      <c r="D117" s="147"/>
      <c r="E117" s="148" t="s">
        <v>177</v>
      </c>
      <c r="F117" s="149" t="s">
        <v>38</v>
      </c>
      <c r="G117" s="150">
        <f t="shared" si="10"/>
        <v>0</v>
      </c>
      <c r="H117" s="165"/>
      <c r="I117" s="165"/>
      <c r="J117" s="165"/>
      <c r="K117" s="165"/>
      <c r="L117" s="165"/>
      <c r="M117" s="165"/>
      <c r="N117" s="155"/>
      <c r="O117" s="156">
        <f t="shared" si="14"/>
        <v>0</v>
      </c>
      <c r="P117" s="142"/>
    </row>
    <row r="118" spans="2:16" s="30" customFormat="1" ht="13.5" hidden="1" customHeight="1" x14ac:dyDescent="0.3">
      <c r="B118" s="135"/>
      <c r="C118" s="146">
        <f t="shared" si="9"/>
        <v>30</v>
      </c>
      <c r="D118" s="147"/>
      <c r="E118" s="148" t="s">
        <v>178</v>
      </c>
      <c r="F118" s="149" t="s">
        <v>38</v>
      </c>
      <c r="G118" s="150">
        <f t="shared" si="10"/>
        <v>0</v>
      </c>
      <c r="H118" s="165"/>
      <c r="I118" s="165"/>
      <c r="J118" s="165"/>
      <c r="K118" s="165"/>
      <c r="L118" s="165"/>
      <c r="M118" s="165"/>
      <c r="N118" s="155"/>
      <c r="O118" s="156">
        <f t="shared" si="14"/>
        <v>0</v>
      </c>
      <c r="P118" s="142"/>
    </row>
    <row r="119" spans="2:16" s="30" customFormat="1" ht="13.5" hidden="1" customHeight="1" x14ac:dyDescent="0.3">
      <c r="B119" s="135"/>
      <c r="C119" s="146">
        <f t="shared" si="9"/>
        <v>31</v>
      </c>
      <c r="D119" s="147"/>
      <c r="E119" s="148" t="s">
        <v>179</v>
      </c>
      <c r="F119" s="149" t="s">
        <v>38</v>
      </c>
      <c r="G119" s="150">
        <f t="shared" si="10"/>
        <v>0</v>
      </c>
      <c r="H119" s="165"/>
      <c r="I119" s="165"/>
      <c r="J119" s="165"/>
      <c r="K119" s="165"/>
      <c r="L119" s="165"/>
      <c r="M119" s="165"/>
      <c r="N119" s="155"/>
      <c r="O119" s="156">
        <f t="shared" si="14"/>
        <v>0</v>
      </c>
      <c r="P119" s="142"/>
    </row>
    <row r="120" spans="2:16" s="30" customFormat="1" ht="13.5" hidden="1" customHeight="1" x14ac:dyDescent="0.3">
      <c r="B120" s="135"/>
      <c r="C120" s="146">
        <f t="shared" si="9"/>
        <v>32</v>
      </c>
      <c r="D120" s="147"/>
      <c r="E120" s="148" t="s">
        <v>205</v>
      </c>
      <c r="F120" s="149" t="s">
        <v>38</v>
      </c>
      <c r="G120" s="150">
        <f t="shared" si="10"/>
        <v>1</v>
      </c>
      <c r="H120" s="165"/>
      <c r="I120" s="165"/>
      <c r="J120" s="165"/>
      <c r="K120" s="165">
        <v>1</v>
      </c>
      <c r="L120" s="165"/>
      <c r="M120" s="165"/>
      <c r="N120" s="155"/>
      <c r="O120" s="156"/>
      <c r="P120" s="142"/>
    </row>
    <row r="121" spans="2:16" s="30" customFormat="1" ht="13.9" customHeight="1" x14ac:dyDescent="0.3">
      <c r="B121" s="135"/>
      <c r="C121" s="146">
        <f t="shared" si="9"/>
        <v>33</v>
      </c>
      <c r="D121" s="147"/>
      <c r="E121" s="148" t="s">
        <v>157</v>
      </c>
      <c r="F121" s="149" t="s">
        <v>38</v>
      </c>
      <c r="G121" s="150">
        <f t="shared" si="10"/>
        <v>40</v>
      </c>
      <c r="H121" s="165">
        <v>15</v>
      </c>
      <c r="I121" s="165"/>
      <c r="J121" s="165">
        <v>25</v>
      </c>
      <c r="K121" s="165"/>
      <c r="L121" s="165"/>
      <c r="M121" s="165"/>
      <c r="N121" s="155">
        <v>0</v>
      </c>
      <c r="O121" s="156">
        <f t="shared" si="14"/>
        <v>0</v>
      </c>
      <c r="P121" s="142"/>
    </row>
    <row r="122" spans="2:16" s="30" customFormat="1" ht="61.9" customHeight="1" x14ac:dyDescent="0.3">
      <c r="B122" s="135"/>
      <c r="C122" s="146">
        <f t="shared" si="9"/>
        <v>34</v>
      </c>
      <c r="D122" s="147"/>
      <c r="E122" s="148" t="s">
        <v>195</v>
      </c>
      <c r="F122" s="149" t="s">
        <v>38</v>
      </c>
      <c r="G122" s="150">
        <f t="shared" si="10"/>
        <v>11</v>
      </c>
      <c r="H122" s="165">
        <v>4</v>
      </c>
      <c r="I122" s="165">
        <v>7</v>
      </c>
      <c r="J122" s="165"/>
      <c r="K122" s="165"/>
      <c r="L122" s="165"/>
      <c r="M122" s="165"/>
      <c r="N122" s="155">
        <v>0</v>
      </c>
      <c r="O122" s="156">
        <f t="shared" si="14"/>
        <v>0</v>
      </c>
      <c r="P122" s="142"/>
    </row>
    <row r="123" spans="2:16" s="30" customFormat="1" ht="13.9" customHeight="1" x14ac:dyDescent="0.3">
      <c r="B123" s="135"/>
      <c r="C123" s="146">
        <f t="shared" si="9"/>
        <v>35</v>
      </c>
      <c r="D123" s="147"/>
      <c r="E123" s="148" t="s">
        <v>109</v>
      </c>
      <c r="F123" s="149" t="s">
        <v>38</v>
      </c>
      <c r="G123" s="150">
        <f t="shared" si="10"/>
        <v>38</v>
      </c>
      <c r="H123" s="165">
        <v>8</v>
      </c>
      <c r="I123" s="165">
        <v>30</v>
      </c>
      <c r="J123" s="165"/>
      <c r="K123" s="165"/>
      <c r="L123" s="165"/>
      <c r="M123" s="165"/>
      <c r="N123" s="155">
        <v>0</v>
      </c>
      <c r="O123" s="156">
        <f t="shared" ref="O123" si="15">ROUND(N123*G123,2)</f>
        <v>0</v>
      </c>
      <c r="P123" s="142"/>
    </row>
    <row r="124" spans="2:16" s="30" customFormat="1" ht="13.9" customHeight="1" x14ac:dyDescent="0.3">
      <c r="B124" s="135"/>
      <c r="C124" s="146">
        <f t="shared" si="9"/>
        <v>36</v>
      </c>
      <c r="D124" s="147"/>
      <c r="E124" s="148" t="s">
        <v>110</v>
      </c>
      <c r="F124" s="149" t="s">
        <v>38</v>
      </c>
      <c r="G124" s="150">
        <f t="shared" si="10"/>
        <v>3</v>
      </c>
      <c r="H124" s="165"/>
      <c r="I124" s="165">
        <v>3</v>
      </c>
      <c r="J124" s="165"/>
      <c r="K124" s="165"/>
      <c r="L124" s="165"/>
      <c r="M124" s="165"/>
      <c r="N124" s="155">
        <v>0</v>
      </c>
      <c r="O124" s="156">
        <f t="shared" si="12"/>
        <v>0</v>
      </c>
      <c r="P124" s="142"/>
    </row>
    <row r="125" spans="2:16" s="30" customFormat="1" ht="13.9" customHeight="1" x14ac:dyDescent="0.3">
      <c r="B125" s="135"/>
      <c r="C125" s="146">
        <f t="shared" si="9"/>
        <v>37</v>
      </c>
      <c r="D125" s="147"/>
      <c r="E125" s="148" t="s">
        <v>111</v>
      </c>
      <c r="F125" s="149" t="s">
        <v>38</v>
      </c>
      <c r="G125" s="150">
        <f t="shared" si="10"/>
        <v>125</v>
      </c>
      <c r="H125" s="165">
        <v>20</v>
      </c>
      <c r="I125" s="165">
        <v>105</v>
      </c>
      <c r="J125" s="165"/>
      <c r="K125" s="165"/>
      <c r="L125" s="165"/>
      <c r="M125" s="165"/>
      <c r="N125" s="155">
        <v>0</v>
      </c>
      <c r="O125" s="156">
        <f t="shared" si="12"/>
        <v>0</v>
      </c>
      <c r="P125" s="142"/>
    </row>
    <row r="126" spans="2:16" s="30" customFormat="1" ht="13.9" customHeight="1" x14ac:dyDescent="0.3">
      <c r="B126" s="135"/>
      <c r="C126" s="146">
        <f t="shared" si="9"/>
        <v>38</v>
      </c>
      <c r="D126" s="147"/>
      <c r="E126" s="148" t="s">
        <v>117</v>
      </c>
      <c r="F126" s="149" t="s">
        <v>38</v>
      </c>
      <c r="G126" s="150">
        <f t="shared" si="10"/>
        <v>30</v>
      </c>
      <c r="H126" s="168">
        <v>10</v>
      </c>
      <c r="I126" s="168">
        <v>20</v>
      </c>
      <c r="J126" s="168"/>
      <c r="K126" s="168"/>
      <c r="L126" s="168"/>
      <c r="M126" s="168"/>
      <c r="N126" s="155">
        <v>0</v>
      </c>
      <c r="O126" s="156">
        <f t="shared" si="12"/>
        <v>0</v>
      </c>
      <c r="P126" s="142"/>
    </row>
    <row r="127" spans="2:16" s="30" customFormat="1" ht="13.9" customHeight="1" x14ac:dyDescent="0.3">
      <c r="B127" s="135"/>
      <c r="C127" s="146">
        <f t="shared" si="9"/>
        <v>39</v>
      </c>
      <c r="D127" s="147"/>
      <c r="E127" s="148" t="s">
        <v>112</v>
      </c>
      <c r="F127" s="149" t="s">
        <v>38</v>
      </c>
      <c r="G127" s="150">
        <f t="shared" si="10"/>
        <v>35</v>
      </c>
      <c r="H127" s="168">
        <v>10</v>
      </c>
      <c r="I127" s="168">
        <v>25</v>
      </c>
      <c r="J127" s="168"/>
      <c r="K127" s="168"/>
      <c r="L127" s="168"/>
      <c r="M127" s="168"/>
      <c r="N127" s="155">
        <v>0</v>
      </c>
      <c r="O127" s="156">
        <f t="shared" si="12"/>
        <v>0</v>
      </c>
      <c r="P127" s="142"/>
    </row>
    <row r="128" spans="2:16" s="30" customFormat="1" ht="13.5" customHeight="1" x14ac:dyDescent="0.3">
      <c r="B128" s="135"/>
      <c r="C128" s="146">
        <f t="shared" si="9"/>
        <v>40</v>
      </c>
      <c r="D128" s="147"/>
      <c r="E128" s="148" t="s">
        <v>113</v>
      </c>
      <c r="F128" s="149" t="s">
        <v>38</v>
      </c>
      <c r="G128" s="150">
        <f t="shared" si="10"/>
        <v>7</v>
      </c>
      <c r="H128" s="168"/>
      <c r="I128" s="168">
        <v>7</v>
      </c>
      <c r="J128" s="168"/>
      <c r="K128" s="168"/>
      <c r="L128" s="168"/>
      <c r="M128" s="168"/>
      <c r="N128" s="155">
        <v>0</v>
      </c>
      <c r="O128" s="156">
        <f t="shared" ref="O128:O145" si="16">ROUND(N128*G128,2)</f>
        <v>0</v>
      </c>
      <c r="P128" s="142"/>
    </row>
    <row r="129" spans="2:19" s="30" customFormat="1" ht="13.5" hidden="1" customHeight="1" x14ac:dyDescent="0.3">
      <c r="B129" s="135"/>
      <c r="C129" s="146">
        <f t="shared" si="9"/>
        <v>41</v>
      </c>
      <c r="D129" s="147"/>
      <c r="E129" s="148" t="s">
        <v>130</v>
      </c>
      <c r="F129" s="149" t="s">
        <v>38</v>
      </c>
      <c r="G129" s="150">
        <f t="shared" si="10"/>
        <v>0</v>
      </c>
      <c r="H129" s="168"/>
      <c r="I129" s="168"/>
      <c r="J129" s="168"/>
      <c r="K129" s="168"/>
      <c r="L129" s="168"/>
      <c r="M129" s="168"/>
      <c r="N129" s="155"/>
      <c r="O129" s="156">
        <f t="shared" si="16"/>
        <v>0</v>
      </c>
      <c r="P129" s="142"/>
    </row>
    <row r="130" spans="2:19" s="30" customFormat="1" ht="13.5" hidden="1" customHeight="1" x14ac:dyDescent="0.3">
      <c r="B130" s="135"/>
      <c r="C130" s="146">
        <f t="shared" si="9"/>
        <v>42</v>
      </c>
      <c r="D130" s="147"/>
      <c r="E130" s="148" t="s">
        <v>131</v>
      </c>
      <c r="F130" s="149" t="s">
        <v>38</v>
      </c>
      <c r="G130" s="150">
        <f t="shared" si="10"/>
        <v>0</v>
      </c>
      <c r="H130" s="168"/>
      <c r="I130" s="168"/>
      <c r="J130" s="168"/>
      <c r="K130" s="168"/>
      <c r="L130" s="168"/>
      <c r="M130" s="168"/>
      <c r="N130" s="155"/>
      <c r="O130" s="156">
        <f t="shared" si="16"/>
        <v>0</v>
      </c>
      <c r="P130" s="142"/>
    </row>
    <row r="131" spans="2:19" s="30" customFormat="1" ht="13.5" hidden="1" customHeight="1" x14ac:dyDescent="0.3">
      <c r="B131" s="135"/>
      <c r="C131" s="146">
        <f t="shared" si="9"/>
        <v>43</v>
      </c>
      <c r="D131" s="147"/>
      <c r="E131" s="148" t="s">
        <v>119</v>
      </c>
      <c r="F131" s="149" t="s">
        <v>38</v>
      </c>
      <c r="G131" s="150">
        <f t="shared" si="10"/>
        <v>0</v>
      </c>
      <c r="H131" s="168"/>
      <c r="I131" s="168"/>
      <c r="J131" s="168"/>
      <c r="K131" s="168"/>
      <c r="L131" s="168"/>
      <c r="M131" s="168"/>
      <c r="N131" s="155"/>
      <c r="O131" s="156">
        <f t="shared" si="16"/>
        <v>0</v>
      </c>
      <c r="P131" s="142"/>
    </row>
    <row r="132" spans="2:19" s="30" customFormat="1" ht="13.5" hidden="1" customHeight="1" x14ac:dyDescent="0.3">
      <c r="B132" s="135"/>
      <c r="C132" s="146">
        <f t="shared" si="9"/>
        <v>44</v>
      </c>
      <c r="D132" s="147"/>
      <c r="E132" s="148" t="s">
        <v>120</v>
      </c>
      <c r="F132" s="149" t="s">
        <v>38</v>
      </c>
      <c r="G132" s="150">
        <f t="shared" si="10"/>
        <v>0</v>
      </c>
      <c r="H132" s="168"/>
      <c r="I132" s="168"/>
      <c r="J132" s="168"/>
      <c r="K132" s="168"/>
      <c r="L132" s="168"/>
      <c r="M132" s="168"/>
      <c r="N132" s="155"/>
      <c r="O132" s="156">
        <f t="shared" si="16"/>
        <v>0</v>
      </c>
      <c r="P132" s="142"/>
    </row>
    <row r="133" spans="2:19" s="30" customFormat="1" ht="13.5" hidden="1" customHeight="1" x14ac:dyDescent="0.3">
      <c r="B133" s="135"/>
      <c r="C133" s="146">
        <f t="shared" si="9"/>
        <v>45</v>
      </c>
      <c r="D133" s="147"/>
      <c r="E133" s="148" t="s">
        <v>121</v>
      </c>
      <c r="F133" s="149" t="s">
        <v>38</v>
      </c>
      <c r="G133" s="150">
        <f t="shared" si="10"/>
        <v>0</v>
      </c>
      <c r="H133" s="168"/>
      <c r="I133" s="168"/>
      <c r="J133" s="168"/>
      <c r="K133" s="168"/>
      <c r="L133" s="168"/>
      <c r="M133" s="168"/>
      <c r="N133" s="155"/>
      <c r="O133" s="156">
        <f t="shared" si="16"/>
        <v>0</v>
      </c>
      <c r="P133" s="142"/>
    </row>
    <row r="134" spans="2:19" s="30" customFormat="1" ht="13.5" hidden="1" customHeight="1" x14ac:dyDescent="0.3">
      <c r="B134" s="135"/>
      <c r="C134" s="146">
        <f t="shared" si="9"/>
        <v>46</v>
      </c>
      <c r="D134" s="147"/>
      <c r="E134" s="148" t="s">
        <v>122</v>
      </c>
      <c r="F134" s="149" t="s">
        <v>38</v>
      </c>
      <c r="G134" s="150">
        <f t="shared" si="10"/>
        <v>0</v>
      </c>
      <c r="H134" s="168"/>
      <c r="I134" s="168"/>
      <c r="J134" s="168"/>
      <c r="K134" s="168"/>
      <c r="L134" s="168"/>
      <c r="M134" s="168"/>
      <c r="N134" s="155"/>
      <c r="O134" s="156">
        <f t="shared" si="16"/>
        <v>0</v>
      </c>
      <c r="P134" s="142"/>
    </row>
    <row r="135" spans="2:19" s="30" customFormat="1" ht="13.5" hidden="1" customHeight="1" x14ac:dyDescent="0.3">
      <c r="B135" s="135"/>
      <c r="C135" s="146">
        <f t="shared" si="9"/>
        <v>47</v>
      </c>
      <c r="D135" s="147"/>
      <c r="E135" s="148" t="s">
        <v>123</v>
      </c>
      <c r="F135" s="149" t="s">
        <v>38</v>
      </c>
      <c r="G135" s="150">
        <f t="shared" si="10"/>
        <v>0</v>
      </c>
      <c r="H135" s="168"/>
      <c r="I135" s="168"/>
      <c r="J135" s="168"/>
      <c r="K135" s="168"/>
      <c r="L135" s="168"/>
      <c r="M135" s="168"/>
      <c r="N135" s="155"/>
      <c r="O135" s="156">
        <f t="shared" si="16"/>
        <v>0</v>
      </c>
      <c r="P135" s="142"/>
    </row>
    <row r="136" spans="2:19" s="30" customFormat="1" ht="13.5" hidden="1" customHeight="1" x14ac:dyDescent="0.3">
      <c r="B136" s="135"/>
      <c r="C136" s="146">
        <f t="shared" si="9"/>
        <v>48</v>
      </c>
      <c r="D136" s="147"/>
      <c r="E136" s="148" t="s">
        <v>124</v>
      </c>
      <c r="F136" s="149" t="s">
        <v>38</v>
      </c>
      <c r="G136" s="150">
        <f t="shared" si="10"/>
        <v>0</v>
      </c>
      <c r="H136" s="168"/>
      <c r="I136" s="168"/>
      <c r="J136" s="168"/>
      <c r="K136" s="168"/>
      <c r="L136" s="168"/>
      <c r="M136" s="168"/>
      <c r="N136" s="155"/>
      <c r="O136" s="156">
        <f t="shared" si="16"/>
        <v>0</v>
      </c>
      <c r="P136" s="142"/>
    </row>
    <row r="137" spans="2:19" s="30" customFormat="1" ht="13.5" hidden="1" customHeight="1" x14ac:dyDescent="0.3">
      <c r="B137" s="135"/>
      <c r="C137" s="146">
        <f t="shared" si="9"/>
        <v>49</v>
      </c>
      <c r="D137" s="147"/>
      <c r="E137" s="148" t="s">
        <v>125</v>
      </c>
      <c r="F137" s="149" t="s">
        <v>38</v>
      </c>
      <c r="G137" s="150">
        <f t="shared" si="10"/>
        <v>0</v>
      </c>
      <c r="H137" s="168"/>
      <c r="I137" s="168"/>
      <c r="J137" s="168"/>
      <c r="K137" s="168"/>
      <c r="L137" s="168"/>
      <c r="M137" s="168"/>
      <c r="N137" s="155"/>
      <c r="O137" s="156">
        <f t="shared" si="16"/>
        <v>0</v>
      </c>
      <c r="P137" s="142"/>
    </row>
    <row r="138" spans="2:19" s="30" customFormat="1" ht="13.5" hidden="1" customHeight="1" x14ac:dyDescent="0.3">
      <c r="B138" s="135"/>
      <c r="C138" s="146">
        <f t="shared" si="9"/>
        <v>50</v>
      </c>
      <c r="D138" s="147"/>
      <c r="E138" s="148" t="s">
        <v>126</v>
      </c>
      <c r="F138" s="149" t="s">
        <v>38</v>
      </c>
      <c r="G138" s="150">
        <f t="shared" si="10"/>
        <v>0</v>
      </c>
      <c r="H138" s="168"/>
      <c r="I138" s="168"/>
      <c r="J138" s="168"/>
      <c r="K138" s="168"/>
      <c r="L138" s="168"/>
      <c r="M138" s="168"/>
      <c r="N138" s="155"/>
      <c r="O138" s="156">
        <f t="shared" si="16"/>
        <v>0</v>
      </c>
      <c r="P138" s="142"/>
    </row>
    <row r="139" spans="2:19" s="30" customFormat="1" ht="13.5" hidden="1" customHeight="1" x14ac:dyDescent="0.3">
      <c r="B139" s="135"/>
      <c r="C139" s="146">
        <f t="shared" si="9"/>
        <v>51</v>
      </c>
      <c r="D139" s="147"/>
      <c r="E139" s="148" t="s">
        <v>127</v>
      </c>
      <c r="F139" s="149" t="s">
        <v>38</v>
      </c>
      <c r="G139" s="150">
        <f t="shared" si="10"/>
        <v>0</v>
      </c>
      <c r="H139" s="168"/>
      <c r="I139" s="168"/>
      <c r="J139" s="168"/>
      <c r="K139" s="168"/>
      <c r="L139" s="168"/>
      <c r="M139" s="168"/>
      <c r="N139" s="155"/>
      <c r="O139" s="156">
        <f t="shared" si="16"/>
        <v>0</v>
      </c>
      <c r="P139" s="142"/>
    </row>
    <row r="140" spans="2:19" s="30" customFormat="1" ht="12.75" customHeight="1" x14ac:dyDescent="0.3">
      <c r="B140" s="135"/>
      <c r="C140" s="146">
        <f t="shared" si="9"/>
        <v>52</v>
      </c>
      <c r="D140" s="147"/>
      <c r="E140" s="148" t="s">
        <v>128</v>
      </c>
      <c r="F140" s="149" t="s">
        <v>38</v>
      </c>
      <c r="G140" s="150">
        <f t="shared" si="10"/>
        <v>3</v>
      </c>
      <c r="H140" s="168"/>
      <c r="I140" s="168">
        <v>3</v>
      </c>
      <c r="J140" s="168"/>
      <c r="K140" s="168"/>
      <c r="L140" s="168"/>
      <c r="M140" s="168"/>
      <c r="N140" s="155">
        <v>0</v>
      </c>
      <c r="O140" s="156">
        <f t="shared" si="16"/>
        <v>0</v>
      </c>
      <c r="P140" s="142"/>
    </row>
    <row r="141" spans="2:19" s="30" customFormat="1" ht="13.5" hidden="1" customHeight="1" x14ac:dyDescent="0.3">
      <c r="B141" s="135"/>
      <c r="C141" s="146">
        <f t="shared" si="9"/>
        <v>53</v>
      </c>
      <c r="D141" s="147"/>
      <c r="E141" s="148" t="s">
        <v>129</v>
      </c>
      <c r="F141" s="149" t="s">
        <v>38</v>
      </c>
      <c r="G141" s="150">
        <f t="shared" si="10"/>
        <v>0</v>
      </c>
      <c r="H141" s="168"/>
      <c r="I141" s="168"/>
      <c r="J141" s="168"/>
      <c r="K141" s="168"/>
      <c r="L141" s="168"/>
      <c r="M141" s="168"/>
      <c r="N141" s="155"/>
      <c r="O141" s="156">
        <f t="shared" si="16"/>
        <v>0</v>
      </c>
      <c r="P141" s="142"/>
    </row>
    <row r="142" spans="2:19" s="30" customFormat="1" ht="13.5" hidden="1" customHeight="1" x14ac:dyDescent="0.3">
      <c r="B142" s="135"/>
      <c r="C142" s="146">
        <f t="shared" si="9"/>
        <v>54</v>
      </c>
      <c r="D142" s="147"/>
      <c r="E142" s="148" t="s">
        <v>133</v>
      </c>
      <c r="F142" s="149" t="s">
        <v>38</v>
      </c>
      <c r="G142" s="150">
        <f t="shared" si="10"/>
        <v>0</v>
      </c>
      <c r="H142" s="168"/>
      <c r="I142" s="168"/>
      <c r="J142" s="168"/>
      <c r="K142" s="168"/>
      <c r="L142" s="168"/>
      <c r="M142" s="168"/>
      <c r="N142" s="155"/>
      <c r="O142" s="156">
        <f t="shared" si="16"/>
        <v>0</v>
      </c>
      <c r="P142" s="142"/>
    </row>
    <row r="143" spans="2:19" s="30" customFormat="1" ht="13.9" customHeight="1" x14ac:dyDescent="0.3">
      <c r="B143" s="135"/>
      <c r="C143" s="146">
        <f t="shared" si="9"/>
        <v>55</v>
      </c>
      <c r="D143" s="147"/>
      <c r="E143" s="148" t="s">
        <v>201</v>
      </c>
      <c r="F143" s="149" t="s">
        <v>38</v>
      </c>
      <c r="G143" s="150">
        <f t="shared" si="10"/>
        <v>3</v>
      </c>
      <c r="H143" s="168"/>
      <c r="I143" s="168">
        <v>3</v>
      </c>
      <c r="J143" s="168"/>
      <c r="K143" s="168"/>
      <c r="L143" s="168"/>
      <c r="M143" s="168"/>
      <c r="N143" s="155">
        <v>0</v>
      </c>
      <c r="O143" s="156">
        <f t="shared" si="16"/>
        <v>0</v>
      </c>
      <c r="P143" s="142"/>
      <c r="R143" s="172"/>
      <c r="S143" s="173"/>
    </row>
    <row r="144" spans="2:19" s="30" customFormat="1" ht="26.45" customHeight="1" x14ac:dyDescent="0.3">
      <c r="B144" s="135"/>
      <c r="C144" s="146">
        <f t="shared" si="9"/>
        <v>56</v>
      </c>
      <c r="D144" s="147"/>
      <c r="E144" s="148" t="s">
        <v>203</v>
      </c>
      <c r="F144" s="149" t="s">
        <v>40</v>
      </c>
      <c r="G144" s="150">
        <f t="shared" ref="G144:G145" si="17">H144+I144+J144+K144+L144+M144</f>
        <v>1</v>
      </c>
      <c r="H144" s="168"/>
      <c r="I144" s="168">
        <v>1</v>
      </c>
      <c r="J144" s="168"/>
      <c r="K144" s="168"/>
      <c r="L144" s="168"/>
      <c r="M144" s="168"/>
      <c r="N144" s="155">
        <v>0</v>
      </c>
      <c r="O144" s="156">
        <f t="shared" si="16"/>
        <v>0</v>
      </c>
      <c r="P144" s="142"/>
      <c r="R144" s="172"/>
      <c r="S144" s="173"/>
    </row>
    <row r="145" spans="1:17" s="30" customFormat="1" ht="28.9" customHeight="1" x14ac:dyDescent="0.3">
      <c r="B145" s="135"/>
      <c r="C145" s="146">
        <f t="shared" si="9"/>
        <v>57</v>
      </c>
      <c r="D145" s="147"/>
      <c r="E145" s="148" t="s">
        <v>202</v>
      </c>
      <c r="F145" s="149" t="s">
        <v>40</v>
      </c>
      <c r="G145" s="150">
        <f t="shared" si="17"/>
        <v>1</v>
      </c>
      <c r="H145" s="168"/>
      <c r="I145" s="168">
        <v>1</v>
      </c>
      <c r="J145" s="168"/>
      <c r="K145" s="168"/>
      <c r="L145" s="168"/>
      <c r="M145" s="168"/>
      <c r="N145" s="155">
        <v>0</v>
      </c>
      <c r="O145" s="156">
        <f t="shared" si="16"/>
        <v>0</v>
      </c>
      <c r="P145" s="142"/>
    </row>
    <row r="146" spans="1:17" s="134" customFormat="1" ht="26.25" customHeight="1" x14ac:dyDescent="0.2">
      <c r="A146" s="30"/>
      <c r="B146" s="135"/>
      <c r="C146" s="146">
        <f t="shared" si="9"/>
        <v>58</v>
      </c>
      <c r="D146" s="147"/>
      <c r="E146" s="148" t="s">
        <v>132</v>
      </c>
      <c r="F146" s="149" t="s">
        <v>118</v>
      </c>
      <c r="G146" s="150">
        <f t="shared" si="10"/>
        <v>0.1</v>
      </c>
      <c r="H146" s="168"/>
      <c r="I146" s="168">
        <v>0.1</v>
      </c>
      <c r="J146" s="168"/>
      <c r="K146" s="168"/>
      <c r="L146" s="168"/>
      <c r="M146" s="168"/>
      <c r="N146" s="155">
        <v>0</v>
      </c>
      <c r="O146" s="156">
        <f t="shared" ref="O146" si="18">ROUND(N146*G146,2)</f>
        <v>0</v>
      </c>
      <c r="P146" s="142"/>
      <c r="Q146" s="30"/>
    </row>
    <row r="147" spans="1:17" s="30" customFormat="1" ht="14.25" customHeight="1" x14ac:dyDescent="0.3">
      <c r="B147" s="135"/>
      <c r="C147" s="146">
        <f t="shared" si="9"/>
        <v>59</v>
      </c>
      <c r="D147" s="147"/>
      <c r="E147" s="148" t="s">
        <v>116</v>
      </c>
      <c r="F147" s="149" t="s">
        <v>40</v>
      </c>
      <c r="G147" s="150">
        <f t="shared" si="10"/>
        <v>2.5</v>
      </c>
      <c r="H147" s="168">
        <v>0.5</v>
      </c>
      <c r="I147" s="168">
        <v>1</v>
      </c>
      <c r="J147" s="168">
        <v>0.5</v>
      </c>
      <c r="K147" s="168">
        <v>0.5</v>
      </c>
      <c r="L147" s="168"/>
      <c r="M147" s="168"/>
      <c r="N147" s="155">
        <v>0</v>
      </c>
      <c r="O147" s="156">
        <f t="shared" si="12"/>
        <v>0</v>
      </c>
      <c r="P147" s="142"/>
    </row>
    <row r="148" spans="1:17" s="30" customFormat="1" ht="14.25" hidden="1" customHeight="1" x14ac:dyDescent="0.3">
      <c r="B148" s="135"/>
      <c r="C148" s="159"/>
      <c r="D148" s="159"/>
      <c r="E148" s="160"/>
      <c r="F148" s="161"/>
      <c r="G148" s="162"/>
      <c r="H148" s="162"/>
      <c r="I148" s="162"/>
      <c r="J148" s="162"/>
      <c r="K148" s="162"/>
      <c r="L148" s="162"/>
      <c r="M148" s="162"/>
      <c r="N148" s="163"/>
      <c r="O148" s="164"/>
      <c r="P148" s="142"/>
    </row>
    <row r="149" spans="1:17" s="30" customFormat="1" ht="27" customHeight="1" thickBot="1" x14ac:dyDescent="0.25">
      <c r="A149" s="134"/>
      <c r="B149" s="128"/>
      <c r="C149" s="138" t="s">
        <v>31</v>
      </c>
      <c r="D149" s="137"/>
      <c r="E149" s="137" t="s">
        <v>30</v>
      </c>
      <c r="F149" s="138" t="s">
        <v>26</v>
      </c>
      <c r="G149" s="139" t="s">
        <v>27</v>
      </c>
      <c r="H149" s="140" t="s">
        <v>168</v>
      </c>
      <c r="I149" s="140" t="s">
        <v>159</v>
      </c>
      <c r="J149" s="140" t="s">
        <v>160</v>
      </c>
      <c r="K149" s="140" t="s">
        <v>167</v>
      </c>
      <c r="L149" s="140" t="s">
        <v>180</v>
      </c>
      <c r="M149" s="140" t="s">
        <v>180</v>
      </c>
      <c r="N149" s="141" t="s">
        <v>28</v>
      </c>
      <c r="O149" s="141" t="s">
        <v>29</v>
      </c>
      <c r="P149" s="133"/>
      <c r="Q149" s="134"/>
    </row>
    <row r="150" spans="1:17" s="30" customFormat="1" ht="16.5" customHeight="1" thickBot="1" x14ac:dyDescent="0.3">
      <c r="B150" s="135"/>
      <c r="C150" s="169" t="s">
        <v>115</v>
      </c>
      <c r="D150" s="170"/>
      <c r="E150" s="170"/>
      <c r="F150" s="170"/>
      <c r="G150" s="171"/>
      <c r="H150" s="171"/>
      <c r="I150" s="171"/>
      <c r="J150" s="171"/>
      <c r="K150" s="171"/>
      <c r="L150" s="171"/>
      <c r="M150" s="171"/>
      <c r="N150" s="170"/>
      <c r="O150" s="145">
        <f>SUM(O151:O173)</f>
        <v>0</v>
      </c>
      <c r="P150" s="142"/>
    </row>
    <row r="151" spans="1:17" s="30" customFormat="1" ht="14.25" customHeight="1" x14ac:dyDescent="0.3">
      <c r="B151" s="135"/>
      <c r="C151" s="146">
        <f>1+C147</f>
        <v>60</v>
      </c>
      <c r="D151" s="166"/>
      <c r="E151" s="174" t="s">
        <v>153</v>
      </c>
      <c r="F151" s="149" t="s">
        <v>39</v>
      </c>
      <c r="G151" s="165">
        <f t="shared" ref="G151:G173" si="19">H151+I151+J151+K151+L151+M151</f>
        <v>200</v>
      </c>
      <c r="H151" s="165"/>
      <c r="I151" s="165">
        <v>200</v>
      </c>
      <c r="J151" s="165"/>
      <c r="K151" s="165"/>
      <c r="L151" s="165"/>
      <c r="M151" s="165"/>
      <c r="N151" s="152">
        <v>0</v>
      </c>
      <c r="O151" s="153">
        <f>ROUND(N151*G151,2)</f>
        <v>0</v>
      </c>
      <c r="P151" s="142"/>
    </row>
    <row r="152" spans="1:17" s="30" customFormat="1" ht="14.25" customHeight="1" x14ac:dyDescent="0.3">
      <c r="B152" s="135"/>
      <c r="C152" s="146">
        <f t="shared" ref="C152:C173" si="20">1+C151</f>
        <v>61</v>
      </c>
      <c r="D152" s="147"/>
      <c r="E152" s="167" t="s">
        <v>152</v>
      </c>
      <c r="F152" s="149" t="s">
        <v>39</v>
      </c>
      <c r="G152" s="165">
        <f t="shared" si="19"/>
        <v>200</v>
      </c>
      <c r="H152" s="165"/>
      <c r="I152" s="165">
        <v>200</v>
      </c>
      <c r="J152" s="165"/>
      <c r="K152" s="165"/>
      <c r="L152" s="165"/>
      <c r="M152" s="165"/>
      <c r="N152" s="155">
        <v>0</v>
      </c>
      <c r="O152" s="156">
        <f>ROUND(N152*G152,2)</f>
        <v>0</v>
      </c>
      <c r="P152" s="142"/>
    </row>
    <row r="153" spans="1:17" s="30" customFormat="1" ht="14.25" customHeight="1" x14ac:dyDescent="0.3">
      <c r="B153" s="135"/>
      <c r="C153" s="146">
        <f t="shared" si="20"/>
        <v>62</v>
      </c>
      <c r="D153" s="147"/>
      <c r="E153" s="167" t="s">
        <v>151</v>
      </c>
      <c r="F153" s="149" t="s">
        <v>39</v>
      </c>
      <c r="G153" s="165">
        <f t="shared" si="19"/>
        <v>60</v>
      </c>
      <c r="H153" s="165">
        <v>30</v>
      </c>
      <c r="I153" s="165">
        <v>30</v>
      </c>
      <c r="J153" s="165"/>
      <c r="K153" s="165"/>
      <c r="L153" s="165"/>
      <c r="M153" s="165"/>
      <c r="N153" s="155">
        <v>0</v>
      </c>
      <c r="O153" s="156">
        <f t="shared" ref="O153:O169" si="21">ROUND(N153*G153,2)</f>
        <v>0</v>
      </c>
      <c r="P153" s="142"/>
    </row>
    <row r="154" spans="1:17" s="30" customFormat="1" ht="43.9" customHeight="1" x14ac:dyDescent="0.3">
      <c r="B154" s="135"/>
      <c r="C154" s="146">
        <f t="shared" si="20"/>
        <v>63</v>
      </c>
      <c r="D154" s="147"/>
      <c r="E154" s="148" t="s">
        <v>186</v>
      </c>
      <c r="F154" s="149" t="s">
        <v>38</v>
      </c>
      <c r="G154" s="165">
        <f t="shared" si="19"/>
        <v>9</v>
      </c>
      <c r="H154" s="165">
        <f>H106</f>
        <v>0</v>
      </c>
      <c r="I154" s="165">
        <f t="shared" ref="I154:M154" si="22">I106</f>
        <v>0</v>
      </c>
      <c r="J154" s="165">
        <f t="shared" si="22"/>
        <v>9</v>
      </c>
      <c r="K154" s="165">
        <f t="shared" si="22"/>
        <v>0</v>
      </c>
      <c r="L154" s="165">
        <f t="shared" si="22"/>
        <v>0</v>
      </c>
      <c r="M154" s="165">
        <f t="shared" si="22"/>
        <v>0</v>
      </c>
      <c r="N154" s="155">
        <v>0</v>
      </c>
      <c r="O154" s="156">
        <f t="shared" si="21"/>
        <v>0</v>
      </c>
      <c r="P154" s="142"/>
    </row>
    <row r="155" spans="1:17" s="30" customFormat="1" ht="43.9" customHeight="1" x14ac:dyDescent="0.3">
      <c r="B155" s="135"/>
      <c r="C155" s="146">
        <f t="shared" si="20"/>
        <v>64</v>
      </c>
      <c r="D155" s="147"/>
      <c r="E155" s="148" t="s">
        <v>185</v>
      </c>
      <c r="F155" s="149" t="s">
        <v>38</v>
      </c>
      <c r="G155" s="165">
        <f t="shared" si="19"/>
        <v>20</v>
      </c>
      <c r="H155" s="165">
        <f t="shared" ref="H155:M155" si="23">H107</f>
        <v>0</v>
      </c>
      <c r="I155" s="165">
        <f t="shared" si="23"/>
        <v>20</v>
      </c>
      <c r="J155" s="165">
        <f t="shared" si="23"/>
        <v>0</v>
      </c>
      <c r="K155" s="165">
        <f t="shared" si="23"/>
        <v>0</v>
      </c>
      <c r="L155" s="165">
        <f t="shared" si="23"/>
        <v>0</v>
      </c>
      <c r="M155" s="165">
        <f t="shared" si="23"/>
        <v>0</v>
      </c>
      <c r="N155" s="155">
        <v>0</v>
      </c>
      <c r="O155" s="156">
        <f t="shared" si="21"/>
        <v>0</v>
      </c>
      <c r="P155" s="142"/>
    </row>
    <row r="156" spans="1:17" s="30" customFormat="1" ht="43.9" customHeight="1" x14ac:dyDescent="0.3">
      <c r="B156" s="135"/>
      <c r="C156" s="146">
        <f t="shared" si="20"/>
        <v>65</v>
      </c>
      <c r="D156" s="147"/>
      <c r="E156" s="148" t="s">
        <v>187</v>
      </c>
      <c r="F156" s="149" t="s">
        <v>38</v>
      </c>
      <c r="G156" s="165">
        <f t="shared" si="19"/>
        <v>10</v>
      </c>
      <c r="H156" s="165">
        <f t="shared" ref="H156:M156" si="24">H108</f>
        <v>0</v>
      </c>
      <c r="I156" s="165">
        <f t="shared" si="24"/>
        <v>0</v>
      </c>
      <c r="J156" s="165">
        <f t="shared" si="24"/>
        <v>0</v>
      </c>
      <c r="K156" s="165">
        <f t="shared" si="24"/>
        <v>10</v>
      </c>
      <c r="L156" s="165">
        <f t="shared" si="24"/>
        <v>0</v>
      </c>
      <c r="M156" s="165">
        <f t="shared" si="24"/>
        <v>0</v>
      </c>
      <c r="N156" s="155">
        <v>0</v>
      </c>
      <c r="O156" s="156">
        <f t="shared" si="21"/>
        <v>0</v>
      </c>
      <c r="P156" s="142"/>
    </row>
    <row r="157" spans="1:17" s="30" customFormat="1" ht="43.9" customHeight="1" x14ac:dyDescent="0.3">
      <c r="B157" s="135"/>
      <c r="C157" s="146">
        <f t="shared" si="20"/>
        <v>66</v>
      </c>
      <c r="D157" s="147"/>
      <c r="E157" s="148" t="s">
        <v>182</v>
      </c>
      <c r="F157" s="149" t="s">
        <v>38</v>
      </c>
      <c r="G157" s="165">
        <f t="shared" si="19"/>
        <v>7</v>
      </c>
      <c r="H157" s="165">
        <f t="shared" ref="H157:M157" si="25">H109</f>
        <v>0</v>
      </c>
      <c r="I157" s="165">
        <f t="shared" si="25"/>
        <v>7</v>
      </c>
      <c r="J157" s="165">
        <f t="shared" si="25"/>
        <v>0</v>
      </c>
      <c r="K157" s="165">
        <f t="shared" si="25"/>
        <v>0</v>
      </c>
      <c r="L157" s="165">
        <f t="shared" si="25"/>
        <v>0</v>
      </c>
      <c r="M157" s="165">
        <f t="shared" si="25"/>
        <v>0</v>
      </c>
      <c r="N157" s="155">
        <v>0</v>
      </c>
      <c r="O157" s="156">
        <f t="shared" si="21"/>
        <v>0</v>
      </c>
      <c r="P157" s="142"/>
    </row>
    <row r="158" spans="1:17" s="30" customFormat="1" ht="43.9" customHeight="1" x14ac:dyDescent="0.3">
      <c r="B158" s="135"/>
      <c r="C158" s="146">
        <f t="shared" si="20"/>
        <v>67</v>
      </c>
      <c r="D158" s="147"/>
      <c r="E158" s="148" t="s">
        <v>183</v>
      </c>
      <c r="F158" s="149" t="s">
        <v>38</v>
      </c>
      <c r="G158" s="165">
        <f t="shared" si="19"/>
        <v>14</v>
      </c>
      <c r="H158" s="165">
        <f t="shared" ref="H158:M158" si="26">H110</f>
        <v>4</v>
      </c>
      <c r="I158" s="165">
        <f t="shared" si="26"/>
        <v>0</v>
      </c>
      <c r="J158" s="165">
        <f t="shared" si="26"/>
        <v>10</v>
      </c>
      <c r="K158" s="165">
        <f t="shared" si="26"/>
        <v>0</v>
      </c>
      <c r="L158" s="165">
        <f t="shared" si="26"/>
        <v>0</v>
      </c>
      <c r="M158" s="165">
        <f t="shared" si="26"/>
        <v>0</v>
      </c>
      <c r="N158" s="155">
        <v>0</v>
      </c>
      <c r="O158" s="156">
        <f t="shared" si="21"/>
        <v>0</v>
      </c>
      <c r="P158" s="142"/>
    </row>
    <row r="159" spans="1:17" s="30" customFormat="1" ht="43.5" hidden="1" customHeight="1" x14ac:dyDescent="0.3">
      <c r="B159" s="135"/>
      <c r="C159" s="146">
        <f t="shared" si="20"/>
        <v>68</v>
      </c>
      <c r="D159" s="147"/>
      <c r="E159" s="148" t="s">
        <v>184</v>
      </c>
      <c r="F159" s="149" t="s">
        <v>38</v>
      </c>
      <c r="G159" s="165">
        <f t="shared" si="19"/>
        <v>0</v>
      </c>
      <c r="H159" s="165">
        <f t="shared" ref="H159:M159" si="27">H111</f>
        <v>0</v>
      </c>
      <c r="I159" s="165">
        <f t="shared" si="27"/>
        <v>0</v>
      </c>
      <c r="J159" s="165">
        <f t="shared" si="27"/>
        <v>0</v>
      </c>
      <c r="K159" s="165">
        <f t="shared" si="27"/>
        <v>0</v>
      </c>
      <c r="L159" s="165">
        <f t="shared" si="27"/>
        <v>0</v>
      </c>
      <c r="M159" s="165">
        <f t="shared" si="27"/>
        <v>0</v>
      </c>
      <c r="N159" s="155"/>
      <c r="O159" s="156">
        <f t="shared" ref="O159:O165" si="28">ROUND(N159*G159,2)</f>
        <v>0</v>
      </c>
      <c r="P159" s="142"/>
    </row>
    <row r="160" spans="1:17" s="30" customFormat="1" ht="43.5" customHeight="1" x14ac:dyDescent="0.3">
      <c r="B160" s="135"/>
      <c r="C160" s="146">
        <f t="shared" si="20"/>
        <v>69</v>
      </c>
      <c r="D160" s="147"/>
      <c r="E160" s="148" t="s">
        <v>188</v>
      </c>
      <c r="F160" s="149" t="s">
        <v>38</v>
      </c>
      <c r="G160" s="165">
        <f t="shared" si="19"/>
        <v>12</v>
      </c>
      <c r="H160" s="165">
        <f t="shared" ref="H160:M160" si="29">H112</f>
        <v>12</v>
      </c>
      <c r="I160" s="165">
        <f t="shared" si="29"/>
        <v>0</v>
      </c>
      <c r="J160" s="165">
        <f t="shared" si="29"/>
        <v>0</v>
      </c>
      <c r="K160" s="165">
        <f t="shared" si="29"/>
        <v>0</v>
      </c>
      <c r="L160" s="165">
        <f t="shared" si="29"/>
        <v>0</v>
      </c>
      <c r="M160" s="165">
        <f t="shared" si="29"/>
        <v>0</v>
      </c>
      <c r="N160" s="155">
        <v>0</v>
      </c>
      <c r="O160" s="156">
        <f t="shared" si="28"/>
        <v>0</v>
      </c>
      <c r="P160" s="142"/>
    </row>
    <row r="161" spans="2:16" s="30" customFormat="1" ht="43.5" hidden="1" customHeight="1" x14ac:dyDescent="0.3">
      <c r="B161" s="135"/>
      <c r="C161" s="146">
        <f t="shared" si="20"/>
        <v>70</v>
      </c>
      <c r="D161" s="147"/>
      <c r="E161" s="148" t="s">
        <v>189</v>
      </c>
      <c r="F161" s="149" t="s">
        <v>38</v>
      </c>
      <c r="G161" s="165">
        <f t="shared" si="19"/>
        <v>0</v>
      </c>
      <c r="H161" s="165">
        <f t="shared" ref="H161:M161" si="30">H113</f>
        <v>0</v>
      </c>
      <c r="I161" s="165">
        <f t="shared" si="30"/>
        <v>0</v>
      </c>
      <c r="J161" s="165">
        <f t="shared" si="30"/>
        <v>0</v>
      </c>
      <c r="K161" s="165">
        <f t="shared" si="30"/>
        <v>0</v>
      </c>
      <c r="L161" s="165">
        <f t="shared" si="30"/>
        <v>0</v>
      </c>
      <c r="M161" s="165">
        <f t="shared" si="30"/>
        <v>0</v>
      </c>
      <c r="N161" s="155"/>
      <c r="O161" s="156">
        <f t="shared" si="28"/>
        <v>0</v>
      </c>
      <c r="P161" s="142"/>
    </row>
    <row r="162" spans="2:16" s="30" customFormat="1" ht="43.5" hidden="1" customHeight="1" x14ac:dyDescent="0.3">
      <c r="B162" s="135"/>
      <c r="C162" s="146">
        <f t="shared" si="20"/>
        <v>71</v>
      </c>
      <c r="D162" s="147"/>
      <c r="E162" s="148" t="s">
        <v>190</v>
      </c>
      <c r="F162" s="149" t="s">
        <v>38</v>
      </c>
      <c r="G162" s="165">
        <f t="shared" si="19"/>
        <v>0</v>
      </c>
      <c r="H162" s="165">
        <f t="shared" ref="H162:M162" si="31">H114</f>
        <v>0</v>
      </c>
      <c r="I162" s="165">
        <f t="shared" si="31"/>
        <v>0</v>
      </c>
      <c r="J162" s="165">
        <f t="shared" si="31"/>
        <v>0</v>
      </c>
      <c r="K162" s="165">
        <f t="shared" si="31"/>
        <v>0</v>
      </c>
      <c r="L162" s="165">
        <f t="shared" si="31"/>
        <v>0</v>
      </c>
      <c r="M162" s="165">
        <f t="shared" si="31"/>
        <v>0</v>
      </c>
      <c r="N162" s="155"/>
      <c r="O162" s="156">
        <f t="shared" si="28"/>
        <v>0</v>
      </c>
      <c r="P162" s="142"/>
    </row>
    <row r="163" spans="2:16" s="30" customFormat="1" ht="43.5" hidden="1" customHeight="1" x14ac:dyDescent="0.3">
      <c r="B163" s="135"/>
      <c r="C163" s="146">
        <f t="shared" si="20"/>
        <v>72</v>
      </c>
      <c r="D163" s="147"/>
      <c r="E163" s="148" t="s">
        <v>192</v>
      </c>
      <c r="F163" s="149" t="s">
        <v>38</v>
      </c>
      <c r="G163" s="165">
        <f t="shared" si="19"/>
        <v>0</v>
      </c>
      <c r="H163" s="165">
        <f t="shared" ref="H163:M163" si="32">H115</f>
        <v>0</v>
      </c>
      <c r="I163" s="165">
        <f t="shared" si="32"/>
        <v>0</v>
      </c>
      <c r="J163" s="165">
        <f t="shared" si="32"/>
        <v>0</v>
      </c>
      <c r="K163" s="165">
        <f t="shared" si="32"/>
        <v>0</v>
      </c>
      <c r="L163" s="165">
        <f t="shared" si="32"/>
        <v>0</v>
      </c>
      <c r="M163" s="165">
        <f t="shared" si="32"/>
        <v>0</v>
      </c>
      <c r="N163" s="155"/>
      <c r="O163" s="156">
        <f t="shared" si="28"/>
        <v>0</v>
      </c>
      <c r="P163" s="142"/>
    </row>
    <row r="164" spans="2:16" s="30" customFormat="1" ht="43.5" hidden="1" customHeight="1" x14ac:dyDescent="0.3">
      <c r="B164" s="135"/>
      <c r="C164" s="146">
        <f t="shared" si="20"/>
        <v>73</v>
      </c>
      <c r="D164" s="147"/>
      <c r="E164" s="148" t="s">
        <v>191</v>
      </c>
      <c r="F164" s="149" t="s">
        <v>38</v>
      </c>
      <c r="G164" s="165">
        <f t="shared" si="19"/>
        <v>0</v>
      </c>
      <c r="H164" s="165">
        <f t="shared" ref="H164:M164" si="33">H116</f>
        <v>0</v>
      </c>
      <c r="I164" s="165">
        <f t="shared" si="33"/>
        <v>0</v>
      </c>
      <c r="J164" s="165">
        <f t="shared" si="33"/>
        <v>0</v>
      </c>
      <c r="K164" s="165">
        <f t="shared" si="33"/>
        <v>0</v>
      </c>
      <c r="L164" s="165">
        <f t="shared" si="33"/>
        <v>0</v>
      </c>
      <c r="M164" s="165">
        <f t="shared" si="33"/>
        <v>0</v>
      </c>
      <c r="N164" s="155"/>
      <c r="O164" s="156">
        <f t="shared" si="28"/>
        <v>0</v>
      </c>
      <c r="P164" s="142"/>
    </row>
    <row r="165" spans="2:16" s="30" customFormat="1" ht="43.5" hidden="1" customHeight="1" x14ac:dyDescent="0.3">
      <c r="B165" s="135"/>
      <c r="C165" s="146">
        <f t="shared" si="20"/>
        <v>74</v>
      </c>
      <c r="D165" s="147"/>
      <c r="E165" s="148" t="s">
        <v>181</v>
      </c>
      <c r="F165" s="149" t="s">
        <v>38</v>
      </c>
      <c r="G165" s="165">
        <f t="shared" si="19"/>
        <v>0</v>
      </c>
      <c r="H165" s="165">
        <f t="shared" ref="H165:M165" si="34">H117</f>
        <v>0</v>
      </c>
      <c r="I165" s="165">
        <f t="shared" si="34"/>
        <v>0</v>
      </c>
      <c r="J165" s="165">
        <f t="shared" si="34"/>
        <v>0</v>
      </c>
      <c r="K165" s="165">
        <f t="shared" si="34"/>
        <v>0</v>
      </c>
      <c r="L165" s="165">
        <f t="shared" si="34"/>
        <v>0</v>
      </c>
      <c r="M165" s="165">
        <f t="shared" si="34"/>
        <v>0</v>
      </c>
      <c r="N165" s="155"/>
      <c r="O165" s="156">
        <f t="shared" si="28"/>
        <v>0</v>
      </c>
      <c r="P165" s="142"/>
    </row>
    <row r="166" spans="2:16" s="30" customFormat="1" ht="43.5" hidden="1" customHeight="1" x14ac:dyDescent="0.3">
      <c r="B166" s="135"/>
      <c r="C166" s="146">
        <f t="shared" si="20"/>
        <v>75</v>
      </c>
      <c r="D166" s="147"/>
      <c r="E166" s="148" t="s">
        <v>193</v>
      </c>
      <c r="F166" s="149" t="s">
        <v>38</v>
      </c>
      <c r="G166" s="165">
        <f t="shared" si="19"/>
        <v>0</v>
      </c>
      <c r="H166" s="165">
        <f t="shared" ref="H166:M166" si="35">H118</f>
        <v>0</v>
      </c>
      <c r="I166" s="165">
        <f t="shared" si="35"/>
        <v>0</v>
      </c>
      <c r="J166" s="165">
        <f t="shared" si="35"/>
        <v>0</v>
      </c>
      <c r="K166" s="165">
        <f t="shared" si="35"/>
        <v>0</v>
      </c>
      <c r="L166" s="165">
        <f t="shared" si="35"/>
        <v>0</v>
      </c>
      <c r="M166" s="165">
        <f t="shared" si="35"/>
        <v>0</v>
      </c>
      <c r="N166" s="155"/>
      <c r="O166" s="156">
        <f t="shared" si="21"/>
        <v>0</v>
      </c>
      <c r="P166" s="142"/>
    </row>
    <row r="167" spans="2:16" s="30" customFormat="1" ht="43.5" hidden="1" customHeight="1" x14ac:dyDescent="0.3">
      <c r="B167" s="135"/>
      <c r="C167" s="146">
        <f t="shared" si="20"/>
        <v>76</v>
      </c>
      <c r="D167" s="147"/>
      <c r="E167" s="148" t="s">
        <v>194</v>
      </c>
      <c r="F167" s="149" t="s">
        <v>38</v>
      </c>
      <c r="G167" s="165">
        <f t="shared" si="19"/>
        <v>0</v>
      </c>
      <c r="H167" s="165">
        <f t="shared" ref="H167:M168" si="36">H119</f>
        <v>0</v>
      </c>
      <c r="I167" s="165">
        <f t="shared" si="36"/>
        <v>0</v>
      </c>
      <c r="J167" s="165">
        <f t="shared" si="36"/>
        <v>0</v>
      </c>
      <c r="K167" s="165">
        <f t="shared" si="36"/>
        <v>0</v>
      </c>
      <c r="L167" s="165">
        <f t="shared" si="36"/>
        <v>0</v>
      </c>
      <c r="M167" s="165">
        <f t="shared" si="36"/>
        <v>0</v>
      </c>
      <c r="N167" s="155"/>
      <c r="O167" s="156">
        <f t="shared" ref="O167:O168" si="37">ROUND(N167*G167,2)</f>
        <v>0</v>
      </c>
      <c r="P167" s="142"/>
    </row>
    <row r="168" spans="2:16" s="30" customFormat="1" ht="31.15" customHeight="1" x14ac:dyDescent="0.3">
      <c r="B168" s="135"/>
      <c r="C168" s="146">
        <f t="shared" si="20"/>
        <v>77</v>
      </c>
      <c r="D168" s="147"/>
      <c r="E168" s="148" t="s">
        <v>206</v>
      </c>
      <c r="F168" s="149" t="s">
        <v>38</v>
      </c>
      <c r="G168" s="165">
        <f t="shared" ref="G168" si="38">H168+I168+J168+K168+L168+M168</f>
        <v>1</v>
      </c>
      <c r="H168" s="165">
        <f t="shared" si="36"/>
        <v>0</v>
      </c>
      <c r="I168" s="165">
        <f t="shared" si="36"/>
        <v>0</v>
      </c>
      <c r="J168" s="165">
        <f t="shared" si="36"/>
        <v>0</v>
      </c>
      <c r="K168" s="165">
        <f t="shared" si="36"/>
        <v>1</v>
      </c>
      <c r="L168" s="165">
        <f t="shared" si="36"/>
        <v>0</v>
      </c>
      <c r="M168" s="165">
        <f t="shared" si="36"/>
        <v>0</v>
      </c>
      <c r="N168" s="155">
        <v>0</v>
      </c>
      <c r="O168" s="156">
        <f t="shared" si="37"/>
        <v>0</v>
      </c>
      <c r="P168" s="142"/>
    </row>
    <row r="169" spans="2:16" s="30" customFormat="1" ht="28.5" customHeight="1" x14ac:dyDescent="0.3">
      <c r="B169" s="135"/>
      <c r="C169" s="146">
        <f t="shared" si="20"/>
        <v>78</v>
      </c>
      <c r="D169" s="147"/>
      <c r="E169" s="148" t="s">
        <v>150</v>
      </c>
      <c r="F169" s="149" t="s">
        <v>38</v>
      </c>
      <c r="G169" s="165">
        <f t="shared" si="19"/>
        <v>41</v>
      </c>
      <c r="H169" s="165">
        <f t="shared" ref="H169:M169" si="39">H123+H124</f>
        <v>8</v>
      </c>
      <c r="I169" s="165">
        <f t="shared" si="39"/>
        <v>33</v>
      </c>
      <c r="J169" s="165">
        <f t="shared" si="39"/>
        <v>0</v>
      </c>
      <c r="K169" s="165">
        <f t="shared" si="39"/>
        <v>0</v>
      </c>
      <c r="L169" s="165">
        <f t="shared" si="39"/>
        <v>0</v>
      </c>
      <c r="M169" s="165">
        <f t="shared" si="39"/>
        <v>0</v>
      </c>
      <c r="N169" s="155">
        <v>0</v>
      </c>
      <c r="O169" s="156">
        <f t="shared" si="21"/>
        <v>0</v>
      </c>
      <c r="P169" s="142"/>
    </row>
    <row r="170" spans="2:16" s="30" customFormat="1" ht="28.5" customHeight="1" x14ac:dyDescent="0.3">
      <c r="B170" s="135"/>
      <c r="C170" s="146">
        <f t="shared" si="20"/>
        <v>79</v>
      </c>
      <c r="D170" s="147"/>
      <c r="E170" s="148" t="s">
        <v>149</v>
      </c>
      <c r="F170" s="149" t="s">
        <v>45</v>
      </c>
      <c r="G170" s="165">
        <f t="shared" si="19"/>
        <v>10</v>
      </c>
      <c r="H170" s="165">
        <v>2</v>
      </c>
      <c r="I170" s="165">
        <v>6</v>
      </c>
      <c r="J170" s="165">
        <v>1</v>
      </c>
      <c r="K170" s="165">
        <v>1</v>
      </c>
      <c r="L170" s="165"/>
      <c r="M170" s="165"/>
      <c r="N170" s="155">
        <v>0</v>
      </c>
      <c r="O170" s="156">
        <f>ROUND(N170*G170,2)</f>
        <v>0</v>
      </c>
      <c r="P170" s="142"/>
    </row>
    <row r="171" spans="2:16" s="30" customFormat="1" ht="44.45" customHeight="1" x14ac:dyDescent="0.3">
      <c r="B171" s="135"/>
      <c r="C171" s="146">
        <f t="shared" si="20"/>
        <v>80</v>
      </c>
      <c r="D171" s="147"/>
      <c r="E171" s="167" t="s">
        <v>148</v>
      </c>
      <c r="F171" s="149" t="s">
        <v>45</v>
      </c>
      <c r="G171" s="165">
        <f t="shared" si="19"/>
        <v>17</v>
      </c>
      <c r="H171" s="165">
        <v>3</v>
      </c>
      <c r="I171" s="165">
        <v>10</v>
      </c>
      <c r="J171" s="165">
        <v>2</v>
      </c>
      <c r="K171" s="165">
        <v>2</v>
      </c>
      <c r="L171" s="165"/>
      <c r="M171" s="165"/>
      <c r="N171" s="155">
        <v>0</v>
      </c>
      <c r="O171" s="156">
        <f>ROUND(N171*G171,2)</f>
        <v>0</v>
      </c>
      <c r="P171" s="142"/>
    </row>
    <row r="172" spans="2:16" s="30" customFormat="1" ht="12.75" hidden="1" customHeight="1" x14ac:dyDescent="0.3">
      <c r="B172" s="135"/>
      <c r="C172" s="146">
        <f t="shared" si="20"/>
        <v>81</v>
      </c>
      <c r="D172" s="147"/>
      <c r="E172" s="167" t="s">
        <v>144</v>
      </c>
      <c r="F172" s="149" t="s">
        <v>45</v>
      </c>
      <c r="G172" s="165">
        <f t="shared" si="19"/>
        <v>0</v>
      </c>
      <c r="H172" s="165"/>
      <c r="I172" s="165"/>
      <c r="J172" s="165"/>
      <c r="K172" s="165"/>
      <c r="L172" s="165"/>
      <c r="M172" s="165"/>
      <c r="N172" s="155"/>
      <c r="O172" s="156">
        <f>ROUND(N172*G172,2)</f>
        <v>0</v>
      </c>
      <c r="P172" s="142"/>
    </row>
    <row r="173" spans="2:16" s="30" customFormat="1" ht="12.75" hidden="1" customHeight="1" x14ac:dyDescent="0.3">
      <c r="B173" s="135"/>
      <c r="C173" s="146">
        <f t="shared" si="20"/>
        <v>82</v>
      </c>
      <c r="D173" s="147"/>
      <c r="E173" s="167"/>
      <c r="F173" s="149" t="s">
        <v>37</v>
      </c>
      <c r="G173" s="165">
        <f t="shared" si="19"/>
        <v>0</v>
      </c>
      <c r="H173" s="154"/>
      <c r="I173" s="154"/>
      <c r="J173" s="154"/>
      <c r="K173" s="154"/>
      <c r="L173" s="154"/>
      <c r="M173" s="154"/>
      <c r="N173" s="155">
        <v>0</v>
      </c>
      <c r="O173" s="156">
        <f>ROUND(N173*G173,2)</f>
        <v>0</v>
      </c>
      <c r="P173" s="142"/>
    </row>
    <row r="174" spans="2:16" s="30" customFormat="1" ht="24.6" customHeight="1" x14ac:dyDescent="0.3">
      <c r="B174" s="135"/>
      <c r="C174" s="159"/>
      <c r="D174" s="159"/>
      <c r="E174" s="160"/>
      <c r="F174" s="161"/>
      <c r="G174" s="175"/>
      <c r="H174" s="175"/>
      <c r="I174" s="175"/>
      <c r="J174" s="175"/>
      <c r="K174" s="175"/>
      <c r="L174" s="175"/>
      <c r="M174" s="175"/>
      <c r="N174" s="176"/>
      <c r="O174" s="164"/>
      <c r="P174" s="142"/>
    </row>
    <row r="175" spans="2:16" s="30" customFormat="1" ht="26.25" thickBot="1" x14ac:dyDescent="0.35">
      <c r="B175" s="135"/>
      <c r="C175" s="138" t="s">
        <v>31</v>
      </c>
      <c r="D175" s="137"/>
      <c r="E175" s="137" t="s">
        <v>30</v>
      </c>
      <c r="F175" s="138" t="s">
        <v>26</v>
      </c>
      <c r="G175" s="139" t="s">
        <v>27</v>
      </c>
      <c r="H175" s="140" t="s">
        <v>168</v>
      </c>
      <c r="I175" s="140" t="s">
        <v>159</v>
      </c>
      <c r="J175" s="140" t="s">
        <v>160</v>
      </c>
      <c r="K175" s="140" t="s">
        <v>167</v>
      </c>
      <c r="L175" s="140" t="s">
        <v>180</v>
      </c>
      <c r="M175" s="140" t="s">
        <v>180</v>
      </c>
      <c r="N175" s="141" t="s">
        <v>28</v>
      </c>
      <c r="O175" s="141" t="s">
        <v>29</v>
      </c>
      <c r="P175" s="142"/>
    </row>
    <row r="176" spans="2:16" s="30" customFormat="1" ht="18.75" thickBot="1" x14ac:dyDescent="0.3">
      <c r="B176" s="135"/>
      <c r="C176" s="169" t="s">
        <v>33</v>
      </c>
      <c r="D176" s="170"/>
      <c r="E176" s="170"/>
      <c r="F176" s="170"/>
      <c r="G176" s="171"/>
      <c r="H176" s="171"/>
      <c r="I176" s="171"/>
      <c r="J176" s="171"/>
      <c r="K176" s="171"/>
      <c r="L176" s="171"/>
      <c r="M176" s="171"/>
      <c r="N176" s="170"/>
      <c r="O176" s="145">
        <f>SUM(O177:O187)</f>
        <v>0</v>
      </c>
      <c r="P176" s="142"/>
    </row>
    <row r="177" spans="2:16" s="30" customFormat="1" ht="14.25" x14ac:dyDescent="0.3">
      <c r="B177" s="135"/>
      <c r="C177" s="146">
        <f>1+C173</f>
        <v>83</v>
      </c>
      <c r="D177" s="166"/>
      <c r="E177" s="177" t="s">
        <v>145</v>
      </c>
      <c r="F177" s="149" t="s">
        <v>38</v>
      </c>
      <c r="G177" s="165">
        <f t="shared" ref="G177" si="40">H177+I177+J177+K177+L177+M177</f>
        <v>4</v>
      </c>
      <c r="H177" s="151">
        <v>1</v>
      </c>
      <c r="I177" s="151">
        <v>1</v>
      </c>
      <c r="J177" s="151">
        <v>1</v>
      </c>
      <c r="K177" s="151">
        <v>1</v>
      </c>
      <c r="L177" s="151"/>
      <c r="M177" s="151"/>
      <c r="N177" s="152">
        <v>0</v>
      </c>
      <c r="O177" s="153">
        <f>ROUND(N177*G177,2)</f>
        <v>0</v>
      </c>
      <c r="P177" s="142"/>
    </row>
    <row r="178" spans="2:16" s="30" customFormat="1" ht="14.25" x14ac:dyDescent="0.3">
      <c r="B178" s="135"/>
      <c r="C178" s="146">
        <f t="shared" ref="C178:C180" si="41">1+C177</f>
        <v>84</v>
      </c>
      <c r="D178" s="147"/>
      <c r="E178" s="148" t="s">
        <v>204</v>
      </c>
      <c r="F178" s="149" t="s">
        <v>45</v>
      </c>
      <c r="G178" s="165">
        <f t="shared" ref="G178:G180" si="42">H178+I178+J178+K178+L178+M178</f>
        <v>8</v>
      </c>
      <c r="H178" s="154">
        <v>0</v>
      </c>
      <c r="I178" s="154">
        <v>8</v>
      </c>
      <c r="J178" s="154">
        <v>0</v>
      </c>
      <c r="K178" s="154">
        <v>0</v>
      </c>
      <c r="L178" s="154"/>
      <c r="M178" s="154"/>
      <c r="N178" s="155">
        <v>0</v>
      </c>
      <c r="O178" s="156">
        <f>ROUND(N178*G178,2)</f>
        <v>0</v>
      </c>
      <c r="P178" s="142"/>
    </row>
    <row r="179" spans="2:16" s="30" customFormat="1" ht="14.25" x14ac:dyDescent="0.3">
      <c r="B179" s="135"/>
      <c r="C179" s="146">
        <f t="shared" si="41"/>
        <v>85</v>
      </c>
      <c r="D179" s="166"/>
      <c r="E179" s="148" t="s">
        <v>146</v>
      </c>
      <c r="F179" s="149" t="s">
        <v>45</v>
      </c>
      <c r="G179" s="165">
        <f t="shared" si="42"/>
        <v>56</v>
      </c>
      <c r="H179" s="154">
        <v>12</v>
      </c>
      <c r="I179" s="154">
        <v>20</v>
      </c>
      <c r="J179" s="154">
        <v>12</v>
      </c>
      <c r="K179" s="154">
        <v>12</v>
      </c>
      <c r="L179" s="154"/>
      <c r="M179" s="154"/>
      <c r="N179" s="155">
        <v>0</v>
      </c>
      <c r="O179" s="156">
        <f>ROUND(N179*G179,2)</f>
        <v>0</v>
      </c>
      <c r="P179" s="142"/>
    </row>
    <row r="180" spans="2:16" s="30" customFormat="1" ht="14.25" x14ac:dyDescent="0.3">
      <c r="B180" s="135"/>
      <c r="C180" s="146">
        <f t="shared" si="41"/>
        <v>86</v>
      </c>
      <c r="D180" s="166"/>
      <c r="E180" s="148" t="s">
        <v>147</v>
      </c>
      <c r="F180" s="149" t="s">
        <v>45</v>
      </c>
      <c r="G180" s="165">
        <f t="shared" si="42"/>
        <v>12</v>
      </c>
      <c r="H180" s="154">
        <v>3</v>
      </c>
      <c r="I180" s="154">
        <v>3</v>
      </c>
      <c r="J180" s="154">
        <v>3</v>
      </c>
      <c r="K180" s="154">
        <v>3</v>
      </c>
      <c r="L180" s="154"/>
      <c r="M180" s="154"/>
      <c r="N180" s="155">
        <v>0</v>
      </c>
      <c r="O180" s="156">
        <f t="shared" ref="O180:O187" si="43">ROUND(N180*G180,2)</f>
        <v>0</v>
      </c>
      <c r="P180" s="142"/>
    </row>
    <row r="181" spans="2:16" s="30" customFormat="1" ht="0.75" customHeight="1" x14ac:dyDescent="0.3">
      <c r="B181" s="135"/>
      <c r="C181" s="146" t="s">
        <v>103</v>
      </c>
      <c r="D181" s="147"/>
      <c r="E181" s="148"/>
      <c r="F181" s="149" t="s">
        <v>37</v>
      </c>
      <c r="G181" s="154">
        <v>0</v>
      </c>
      <c r="H181" s="154"/>
      <c r="I181" s="154"/>
      <c r="J181" s="154"/>
      <c r="K181" s="154"/>
      <c r="L181" s="154"/>
      <c r="M181" s="154"/>
      <c r="N181" s="155">
        <v>620</v>
      </c>
      <c r="O181" s="156">
        <f t="shared" si="43"/>
        <v>0</v>
      </c>
      <c r="P181" s="142"/>
    </row>
    <row r="182" spans="2:16" s="30" customFormat="1" ht="14.25" hidden="1" customHeight="1" x14ac:dyDescent="0.3">
      <c r="B182" s="135"/>
      <c r="C182" s="178" t="s">
        <v>104</v>
      </c>
      <c r="D182" s="166"/>
      <c r="E182" s="148"/>
      <c r="F182" s="149" t="s">
        <v>37</v>
      </c>
      <c r="G182" s="154">
        <v>0</v>
      </c>
      <c r="H182" s="154"/>
      <c r="I182" s="154"/>
      <c r="J182" s="154"/>
      <c r="K182" s="154"/>
      <c r="L182" s="154"/>
      <c r="M182" s="154"/>
      <c r="N182" s="155">
        <v>5000</v>
      </c>
      <c r="O182" s="156">
        <f t="shared" si="43"/>
        <v>0</v>
      </c>
      <c r="P182" s="142"/>
    </row>
    <row r="183" spans="2:16" s="30" customFormat="1" ht="14.25" hidden="1" customHeight="1" x14ac:dyDescent="0.3">
      <c r="B183" s="135"/>
      <c r="C183" s="146" t="s">
        <v>105</v>
      </c>
      <c r="D183" s="147"/>
      <c r="E183" s="167"/>
      <c r="F183" s="149" t="s">
        <v>37</v>
      </c>
      <c r="G183" s="154"/>
      <c r="H183" s="154"/>
      <c r="I183" s="154"/>
      <c r="J183" s="154"/>
      <c r="K183" s="154"/>
      <c r="L183" s="154"/>
      <c r="M183" s="154"/>
      <c r="N183" s="155">
        <v>0</v>
      </c>
      <c r="O183" s="156">
        <f t="shared" si="43"/>
        <v>0</v>
      </c>
      <c r="P183" s="142"/>
    </row>
    <row r="184" spans="2:16" s="30" customFormat="1" ht="14.25" hidden="1" customHeight="1" x14ac:dyDescent="0.3">
      <c r="B184" s="135"/>
      <c r="C184" s="178" t="s">
        <v>57</v>
      </c>
      <c r="D184" s="166"/>
      <c r="E184" s="167"/>
      <c r="F184" s="149" t="s">
        <v>37</v>
      </c>
      <c r="G184" s="154">
        <v>1</v>
      </c>
      <c r="H184" s="154"/>
      <c r="I184" s="154"/>
      <c r="J184" s="154"/>
      <c r="K184" s="154"/>
      <c r="L184" s="154"/>
      <c r="M184" s="154"/>
      <c r="N184" s="155">
        <v>0</v>
      </c>
      <c r="O184" s="156">
        <f t="shared" si="43"/>
        <v>0</v>
      </c>
      <c r="P184" s="142"/>
    </row>
    <row r="185" spans="2:16" s="30" customFormat="1" ht="13.5" hidden="1" customHeight="1" x14ac:dyDescent="0.3">
      <c r="B185" s="135"/>
      <c r="C185" s="146" t="s">
        <v>58</v>
      </c>
      <c r="D185" s="147"/>
      <c r="E185" s="167"/>
      <c r="F185" s="149" t="s">
        <v>37</v>
      </c>
      <c r="G185" s="154">
        <v>1</v>
      </c>
      <c r="H185" s="154"/>
      <c r="I185" s="154"/>
      <c r="J185" s="154"/>
      <c r="K185" s="154"/>
      <c r="L185" s="154"/>
      <c r="M185" s="154"/>
      <c r="N185" s="155">
        <v>0</v>
      </c>
      <c r="O185" s="156">
        <f t="shared" si="43"/>
        <v>0</v>
      </c>
      <c r="P185" s="142"/>
    </row>
    <row r="186" spans="2:16" s="30" customFormat="1" ht="25.5" hidden="1" customHeight="1" x14ac:dyDescent="0.3">
      <c r="B186" s="135"/>
      <c r="C186" s="178" t="s">
        <v>59</v>
      </c>
      <c r="D186" s="166"/>
      <c r="E186" s="167"/>
      <c r="F186" s="149" t="s">
        <v>37</v>
      </c>
      <c r="G186" s="154">
        <v>0</v>
      </c>
      <c r="H186" s="154"/>
      <c r="I186" s="154"/>
      <c r="J186" s="154"/>
      <c r="K186" s="154"/>
      <c r="L186" s="154"/>
      <c r="M186" s="154"/>
      <c r="N186" s="155">
        <v>0</v>
      </c>
      <c r="O186" s="156">
        <f t="shared" si="43"/>
        <v>0</v>
      </c>
      <c r="P186" s="142"/>
    </row>
    <row r="187" spans="2:16" s="30" customFormat="1" ht="16.5" hidden="1" customHeight="1" x14ac:dyDescent="0.3">
      <c r="B187" s="135"/>
      <c r="C187" s="146" t="s">
        <v>60</v>
      </c>
      <c r="D187" s="147"/>
      <c r="E187" s="167"/>
      <c r="F187" s="149" t="s">
        <v>37</v>
      </c>
      <c r="G187" s="154">
        <v>0</v>
      </c>
      <c r="H187" s="154"/>
      <c r="I187" s="154"/>
      <c r="J187" s="154"/>
      <c r="K187" s="154"/>
      <c r="L187" s="154"/>
      <c r="M187" s="154"/>
      <c r="N187" s="155">
        <v>0</v>
      </c>
      <c r="O187" s="156">
        <f t="shared" si="43"/>
        <v>0</v>
      </c>
      <c r="P187" s="142"/>
    </row>
    <row r="188" spans="2:16" s="30" customFormat="1" ht="0.75" customHeight="1" x14ac:dyDescent="0.3">
      <c r="B188" s="135"/>
      <c r="C188" s="159"/>
      <c r="D188" s="159"/>
      <c r="E188" s="160"/>
      <c r="F188" s="161"/>
      <c r="G188" s="175"/>
      <c r="H188" s="175"/>
      <c r="I188" s="175"/>
      <c r="J188" s="175"/>
      <c r="K188" s="175"/>
      <c r="L188" s="175"/>
      <c r="M188" s="175"/>
      <c r="N188" s="176"/>
      <c r="O188" s="164"/>
      <c r="P188" s="142"/>
    </row>
    <row r="189" spans="2:16" s="30" customFormat="1" ht="14.25" hidden="1" customHeight="1" x14ac:dyDescent="0.3">
      <c r="B189" s="135"/>
      <c r="C189" s="138" t="s">
        <v>31</v>
      </c>
      <c r="D189" s="137"/>
      <c r="E189" s="137" t="s">
        <v>30</v>
      </c>
      <c r="F189" s="138" t="s">
        <v>26</v>
      </c>
      <c r="G189" s="139" t="s">
        <v>27</v>
      </c>
      <c r="H189" s="139"/>
      <c r="I189" s="139"/>
      <c r="J189" s="139"/>
      <c r="K189" s="139"/>
      <c r="L189" s="139"/>
      <c r="M189" s="139"/>
      <c r="N189" s="141" t="s">
        <v>28</v>
      </c>
      <c r="O189" s="141" t="s">
        <v>29</v>
      </c>
      <c r="P189" s="142"/>
    </row>
    <row r="190" spans="2:16" s="30" customFormat="1" ht="18.75" hidden="1" customHeight="1" x14ac:dyDescent="0.25">
      <c r="B190" s="135"/>
      <c r="C190" s="169" t="s">
        <v>24</v>
      </c>
      <c r="D190" s="170"/>
      <c r="E190" s="170"/>
      <c r="F190" s="170"/>
      <c r="G190" s="171"/>
      <c r="H190" s="171"/>
      <c r="I190" s="171"/>
      <c r="J190" s="171"/>
      <c r="K190" s="171"/>
      <c r="L190" s="171"/>
      <c r="M190" s="171"/>
      <c r="N190" s="170"/>
      <c r="O190" s="145">
        <f>SUM(O191:O210)</f>
        <v>0</v>
      </c>
      <c r="P190" s="142"/>
    </row>
    <row r="191" spans="2:16" s="30" customFormat="1" ht="14.25" hidden="1" customHeight="1" x14ac:dyDescent="0.3">
      <c r="B191" s="135"/>
      <c r="C191" s="178" t="s">
        <v>71</v>
      </c>
      <c r="D191" s="166"/>
      <c r="E191" s="174" t="s">
        <v>98</v>
      </c>
      <c r="F191" s="149" t="s">
        <v>37</v>
      </c>
      <c r="G191" s="151">
        <v>0</v>
      </c>
      <c r="H191" s="151"/>
      <c r="I191" s="151"/>
      <c r="J191" s="151"/>
      <c r="K191" s="151"/>
      <c r="L191" s="151"/>
      <c r="M191" s="151"/>
      <c r="N191" s="152">
        <v>0</v>
      </c>
      <c r="O191" s="153">
        <f>ROUND(N191*G191,2)</f>
        <v>0</v>
      </c>
      <c r="P191" s="142"/>
    </row>
    <row r="192" spans="2:16" s="30" customFormat="1" ht="14.25" hidden="1" customHeight="1" x14ac:dyDescent="0.3">
      <c r="B192" s="135"/>
      <c r="C192" s="146" t="s">
        <v>72</v>
      </c>
      <c r="D192" s="147"/>
      <c r="E192" s="167" t="s">
        <v>98</v>
      </c>
      <c r="F192" s="149" t="s">
        <v>37</v>
      </c>
      <c r="G192" s="154">
        <v>0</v>
      </c>
      <c r="H192" s="154"/>
      <c r="I192" s="154"/>
      <c r="J192" s="154"/>
      <c r="K192" s="154"/>
      <c r="L192" s="154"/>
      <c r="M192" s="154"/>
      <c r="N192" s="155">
        <v>0</v>
      </c>
      <c r="O192" s="156">
        <f>ROUND(N192*G192,2)</f>
        <v>0</v>
      </c>
      <c r="P192" s="142"/>
    </row>
    <row r="193" spans="2:16" s="30" customFormat="1" ht="14.25" hidden="1" customHeight="1" x14ac:dyDescent="0.3">
      <c r="B193" s="135"/>
      <c r="C193" s="146" t="s">
        <v>73</v>
      </c>
      <c r="D193" s="147"/>
      <c r="E193" s="167" t="s">
        <v>98</v>
      </c>
      <c r="F193" s="149" t="s">
        <v>37</v>
      </c>
      <c r="G193" s="154">
        <v>0</v>
      </c>
      <c r="H193" s="154"/>
      <c r="I193" s="154"/>
      <c r="J193" s="154"/>
      <c r="K193" s="154"/>
      <c r="L193" s="154"/>
      <c r="M193" s="154"/>
      <c r="N193" s="155">
        <v>0</v>
      </c>
      <c r="O193" s="156">
        <f t="shared" ref="O193:O206" si="44">ROUND(N193*G193,2)</f>
        <v>0</v>
      </c>
      <c r="P193" s="142"/>
    </row>
    <row r="194" spans="2:16" s="30" customFormat="1" ht="15" hidden="1" customHeight="1" x14ac:dyDescent="0.3">
      <c r="B194" s="135"/>
      <c r="C194" s="146" t="s">
        <v>74</v>
      </c>
      <c r="D194" s="147"/>
      <c r="E194" s="174" t="s">
        <v>98</v>
      </c>
      <c r="F194" s="149" t="s">
        <v>37</v>
      </c>
      <c r="G194" s="154">
        <v>0</v>
      </c>
      <c r="H194" s="154"/>
      <c r="I194" s="154"/>
      <c r="J194" s="154"/>
      <c r="K194" s="154"/>
      <c r="L194" s="154"/>
      <c r="M194" s="154"/>
      <c r="N194" s="155">
        <v>0</v>
      </c>
      <c r="O194" s="156">
        <f t="shared" si="44"/>
        <v>0</v>
      </c>
      <c r="P194" s="142"/>
    </row>
    <row r="195" spans="2:16" s="30" customFormat="1" ht="14.25" hidden="1" customHeight="1" x14ac:dyDescent="0.3">
      <c r="B195" s="135"/>
      <c r="C195" s="146" t="s">
        <v>75</v>
      </c>
      <c r="D195" s="147"/>
      <c r="E195" s="167" t="s">
        <v>98</v>
      </c>
      <c r="F195" s="149" t="s">
        <v>37</v>
      </c>
      <c r="G195" s="154">
        <v>0</v>
      </c>
      <c r="H195" s="154"/>
      <c r="I195" s="154"/>
      <c r="J195" s="154"/>
      <c r="K195" s="154"/>
      <c r="L195" s="154"/>
      <c r="M195" s="154"/>
      <c r="N195" s="155">
        <v>0</v>
      </c>
      <c r="O195" s="156">
        <f t="shared" si="44"/>
        <v>0</v>
      </c>
      <c r="P195" s="142"/>
    </row>
    <row r="196" spans="2:16" s="30" customFormat="1" ht="13.5" hidden="1" customHeight="1" x14ac:dyDescent="0.3">
      <c r="B196" s="135"/>
      <c r="C196" s="146" t="s">
        <v>76</v>
      </c>
      <c r="D196" s="147"/>
      <c r="E196" s="167" t="s">
        <v>98</v>
      </c>
      <c r="F196" s="149" t="s">
        <v>37</v>
      </c>
      <c r="G196" s="154">
        <v>0</v>
      </c>
      <c r="H196" s="154"/>
      <c r="I196" s="154"/>
      <c r="J196" s="154"/>
      <c r="K196" s="154"/>
      <c r="L196" s="154"/>
      <c r="M196" s="154"/>
      <c r="N196" s="155">
        <v>0</v>
      </c>
      <c r="O196" s="156">
        <f t="shared" si="44"/>
        <v>0</v>
      </c>
      <c r="P196" s="142"/>
    </row>
    <row r="197" spans="2:16" s="30" customFormat="1" ht="14.25" hidden="1" customHeight="1" x14ac:dyDescent="0.3">
      <c r="B197" s="135"/>
      <c r="C197" s="146" t="s">
        <v>77</v>
      </c>
      <c r="D197" s="147"/>
      <c r="E197" s="174" t="s">
        <v>98</v>
      </c>
      <c r="F197" s="149" t="s">
        <v>37</v>
      </c>
      <c r="G197" s="154">
        <v>0</v>
      </c>
      <c r="H197" s="154"/>
      <c r="I197" s="154"/>
      <c r="J197" s="154"/>
      <c r="K197" s="154"/>
      <c r="L197" s="154"/>
      <c r="M197" s="154"/>
      <c r="N197" s="155">
        <v>0</v>
      </c>
      <c r="O197" s="156">
        <f t="shared" si="44"/>
        <v>0</v>
      </c>
      <c r="P197" s="142"/>
    </row>
    <row r="198" spans="2:16" s="30" customFormat="1" ht="14.25" hidden="1" customHeight="1" x14ac:dyDescent="0.3">
      <c r="B198" s="135"/>
      <c r="C198" s="146" t="s">
        <v>78</v>
      </c>
      <c r="D198" s="147"/>
      <c r="E198" s="167" t="s">
        <v>98</v>
      </c>
      <c r="F198" s="149" t="s">
        <v>37</v>
      </c>
      <c r="G198" s="154">
        <v>0</v>
      </c>
      <c r="H198" s="154"/>
      <c r="I198" s="154"/>
      <c r="J198" s="154"/>
      <c r="K198" s="154"/>
      <c r="L198" s="154"/>
      <c r="M198" s="154"/>
      <c r="N198" s="155">
        <v>0</v>
      </c>
      <c r="O198" s="156">
        <f t="shared" si="44"/>
        <v>0</v>
      </c>
      <c r="P198" s="142"/>
    </row>
    <row r="199" spans="2:16" s="30" customFormat="1" ht="14.25" hidden="1" customHeight="1" x14ac:dyDescent="0.3">
      <c r="B199" s="135"/>
      <c r="C199" s="146" t="s">
        <v>79</v>
      </c>
      <c r="D199" s="147"/>
      <c r="E199" s="167" t="s">
        <v>98</v>
      </c>
      <c r="F199" s="149" t="s">
        <v>37</v>
      </c>
      <c r="G199" s="154">
        <v>0</v>
      </c>
      <c r="H199" s="154"/>
      <c r="I199" s="154"/>
      <c r="J199" s="154"/>
      <c r="K199" s="154"/>
      <c r="L199" s="154"/>
      <c r="M199" s="154"/>
      <c r="N199" s="155">
        <v>0</v>
      </c>
      <c r="O199" s="156">
        <f t="shared" si="44"/>
        <v>0</v>
      </c>
      <c r="P199" s="142"/>
    </row>
    <row r="200" spans="2:16" s="30" customFormat="1" ht="13.5" hidden="1" customHeight="1" x14ac:dyDescent="0.3">
      <c r="B200" s="135"/>
      <c r="C200" s="146" t="s">
        <v>80</v>
      </c>
      <c r="D200" s="147"/>
      <c r="E200" s="174" t="s">
        <v>98</v>
      </c>
      <c r="F200" s="149" t="s">
        <v>37</v>
      </c>
      <c r="G200" s="154">
        <v>0</v>
      </c>
      <c r="H200" s="154"/>
      <c r="I200" s="154"/>
      <c r="J200" s="154"/>
      <c r="K200" s="154"/>
      <c r="L200" s="154"/>
      <c r="M200" s="154"/>
      <c r="N200" s="155">
        <v>0</v>
      </c>
      <c r="O200" s="156">
        <f t="shared" si="44"/>
        <v>0</v>
      </c>
      <c r="P200" s="142"/>
    </row>
    <row r="201" spans="2:16" s="30" customFormat="1" ht="14.25" hidden="1" customHeight="1" x14ac:dyDescent="0.3">
      <c r="B201" s="135"/>
      <c r="C201" s="146" t="s">
        <v>81</v>
      </c>
      <c r="D201" s="147"/>
      <c r="E201" s="167" t="s">
        <v>98</v>
      </c>
      <c r="F201" s="149" t="s">
        <v>37</v>
      </c>
      <c r="G201" s="154">
        <v>0</v>
      </c>
      <c r="H201" s="154"/>
      <c r="I201" s="154"/>
      <c r="J201" s="154"/>
      <c r="K201" s="154"/>
      <c r="L201" s="154"/>
      <c r="M201" s="154"/>
      <c r="N201" s="155">
        <v>0</v>
      </c>
      <c r="O201" s="156">
        <f t="shared" si="44"/>
        <v>0</v>
      </c>
      <c r="P201" s="142"/>
    </row>
    <row r="202" spans="2:16" s="30" customFormat="1" ht="14.25" hidden="1" customHeight="1" x14ac:dyDescent="0.3">
      <c r="B202" s="135"/>
      <c r="C202" s="146" t="s">
        <v>82</v>
      </c>
      <c r="D202" s="147"/>
      <c r="E202" s="167" t="s">
        <v>98</v>
      </c>
      <c r="F202" s="149" t="s">
        <v>37</v>
      </c>
      <c r="G202" s="154">
        <v>0</v>
      </c>
      <c r="H202" s="154"/>
      <c r="I202" s="154"/>
      <c r="J202" s="154"/>
      <c r="K202" s="154"/>
      <c r="L202" s="154"/>
      <c r="M202" s="154"/>
      <c r="N202" s="155">
        <v>0</v>
      </c>
      <c r="O202" s="156">
        <f t="shared" si="44"/>
        <v>0</v>
      </c>
      <c r="P202" s="142"/>
    </row>
    <row r="203" spans="2:16" s="30" customFormat="1" ht="14.25" hidden="1" customHeight="1" x14ac:dyDescent="0.3">
      <c r="B203" s="135"/>
      <c r="C203" s="146" t="s">
        <v>83</v>
      </c>
      <c r="D203" s="147"/>
      <c r="E203" s="174" t="s">
        <v>98</v>
      </c>
      <c r="F203" s="149" t="s">
        <v>37</v>
      </c>
      <c r="G203" s="154">
        <v>0</v>
      </c>
      <c r="H203" s="154"/>
      <c r="I203" s="154"/>
      <c r="J203" s="154"/>
      <c r="K203" s="154"/>
      <c r="L203" s="154"/>
      <c r="M203" s="154"/>
      <c r="N203" s="155">
        <v>0</v>
      </c>
      <c r="O203" s="156">
        <f t="shared" si="44"/>
        <v>0</v>
      </c>
      <c r="P203" s="142"/>
    </row>
    <row r="204" spans="2:16" s="30" customFormat="1" ht="14.25" hidden="1" customHeight="1" x14ac:dyDescent="0.3">
      <c r="B204" s="135"/>
      <c r="C204" s="146" t="s">
        <v>84</v>
      </c>
      <c r="D204" s="147"/>
      <c r="E204" s="167" t="s">
        <v>98</v>
      </c>
      <c r="F204" s="149" t="s">
        <v>37</v>
      </c>
      <c r="G204" s="154">
        <v>0</v>
      </c>
      <c r="H204" s="154"/>
      <c r="I204" s="154"/>
      <c r="J204" s="154"/>
      <c r="K204" s="154"/>
      <c r="L204" s="154"/>
      <c r="M204" s="154"/>
      <c r="N204" s="155">
        <v>0</v>
      </c>
      <c r="O204" s="156">
        <f t="shared" si="44"/>
        <v>0</v>
      </c>
      <c r="P204" s="142"/>
    </row>
    <row r="205" spans="2:16" s="30" customFormat="1" ht="14.25" hidden="1" customHeight="1" x14ac:dyDescent="0.3">
      <c r="B205" s="135"/>
      <c r="C205" s="146" t="s">
        <v>85</v>
      </c>
      <c r="D205" s="147"/>
      <c r="E205" s="167" t="s">
        <v>98</v>
      </c>
      <c r="F205" s="149" t="s">
        <v>37</v>
      </c>
      <c r="G205" s="154">
        <v>0</v>
      </c>
      <c r="H205" s="154"/>
      <c r="I205" s="154"/>
      <c r="J205" s="154"/>
      <c r="K205" s="154"/>
      <c r="L205" s="154"/>
      <c r="M205" s="154"/>
      <c r="N205" s="155">
        <v>0</v>
      </c>
      <c r="O205" s="156">
        <f t="shared" si="44"/>
        <v>0</v>
      </c>
      <c r="P205" s="142"/>
    </row>
    <row r="206" spans="2:16" s="30" customFormat="1" ht="14.25" hidden="1" customHeight="1" x14ac:dyDescent="0.3">
      <c r="B206" s="135"/>
      <c r="C206" s="146" t="s">
        <v>86</v>
      </c>
      <c r="D206" s="147"/>
      <c r="E206" s="174" t="s">
        <v>98</v>
      </c>
      <c r="F206" s="149" t="s">
        <v>37</v>
      </c>
      <c r="G206" s="154">
        <v>0</v>
      </c>
      <c r="H206" s="154"/>
      <c r="I206" s="154"/>
      <c r="J206" s="154"/>
      <c r="K206" s="154"/>
      <c r="L206" s="154"/>
      <c r="M206" s="154"/>
      <c r="N206" s="155">
        <v>0</v>
      </c>
      <c r="O206" s="156">
        <f t="shared" si="44"/>
        <v>0</v>
      </c>
      <c r="P206" s="142"/>
    </row>
    <row r="207" spans="2:16" s="30" customFormat="1" ht="14.25" hidden="1" customHeight="1" x14ac:dyDescent="0.3">
      <c r="B207" s="135"/>
      <c r="C207" s="146" t="s">
        <v>87</v>
      </c>
      <c r="D207" s="147"/>
      <c r="E207" s="167" t="s">
        <v>98</v>
      </c>
      <c r="F207" s="149" t="s">
        <v>37</v>
      </c>
      <c r="G207" s="154">
        <v>0</v>
      </c>
      <c r="H207" s="154"/>
      <c r="I207" s="154"/>
      <c r="J207" s="154"/>
      <c r="K207" s="154"/>
      <c r="L207" s="154"/>
      <c r="M207" s="154"/>
      <c r="N207" s="155">
        <v>0</v>
      </c>
      <c r="O207" s="156">
        <f>ROUND(N207*G207,2)</f>
        <v>0</v>
      </c>
      <c r="P207" s="142"/>
    </row>
    <row r="208" spans="2:16" s="30" customFormat="1" ht="26.25" hidden="1" customHeight="1" x14ac:dyDescent="0.3">
      <c r="B208" s="135"/>
      <c r="C208" s="146" t="s">
        <v>88</v>
      </c>
      <c r="D208" s="147"/>
      <c r="E208" s="167" t="s">
        <v>98</v>
      </c>
      <c r="F208" s="149" t="s">
        <v>37</v>
      </c>
      <c r="G208" s="154">
        <v>0</v>
      </c>
      <c r="H208" s="154"/>
      <c r="I208" s="154"/>
      <c r="J208" s="154"/>
      <c r="K208" s="154"/>
      <c r="L208" s="154"/>
      <c r="M208" s="154"/>
      <c r="N208" s="155">
        <v>0</v>
      </c>
      <c r="O208" s="156">
        <f>ROUND(N208*G208,2)</f>
        <v>0</v>
      </c>
      <c r="P208" s="142"/>
    </row>
    <row r="209" spans="2:16" s="30" customFormat="1" ht="26.25" hidden="1" customHeight="1" x14ac:dyDescent="0.3">
      <c r="B209" s="135"/>
      <c r="C209" s="146" t="s">
        <v>89</v>
      </c>
      <c r="D209" s="147"/>
      <c r="E209" s="174" t="s">
        <v>98</v>
      </c>
      <c r="F209" s="149" t="s">
        <v>37</v>
      </c>
      <c r="G209" s="154">
        <v>0</v>
      </c>
      <c r="H209" s="154"/>
      <c r="I209" s="154"/>
      <c r="J209" s="154"/>
      <c r="K209" s="154"/>
      <c r="L209" s="154"/>
      <c r="M209" s="154"/>
      <c r="N209" s="155">
        <v>0</v>
      </c>
      <c r="O209" s="156">
        <f>ROUND(N209*G209,2)</f>
        <v>0</v>
      </c>
      <c r="P209" s="142"/>
    </row>
    <row r="210" spans="2:16" s="30" customFormat="1" ht="1.5" customHeight="1" x14ac:dyDescent="0.3">
      <c r="B210" s="135"/>
      <c r="C210" s="146" t="s">
        <v>90</v>
      </c>
      <c r="D210" s="147"/>
      <c r="E210" s="167" t="s">
        <v>98</v>
      </c>
      <c r="F210" s="149" t="s">
        <v>37</v>
      </c>
      <c r="G210" s="154">
        <v>0</v>
      </c>
      <c r="H210" s="154"/>
      <c r="I210" s="154"/>
      <c r="J210" s="154"/>
      <c r="K210" s="154"/>
      <c r="L210" s="154"/>
      <c r="M210" s="154"/>
      <c r="N210" s="155">
        <v>0</v>
      </c>
      <c r="O210" s="156">
        <f>ROUND(N210*G210,2)</f>
        <v>0</v>
      </c>
      <c r="P210" s="142"/>
    </row>
    <row r="211" spans="2:16" s="30" customFormat="1" ht="14.25" hidden="1" customHeight="1" x14ac:dyDescent="0.3">
      <c r="B211" s="135"/>
      <c r="C211" s="159"/>
      <c r="D211" s="159"/>
      <c r="E211" s="160"/>
      <c r="F211" s="161"/>
      <c r="G211" s="175"/>
      <c r="H211" s="175"/>
      <c r="I211" s="175"/>
      <c r="J211" s="175"/>
      <c r="K211" s="175"/>
      <c r="L211" s="175"/>
      <c r="M211" s="175"/>
      <c r="N211" s="176"/>
      <c r="O211" s="164"/>
      <c r="P211" s="142"/>
    </row>
    <row r="212" spans="2:16" s="30" customFormat="1" ht="14.25" hidden="1" customHeight="1" x14ac:dyDescent="0.3">
      <c r="B212" s="135"/>
      <c r="C212" s="138" t="s">
        <v>31</v>
      </c>
      <c r="D212" s="137"/>
      <c r="E212" s="137" t="s">
        <v>30</v>
      </c>
      <c r="F212" s="138" t="s">
        <v>26</v>
      </c>
      <c r="G212" s="139" t="s">
        <v>27</v>
      </c>
      <c r="H212" s="139"/>
      <c r="I212" s="139"/>
      <c r="J212" s="139"/>
      <c r="K212" s="139"/>
      <c r="L212" s="139"/>
      <c r="M212" s="139"/>
      <c r="N212" s="141" t="s">
        <v>28</v>
      </c>
      <c r="O212" s="141" t="s">
        <v>29</v>
      </c>
      <c r="P212" s="142"/>
    </row>
    <row r="213" spans="2:16" s="30" customFormat="1" ht="14.25" hidden="1" customHeight="1" x14ac:dyDescent="0.25">
      <c r="B213" s="135"/>
      <c r="C213" s="169" t="s">
        <v>33</v>
      </c>
      <c r="D213" s="170"/>
      <c r="E213" s="170"/>
      <c r="F213" s="170"/>
      <c r="G213" s="171"/>
      <c r="H213" s="171"/>
      <c r="I213" s="171"/>
      <c r="J213" s="171"/>
      <c r="K213" s="171"/>
      <c r="L213" s="171"/>
      <c r="M213" s="171"/>
      <c r="N213" s="170"/>
      <c r="O213" s="145">
        <f>SUM(O214:O223)</f>
        <v>0</v>
      </c>
      <c r="P213" s="142"/>
    </row>
    <row r="214" spans="2:16" s="30" customFormat="1" ht="14.25" hidden="1" customHeight="1" x14ac:dyDescent="0.3">
      <c r="B214" s="135"/>
      <c r="C214" s="178" t="s">
        <v>97</v>
      </c>
      <c r="D214" s="166"/>
      <c r="E214" s="177" t="s">
        <v>95</v>
      </c>
      <c r="F214" s="149" t="s">
        <v>40</v>
      </c>
      <c r="G214" s="151">
        <v>0</v>
      </c>
      <c r="H214" s="151"/>
      <c r="I214" s="151"/>
      <c r="J214" s="151"/>
      <c r="K214" s="151"/>
      <c r="L214" s="151"/>
      <c r="M214" s="151"/>
      <c r="N214" s="152">
        <v>7400</v>
      </c>
      <c r="O214" s="153">
        <f>ROUND(N214*G214,2)</f>
        <v>0</v>
      </c>
      <c r="P214" s="142"/>
    </row>
    <row r="215" spans="2:16" s="30" customFormat="1" ht="14.25" hidden="1" customHeight="1" x14ac:dyDescent="0.3">
      <c r="B215" s="135"/>
      <c r="C215" s="146" t="s">
        <v>55</v>
      </c>
      <c r="D215" s="147"/>
      <c r="E215" s="148" t="s">
        <v>101</v>
      </c>
      <c r="F215" s="149" t="s">
        <v>40</v>
      </c>
      <c r="G215" s="154">
        <v>0</v>
      </c>
      <c r="H215" s="154"/>
      <c r="I215" s="154"/>
      <c r="J215" s="154"/>
      <c r="K215" s="154"/>
      <c r="L215" s="154"/>
      <c r="M215" s="154"/>
      <c r="N215" s="155">
        <v>3791.15</v>
      </c>
      <c r="O215" s="156">
        <f>ROUND(N215*G215,2)</f>
        <v>0</v>
      </c>
      <c r="P215" s="142"/>
    </row>
    <row r="216" spans="2:16" s="30" customFormat="1" ht="14.25" hidden="1" customHeight="1" x14ac:dyDescent="0.3">
      <c r="B216" s="135"/>
      <c r="C216" s="178" t="s">
        <v>56</v>
      </c>
      <c r="D216" s="166"/>
      <c r="E216" s="148" t="s">
        <v>99</v>
      </c>
      <c r="F216" s="149" t="s">
        <v>40</v>
      </c>
      <c r="G216" s="154">
        <v>0</v>
      </c>
      <c r="H216" s="154"/>
      <c r="I216" s="154"/>
      <c r="J216" s="154"/>
      <c r="K216" s="154"/>
      <c r="L216" s="154"/>
      <c r="M216" s="154"/>
      <c r="N216" s="155">
        <v>4578.7299999999996</v>
      </c>
      <c r="O216" s="156">
        <f t="shared" ref="O216:O223" si="45">ROUND(N216*G216,2)</f>
        <v>0</v>
      </c>
      <c r="P216" s="142"/>
    </row>
    <row r="217" spans="2:16" s="30" customFormat="1" ht="14.25" hidden="1" customHeight="1" x14ac:dyDescent="0.3">
      <c r="B217" s="135"/>
      <c r="C217" s="146" t="s">
        <v>103</v>
      </c>
      <c r="D217" s="147"/>
      <c r="E217" s="148" t="s">
        <v>100</v>
      </c>
      <c r="F217" s="149" t="s">
        <v>40</v>
      </c>
      <c r="G217" s="154">
        <v>0</v>
      </c>
      <c r="H217" s="154"/>
      <c r="I217" s="154"/>
      <c r="J217" s="154"/>
      <c r="K217" s="154"/>
      <c r="L217" s="154"/>
      <c r="M217" s="154"/>
      <c r="N217" s="155">
        <v>620</v>
      </c>
      <c r="O217" s="156">
        <f t="shared" si="45"/>
        <v>0</v>
      </c>
      <c r="P217" s="142"/>
    </row>
    <row r="218" spans="2:16" s="30" customFormat="1" ht="14.25" hidden="1" customHeight="1" x14ac:dyDescent="0.3">
      <c r="B218" s="135"/>
      <c r="C218" s="178" t="s">
        <v>104</v>
      </c>
      <c r="D218" s="166"/>
      <c r="E218" s="148" t="s">
        <v>102</v>
      </c>
      <c r="F218" s="149" t="s">
        <v>40</v>
      </c>
      <c r="G218" s="154">
        <v>0</v>
      </c>
      <c r="H218" s="154"/>
      <c r="I218" s="154"/>
      <c r="J218" s="154"/>
      <c r="K218" s="154"/>
      <c r="L218" s="154"/>
      <c r="M218" s="154"/>
      <c r="N218" s="155">
        <v>5000</v>
      </c>
      <c r="O218" s="156">
        <f t="shared" si="45"/>
        <v>0</v>
      </c>
      <c r="P218" s="142"/>
    </row>
    <row r="219" spans="2:16" s="30" customFormat="1" ht="14.25" hidden="1" customHeight="1" x14ac:dyDescent="0.3">
      <c r="B219" s="135"/>
      <c r="C219" s="146" t="s">
        <v>105</v>
      </c>
      <c r="D219" s="147"/>
      <c r="E219" s="167"/>
      <c r="F219" s="149"/>
      <c r="G219" s="154"/>
      <c r="H219" s="154"/>
      <c r="I219" s="154"/>
      <c r="J219" s="154"/>
      <c r="K219" s="154"/>
      <c r="L219" s="154"/>
      <c r="M219" s="154"/>
      <c r="N219" s="155">
        <v>0</v>
      </c>
      <c r="O219" s="156">
        <f t="shared" si="45"/>
        <v>0</v>
      </c>
      <c r="P219" s="142"/>
    </row>
    <row r="220" spans="2:16" s="30" customFormat="1" ht="14.25" hidden="1" customHeight="1" x14ac:dyDescent="0.3">
      <c r="B220" s="135"/>
      <c r="C220" s="178" t="s">
        <v>57</v>
      </c>
      <c r="D220" s="166"/>
      <c r="E220" s="167"/>
      <c r="F220" s="149" t="s">
        <v>40</v>
      </c>
      <c r="G220" s="154">
        <v>1</v>
      </c>
      <c r="H220" s="154"/>
      <c r="I220" s="154"/>
      <c r="J220" s="154"/>
      <c r="K220" s="154"/>
      <c r="L220" s="154"/>
      <c r="M220" s="154"/>
      <c r="N220" s="155">
        <v>0</v>
      </c>
      <c r="O220" s="156">
        <f t="shared" si="45"/>
        <v>0</v>
      </c>
      <c r="P220" s="142"/>
    </row>
    <row r="221" spans="2:16" s="30" customFormat="1" ht="14.25" hidden="1" customHeight="1" x14ac:dyDescent="0.3">
      <c r="B221" s="135"/>
      <c r="C221" s="146" t="s">
        <v>58</v>
      </c>
      <c r="D221" s="147"/>
      <c r="E221" s="167"/>
      <c r="F221" s="149" t="s">
        <v>40</v>
      </c>
      <c r="G221" s="154">
        <v>1</v>
      </c>
      <c r="H221" s="154"/>
      <c r="I221" s="154"/>
      <c r="J221" s="154"/>
      <c r="K221" s="154"/>
      <c r="L221" s="154"/>
      <c r="M221" s="154"/>
      <c r="N221" s="155">
        <v>0</v>
      </c>
      <c r="O221" s="156">
        <f t="shared" si="45"/>
        <v>0</v>
      </c>
      <c r="P221" s="142"/>
    </row>
    <row r="222" spans="2:16" s="30" customFormat="1" ht="14.25" hidden="1" customHeight="1" x14ac:dyDescent="0.3">
      <c r="B222" s="135"/>
      <c r="C222" s="178" t="s">
        <v>59</v>
      </c>
      <c r="D222" s="166"/>
      <c r="E222" s="167"/>
      <c r="F222" s="149"/>
      <c r="G222" s="154">
        <v>0</v>
      </c>
      <c r="H222" s="154"/>
      <c r="I222" s="154"/>
      <c r="J222" s="154"/>
      <c r="K222" s="154"/>
      <c r="L222" s="154"/>
      <c r="M222" s="154"/>
      <c r="N222" s="155">
        <v>0</v>
      </c>
      <c r="O222" s="156">
        <f t="shared" si="45"/>
        <v>0</v>
      </c>
      <c r="P222" s="142"/>
    </row>
    <row r="223" spans="2:16" s="30" customFormat="1" ht="14.25" hidden="1" customHeight="1" x14ac:dyDescent="0.3">
      <c r="B223" s="135"/>
      <c r="C223" s="146" t="s">
        <v>60</v>
      </c>
      <c r="D223" s="147"/>
      <c r="E223" s="167"/>
      <c r="F223" s="149"/>
      <c r="G223" s="154">
        <v>0</v>
      </c>
      <c r="H223" s="154"/>
      <c r="I223" s="154"/>
      <c r="J223" s="154"/>
      <c r="K223" s="154"/>
      <c r="L223" s="154"/>
      <c r="M223" s="154"/>
      <c r="N223" s="155">
        <v>0</v>
      </c>
      <c r="O223" s="156">
        <f t="shared" si="45"/>
        <v>0</v>
      </c>
      <c r="P223" s="142"/>
    </row>
    <row r="224" spans="2:16" s="30" customFormat="1" ht="14.25" hidden="1" customHeight="1" x14ac:dyDescent="0.3">
      <c r="B224" s="135"/>
      <c r="C224" s="178" t="s">
        <v>61</v>
      </c>
      <c r="D224" s="166"/>
      <c r="E224" s="179"/>
      <c r="F224" s="180" t="s">
        <v>37</v>
      </c>
      <c r="G224" s="181">
        <v>0</v>
      </c>
      <c r="H224" s="181"/>
      <c r="I224" s="181"/>
      <c r="J224" s="181"/>
      <c r="K224" s="181"/>
      <c r="L224" s="181"/>
      <c r="M224" s="181"/>
      <c r="N224" s="155">
        <v>0</v>
      </c>
      <c r="O224" s="156">
        <f>ROUND(N224*G224,2)</f>
        <v>0</v>
      </c>
      <c r="P224" s="142"/>
    </row>
    <row r="225" spans="1:17" s="30" customFormat="1" ht="14.25" hidden="1" customHeight="1" x14ac:dyDescent="0.3">
      <c r="B225" s="135"/>
      <c r="C225" s="146" t="s">
        <v>62</v>
      </c>
      <c r="D225" s="147"/>
      <c r="E225" s="179"/>
      <c r="F225" s="180" t="s">
        <v>37</v>
      </c>
      <c r="G225" s="181">
        <v>0</v>
      </c>
      <c r="H225" s="181"/>
      <c r="I225" s="181"/>
      <c r="J225" s="181"/>
      <c r="K225" s="181"/>
      <c r="L225" s="181"/>
      <c r="M225" s="181"/>
      <c r="N225" s="155">
        <v>0</v>
      </c>
      <c r="O225" s="156">
        <f>ROUND(N225*G225,2)</f>
        <v>0</v>
      </c>
      <c r="P225" s="142"/>
    </row>
    <row r="226" spans="1:17" s="30" customFormat="1" ht="14.25" hidden="1" customHeight="1" x14ac:dyDescent="0.3">
      <c r="B226" s="135"/>
      <c r="C226" s="178" t="s">
        <v>63</v>
      </c>
      <c r="D226" s="166"/>
      <c r="E226" s="179"/>
      <c r="F226" s="180" t="s">
        <v>37</v>
      </c>
      <c r="G226" s="181">
        <v>0</v>
      </c>
      <c r="H226" s="181"/>
      <c r="I226" s="181"/>
      <c r="J226" s="181"/>
      <c r="K226" s="181"/>
      <c r="L226" s="181"/>
      <c r="M226" s="181"/>
      <c r="N226" s="155">
        <v>0</v>
      </c>
      <c r="O226" s="156">
        <f t="shared" ref="O226:O228" si="46">ROUND(N226*G226,2)</f>
        <v>0</v>
      </c>
      <c r="P226" s="142"/>
    </row>
    <row r="227" spans="1:17" s="30" customFormat="1" ht="14.25" hidden="1" customHeight="1" x14ac:dyDescent="0.3">
      <c r="B227" s="135"/>
      <c r="C227" s="146" t="s">
        <v>64</v>
      </c>
      <c r="D227" s="147"/>
      <c r="E227" s="179"/>
      <c r="F227" s="180" t="s">
        <v>37</v>
      </c>
      <c r="G227" s="181">
        <v>0</v>
      </c>
      <c r="H227" s="181"/>
      <c r="I227" s="181"/>
      <c r="J227" s="181"/>
      <c r="K227" s="181"/>
      <c r="L227" s="181"/>
      <c r="M227" s="181"/>
      <c r="N227" s="155">
        <v>0</v>
      </c>
      <c r="O227" s="156">
        <f t="shared" si="46"/>
        <v>0</v>
      </c>
      <c r="P227" s="142"/>
    </row>
    <row r="228" spans="1:17" s="30" customFormat="1" ht="14.25" hidden="1" customHeight="1" x14ac:dyDescent="0.3">
      <c r="B228" s="135"/>
      <c r="C228" s="178" t="s">
        <v>65</v>
      </c>
      <c r="D228" s="166"/>
      <c r="E228" s="179"/>
      <c r="F228" s="180" t="s">
        <v>37</v>
      </c>
      <c r="G228" s="181">
        <v>0</v>
      </c>
      <c r="H228" s="181"/>
      <c r="I228" s="181"/>
      <c r="J228" s="181"/>
      <c r="K228" s="181"/>
      <c r="L228" s="181"/>
      <c r="M228" s="181"/>
      <c r="N228" s="155">
        <v>0</v>
      </c>
      <c r="O228" s="156">
        <f t="shared" si="46"/>
        <v>0</v>
      </c>
      <c r="P228" s="142"/>
    </row>
    <row r="229" spans="1:17" s="30" customFormat="1" ht="14.25" hidden="1" customHeight="1" x14ac:dyDescent="0.3">
      <c r="B229" s="135"/>
      <c r="C229" s="178" t="s">
        <v>65</v>
      </c>
      <c r="D229" s="166"/>
      <c r="E229" s="179"/>
      <c r="F229" s="180" t="s">
        <v>37</v>
      </c>
      <c r="G229" s="181">
        <v>0</v>
      </c>
      <c r="H229" s="181"/>
      <c r="I229" s="181"/>
      <c r="J229" s="181"/>
      <c r="K229" s="181"/>
      <c r="L229" s="181"/>
      <c r="M229" s="181"/>
      <c r="N229" s="155">
        <v>0</v>
      </c>
      <c r="O229" s="156">
        <f t="shared" ref="O229:O231" si="47">ROUND(N229*G229,2)</f>
        <v>0</v>
      </c>
      <c r="P229" s="142"/>
    </row>
    <row r="230" spans="1:17" s="30" customFormat="1" ht="14.25" hidden="1" customHeight="1" x14ac:dyDescent="0.3">
      <c r="B230" s="135"/>
      <c r="C230" s="178" t="s">
        <v>65</v>
      </c>
      <c r="D230" s="166"/>
      <c r="E230" s="179"/>
      <c r="F230" s="180" t="s">
        <v>37</v>
      </c>
      <c r="G230" s="181">
        <v>0</v>
      </c>
      <c r="H230" s="181"/>
      <c r="I230" s="181"/>
      <c r="J230" s="181"/>
      <c r="K230" s="181"/>
      <c r="L230" s="181"/>
      <c r="M230" s="181"/>
      <c r="N230" s="155">
        <v>0</v>
      </c>
      <c r="O230" s="156">
        <f t="shared" si="47"/>
        <v>0</v>
      </c>
      <c r="P230" s="142"/>
    </row>
    <row r="231" spans="1:17" s="30" customFormat="1" ht="14.25" hidden="1" customHeight="1" x14ac:dyDescent="0.3">
      <c r="B231" s="135"/>
      <c r="C231" s="178" t="s">
        <v>65</v>
      </c>
      <c r="D231" s="166"/>
      <c r="E231" s="179"/>
      <c r="F231" s="180" t="s">
        <v>37</v>
      </c>
      <c r="G231" s="181">
        <v>0</v>
      </c>
      <c r="H231" s="181"/>
      <c r="I231" s="181"/>
      <c r="J231" s="181"/>
      <c r="K231" s="181"/>
      <c r="L231" s="181"/>
      <c r="M231" s="181"/>
      <c r="N231" s="155">
        <v>0</v>
      </c>
      <c r="O231" s="156">
        <f t="shared" si="47"/>
        <v>0</v>
      </c>
      <c r="P231" s="142"/>
    </row>
    <row r="232" spans="1:17" ht="14.25" hidden="1" x14ac:dyDescent="0.2">
      <c r="A232" s="30"/>
      <c r="B232" s="135"/>
      <c r="C232" s="146" t="s">
        <v>66</v>
      </c>
      <c r="D232" s="147"/>
      <c r="E232" s="179"/>
      <c r="F232" s="180" t="s">
        <v>37</v>
      </c>
      <c r="G232" s="181">
        <v>0</v>
      </c>
      <c r="H232" s="181"/>
      <c r="I232" s="181"/>
      <c r="J232" s="181"/>
      <c r="K232" s="181"/>
      <c r="L232" s="181"/>
      <c r="M232" s="181"/>
      <c r="N232" s="155">
        <v>0</v>
      </c>
      <c r="O232" s="156">
        <f>ROUND(N232*G232,2)</f>
        <v>0</v>
      </c>
      <c r="P232" s="142"/>
      <c r="Q232" s="30"/>
    </row>
    <row r="233" spans="1:17" ht="14.25" hidden="1" x14ac:dyDescent="0.2">
      <c r="A233" s="30"/>
      <c r="B233" s="135"/>
      <c r="C233" s="178" t="s">
        <v>67</v>
      </c>
      <c r="D233" s="166"/>
      <c r="E233" s="179"/>
      <c r="F233" s="180" t="s">
        <v>37</v>
      </c>
      <c r="G233" s="181">
        <v>0</v>
      </c>
      <c r="H233" s="181"/>
      <c r="I233" s="181"/>
      <c r="J233" s="181"/>
      <c r="K233" s="181"/>
      <c r="L233" s="181"/>
      <c r="M233" s="181"/>
      <c r="N233" s="155">
        <v>0</v>
      </c>
      <c r="O233" s="156">
        <f>ROUND(N233*G233,2)</f>
        <v>0</v>
      </c>
      <c r="P233" s="142"/>
      <c r="Q233" s="30"/>
    </row>
    <row r="234" spans="1:17" ht="14.25" hidden="1" x14ac:dyDescent="0.2">
      <c r="A234" s="30"/>
      <c r="B234" s="135"/>
      <c r="C234" s="146" t="s">
        <v>68</v>
      </c>
      <c r="D234" s="147"/>
      <c r="E234" s="179"/>
      <c r="F234" s="180" t="s">
        <v>37</v>
      </c>
      <c r="G234" s="181">
        <v>0</v>
      </c>
      <c r="H234" s="181"/>
      <c r="I234" s="181"/>
      <c r="J234" s="181"/>
      <c r="K234" s="181"/>
      <c r="L234" s="181"/>
      <c r="M234" s="181"/>
      <c r="N234" s="155">
        <v>0</v>
      </c>
      <c r="O234" s="156">
        <f>ROUND(N234*G234,2)</f>
        <v>0</v>
      </c>
      <c r="P234" s="142"/>
      <c r="Q234" s="30"/>
    </row>
    <row r="235" spans="1:17" ht="14.25" hidden="1" x14ac:dyDescent="0.2">
      <c r="A235" s="30"/>
      <c r="B235" s="135"/>
      <c r="C235" s="178" t="s">
        <v>69</v>
      </c>
      <c r="D235" s="166"/>
      <c r="E235" s="179"/>
      <c r="F235" s="180" t="s">
        <v>37</v>
      </c>
      <c r="G235" s="181">
        <v>0</v>
      </c>
      <c r="H235" s="181"/>
      <c r="I235" s="181"/>
      <c r="J235" s="181"/>
      <c r="K235" s="181"/>
      <c r="L235" s="181"/>
      <c r="M235" s="181"/>
      <c r="N235" s="155">
        <v>0</v>
      </c>
      <c r="O235" s="156">
        <f>ROUND(N235*G235,2)</f>
        <v>0</v>
      </c>
      <c r="P235" s="142"/>
      <c r="Q235" s="30"/>
    </row>
    <row r="236" spans="1:17" ht="14.25" hidden="1" x14ac:dyDescent="0.2">
      <c r="A236" s="30"/>
      <c r="B236" s="135"/>
      <c r="C236" s="146" t="s">
        <v>70</v>
      </c>
      <c r="D236" s="147"/>
      <c r="E236" s="179"/>
      <c r="F236" s="180" t="s">
        <v>37</v>
      </c>
      <c r="G236" s="181">
        <v>0</v>
      </c>
      <c r="H236" s="181"/>
      <c r="I236" s="181"/>
      <c r="J236" s="181"/>
      <c r="K236" s="181"/>
      <c r="L236" s="181"/>
      <c r="M236" s="181"/>
      <c r="N236" s="155">
        <v>0</v>
      </c>
      <c r="O236" s="156">
        <f>ROUND(N236*G236,2)</f>
        <v>0</v>
      </c>
      <c r="P236" s="142"/>
      <c r="Q236" s="30"/>
    </row>
    <row r="237" spans="1:17" x14ac:dyDescent="0.2">
      <c r="A237" s="30"/>
      <c r="B237" s="82"/>
      <c r="C237" s="83"/>
      <c r="D237" s="84"/>
      <c r="E237" s="84"/>
      <c r="F237" s="84"/>
      <c r="G237" s="85"/>
      <c r="H237" s="85"/>
      <c r="I237" s="85"/>
      <c r="J237" s="85"/>
      <c r="K237" s="85"/>
      <c r="L237" s="85"/>
      <c r="M237" s="85"/>
      <c r="N237" s="84"/>
      <c r="O237" s="84"/>
      <c r="P237" s="86"/>
      <c r="Q237" s="30"/>
    </row>
  </sheetData>
  <protectedRanges>
    <protectedRange sqref="E224:N236" name="VV"/>
    <protectedRange sqref="E12:E13 G12:M13 F31:O36" name="CN"/>
  </protectedRanges>
  <mergeCells count="18">
    <mergeCell ref="C85:D85"/>
    <mergeCell ref="C86:D86"/>
    <mergeCell ref="C102:D102"/>
    <mergeCell ref="C89:N89"/>
    <mergeCell ref="N47:O47"/>
    <mergeCell ref="C101:D101"/>
    <mergeCell ref="F1:G1"/>
    <mergeCell ref="C77:D77"/>
    <mergeCell ref="C88:D88"/>
    <mergeCell ref="C2:O2"/>
    <mergeCell ref="C4:O4"/>
    <mergeCell ref="E6:O6"/>
    <mergeCell ref="C43:O43"/>
    <mergeCell ref="E45:O45"/>
    <mergeCell ref="C67:O67"/>
    <mergeCell ref="E69:O69"/>
    <mergeCell ref="C78:N78"/>
    <mergeCell ref="N72:O72"/>
  </mergeCells>
  <phoneticPr fontId="0" type="noConversion"/>
  <hyperlinks>
    <hyperlink ref="E1" location="C2" display="1) Krycí list rozpočtu"/>
    <hyperlink ref="F1:G1" location="C86" display="2) Rekapitulace rozpočtu"/>
    <hyperlink ref="N1" location="C111" display="3) Rozpočet"/>
  </hyperlinks>
  <pageMargins left="0.59055118110236227" right="0.59055118110236227" top="0.51181102362204722" bottom="0.47244094488188981" header="0" footer="0"/>
  <pageSetup paperSize="9" scale="66" fitToHeight="100" orientation="landscape" blackAndWhite="1" horizontalDpi="4294967295" verticalDpi="4294967295" r:id="rId1"/>
  <headerFooter>
    <oddFooter>&amp;CStrana &amp;P z &amp;N</oddFooter>
  </headerFooter>
  <rowBreaks count="1" manualBreakCount="1">
    <brk id="102" min="2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'Pomůcky a vysvětlivky'!$B$4:$B$11</xm:f>
          </x14:formula1>
          <xm:sqref>F191:F210 F79:F86 F214:F236 F177:F187 F90:F102 F106:F147 F151:F173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F19" sqref="F19"/>
    </sheetView>
  </sheetViews>
  <sheetFormatPr defaultColWidth="9.1640625" defaultRowHeight="14.25" x14ac:dyDescent="0.2"/>
  <cols>
    <col min="1" max="1" width="27.5" style="1" customWidth="1"/>
    <col min="2" max="2" width="14.33203125" style="1" customWidth="1"/>
    <col min="3" max="3" width="36.83203125" style="1" customWidth="1"/>
    <col min="4" max="4" width="12" style="1" customWidth="1"/>
    <col min="5" max="16384" width="9.1640625" style="1"/>
  </cols>
  <sheetData>
    <row r="2" spans="1:3" x14ac:dyDescent="0.2">
      <c r="B2" s="1" t="s">
        <v>34</v>
      </c>
      <c r="C2" s="1" t="s">
        <v>35</v>
      </c>
    </row>
    <row r="3" spans="1:3" x14ac:dyDescent="0.2">
      <c r="A3" s="3"/>
      <c r="B3" s="3"/>
      <c r="C3" s="3"/>
    </row>
    <row r="4" spans="1:3" ht="15" x14ac:dyDescent="0.25">
      <c r="B4" s="2" t="s">
        <v>37</v>
      </c>
      <c r="C4" s="1" t="s">
        <v>41</v>
      </c>
    </row>
    <row r="5" spans="1:3" ht="15" x14ac:dyDescent="0.25">
      <c r="A5" s="1" t="s">
        <v>42</v>
      </c>
      <c r="B5" s="2" t="s">
        <v>38</v>
      </c>
      <c r="C5" s="1" t="s">
        <v>47</v>
      </c>
    </row>
    <row r="6" spans="1:3" ht="15" x14ac:dyDescent="0.25">
      <c r="A6" s="1" t="s">
        <v>42</v>
      </c>
      <c r="B6" s="2" t="s">
        <v>39</v>
      </c>
      <c r="C6" s="1" t="s">
        <v>48</v>
      </c>
    </row>
    <row r="7" spans="1:3" ht="15" x14ac:dyDescent="0.25">
      <c r="A7" s="1" t="s">
        <v>42</v>
      </c>
      <c r="B7" s="2" t="s">
        <v>43</v>
      </c>
      <c r="C7" s="1" t="s">
        <v>49</v>
      </c>
    </row>
    <row r="8" spans="1:3" ht="15" x14ac:dyDescent="0.25">
      <c r="A8" s="1" t="s">
        <v>42</v>
      </c>
      <c r="B8" s="2" t="s">
        <v>44</v>
      </c>
      <c r="C8" s="1" t="s">
        <v>50</v>
      </c>
    </row>
    <row r="9" spans="1:3" ht="15" x14ac:dyDescent="0.25">
      <c r="A9" s="1" t="s">
        <v>42</v>
      </c>
      <c r="B9" s="2" t="s">
        <v>40</v>
      </c>
      <c r="C9" s="1" t="s">
        <v>51</v>
      </c>
    </row>
    <row r="10" spans="1:3" ht="15" x14ac:dyDescent="0.25">
      <c r="A10" s="1" t="s">
        <v>42</v>
      </c>
      <c r="B10" s="2" t="s">
        <v>45</v>
      </c>
      <c r="C10" s="1" t="s">
        <v>52</v>
      </c>
    </row>
    <row r="11" spans="1:3" ht="15" x14ac:dyDescent="0.25">
      <c r="A11" s="1" t="s">
        <v>42</v>
      </c>
      <c r="B11" s="2" t="s">
        <v>46</v>
      </c>
      <c r="C11" s="1" t="s">
        <v>53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Položkový rozpočet_oceněný</vt:lpstr>
      <vt:lpstr>Pomůcky a vysvětlivky</vt:lpstr>
      <vt:lpstr>'Položkový rozpočet_oceněný'!Oblast_tisku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Dudek</dc:creator>
  <cp:lastModifiedBy>ITM</cp:lastModifiedBy>
  <cp:lastPrinted>2022-03-11T03:32:31Z</cp:lastPrinted>
  <dcterms:created xsi:type="dcterms:W3CDTF">2018-10-17T09:37:13Z</dcterms:created>
  <dcterms:modified xsi:type="dcterms:W3CDTF">2022-07-22T06:35:57Z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xmlns:xsd="http://www.w3.org/2001/XMLSchema" xmlns:xsi="http://www.w3.org/2001/XMLSchema-instance" margin="NaN" class="C0" owner="Kotas Jiří" position="TopRight" marginX="0" marginY="0" classifiedOn="2018-11-22T13:59:02.2656144+01</vt:lpwstr>
  </property>
  <property fmtid="{D5CDD505-2E9C-101B-9397-08002B2CF9AE}" pid="3" name="DocumentTagging.ClassificationMark.P01">
    <vt:lpwstr>:00" showPrintedBy="false" showPrintDate="false" language="cs" ApplicationVersion="Microsoft Excel, 16.0" addinVersion="5.10.5.31" template="CEZ"&gt;&lt;history bulk="false" class="Veřejné" code="C0" user="Kubalík Petr" mappingVersion="1" date="2018-11-22T</vt:lpwstr>
  </property>
  <property fmtid="{D5CDD505-2E9C-101B-9397-08002B2CF9AE}" pid="4" name="DocumentTagging.ClassificationMark.P02">
    <vt:lpwstr>13:59:02.2706282+01:00"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Veřejné</vt:lpwstr>
  </property>
  <property fmtid="{D5CDD505-2E9C-101B-9397-08002B2CF9AE}" pid="7" name="CEZ_DLP">
    <vt:lpwstr>CEZ:ESL:D</vt:lpwstr>
  </property>
</Properties>
</file>