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mc:AlternateContent xmlns:mc="http://schemas.openxmlformats.org/markup-compatibility/2006">
    <mc:Choice Requires="x15">
      <x15ac:absPath xmlns:x15ac="http://schemas.microsoft.com/office/spreadsheetml/2010/11/ac" url="C:\Zakázky\AZ PROJECT spol. s r.o\2026 - STAVEBNÍ ÚPRAVY A  PŘÍSTAVBA  UČEBEN  - ZŠ V. HAVLA  PODĚBRADY\"/>
    </mc:Choice>
  </mc:AlternateContent>
  <xr:revisionPtr revIDLastSave="0" documentId="13_ncr:1_{237426FB-7CC2-4ED1-8B64-DC711CB38D6B}" xr6:coauthVersionLast="47" xr6:coauthVersionMax="47" xr10:uidLastSave="{00000000-0000-0000-0000-000000000000}"/>
  <bookViews>
    <workbookView xWindow="-108" yWindow="-108" windowWidth="24792" windowHeight="15576" xr2:uid="{00000000-000D-0000-FFFF-FFFF00000000}"/>
  </bookViews>
  <sheets>
    <sheet name="Rekapitulace stavby" sheetId="1" r:id="rId1"/>
    <sheet name="A - Stavební část" sheetId="2" r:id="rId2"/>
    <sheet name="B - Zdravotechnika" sheetId="3" r:id="rId3"/>
    <sheet name="C - Ústřední vytápění" sheetId="4" r:id="rId4"/>
    <sheet name="D - Elektroinstalace - si..." sheetId="5" r:id="rId5"/>
    <sheet name="E - Elektroinstalace - sl..." sheetId="6" r:id="rId6"/>
    <sheet name="F - Vzduchotechnika" sheetId="7" r:id="rId7"/>
    <sheet name="G - Elektromontáže - bles..." sheetId="8" r:id="rId8"/>
    <sheet name="H - Vedlejší rozpočtové n..." sheetId="9" r:id="rId9"/>
    <sheet name="Seznam figur" sheetId="10" r:id="rId10"/>
    <sheet name="Pokyny pro vyplnění" sheetId="11" r:id="rId11"/>
  </sheets>
  <definedNames>
    <definedName name="_xlnm._FilterDatabase" localSheetId="1" hidden="1">'A - Stavební část'!$C$102:$K$1200</definedName>
    <definedName name="_xlnm._FilterDatabase" localSheetId="2" hidden="1">'B - Zdravotechnika'!$C$82:$K$108</definedName>
    <definedName name="_xlnm._FilterDatabase" localSheetId="3" hidden="1">'C - Ústřední vytápění'!$C$83:$K$103</definedName>
    <definedName name="_xlnm._FilterDatabase" localSheetId="4" hidden="1">'D - Elektroinstalace - si...'!$C$85:$K$197</definedName>
    <definedName name="_xlnm._FilterDatabase" localSheetId="5" hidden="1">'E - Elektroinstalace - sl...'!$C$79:$K$121</definedName>
    <definedName name="_xlnm._FilterDatabase" localSheetId="6" hidden="1">'F - Vzduchotechnika'!$C$84:$K$133</definedName>
    <definedName name="_xlnm._FilterDatabase" localSheetId="7" hidden="1">'G - Elektromontáže - bles...'!$C$81:$K$118</definedName>
    <definedName name="_xlnm._FilterDatabase" localSheetId="8" hidden="1">'H - Vedlejší rozpočtové n...'!$C$84:$K$101</definedName>
    <definedName name="_xlnm.Print_Titles" localSheetId="1">'A - Stavební část'!$102:$102</definedName>
    <definedName name="_xlnm.Print_Titles" localSheetId="2">'B - Zdravotechnika'!$82:$82</definedName>
    <definedName name="_xlnm.Print_Titles" localSheetId="3">'C - Ústřední vytápění'!$83:$83</definedName>
    <definedName name="_xlnm.Print_Titles" localSheetId="4">'D - Elektroinstalace - si...'!$85:$85</definedName>
    <definedName name="_xlnm.Print_Titles" localSheetId="5">'E - Elektroinstalace - sl...'!$79:$79</definedName>
    <definedName name="_xlnm.Print_Titles" localSheetId="6">'F - Vzduchotechnika'!$84:$84</definedName>
    <definedName name="_xlnm.Print_Titles" localSheetId="7">'G - Elektromontáže - bles...'!$81:$81</definedName>
    <definedName name="_xlnm.Print_Titles" localSheetId="8">'H - Vedlejší rozpočtové n...'!$84:$84</definedName>
    <definedName name="_xlnm.Print_Titles" localSheetId="0">'Rekapitulace stavby'!$52:$52</definedName>
    <definedName name="_xlnm.Print_Titles" localSheetId="9">'Seznam figur'!$9:$9</definedName>
    <definedName name="_xlnm.Print_Area" localSheetId="1">'A - Stavební část'!$C$4:$J$39,'A - Stavební část'!$C$45:$J$84,'A - Stavební část'!$C$90:$K$1200</definedName>
    <definedName name="_xlnm.Print_Area" localSheetId="2">'B - Zdravotechnika'!$C$4:$J$39,'B - Zdravotechnika'!$C$45:$J$64,'B - Zdravotechnika'!$C$70:$K$108</definedName>
    <definedName name="_xlnm.Print_Area" localSheetId="3">'C - Ústřední vytápění'!$C$4:$J$39,'C - Ústřední vytápění'!$C$45:$J$65,'C - Ústřední vytápění'!$C$71:$K$103</definedName>
    <definedName name="_xlnm.Print_Area" localSheetId="4">'D - Elektroinstalace - si...'!$C$4:$J$39,'D - Elektroinstalace - si...'!$C$45:$J$67,'D - Elektroinstalace - si...'!$C$73:$K$197</definedName>
    <definedName name="_xlnm.Print_Area" localSheetId="5">'E - Elektroinstalace - sl...'!$C$4:$J$39,'E - Elektroinstalace - sl...'!$C$45:$J$61,'E - Elektroinstalace - sl...'!$C$67:$K$121</definedName>
    <definedName name="_xlnm.Print_Area" localSheetId="6">'F - Vzduchotechnika'!$C$4:$J$39,'F - Vzduchotechnika'!$C$45:$J$66,'F - Vzduchotechnika'!$C$72:$K$133</definedName>
    <definedName name="_xlnm.Print_Area" localSheetId="7">'G - Elektromontáže - bles...'!$C$4:$J$39,'G - Elektromontáže - bles...'!$C$45:$J$63,'G - Elektromontáže - bles...'!$C$69:$K$118</definedName>
    <definedName name="_xlnm.Print_Area" localSheetId="8">'H - Vedlejší rozpočtové n...'!$C$4:$J$39,'H - Vedlejší rozpočtové n...'!$C$45:$J$66,'H - Vedlejší rozpočtové n...'!$C$72:$K$101</definedName>
    <definedName name="_xlnm.Print_Area" localSheetId="10">'Pokyny pro vyplnění'!$B$2:$K$71,'Pokyny pro vyplnění'!$B$74:$K$118,'Pokyny pro vyplnění'!$B$121:$K$161,'Pokyny pro vyplnění'!$B$164:$K$219</definedName>
    <definedName name="_xlnm.Print_Area" localSheetId="0">'Rekapitulace stavby'!$D$4:$AO$36,'Rekapitulace stavby'!$C$42:$AQ$63</definedName>
    <definedName name="_xlnm.Print_Area" localSheetId="9">'Seznam figur'!$C$4:$G$105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D7" i="10" l="1"/>
  <c r="J37" i="9"/>
  <c r="J36" i="9"/>
  <c r="AY62" i="1"/>
  <c r="J35" i="9"/>
  <c r="AX62" i="1"/>
  <c r="BI100" i="9"/>
  <c r="BH100" i="9"/>
  <c r="BG100" i="9"/>
  <c r="BF100" i="9"/>
  <c r="T100" i="9"/>
  <c r="T99" i="9" s="1"/>
  <c r="R100" i="9"/>
  <c r="R99" i="9"/>
  <c r="P100" i="9"/>
  <c r="P99" i="9" s="1"/>
  <c r="BI97" i="9"/>
  <c r="BH97" i="9"/>
  <c r="BG97" i="9"/>
  <c r="BF97" i="9"/>
  <c r="T97" i="9"/>
  <c r="T96" i="9"/>
  <c r="R97" i="9"/>
  <c r="R96" i="9"/>
  <c r="P97" i="9"/>
  <c r="P96" i="9" s="1"/>
  <c r="BI94" i="9"/>
  <c r="BH94" i="9"/>
  <c r="BG94" i="9"/>
  <c r="BF94" i="9"/>
  <c r="T94" i="9"/>
  <c r="T93" i="9" s="1"/>
  <c r="R94" i="9"/>
  <c r="R93" i="9"/>
  <c r="P94" i="9"/>
  <c r="P93" i="9"/>
  <c r="BI91" i="9"/>
  <c r="BH91" i="9"/>
  <c r="BG91" i="9"/>
  <c r="BF91" i="9"/>
  <c r="T91" i="9"/>
  <c r="T90" i="9"/>
  <c r="R91" i="9"/>
  <c r="R90" i="9"/>
  <c r="P91" i="9"/>
  <c r="P90" i="9"/>
  <c r="BI88" i="9"/>
  <c r="BH88" i="9"/>
  <c r="BG88" i="9"/>
  <c r="BF88" i="9"/>
  <c r="T88" i="9"/>
  <c r="T87" i="9"/>
  <c r="R88" i="9"/>
  <c r="R87" i="9" s="1"/>
  <c r="R86" i="9" s="1"/>
  <c r="R85" i="9" s="1"/>
  <c r="P88" i="9"/>
  <c r="P87" i="9"/>
  <c r="P86" i="9" s="1"/>
  <c r="P85" i="9" s="1"/>
  <c r="AU62" i="1" s="1"/>
  <c r="J82" i="9"/>
  <c r="J81" i="9"/>
  <c r="F81" i="9"/>
  <c r="F79" i="9"/>
  <c r="E77" i="9"/>
  <c r="J55" i="9"/>
  <c r="J54" i="9"/>
  <c r="F54" i="9"/>
  <c r="F52" i="9"/>
  <c r="E50" i="9"/>
  <c r="J18" i="9"/>
  <c r="E18" i="9"/>
  <c r="F82" i="9" s="1"/>
  <c r="J17" i="9"/>
  <c r="J12" i="9"/>
  <c r="J79" i="9" s="1"/>
  <c r="E7" i="9"/>
  <c r="E75" i="9"/>
  <c r="J37" i="8"/>
  <c r="J36" i="8"/>
  <c r="AY61" i="1" s="1"/>
  <c r="J35" i="8"/>
  <c r="AX61" i="1"/>
  <c r="BI118" i="8"/>
  <c r="BH118" i="8"/>
  <c r="BG118" i="8"/>
  <c r="BF118" i="8"/>
  <c r="T118" i="8"/>
  <c r="R118" i="8"/>
  <c r="P118" i="8"/>
  <c r="BI117" i="8"/>
  <c r="BH117" i="8"/>
  <c r="BG117" i="8"/>
  <c r="BF117" i="8"/>
  <c r="T117" i="8"/>
  <c r="R117" i="8"/>
  <c r="P117" i="8"/>
  <c r="BI116" i="8"/>
  <c r="BH116" i="8"/>
  <c r="BG116" i="8"/>
  <c r="BF116" i="8"/>
  <c r="T116" i="8"/>
  <c r="R116" i="8"/>
  <c r="P116" i="8"/>
  <c r="BI115" i="8"/>
  <c r="BH115" i="8"/>
  <c r="BG115" i="8"/>
  <c r="BF115" i="8"/>
  <c r="T115" i="8"/>
  <c r="R115" i="8"/>
  <c r="P115" i="8"/>
  <c r="BI114" i="8"/>
  <c r="BH114" i="8"/>
  <c r="BG114" i="8"/>
  <c r="BF114" i="8"/>
  <c r="T114" i="8"/>
  <c r="R114" i="8"/>
  <c r="P114" i="8"/>
  <c r="BI113" i="8"/>
  <c r="BH113" i="8"/>
  <c r="BG113" i="8"/>
  <c r="BF113" i="8"/>
  <c r="T113" i="8"/>
  <c r="R113" i="8"/>
  <c r="P113" i="8"/>
  <c r="BI112" i="8"/>
  <c r="BH112" i="8"/>
  <c r="BG112" i="8"/>
  <c r="BF112" i="8"/>
  <c r="T112" i="8"/>
  <c r="R112" i="8"/>
  <c r="P112" i="8"/>
  <c r="BI111" i="8"/>
  <c r="BH111" i="8"/>
  <c r="BG111" i="8"/>
  <c r="BF111" i="8"/>
  <c r="T111" i="8"/>
  <c r="R111" i="8"/>
  <c r="P111" i="8"/>
  <c r="BI109" i="8"/>
  <c r="BH109" i="8"/>
  <c r="BG109" i="8"/>
  <c r="BF109" i="8"/>
  <c r="T109" i="8"/>
  <c r="R109" i="8"/>
  <c r="P109" i="8"/>
  <c r="BI108" i="8"/>
  <c r="BH108" i="8"/>
  <c r="BG108" i="8"/>
  <c r="BF108" i="8"/>
  <c r="T108" i="8"/>
  <c r="R108" i="8"/>
  <c r="P108" i="8"/>
  <c r="BI107" i="8"/>
  <c r="BH107" i="8"/>
  <c r="BG107" i="8"/>
  <c r="BF107" i="8"/>
  <c r="T107" i="8"/>
  <c r="R107" i="8"/>
  <c r="P107" i="8"/>
  <c r="BI106" i="8"/>
  <c r="BH106" i="8"/>
  <c r="BG106" i="8"/>
  <c r="BF106" i="8"/>
  <c r="T106" i="8"/>
  <c r="R106" i="8"/>
  <c r="P106" i="8"/>
  <c r="BI105" i="8"/>
  <c r="BH105" i="8"/>
  <c r="BG105" i="8"/>
  <c r="BF105" i="8"/>
  <c r="T105" i="8"/>
  <c r="R105" i="8"/>
  <c r="P105" i="8"/>
  <c r="BI104" i="8"/>
  <c r="BH104" i="8"/>
  <c r="BG104" i="8"/>
  <c r="BF104" i="8"/>
  <c r="T104" i="8"/>
  <c r="R104" i="8"/>
  <c r="P104" i="8"/>
  <c r="BI103" i="8"/>
  <c r="BH103" i="8"/>
  <c r="BG103" i="8"/>
  <c r="BF103" i="8"/>
  <c r="T103" i="8"/>
  <c r="R103" i="8"/>
  <c r="P103" i="8"/>
  <c r="BI102" i="8"/>
  <c r="BH102" i="8"/>
  <c r="BG102" i="8"/>
  <c r="BF102" i="8"/>
  <c r="T102" i="8"/>
  <c r="R102" i="8"/>
  <c r="P102" i="8"/>
  <c r="BI101" i="8"/>
  <c r="BH101" i="8"/>
  <c r="BG101" i="8"/>
  <c r="BF101" i="8"/>
  <c r="T101" i="8"/>
  <c r="R101" i="8"/>
  <c r="P101" i="8"/>
  <c r="BI100" i="8"/>
  <c r="BH100" i="8"/>
  <c r="BG100" i="8"/>
  <c r="BF100" i="8"/>
  <c r="T100" i="8"/>
  <c r="R100" i="8"/>
  <c r="P100" i="8"/>
  <c r="BI99" i="8"/>
  <c r="BH99" i="8"/>
  <c r="BG99" i="8"/>
  <c r="BF99" i="8"/>
  <c r="T99" i="8"/>
  <c r="R99" i="8"/>
  <c r="P99" i="8"/>
  <c r="BI98" i="8"/>
  <c r="BH98" i="8"/>
  <c r="BG98" i="8"/>
  <c r="BF98" i="8"/>
  <c r="T98" i="8"/>
  <c r="R98" i="8"/>
  <c r="P98" i="8"/>
  <c r="BI97" i="8"/>
  <c r="BH97" i="8"/>
  <c r="BG97" i="8"/>
  <c r="BF97" i="8"/>
  <c r="T97" i="8"/>
  <c r="R97" i="8"/>
  <c r="P97" i="8"/>
  <c r="BI96" i="8"/>
  <c r="BH96" i="8"/>
  <c r="BG96" i="8"/>
  <c r="BF96" i="8"/>
  <c r="T96" i="8"/>
  <c r="R96" i="8"/>
  <c r="P96" i="8"/>
  <c r="BI95" i="8"/>
  <c r="BH95" i="8"/>
  <c r="BG95" i="8"/>
  <c r="BF95" i="8"/>
  <c r="T95" i="8"/>
  <c r="R95" i="8"/>
  <c r="P95" i="8"/>
  <c r="BI94" i="8"/>
  <c r="BH94" i="8"/>
  <c r="BG94" i="8"/>
  <c r="BF94" i="8"/>
  <c r="T94" i="8"/>
  <c r="R94" i="8"/>
  <c r="P94" i="8"/>
  <c r="BI93" i="8"/>
  <c r="BH93" i="8"/>
  <c r="BG93" i="8"/>
  <c r="BF93" i="8"/>
  <c r="T93" i="8"/>
  <c r="R93" i="8"/>
  <c r="P93" i="8"/>
  <c r="BI92" i="8"/>
  <c r="BH92" i="8"/>
  <c r="BG92" i="8"/>
  <c r="BF92" i="8"/>
  <c r="T92" i="8"/>
  <c r="R92" i="8"/>
  <c r="P92" i="8"/>
  <c r="BI91" i="8"/>
  <c r="BH91" i="8"/>
  <c r="BG91" i="8"/>
  <c r="BF91" i="8"/>
  <c r="T91" i="8"/>
  <c r="R91" i="8"/>
  <c r="P91" i="8"/>
  <c r="BI90" i="8"/>
  <c r="BH90" i="8"/>
  <c r="BG90" i="8"/>
  <c r="BF90" i="8"/>
  <c r="T90" i="8"/>
  <c r="R90" i="8"/>
  <c r="P90" i="8"/>
  <c r="BI89" i="8"/>
  <c r="BH89" i="8"/>
  <c r="BG89" i="8"/>
  <c r="BF89" i="8"/>
  <c r="T89" i="8"/>
  <c r="R89" i="8"/>
  <c r="P89" i="8"/>
  <c r="BI88" i="8"/>
  <c r="BH88" i="8"/>
  <c r="BG88" i="8"/>
  <c r="BF88" i="8"/>
  <c r="T88" i="8"/>
  <c r="R88" i="8"/>
  <c r="P88" i="8"/>
  <c r="BI87" i="8"/>
  <c r="BH87" i="8"/>
  <c r="BG87" i="8"/>
  <c r="BF87" i="8"/>
  <c r="T87" i="8"/>
  <c r="R87" i="8"/>
  <c r="P87" i="8"/>
  <c r="BI86" i="8"/>
  <c r="BH86" i="8"/>
  <c r="BG86" i="8"/>
  <c r="BF86" i="8"/>
  <c r="T86" i="8"/>
  <c r="R86" i="8"/>
  <c r="P86" i="8"/>
  <c r="BI85" i="8"/>
  <c r="BH85" i="8"/>
  <c r="BG85" i="8"/>
  <c r="BF85" i="8"/>
  <c r="T85" i="8"/>
  <c r="R85" i="8"/>
  <c r="P85" i="8"/>
  <c r="J79" i="8"/>
  <c r="J78" i="8"/>
  <c r="F78" i="8"/>
  <c r="F76" i="8"/>
  <c r="E74" i="8"/>
  <c r="J55" i="8"/>
  <c r="J54" i="8"/>
  <c r="F54" i="8"/>
  <c r="F52" i="8"/>
  <c r="E50" i="8"/>
  <c r="J18" i="8"/>
  <c r="E18" i="8"/>
  <c r="F79" i="8" s="1"/>
  <c r="J17" i="8"/>
  <c r="J12" i="8"/>
  <c r="J52" i="8"/>
  <c r="E7" i="8"/>
  <c r="E48" i="8"/>
  <c r="J37" i="7"/>
  <c r="J36" i="7"/>
  <c r="AY60" i="1" s="1"/>
  <c r="J35" i="7"/>
  <c r="AX60" i="1" s="1"/>
  <c r="BI133" i="7"/>
  <c r="BH133" i="7"/>
  <c r="BG133" i="7"/>
  <c r="BF133" i="7"/>
  <c r="T133" i="7"/>
  <c r="R133" i="7"/>
  <c r="P133" i="7"/>
  <c r="BI132" i="7"/>
  <c r="BH132" i="7"/>
  <c r="BG132" i="7"/>
  <c r="BF132" i="7"/>
  <c r="T132" i="7"/>
  <c r="R132" i="7"/>
  <c r="P132" i="7"/>
  <c r="BI131" i="7"/>
  <c r="BH131" i="7"/>
  <c r="BG131" i="7"/>
  <c r="BF131" i="7"/>
  <c r="T131" i="7"/>
  <c r="R131" i="7"/>
  <c r="P131" i="7"/>
  <c r="BI130" i="7"/>
  <c r="BH130" i="7"/>
  <c r="BG130" i="7"/>
  <c r="BF130" i="7"/>
  <c r="T130" i="7"/>
  <c r="R130" i="7"/>
  <c r="P130" i="7"/>
  <c r="BI129" i="7"/>
  <c r="BH129" i="7"/>
  <c r="BG129" i="7"/>
  <c r="BF129" i="7"/>
  <c r="T129" i="7"/>
  <c r="R129" i="7"/>
  <c r="P129" i="7"/>
  <c r="BI127" i="7"/>
  <c r="BH127" i="7"/>
  <c r="BG127" i="7"/>
  <c r="BF127" i="7"/>
  <c r="T127" i="7"/>
  <c r="R127" i="7"/>
  <c r="P127" i="7"/>
  <c r="BI126" i="7"/>
  <c r="BH126" i="7"/>
  <c r="BG126" i="7"/>
  <c r="BF126" i="7"/>
  <c r="T126" i="7"/>
  <c r="R126" i="7"/>
  <c r="P126" i="7"/>
  <c r="BI125" i="7"/>
  <c r="BH125" i="7"/>
  <c r="BG125" i="7"/>
  <c r="BF125" i="7"/>
  <c r="T125" i="7"/>
  <c r="R125" i="7"/>
  <c r="P125" i="7"/>
  <c r="BI124" i="7"/>
  <c r="BH124" i="7"/>
  <c r="BG124" i="7"/>
  <c r="BF124" i="7"/>
  <c r="T124" i="7"/>
  <c r="R124" i="7"/>
  <c r="P124" i="7"/>
  <c r="BI123" i="7"/>
  <c r="BH123" i="7"/>
  <c r="BG123" i="7"/>
  <c r="BF123" i="7"/>
  <c r="T123" i="7"/>
  <c r="R123" i="7"/>
  <c r="P123" i="7"/>
  <c r="BI121" i="7"/>
  <c r="BH121" i="7"/>
  <c r="BG121" i="7"/>
  <c r="BF121" i="7"/>
  <c r="T121" i="7"/>
  <c r="R121" i="7"/>
  <c r="P121" i="7"/>
  <c r="BI120" i="7"/>
  <c r="BH120" i="7"/>
  <c r="BG120" i="7"/>
  <c r="BF120" i="7"/>
  <c r="T120" i="7"/>
  <c r="R120" i="7"/>
  <c r="P120" i="7"/>
  <c r="BI118" i="7"/>
  <c r="BH118" i="7"/>
  <c r="BG118" i="7"/>
  <c r="BF118" i="7"/>
  <c r="T118" i="7"/>
  <c r="R118" i="7"/>
  <c r="P118" i="7"/>
  <c r="BI117" i="7"/>
  <c r="BH117" i="7"/>
  <c r="BG117" i="7"/>
  <c r="BF117" i="7"/>
  <c r="T117" i="7"/>
  <c r="R117" i="7"/>
  <c r="P117" i="7"/>
  <c r="BI116" i="7"/>
  <c r="BH116" i="7"/>
  <c r="BG116" i="7"/>
  <c r="BF116" i="7"/>
  <c r="T116" i="7"/>
  <c r="R116" i="7"/>
  <c r="P116" i="7"/>
  <c r="BI115" i="7"/>
  <c r="BH115" i="7"/>
  <c r="BG115" i="7"/>
  <c r="BF115" i="7"/>
  <c r="T115" i="7"/>
  <c r="R115" i="7"/>
  <c r="P115" i="7"/>
  <c r="BI114" i="7"/>
  <c r="BH114" i="7"/>
  <c r="BG114" i="7"/>
  <c r="BF114" i="7"/>
  <c r="T114" i="7"/>
  <c r="R114" i="7"/>
  <c r="P114" i="7"/>
  <c r="BI113" i="7"/>
  <c r="BH113" i="7"/>
  <c r="BG113" i="7"/>
  <c r="BF113" i="7"/>
  <c r="T113" i="7"/>
  <c r="R113" i="7"/>
  <c r="P113" i="7"/>
  <c r="BI112" i="7"/>
  <c r="BH112" i="7"/>
  <c r="BG112" i="7"/>
  <c r="BF112" i="7"/>
  <c r="T112" i="7"/>
  <c r="R112" i="7"/>
  <c r="P112" i="7"/>
  <c r="BI110" i="7"/>
  <c r="BH110" i="7"/>
  <c r="BG110" i="7"/>
  <c r="BF110" i="7"/>
  <c r="T110" i="7"/>
  <c r="R110" i="7"/>
  <c r="P110" i="7"/>
  <c r="BI109" i="7"/>
  <c r="BH109" i="7"/>
  <c r="BG109" i="7"/>
  <c r="BF109" i="7"/>
  <c r="T109" i="7"/>
  <c r="R109" i="7"/>
  <c r="P109" i="7"/>
  <c r="BI108" i="7"/>
  <c r="BH108" i="7"/>
  <c r="BG108" i="7"/>
  <c r="BF108" i="7"/>
  <c r="T108" i="7"/>
  <c r="R108" i="7"/>
  <c r="P108" i="7"/>
  <c r="BI107" i="7"/>
  <c r="BH107" i="7"/>
  <c r="BG107" i="7"/>
  <c r="BF107" i="7"/>
  <c r="T107" i="7"/>
  <c r="R107" i="7"/>
  <c r="P107" i="7"/>
  <c r="BI106" i="7"/>
  <c r="BH106" i="7"/>
  <c r="BG106" i="7"/>
  <c r="BF106" i="7"/>
  <c r="T106" i="7"/>
  <c r="R106" i="7"/>
  <c r="P106" i="7"/>
  <c r="BI105" i="7"/>
  <c r="BH105" i="7"/>
  <c r="BG105" i="7"/>
  <c r="BF105" i="7"/>
  <c r="T105" i="7"/>
  <c r="R105" i="7"/>
  <c r="P105" i="7"/>
  <c r="BI104" i="7"/>
  <c r="BH104" i="7"/>
  <c r="BG104" i="7"/>
  <c r="BF104" i="7"/>
  <c r="T104" i="7"/>
  <c r="R104" i="7"/>
  <c r="P104" i="7"/>
  <c r="BI103" i="7"/>
  <c r="BH103" i="7"/>
  <c r="BG103" i="7"/>
  <c r="BF103" i="7"/>
  <c r="T103" i="7"/>
  <c r="R103" i="7"/>
  <c r="P103" i="7"/>
  <c r="BI102" i="7"/>
  <c r="BH102" i="7"/>
  <c r="BG102" i="7"/>
  <c r="BF102" i="7"/>
  <c r="T102" i="7"/>
  <c r="R102" i="7"/>
  <c r="P102" i="7"/>
  <c r="BI101" i="7"/>
  <c r="BH101" i="7"/>
  <c r="BG101" i="7"/>
  <c r="BF101" i="7"/>
  <c r="T101" i="7"/>
  <c r="R101" i="7"/>
  <c r="P101" i="7"/>
  <c r="BI100" i="7"/>
  <c r="BH100" i="7"/>
  <c r="BG100" i="7"/>
  <c r="BF100" i="7"/>
  <c r="T100" i="7"/>
  <c r="R100" i="7"/>
  <c r="P100" i="7"/>
  <c r="BI99" i="7"/>
  <c r="BH99" i="7"/>
  <c r="BG99" i="7"/>
  <c r="BF99" i="7"/>
  <c r="T99" i="7"/>
  <c r="R99" i="7"/>
  <c r="P99" i="7"/>
  <c r="BI98" i="7"/>
  <c r="BH98" i="7"/>
  <c r="BG98" i="7"/>
  <c r="BF98" i="7"/>
  <c r="T98" i="7"/>
  <c r="R98" i="7"/>
  <c r="P98" i="7"/>
  <c r="BI97" i="7"/>
  <c r="BH97" i="7"/>
  <c r="BG97" i="7"/>
  <c r="BF97" i="7"/>
  <c r="T97" i="7"/>
  <c r="R97" i="7"/>
  <c r="P97" i="7"/>
  <c r="BI96" i="7"/>
  <c r="BH96" i="7"/>
  <c r="BG96" i="7"/>
  <c r="BF96" i="7"/>
  <c r="T96" i="7"/>
  <c r="R96" i="7"/>
  <c r="P96" i="7"/>
  <c r="BI95" i="7"/>
  <c r="BH95" i="7"/>
  <c r="BG95" i="7"/>
  <c r="BF95" i="7"/>
  <c r="T95" i="7"/>
  <c r="R95" i="7"/>
  <c r="P95" i="7"/>
  <c r="BI94" i="7"/>
  <c r="BH94" i="7"/>
  <c r="BG94" i="7"/>
  <c r="BF94" i="7"/>
  <c r="T94" i="7"/>
  <c r="R94" i="7"/>
  <c r="P94" i="7"/>
  <c r="BI93" i="7"/>
  <c r="BH93" i="7"/>
  <c r="BG93" i="7"/>
  <c r="BF93" i="7"/>
  <c r="T93" i="7"/>
  <c r="R93" i="7"/>
  <c r="P93" i="7"/>
  <c r="BI92" i="7"/>
  <c r="BH92" i="7"/>
  <c r="BG92" i="7"/>
  <c r="BF92" i="7"/>
  <c r="T92" i="7"/>
  <c r="R92" i="7"/>
  <c r="P92" i="7"/>
  <c r="BI91" i="7"/>
  <c r="BH91" i="7"/>
  <c r="BG91" i="7"/>
  <c r="BF91" i="7"/>
  <c r="T91" i="7"/>
  <c r="R91" i="7"/>
  <c r="P91" i="7"/>
  <c r="BI90" i="7"/>
  <c r="BH90" i="7"/>
  <c r="BG90" i="7"/>
  <c r="BF90" i="7"/>
  <c r="T90" i="7"/>
  <c r="R90" i="7"/>
  <c r="P90" i="7"/>
  <c r="BI89" i="7"/>
  <c r="BH89" i="7"/>
  <c r="BG89" i="7"/>
  <c r="BF89" i="7"/>
  <c r="T89" i="7"/>
  <c r="R89" i="7"/>
  <c r="P89" i="7"/>
  <c r="BI88" i="7"/>
  <c r="BH88" i="7"/>
  <c r="BG88" i="7"/>
  <c r="BF88" i="7"/>
  <c r="T88" i="7"/>
  <c r="R88" i="7"/>
  <c r="P88" i="7"/>
  <c r="J82" i="7"/>
  <c r="J81" i="7"/>
  <c r="F81" i="7"/>
  <c r="F79" i="7"/>
  <c r="E77" i="7"/>
  <c r="J55" i="7"/>
  <c r="J54" i="7"/>
  <c r="F54" i="7"/>
  <c r="F52" i="7"/>
  <c r="E50" i="7"/>
  <c r="J18" i="7"/>
  <c r="E18" i="7"/>
  <c r="F82" i="7" s="1"/>
  <c r="J17" i="7"/>
  <c r="J12" i="7"/>
  <c r="J79" i="7" s="1"/>
  <c r="E7" i="7"/>
  <c r="E75" i="7" s="1"/>
  <c r="J37" i="6"/>
  <c r="J36" i="6"/>
  <c r="AY59" i="1"/>
  <c r="J35" i="6"/>
  <c r="AX59" i="1"/>
  <c r="BI121" i="6"/>
  <c r="BH121" i="6"/>
  <c r="BG121" i="6"/>
  <c r="BF121" i="6"/>
  <c r="T121" i="6"/>
  <c r="R121" i="6"/>
  <c r="P121" i="6"/>
  <c r="BI120" i="6"/>
  <c r="BH120" i="6"/>
  <c r="BG120" i="6"/>
  <c r="BF120" i="6"/>
  <c r="T120" i="6"/>
  <c r="R120" i="6"/>
  <c r="P120" i="6"/>
  <c r="BI119" i="6"/>
  <c r="BH119" i="6"/>
  <c r="BG119" i="6"/>
  <c r="BF119" i="6"/>
  <c r="T119" i="6"/>
  <c r="R119" i="6"/>
  <c r="P119" i="6"/>
  <c r="BI118" i="6"/>
  <c r="BH118" i="6"/>
  <c r="BG118" i="6"/>
  <c r="BF118" i="6"/>
  <c r="T118" i="6"/>
  <c r="R118" i="6"/>
  <c r="P118" i="6"/>
  <c r="BI117" i="6"/>
  <c r="BH117" i="6"/>
  <c r="BG117" i="6"/>
  <c r="BF117" i="6"/>
  <c r="T117" i="6"/>
  <c r="R117" i="6"/>
  <c r="P117" i="6"/>
  <c r="BI116" i="6"/>
  <c r="BH116" i="6"/>
  <c r="BG116" i="6"/>
  <c r="BF116" i="6"/>
  <c r="T116" i="6"/>
  <c r="R116" i="6"/>
  <c r="P116" i="6"/>
  <c r="BI115" i="6"/>
  <c r="BH115" i="6"/>
  <c r="BG115" i="6"/>
  <c r="BF115" i="6"/>
  <c r="T115" i="6"/>
  <c r="R115" i="6"/>
  <c r="P115" i="6"/>
  <c r="BI114" i="6"/>
  <c r="BH114" i="6"/>
  <c r="BG114" i="6"/>
  <c r="BF114" i="6"/>
  <c r="T114" i="6"/>
  <c r="R114" i="6"/>
  <c r="P114" i="6"/>
  <c r="BI113" i="6"/>
  <c r="BH113" i="6"/>
  <c r="BG113" i="6"/>
  <c r="BF113" i="6"/>
  <c r="T113" i="6"/>
  <c r="R113" i="6"/>
  <c r="P113" i="6"/>
  <c r="BI112" i="6"/>
  <c r="BH112" i="6"/>
  <c r="BG112" i="6"/>
  <c r="BF112" i="6"/>
  <c r="T112" i="6"/>
  <c r="R112" i="6"/>
  <c r="P112" i="6"/>
  <c r="BI111" i="6"/>
  <c r="BH111" i="6"/>
  <c r="BG111" i="6"/>
  <c r="BF111" i="6"/>
  <c r="T111" i="6"/>
  <c r="R111" i="6"/>
  <c r="P111" i="6"/>
  <c r="BI110" i="6"/>
  <c r="BH110" i="6"/>
  <c r="BG110" i="6"/>
  <c r="BF110" i="6"/>
  <c r="T110" i="6"/>
  <c r="R110" i="6"/>
  <c r="P110" i="6"/>
  <c r="BI109" i="6"/>
  <c r="BH109" i="6"/>
  <c r="BG109" i="6"/>
  <c r="BF109" i="6"/>
  <c r="T109" i="6"/>
  <c r="R109" i="6"/>
  <c r="P109" i="6"/>
  <c r="BI108" i="6"/>
  <c r="BH108" i="6"/>
  <c r="BG108" i="6"/>
  <c r="BF108" i="6"/>
  <c r="T108" i="6"/>
  <c r="R108" i="6"/>
  <c r="P108" i="6"/>
  <c r="BI107" i="6"/>
  <c r="BH107" i="6"/>
  <c r="BG107" i="6"/>
  <c r="BF107" i="6"/>
  <c r="T107" i="6"/>
  <c r="R107" i="6"/>
  <c r="P107" i="6"/>
  <c r="BI106" i="6"/>
  <c r="BH106" i="6"/>
  <c r="BG106" i="6"/>
  <c r="BF106" i="6"/>
  <c r="T106" i="6"/>
  <c r="R106" i="6"/>
  <c r="P106" i="6"/>
  <c r="BI105" i="6"/>
  <c r="BH105" i="6"/>
  <c r="BG105" i="6"/>
  <c r="BF105" i="6"/>
  <c r="T105" i="6"/>
  <c r="R105" i="6"/>
  <c r="P105" i="6"/>
  <c r="BI104" i="6"/>
  <c r="BH104" i="6"/>
  <c r="BG104" i="6"/>
  <c r="BF104" i="6"/>
  <c r="T104" i="6"/>
  <c r="R104" i="6"/>
  <c r="P104" i="6"/>
  <c r="BI103" i="6"/>
  <c r="BH103" i="6"/>
  <c r="BG103" i="6"/>
  <c r="BF103" i="6"/>
  <c r="T103" i="6"/>
  <c r="R103" i="6"/>
  <c r="P103" i="6"/>
  <c r="BI102" i="6"/>
  <c r="BH102" i="6"/>
  <c r="BG102" i="6"/>
  <c r="BF102" i="6"/>
  <c r="T102" i="6"/>
  <c r="R102" i="6"/>
  <c r="P102" i="6"/>
  <c r="BI101" i="6"/>
  <c r="BH101" i="6"/>
  <c r="BG101" i="6"/>
  <c r="BF101" i="6"/>
  <c r="T101" i="6"/>
  <c r="R101" i="6"/>
  <c r="P101" i="6"/>
  <c r="BI100" i="6"/>
  <c r="BH100" i="6"/>
  <c r="BG100" i="6"/>
  <c r="BF100" i="6"/>
  <c r="T100" i="6"/>
  <c r="R100" i="6"/>
  <c r="P100" i="6"/>
  <c r="BI99" i="6"/>
  <c r="BH99" i="6"/>
  <c r="BG99" i="6"/>
  <c r="BF99" i="6"/>
  <c r="T99" i="6"/>
  <c r="R99" i="6"/>
  <c r="P99" i="6"/>
  <c r="BI98" i="6"/>
  <c r="BH98" i="6"/>
  <c r="BG98" i="6"/>
  <c r="BF98" i="6"/>
  <c r="T98" i="6"/>
  <c r="R98" i="6"/>
  <c r="P98" i="6"/>
  <c r="BI97" i="6"/>
  <c r="BH97" i="6"/>
  <c r="BG97" i="6"/>
  <c r="BF97" i="6"/>
  <c r="T97" i="6"/>
  <c r="R97" i="6"/>
  <c r="P97" i="6"/>
  <c r="BI96" i="6"/>
  <c r="BH96" i="6"/>
  <c r="BG96" i="6"/>
  <c r="BF96" i="6"/>
  <c r="T96" i="6"/>
  <c r="R96" i="6"/>
  <c r="P96" i="6"/>
  <c r="BI95" i="6"/>
  <c r="BH95" i="6"/>
  <c r="BG95" i="6"/>
  <c r="BF95" i="6"/>
  <c r="T95" i="6"/>
  <c r="R95" i="6"/>
  <c r="P95" i="6"/>
  <c r="BI94" i="6"/>
  <c r="BH94" i="6"/>
  <c r="BG94" i="6"/>
  <c r="BF94" i="6"/>
  <c r="T94" i="6"/>
  <c r="R94" i="6"/>
  <c r="P94" i="6"/>
  <c r="BI93" i="6"/>
  <c r="BH93" i="6"/>
  <c r="BG93" i="6"/>
  <c r="BF93" i="6"/>
  <c r="T93" i="6"/>
  <c r="R93" i="6"/>
  <c r="P93" i="6"/>
  <c r="BI92" i="6"/>
  <c r="BH92" i="6"/>
  <c r="BG92" i="6"/>
  <c r="BF92" i="6"/>
  <c r="T92" i="6"/>
  <c r="R92" i="6"/>
  <c r="P92" i="6"/>
  <c r="BI91" i="6"/>
  <c r="BH91" i="6"/>
  <c r="BG91" i="6"/>
  <c r="BF91" i="6"/>
  <c r="T91" i="6"/>
  <c r="R91" i="6"/>
  <c r="P91" i="6"/>
  <c r="BI90" i="6"/>
  <c r="BH90" i="6"/>
  <c r="BG90" i="6"/>
  <c r="BF90" i="6"/>
  <c r="T90" i="6"/>
  <c r="R90" i="6"/>
  <c r="P90" i="6"/>
  <c r="BI89" i="6"/>
  <c r="BH89" i="6"/>
  <c r="BG89" i="6"/>
  <c r="BF89" i="6"/>
  <c r="T89" i="6"/>
  <c r="R89" i="6"/>
  <c r="P89" i="6"/>
  <c r="BI88" i="6"/>
  <c r="BH88" i="6"/>
  <c r="BG88" i="6"/>
  <c r="BF88" i="6"/>
  <c r="T88" i="6"/>
  <c r="R88" i="6"/>
  <c r="P88" i="6"/>
  <c r="BI87" i="6"/>
  <c r="BH87" i="6"/>
  <c r="BG87" i="6"/>
  <c r="BF87" i="6"/>
  <c r="T87" i="6"/>
  <c r="R87" i="6"/>
  <c r="P87" i="6"/>
  <c r="BI86" i="6"/>
  <c r="BH86" i="6"/>
  <c r="BG86" i="6"/>
  <c r="BF86" i="6"/>
  <c r="T86" i="6"/>
  <c r="R86" i="6"/>
  <c r="P86" i="6"/>
  <c r="BI85" i="6"/>
  <c r="BH85" i="6"/>
  <c r="BG85" i="6"/>
  <c r="BF85" i="6"/>
  <c r="T85" i="6"/>
  <c r="R85" i="6"/>
  <c r="P85" i="6"/>
  <c r="BI84" i="6"/>
  <c r="BH84" i="6"/>
  <c r="BG84" i="6"/>
  <c r="BF84" i="6"/>
  <c r="T84" i="6"/>
  <c r="R84" i="6"/>
  <c r="P84" i="6"/>
  <c r="BI83" i="6"/>
  <c r="BH83" i="6"/>
  <c r="BG83" i="6"/>
  <c r="BF83" i="6"/>
  <c r="T83" i="6"/>
  <c r="R83" i="6"/>
  <c r="P83" i="6"/>
  <c r="BI82" i="6"/>
  <c r="BH82" i="6"/>
  <c r="BG82" i="6"/>
  <c r="BF82" i="6"/>
  <c r="T82" i="6"/>
  <c r="R82" i="6"/>
  <c r="P82" i="6"/>
  <c r="J77" i="6"/>
  <c r="J76" i="6"/>
  <c r="F76" i="6"/>
  <c r="F74" i="6"/>
  <c r="E72" i="6"/>
  <c r="J55" i="6"/>
  <c r="J54" i="6"/>
  <c r="F54" i="6"/>
  <c r="F52" i="6"/>
  <c r="E50" i="6"/>
  <c r="J18" i="6"/>
  <c r="E18" i="6"/>
  <c r="F77" i="6"/>
  <c r="J17" i="6"/>
  <c r="J12" i="6"/>
  <c r="J74" i="6" s="1"/>
  <c r="E7" i="6"/>
  <c r="E70" i="6" s="1"/>
  <c r="AX58" i="1"/>
  <c r="J37" i="5"/>
  <c r="J36" i="5"/>
  <c r="AY58" i="1"/>
  <c r="J35" i="5"/>
  <c r="BI197" i="5"/>
  <c r="BH197" i="5"/>
  <c r="BG197" i="5"/>
  <c r="BF197" i="5"/>
  <c r="T197" i="5"/>
  <c r="R197" i="5"/>
  <c r="P197" i="5"/>
  <c r="BI196" i="5"/>
  <c r="BH196" i="5"/>
  <c r="BG196" i="5"/>
  <c r="BF196" i="5"/>
  <c r="T196" i="5"/>
  <c r="R196" i="5"/>
  <c r="P196" i="5"/>
  <c r="BI195" i="5"/>
  <c r="BH195" i="5"/>
  <c r="BG195" i="5"/>
  <c r="BF195" i="5"/>
  <c r="T195" i="5"/>
  <c r="R195" i="5"/>
  <c r="P195" i="5"/>
  <c r="BI194" i="5"/>
  <c r="BH194" i="5"/>
  <c r="BG194" i="5"/>
  <c r="BF194" i="5"/>
  <c r="T194" i="5"/>
  <c r="R194" i="5"/>
  <c r="P194" i="5"/>
  <c r="BI192" i="5"/>
  <c r="BH192" i="5"/>
  <c r="BG192" i="5"/>
  <c r="BF192" i="5"/>
  <c r="T192" i="5"/>
  <c r="T191" i="5" s="1"/>
  <c r="R192" i="5"/>
  <c r="R191" i="5"/>
  <c r="P192" i="5"/>
  <c r="P191" i="5"/>
  <c r="BI190" i="5"/>
  <c r="BH190" i="5"/>
  <c r="BG190" i="5"/>
  <c r="BF190" i="5"/>
  <c r="T190" i="5"/>
  <c r="R190" i="5"/>
  <c r="P190" i="5"/>
  <c r="BI189" i="5"/>
  <c r="BH189" i="5"/>
  <c r="BG189" i="5"/>
  <c r="BF189" i="5"/>
  <c r="T189" i="5"/>
  <c r="R189" i="5"/>
  <c r="P189" i="5"/>
  <c r="BI188" i="5"/>
  <c r="BH188" i="5"/>
  <c r="BG188" i="5"/>
  <c r="BF188" i="5"/>
  <c r="T188" i="5"/>
  <c r="R188" i="5"/>
  <c r="P188" i="5"/>
  <c r="BI186" i="5"/>
  <c r="BH186" i="5"/>
  <c r="BG186" i="5"/>
  <c r="BF186" i="5"/>
  <c r="T186" i="5"/>
  <c r="R186" i="5"/>
  <c r="P186" i="5"/>
  <c r="BI185" i="5"/>
  <c r="BH185" i="5"/>
  <c r="BG185" i="5"/>
  <c r="BF185" i="5"/>
  <c r="T185" i="5"/>
  <c r="R185" i="5"/>
  <c r="P185" i="5"/>
  <c r="BI184" i="5"/>
  <c r="BH184" i="5"/>
  <c r="BG184" i="5"/>
  <c r="BF184" i="5"/>
  <c r="T184" i="5"/>
  <c r="R184" i="5"/>
  <c r="P184" i="5"/>
  <c r="BI183" i="5"/>
  <c r="BH183" i="5"/>
  <c r="BG183" i="5"/>
  <c r="BF183" i="5"/>
  <c r="T183" i="5"/>
  <c r="R183" i="5"/>
  <c r="P183" i="5"/>
  <c r="BI181" i="5"/>
  <c r="BH181" i="5"/>
  <c r="BG181" i="5"/>
  <c r="BF181" i="5"/>
  <c r="T181" i="5"/>
  <c r="R181" i="5"/>
  <c r="P181" i="5"/>
  <c r="BI180" i="5"/>
  <c r="BH180" i="5"/>
  <c r="BG180" i="5"/>
  <c r="BF180" i="5"/>
  <c r="T180" i="5"/>
  <c r="R180" i="5"/>
  <c r="P180" i="5"/>
  <c r="BI179" i="5"/>
  <c r="BH179" i="5"/>
  <c r="BG179" i="5"/>
  <c r="BF179" i="5"/>
  <c r="T179" i="5"/>
  <c r="R179" i="5"/>
  <c r="P179" i="5"/>
  <c r="BI178" i="5"/>
  <c r="BH178" i="5"/>
  <c r="BG178" i="5"/>
  <c r="BF178" i="5"/>
  <c r="T178" i="5"/>
  <c r="R178" i="5"/>
  <c r="P178" i="5"/>
  <c r="BI177" i="5"/>
  <c r="BH177" i="5"/>
  <c r="BG177" i="5"/>
  <c r="BF177" i="5"/>
  <c r="T177" i="5"/>
  <c r="R177" i="5"/>
  <c r="P177" i="5"/>
  <c r="BI176" i="5"/>
  <c r="BH176" i="5"/>
  <c r="BG176" i="5"/>
  <c r="BF176" i="5"/>
  <c r="T176" i="5"/>
  <c r="R176" i="5"/>
  <c r="P176" i="5"/>
  <c r="BI175" i="5"/>
  <c r="BH175" i="5"/>
  <c r="BG175" i="5"/>
  <c r="BF175" i="5"/>
  <c r="T175" i="5"/>
  <c r="R175" i="5"/>
  <c r="P175" i="5"/>
  <c r="BI174" i="5"/>
  <c r="BH174" i="5"/>
  <c r="BG174" i="5"/>
  <c r="BF174" i="5"/>
  <c r="T174" i="5"/>
  <c r="R174" i="5"/>
  <c r="P174" i="5"/>
  <c r="BI173" i="5"/>
  <c r="BH173" i="5"/>
  <c r="BG173" i="5"/>
  <c r="BF173" i="5"/>
  <c r="T173" i="5"/>
  <c r="R173" i="5"/>
  <c r="P173" i="5"/>
  <c r="BI172" i="5"/>
  <c r="BH172" i="5"/>
  <c r="BG172" i="5"/>
  <c r="BF172" i="5"/>
  <c r="T172" i="5"/>
  <c r="R172" i="5"/>
  <c r="P172" i="5"/>
  <c r="BI171" i="5"/>
  <c r="BH171" i="5"/>
  <c r="BG171" i="5"/>
  <c r="BF171" i="5"/>
  <c r="T171" i="5"/>
  <c r="R171" i="5"/>
  <c r="P171" i="5"/>
  <c r="BI170" i="5"/>
  <c r="BH170" i="5"/>
  <c r="BG170" i="5"/>
  <c r="BF170" i="5"/>
  <c r="T170" i="5"/>
  <c r="R170" i="5"/>
  <c r="P170" i="5"/>
  <c r="BI169" i="5"/>
  <c r="BH169" i="5"/>
  <c r="BG169" i="5"/>
  <c r="BF169" i="5"/>
  <c r="T169" i="5"/>
  <c r="R169" i="5"/>
  <c r="P169" i="5"/>
  <c r="BI168" i="5"/>
  <c r="BH168" i="5"/>
  <c r="BG168" i="5"/>
  <c r="BF168" i="5"/>
  <c r="T168" i="5"/>
  <c r="R168" i="5"/>
  <c r="P168" i="5"/>
  <c r="BI167" i="5"/>
  <c r="BH167" i="5"/>
  <c r="BG167" i="5"/>
  <c r="BF167" i="5"/>
  <c r="T167" i="5"/>
  <c r="R167" i="5"/>
  <c r="P167" i="5"/>
  <c r="BI166" i="5"/>
  <c r="BH166" i="5"/>
  <c r="BG166" i="5"/>
  <c r="BF166" i="5"/>
  <c r="T166" i="5"/>
  <c r="R166" i="5"/>
  <c r="P166" i="5"/>
  <c r="BI165" i="5"/>
  <c r="BH165" i="5"/>
  <c r="BG165" i="5"/>
  <c r="BF165" i="5"/>
  <c r="T165" i="5"/>
  <c r="R165" i="5"/>
  <c r="P165" i="5"/>
  <c r="BI164" i="5"/>
  <c r="BH164" i="5"/>
  <c r="BG164" i="5"/>
  <c r="BF164" i="5"/>
  <c r="T164" i="5"/>
  <c r="R164" i="5"/>
  <c r="P164" i="5"/>
  <c r="BI163" i="5"/>
  <c r="BH163" i="5"/>
  <c r="BG163" i="5"/>
  <c r="BF163" i="5"/>
  <c r="T163" i="5"/>
  <c r="R163" i="5"/>
  <c r="P163" i="5"/>
  <c r="BI162" i="5"/>
  <c r="BH162" i="5"/>
  <c r="BG162" i="5"/>
  <c r="BF162" i="5"/>
  <c r="T162" i="5"/>
  <c r="R162" i="5"/>
  <c r="P162" i="5"/>
  <c r="BI161" i="5"/>
  <c r="BH161" i="5"/>
  <c r="BG161" i="5"/>
  <c r="BF161" i="5"/>
  <c r="T161" i="5"/>
  <c r="R161" i="5"/>
  <c r="P161" i="5"/>
  <c r="BI160" i="5"/>
  <c r="BH160" i="5"/>
  <c r="BG160" i="5"/>
  <c r="BF160" i="5"/>
  <c r="T160" i="5"/>
  <c r="R160" i="5"/>
  <c r="P160" i="5"/>
  <c r="BI159" i="5"/>
  <c r="BH159" i="5"/>
  <c r="BG159" i="5"/>
  <c r="BF159" i="5"/>
  <c r="T159" i="5"/>
  <c r="R159" i="5"/>
  <c r="P159" i="5"/>
  <c r="BI158" i="5"/>
  <c r="BH158" i="5"/>
  <c r="BG158" i="5"/>
  <c r="BF158" i="5"/>
  <c r="T158" i="5"/>
  <c r="R158" i="5"/>
  <c r="P158" i="5"/>
  <c r="BI157" i="5"/>
  <c r="BH157" i="5"/>
  <c r="BG157" i="5"/>
  <c r="BF157" i="5"/>
  <c r="T157" i="5"/>
  <c r="R157" i="5"/>
  <c r="P157" i="5"/>
  <c r="BI156" i="5"/>
  <c r="BH156" i="5"/>
  <c r="BG156" i="5"/>
  <c r="BF156" i="5"/>
  <c r="T156" i="5"/>
  <c r="R156" i="5"/>
  <c r="P156" i="5"/>
  <c r="BI155" i="5"/>
  <c r="BH155" i="5"/>
  <c r="BG155" i="5"/>
  <c r="BF155" i="5"/>
  <c r="T155" i="5"/>
  <c r="R155" i="5"/>
  <c r="P155" i="5"/>
  <c r="BI154" i="5"/>
  <c r="BH154" i="5"/>
  <c r="BG154" i="5"/>
  <c r="BF154" i="5"/>
  <c r="T154" i="5"/>
  <c r="R154" i="5"/>
  <c r="P154" i="5"/>
  <c r="BI153" i="5"/>
  <c r="BH153" i="5"/>
  <c r="BG153" i="5"/>
  <c r="BF153" i="5"/>
  <c r="T153" i="5"/>
  <c r="R153" i="5"/>
  <c r="P153" i="5"/>
  <c r="BI152" i="5"/>
  <c r="BH152" i="5"/>
  <c r="BG152" i="5"/>
  <c r="BF152" i="5"/>
  <c r="T152" i="5"/>
  <c r="R152" i="5"/>
  <c r="P152" i="5"/>
  <c r="BI151" i="5"/>
  <c r="BH151" i="5"/>
  <c r="BG151" i="5"/>
  <c r="BF151" i="5"/>
  <c r="T151" i="5"/>
  <c r="R151" i="5"/>
  <c r="P151" i="5"/>
  <c r="BI150" i="5"/>
  <c r="BH150" i="5"/>
  <c r="BG150" i="5"/>
  <c r="BF150" i="5"/>
  <c r="T150" i="5"/>
  <c r="R150" i="5"/>
  <c r="P150" i="5"/>
  <c r="BI149" i="5"/>
  <c r="BH149" i="5"/>
  <c r="BG149" i="5"/>
  <c r="BF149" i="5"/>
  <c r="T149" i="5"/>
  <c r="R149" i="5"/>
  <c r="P149" i="5"/>
  <c r="BI148" i="5"/>
  <c r="BH148" i="5"/>
  <c r="BG148" i="5"/>
  <c r="BF148" i="5"/>
  <c r="T148" i="5"/>
  <c r="R148" i="5"/>
  <c r="P148" i="5"/>
  <c r="BI147" i="5"/>
  <c r="BH147" i="5"/>
  <c r="BG147" i="5"/>
  <c r="BF147" i="5"/>
  <c r="T147" i="5"/>
  <c r="R147" i="5"/>
  <c r="P147" i="5"/>
  <c r="BI146" i="5"/>
  <c r="BH146" i="5"/>
  <c r="BG146" i="5"/>
  <c r="BF146" i="5"/>
  <c r="T146" i="5"/>
  <c r="R146" i="5"/>
  <c r="P146" i="5"/>
  <c r="BI145" i="5"/>
  <c r="BH145" i="5"/>
  <c r="BG145" i="5"/>
  <c r="BF145" i="5"/>
  <c r="T145" i="5"/>
  <c r="R145" i="5"/>
  <c r="P145" i="5"/>
  <c r="BI144" i="5"/>
  <c r="BH144" i="5"/>
  <c r="BG144" i="5"/>
  <c r="BF144" i="5"/>
  <c r="T144" i="5"/>
  <c r="R144" i="5"/>
  <c r="P144" i="5"/>
  <c r="BI143" i="5"/>
  <c r="BH143" i="5"/>
  <c r="BG143" i="5"/>
  <c r="BF143" i="5"/>
  <c r="T143" i="5"/>
  <c r="R143" i="5"/>
  <c r="P143" i="5"/>
  <c r="BI142" i="5"/>
  <c r="BH142" i="5"/>
  <c r="BG142" i="5"/>
  <c r="BF142" i="5"/>
  <c r="T142" i="5"/>
  <c r="R142" i="5"/>
  <c r="P142" i="5"/>
  <c r="BI141" i="5"/>
  <c r="BH141" i="5"/>
  <c r="BG141" i="5"/>
  <c r="BF141" i="5"/>
  <c r="T141" i="5"/>
  <c r="R141" i="5"/>
  <c r="P141" i="5"/>
  <c r="BI140" i="5"/>
  <c r="BH140" i="5"/>
  <c r="BG140" i="5"/>
  <c r="BF140" i="5"/>
  <c r="T140" i="5"/>
  <c r="R140" i="5"/>
  <c r="P140" i="5"/>
  <c r="BI139" i="5"/>
  <c r="BH139" i="5"/>
  <c r="BG139" i="5"/>
  <c r="BF139" i="5"/>
  <c r="T139" i="5"/>
  <c r="R139" i="5"/>
  <c r="P139" i="5"/>
  <c r="BI138" i="5"/>
  <c r="BH138" i="5"/>
  <c r="BG138" i="5"/>
  <c r="BF138" i="5"/>
  <c r="T138" i="5"/>
  <c r="R138" i="5"/>
  <c r="P138" i="5"/>
  <c r="BI137" i="5"/>
  <c r="BH137" i="5"/>
  <c r="BG137" i="5"/>
  <c r="BF137" i="5"/>
  <c r="T137" i="5"/>
  <c r="R137" i="5"/>
  <c r="P137" i="5"/>
  <c r="BI136" i="5"/>
  <c r="BH136" i="5"/>
  <c r="BG136" i="5"/>
  <c r="BF136" i="5"/>
  <c r="T136" i="5"/>
  <c r="R136" i="5"/>
  <c r="P136" i="5"/>
  <c r="BI135" i="5"/>
  <c r="BH135" i="5"/>
  <c r="BG135" i="5"/>
  <c r="BF135" i="5"/>
  <c r="T135" i="5"/>
  <c r="R135" i="5"/>
  <c r="P135" i="5"/>
  <c r="BI134" i="5"/>
  <c r="BH134" i="5"/>
  <c r="BG134" i="5"/>
  <c r="BF134" i="5"/>
  <c r="T134" i="5"/>
  <c r="R134" i="5"/>
  <c r="P134" i="5"/>
  <c r="BI133" i="5"/>
  <c r="BH133" i="5"/>
  <c r="BG133" i="5"/>
  <c r="BF133" i="5"/>
  <c r="T133" i="5"/>
  <c r="R133" i="5"/>
  <c r="P133" i="5"/>
  <c r="BI132" i="5"/>
  <c r="BH132" i="5"/>
  <c r="BG132" i="5"/>
  <c r="BF132" i="5"/>
  <c r="T132" i="5"/>
  <c r="R132" i="5"/>
  <c r="P132" i="5"/>
  <c r="BI131" i="5"/>
  <c r="BH131" i="5"/>
  <c r="BG131" i="5"/>
  <c r="BF131" i="5"/>
  <c r="T131" i="5"/>
  <c r="R131" i="5"/>
  <c r="P131" i="5"/>
  <c r="BI130" i="5"/>
  <c r="BH130" i="5"/>
  <c r="BG130" i="5"/>
  <c r="BF130" i="5"/>
  <c r="T130" i="5"/>
  <c r="R130" i="5"/>
  <c r="P130" i="5"/>
  <c r="BI129" i="5"/>
  <c r="BH129" i="5"/>
  <c r="BG129" i="5"/>
  <c r="BF129" i="5"/>
  <c r="T129" i="5"/>
  <c r="R129" i="5"/>
  <c r="P129" i="5"/>
  <c r="BI128" i="5"/>
  <c r="BH128" i="5"/>
  <c r="BG128" i="5"/>
  <c r="BF128" i="5"/>
  <c r="T128" i="5"/>
  <c r="R128" i="5"/>
  <c r="P128" i="5"/>
  <c r="BI127" i="5"/>
  <c r="BH127" i="5"/>
  <c r="BG127" i="5"/>
  <c r="BF127" i="5"/>
  <c r="T127" i="5"/>
  <c r="R127" i="5"/>
  <c r="P127" i="5"/>
  <c r="BI126" i="5"/>
  <c r="BH126" i="5"/>
  <c r="BG126" i="5"/>
  <c r="BF126" i="5"/>
  <c r="T126" i="5"/>
  <c r="R126" i="5"/>
  <c r="P126" i="5"/>
  <c r="BI125" i="5"/>
  <c r="BH125" i="5"/>
  <c r="BG125" i="5"/>
  <c r="BF125" i="5"/>
  <c r="T125" i="5"/>
  <c r="R125" i="5"/>
  <c r="P125" i="5"/>
  <c r="BI124" i="5"/>
  <c r="BH124" i="5"/>
  <c r="BG124" i="5"/>
  <c r="BF124" i="5"/>
  <c r="T124" i="5"/>
  <c r="R124" i="5"/>
  <c r="P124" i="5"/>
  <c r="BI122" i="5"/>
  <c r="BH122" i="5"/>
  <c r="BG122" i="5"/>
  <c r="BF122" i="5"/>
  <c r="T122" i="5"/>
  <c r="R122" i="5"/>
  <c r="P122" i="5"/>
  <c r="BI121" i="5"/>
  <c r="BH121" i="5"/>
  <c r="BG121" i="5"/>
  <c r="BF121" i="5"/>
  <c r="T121" i="5"/>
  <c r="R121" i="5"/>
  <c r="P121" i="5"/>
  <c r="BI120" i="5"/>
  <c r="BH120" i="5"/>
  <c r="BG120" i="5"/>
  <c r="BF120" i="5"/>
  <c r="T120" i="5"/>
  <c r="R120" i="5"/>
  <c r="P120" i="5"/>
  <c r="BI119" i="5"/>
  <c r="BH119" i="5"/>
  <c r="BG119" i="5"/>
  <c r="BF119" i="5"/>
  <c r="T119" i="5"/>
  <c r="R119" i="5"/>
  <c r="P119" i="5"/>
  <c r="BI118" i="5"/>
  <c r="BH118" i="5"/>
  <c r="BG118" i="5"/>
  <c r="BF118" i="5"/>
  <c r="T118" i="5"/>
  <c r="R118" i="5"/>
  <c r="P118" i="5"/>
  <c r="BI117" i="5"/>
  <c r="BH117" i="5"/>
  <c r="BG117" i="5"/>
  <c r="BF117" i="5"/>
  <c r="T117" i="5"/>
  <c r="R117" i="5"/>
  <c r="P117" i="5"/>
  <c r="BI116" i="5"/>
  <c r="BH116" i="5"/>
  <c r="BG116" i="5"/>
  <c r="BF116" i="5"/>
  <c r="T116" i="5"/>
  <c r="R116" i="5"/>
  <c r="P116" i="5"/>
  <c r="BI115" i="5"/>
  <c r="BH115" i="5"/>
  <c r="BG115" i="5"/>
  <c r="BF115" i="5"/>
  <c r="T115" i="5"/>
  <c r="R115" i="5"/>
  <c r="P115" i="5"/>
  <c r="BI114" i="5"/>
  <c r="BH114" i="5"/>
  <c r="BG114" i="5"/>
  <c r="BF114" i="5"/>
  <c r="T114" i="5"/>
  <c r="R114" i="5"/>
  <c r="P114" i="5"/>
  <c r="BI113" i="5"/>
  <c r="BH113" i="5"/>
  <c r="BG113" i="5"/>
  <c r="BF113" i="5"/>
  <c r="T113" i="5"/>
  <c r="R113" i="5"/>
  <c r="P113" i="5"/>
  <c r="BI112" i="5"/>
  <c r="BH112" i="5"/>
  <c r="BG112" i="5"/>
  <c r="BF112" i="5"/>
  <c r="T112" i="5"/>
  <c r="R112" i="5"/>
  <c r="P112" i="5"/>
  <c r="BI111" i="5"/>
  <c r="BH111" i="5"/>
  <c r="BG111" i="5"/>
  <c r="BF111" i="5"/>
  <c r="T111" i="5"/>
  <c r="R111" i="5"/>
  <c r="P111" i="5"/>
  <c r="BI110" i="5"/>
  <c r="BH110" i="5"/>
  <c r="BG110" i="5"/>
  <c r="BF110" i="5"/>
  <c r="T110" i="5"/>
  <c r="R110" i="5"/>
  <c r="P110" i="5"/>
  <c r="BI109" i="5"/>
  <c r="BH109" i="5"/>
  <c r="BG109" i="5"/>
  <c r="BF109" i="5"/>
  <c r="T109" i="5"/>
  <c r="R109" i="5"/>
  <c r="P109" i="5"/>
  <c r="BI108" i="5"/>
  <c r="BH108" i="5"/>
  <c r="BG108" i="5"/>
  <c r="BF108" i="5"/>
  <c r="T108" i="5"/>
  <c r="R108" i="5"/>
  <c r="P108" i="5"/>
  <c r="BI107" i="5"/>
  <c r="BH107" i="5"/>
  <c r="BG107" i="5"/>
  <c r="BF107" i="5"/>
  <c r="T107" i="5"/>
  <c r="R107" i="5"/>
  <c r="P107" i="5"/>
  <c r="BI106" i="5"/>
  <c r="BH106" i="5"/>
  <c r="BG106" i="5"/>
  <c r="BF106" i="5"/>
  <c r="T106" i="5"/>
  <c r="R106" i="5"/>
  <c r="P106" i="5"/>
  <c r="BI105" i="5"/>
  <c r="BH105" i="5"/>
  <c r="BG105" i="5"/>
  <c r="BF105" i="5"/>
  <c r="T105" i="5"/>
  <c r="R105" i="5"/>
  <c r="P105" i="5"/>
  <c r="BI104" i="5"/>
  <c r="BH104" i="5"/>
  <c r="BG104" i="5"/>
  <c r="BF104" i="5"/>
  <c r="T104" i="5"/>
  <c r="R104" i="5"/>
  <c r="P104" i="5"/>
  <c r="BI103" i="5"/>
  <c r="BH103" i="5"/>
  <c r="BG103" i="5"/>
  <c r="BF103" i="5"/>
  <c r="T103" i="5"/>
  <c r="R103" i="5"/>
  <c r="P103" i="5"/>
  <c r="BI102" i="5"/>
  <c r="BH102" i="5"/>
  <c r="BG102" i="5"/>
  <c r="BF102" i="5"/>
  <c r="T102" i="5"/>
  <c r="R102" i="5"/>
  <c r="P102" i="5"/>
  <c r="BI101" i="5"/>
  <c r="BH101" i="5"/>
  <c r="BG101" i="5"/>
  <c r="BF101" i="5"/>
  <c r="T101" i="5"/>
  <c r="R101" i="5"/>
  <c r="P101" i="5"/>
  <c r="BI100" i="5"/>
  <c r="BH100" i="5"/>
  <c r="BG100" i="5"/>
  <c r="BF100" i="5"/>
  <c r="T100" i="5"/>
  <c r="R100" i="5"/>
  <c r="P100" i="5"/>
  <c r="BI99" i="5"/>
  <c r="BH99" i="5"/>
  <c r="BG99" i="5"/>
  <c r="BF99" i="5"/>
  <c r="T99" i="5"/>
  <c r="R99" i="5"/>
  <c r="P99" i="5"/>
  <c r="BI98" i="5"/>
  <c r="BH98" i="5"/>
  <c r="BG98" i="5"/>
  <c r="BF98" i="5"/>
  <c r="T98" i="5"/>
  <c r="R98" i="5"/>
  <c r="P98" i="5"/>
  <c r="BI97" i="5"/>
  <c r="BH97" i="5"/>
  <c r="BG97" i="5"/>
  <c r="BF97" i="5"/>
  <c r="T97" i="5"/>
  <c r="R97" i="5"/>
  <c r="P97" i="5"/>
  <c r="BI96" i="5"/>
  <c r="BH96" i="5"/>
  <c r="BG96" i="5"/>
  <c r="BF96" i="5"/>
  <c r="T96" i="5"/>
  <c r="R96" i="5"/>
  <c r="P96" i="5"/>
  <c r="BI95" i="5"/>
  <c r="BH95" i="5"/>
  <c r="BG95" i="5"/>
  <c r="BF95" i="5"/>
  <c r="T95" i="5"/>
  <c r="R95" i="5"/>
  <c r="P95" i="5"/>
  <c r="BI94" i="5"/>
  <c r="BH94" i="5"/>
  <c r="BG94" i="5"/>
  <c r="BF94" i="5"/>
  <c r="T94" i="5"/>
  <c r="R94" i="5"/>
  <c r="P94" i="5"/>
  <c r="BI93" i="5"/>
  <c r="BH93" i="5"/>
  <c r="BG93" i="5"/>
  <c r="BF93" i="5"/>
  <c r="T93" i="5"/>
  <c r="R93" i="5"/>
  <c r="P93" i="5"/>
  <c r="BI92" i="5"/>
  <c r="BH92" i="5"/>
  <c r="BG92" i="5"/>
  <c r="BF92" i="5"/>
  <c r="T92" i="5"/>
  <c r="R92" i="5"/>
  <c r="P92" i="5"/>
  <c r="BI91" i="5"/>
  <c r="BH91" i="5"/>
  <c r="BG91" i="5"/>
  <c r="BF91" i="5"/>
  <c r="T91" i="5"/>
  <c r="R91" i="5"/>
  <c r="P91" i="5"/>
  <c r="BI90" i="5"/>
  <c r="BH90" i="5"/>
  <c r="BG90" i="5"/>
  <c r="BF90" i="5"/>
  <c r="T90" i="5"/>
  <c r="R90" i="5"/>
  <c r="P90" i="5"/>
  <c r="BI89" i="5"/>
  <c r="BH89" i="5"/>
  <c r="BG89" i="5"/>
  <c r="BF89" i="5"/>
  <c r="T89" i="5"/>
  <c r="R89" i="5"/>
  <c r="P89" i="5"/>
  <c r="J83" i="5"/>
  <c r="J82" i="5"/>
  <c r="F82" i="5"/>
  <c r="F80" i="5"/>
  <c r="E78" i="5"/>
  <c r="J55" i="5"/>
  <c r="J54" i="5"/>
  <c r="F54" i="5"/>
  <c r="F52" i="5"/>
  <c r="E50" i="5"/>
  <c r="J18" i="5"/>
  <c r="E18" i="5"/>
  <c r="F83" i="5"/>
  <c r="J17" i="5"/>
  <c r="J12" i="5"/>
  <c r="J80" i="5"/>
  <c r="E7" i="5"/>
  <c r="E48" i="5" s="1"/>
  <c r="J37" i="4"/>
  <c r="J36" i="4"/>
  <c r="AY57" i="1"/>
  <c r="J35" i="4"/>
  <c r="AX57" i="1"/>
  <c r="BI103" i="4"/>
  <c r="BH103" i="4"/>
  <c r="BG103" i="4"/>
  <c r="BF103" i="4"/>
  <c r="T103" i="4"/>
  <c r="T102" i="4"/>
  <c r="R103" i="4"/>
  <c r="R102" i="4" s="1"/>
  <c r="P103" i="4"/>
  <c r="P102" i="4"/>
  <c r="BI101" i="4"/>
  <c r="BH101" i="4"/>
  <c r="BG101" i="4"/>
  <c r="BF101" i="4"/>
  <c r="T101" i="4"/>
  <c r="R101" i="4"/>
  <c r="P101" i="4"/>
  <c r="BI100" i="4"/>
  <c r="BH100" i="4"/>
  <c r="BG100" i="4"/>
  <c r="BF100" i="4"/>
  <c r="T100" i="4"/>
  <c r="R100" i="4"/>
  <c r="P100" i="4"/>
  <c r="BI99" i="4"/>
  <c r="BH99" i="4"/>
  <c r="BG99" i="4"/>
  <c r="BF99" i="4"/>
  <c r="T99" i="4"/>
  <c r="R99" i="4"/>
  <c r="P99" i="4"/>
  <c r="BI98" i="4"/>
  <c r="BH98" i="4"/>
  <c r="BG98" i="4"/>
  <c r="BF98" i="4"/>
  <c r="T98" i="4"/>
  <c r="R98" i="4"/>
  <c r="P98" i="4"/>
  <c r="BI97" i="4"/>
  <c r="BH97" i="4"/>
  <c r="BG97" i="4"/>
  <c r="BF97" i="4"/>
  <c r="T97" i="4"/>
  <c r="R97" i="4"/>
  <c r="P97" i="4"/>
  <c r="BI96" i="4"/>
  <c r="BH96" i="4"/>
  <c r="BG96" i="4"/>
  <c r="BF96" i="4"/>
  <c r="T96" i="4"/>
  <c r="R96" i="4"/>
  <c r="P96" i="4"/>
  <c r="BI94" i="4"/>
  <c r="BH94" i="4"/>
  <c r="BG94" i="4"/>
  <c r="BF94" i="4"/>
  <c r="T94" i="4"/>
  <c r="R94" i="4"/>
  <c r="P94" i="4"/>
  <c r="BI93" i="4"/>
  <c r="BH93" i="4"/>
  <c r="BG93" i="4"/>
  <c r="BF93" i="4"/>
  <c r="T93" i="4"/>
  <c r="R93" i="4"/>
  <c r="P93" i="4"/>
  <c r="BI91" i="4"/>
  <c r="BH91" i="4"/>
  <c r="BG91" i="4"/>
  <c r="BF91" i="4"/>
  <c r="T91" i="4"/>
  <c r="R91" i="4"/>
  <c r="P91" i="4"/>
  <c r="BI90" i="4"/>
  <c r="BH90" i="4"/>
  <c r="BG90" i="4"/>
  <c r="BF90" i="4"/>
  <c r="T90" i="4"/>
  <c r="R90" i="4"/>
  <c r="P90" i="4"/>
  <c r="BI89" i="4"/>
  <c r="BH89" i="4"/>
  <c r="BG89" i="4"/>
  <c r="BF89" i="4"/>
  <c r="T89" i="4"/>
  <c r="R89" i="4"/>
  <c r="P89" i="4"/>
  <c r="BI88" i="4"/>
  <c r="BH88" i="4"/>
  <c r="BG88" i="4"/>
  <c r="BF88" i="4"/>
  <c r="T88" i="4"/>
  <c r="R88" i="4"/>
  <c r="P88" i="4"/>
  <c r="BI87" i="4"/>
  <c r="BH87" i="4"/>
  <c r="BG87" i="4"/>
  <c r="BF87" i="4"/>
  <c r="T87" i="4"/>
  <c r="R87" i="4"/>
  <c r="P87" i="4"/>
  <c r="J81" i="4"/>
  <c r="J80" i="4"/>
  <c r="F80" i="4"/>
  <c r="F78" i="4"/>
  <c r="E76" i="4"/>
  <c r="J55" i="4"/>
  <c r="J54" i="4"/>
  <c r="F54" i="4"/>
  <c r="F52" i="4"/>
  <c r="E50" i="4"/>
  <c r="J18" i="4"/>
  <c r="E18" i="4"/>
  <c r="F81" i="4" s="1"/>
  <c r="J17" i="4"/>
  <c r="J12" i="4"/>
  <c r="J52" i="4"/>
  <c r="E7" i="4"/>
  <c r="E48" i="4"/>
  <c r="J37" i="3"/>
  <c r="J36" i="3"/>
  <c r="AY56" i="1"/>
  <c r="J35" i="3"/>
  <c r="AX56" i="1" s="1"/>
  <c r="BI108" i="3"/>
  <c r="BH108" i="3"/>
  <c r="BG108" i="3"/>
  <c r="BF108" i="3"/>
  <c r="T108" i="3"/>
  <c r="R108" i="3"/>
  <c r="P108" i="3"/>
  <c r="BI107" i="3"/>
  <c r="BH107" i="3"/>
  <c r="BG107" i="3"/>
  <c r="BF107" i="3"/>
  <c r="T107" i="3"/>
  <c r="R107" i="3"/>
  <c r="P107" i="3"/>
  <c r="BI106" i="3"/>
  <c r="BH106" i="3"/>
  <c r="BG106" i="3"/>
  <c r="BF106" i="3"/>
  <c r="T106" i="3"/>
  <c r="R106" i="3"/>
  <c r="P106" i="3"/>
  <c r="BI105" i="3"/>
  <c r="BH105" i="3"/>
  <c r="BG105" i="3"/>
  <c r="BF105" i="3"/>
  <c r="T105" i="3"/>
  <c r="R105" i="3"/>
  <c r="P105" i="3"/>
  <c r="BI103" i="3"/>
  <c r="BH103" i="3"/>
  <c r="BG103" i="3"/>
  <c r="BF103" i="3"/>
  <c r="T103" i="3"/>
  <c r="R103" i="3"/>
  <c r="P103" i="3"/>
  <c r="BI102" i="3"/>
  <c r="BH102" i="3"/>
  <c r="BG102" i="3"/>
  <c r="BF102" i="3"/>
  <c r="T102" i="3"/>
  <c r="R102" i="3"/>
  <c r="P102" i="3"/>
  <c r="BI101" i="3"/>
  <c r="BH101" i="3"/>
  <c r="BG101" i="3"/>
  <c r="BF101" i="3"/>
  <c r="T101" i="3"/>
  <c r="R101" i="3"/>
  <c r="P101" i="3"/>
  <c r="BI100" i="3"/>
  <c r="BH100" i="3"/>
  <c r="BG100" i="3"/>
  <c r="BF100" i="3"/>
  <c r="T100" i="3"/>
  <c r="R100" i="3"/>
  <c r="P100" i="3"/>
  <c r="BI99" i="3"/>
  <c r="BH99" i="3"/>
  <c r="BG99" i="3"/>
  <c r="BF99" i="3"/>
  <c r="T99" i="3"/>
  <c r="R99" i="3"/>
  <c r="P99" i="3"/>
  <c r="BI98" i="3"/>
  <c r="BH98" i="3"/>
  <c r="BG98" i="3"/>
  <c r="BF98" i="3"/>
  <c r="T98" i="3"/>
  <c r="R98" i="3"/>
  <c r="P98" i="3"/>
  <c r="BI97" i="3"/>
  <c r="BH97" i="3"/>
  <c r="BG97" i="3"/>
  <c r="BF97" i="3"/>
  <c r="T97" i="3"/>
  <c r="R97" i="3"/>
  <c r="P97" i="3"/>
  <c r="BI96" i="3"/>
  <c r="BH96" i="3"/>
  <c r="BG96" i="3"/>
  <c r="BF96" i="3"/>
  <c r="T96" i="3"/>
  <c r="R96" i="3"/>
  <c r="P96" i="3"/>
  <c r="BI94" i="3"/>
  <c r="BH94" i="3"/>
  <c r="BG94" i="3"/>
  <c r="BF94" i="3"/>
  <c r="T94" i="3"/>
  <c r="R94" i="3"/>
  <c r="P94" i="3"/>
  <c r="BI93" i="3"/>
  <c r="BH93" i="3"/>
  <c r="BG93" i="3"/>
  <c r="BF93" i="3"/>
  <c r="T93" i="3"/>
  <c r="R93" i="3"/>
  <c r="P93" i="3"/>
  <c r="BI92" i="3"/>
  <c r="BH92" i="3"/>
  <c r="BG92" i="3"/>
  <c r="BF92" i="3"/>
  <c r="T92" i="3"/>
  <c r="R92" i="3"/>
  <c r="P92" i="3"/>
  <c r="BI91" i="3"/>
  <c r="BH91" i="3"/>
  <c r="BG91" i="3"/>
  <c r="BF91" i="3"/>
  <c r="T91" i="3"/>
  <c r="R91" i="3"/>
  <c r="P91" i="3"/>
  <c r="BI90" i="3"/>
  <c r="BH90" i="3"/>
  <c r="BG90" i="3"/>
  <c r="BF90" i="3"/>
  <c r="T90" i="3"/>
  <c r="R90" i="3"/>
  <c r="P90" i="3"/>
  <c r="BI89" i="3"/>
  <c r="BH89" i="3"/>
  <c r="BG89" i="3"/>
  <c r="BF89" i="3"/>
  <c r="T89" i="3"/>
  <c r="R89" i="3"/>
  <c r="P89" i="3"/>
  <c r="BI88" i="3"/>
  <c r="BH88" i="3"/>
  <c r="BG88" i="3"/>
  <c r="BF88" i="3"/>
  <c r="T88" i="3"/>
  <c r="R88" i="3"/>
  <c r="P88" i="3"/>
  <c r="BI87" i="3"/>
  <c r="BH87" i="3"/>
  <c r="BG87" i="3"/>
  <c r="BF87" i="3"/>
  <c r="T87" i="3"/>
  <c r="R87" i="3"/>
  <c r="P87" i="3"/>
  <c r="BI86" i="3"/>
  <c r="BH86" i="3"/>
  <c r="BG86" i="3"/>
  <c r="BF86" i="3"/>
  <c r="T86" i="3"/>
  <c r="R86" i="3"/>
  <c r="P86" i="3"/>
  <c r="J80" i="3"/>
  <c r="J79" i="3"/>
  <c r="F79" i="3"/>
  <c r="F77" i="3"/>
  <c r="E75" i="3"/>
  <c r="J55" i="3"/>
  <c r="J54" i="3"/>
  <c r="F54" i="3"/>
  <c r="F52" i="3"/>
  <c r="E50" i="3"/>
  <c r="J18" i="3"/>
  <c r="E18" i="3"/>
  <c r="F80" i="3"/>
  <c r="J17" i="3"/>
  <c r="J12" i="3"/>
  <c r="J77" i="3"/>
  <c r="E7" i="3"/>
  <c r="E48" i="3" s="1"/>
  <c r="J37" i="2"/>
  <c r="J36" i="2"/>
  <c r="AY55" i="1"/>
  <c r="J35" i="2"/>
  <c r="AX55" i="1" s="1"/>
  <c r="BI1199" i="2"/>
  <c r="BH1199" i="2"/>
  <c r="BG1199" i="2"/>
  <c r="BF1199" i="2"/>
  <c r="T1199" i="2"/>
  <c r="R1199" i="2"/>
  <c r="P1199" i="2"/>
  <c r="BI1195" i="2"/>
  <c r="BH1195" i="2"/>
  <c r="BG1195" i="2"/>
  <c r="BF1195" i="2"/>
  <c r="T1195" i="2"/>
  <c r="R1195" i="2"/>
  <c r="P1195" i="2"/>
  <c r="BI1193" i="2"/>
  <c r="BH1193" i="2"/>
  <c r="BG1193" i="2"/>
  <c r="BF1193" i="2"/>
  <c r="T1193" i="2"/>
  <c r="R1193" i="2"/>
  <c r="P1193" i="2"/>
  <c r="BI1184" i="2"/>
  <c r="BH1184" i="2"/>
  <c r="BG1184" i="2"/>
  <c r="BF1184" i="2"/>
  <c r="T1184" i="2"/>
  <c r="R1184" i="2"/>
  <c r="P1184" i="2"/>
  <c r="BI1182" i="2"/>
  <c r="BH1182" i="2"/>
  <c r="BG1182" i="2"/>
  <c r="BF1182" i="2"/>
  <c r="T1182" i="2"/>
  <c r="R1182" i="2"/>
  <c r="P1182" i="2"/>
  <c r="BI1156" i="2"/>
  <c r="BH1156" i="2"/>
  <c r="BG1156" i="2"/>
  <c r="BF1156" i="2"/>
  <c r="T1156" i="2"/>
  <c r="R1156" i="2"/>
  <c r="P1156" i="2"/>
  <c r="BI1154" i="2"/>
  <c r="BH1154" i="2"/>
  <c r="BG1154" i="2"/>
  <c r="BF1154" i="2"/>
  <c r="T1154" i="2"/>
  <c r="R1154" i="2"/>
  <c r="P1154" i="2"/>
  <c r="BI1126" i="2"/>
  <c r="BH1126" i="2"/>
  <c r="BG1126" i="2"/>
  <c r="BF1126" i="2"/>
  <c r="T1126" i="2"/>
  <c r="R1126" i="2"/>
  <c r="P1126" i="2"/>
  <c r="BI1124" i="2"/>
  <c r="BH1124" i="2"/>
  <c r="BG1124" i="2"/>
  <c r="BF1124" i="2"/>
  <c r="T1124" i="2"/>
  <c r="R1124" i="2"/>
  <c r="P1124" i="2"/>
  <c r="BI1096" i="2"/>
  <c r="BH1096" i="2"/>
  <c r="BG1096" i="2"/>
  <c r="BF1096" i="2"/>
  <c r="T1096" i="2"/>
  <c r="R1096" i="2"/>
  <c r="P1096" i="2"/>
  <c r="BI1094" i="2"/>
  <c r="BH1094" i="2"/>
  <c r="BG1094" i="2"/>
  <c r="BF1094" i="2"/>
  <c r="T1094" i="2"/>
  <c r="R1094" i="2"/>
  <c r="P1094" i="2"/>
  <c r="BI1066" i="2"/>
  <c r="BH1066" i="2"/>
  <c r="BG1066" i="2"/>
  <c r="BF1066" i="2"/>
  <c r="T1066" i="2"/>
  <c r="R1066" i="2"/>
  <c r="P1066" i="2"/>
  <c r="BI1063" i="2"/>
  <c r="BH1063" i="2"/>
  <c r="BG1063" i="2"/>
  <c r="BF1063" i="2"/>
  <c r="T1063" i="2"/>
  <c r="R1063" i="2"/>
  <c r="P1063" i="2"/>
  <c r="BI1061" i="2"/>
  <c r="BH1061" i="2"/>
  <c r="BG1061" i="2"/>
  <c r="BF1061" i="2"/>
  <c r="T1061" i="2"/>
  <c r="R1061" i="2"/>
  <c r="P1061" i="2"/>
  <c r="BI1050" i="2"/>
  <c r="BH1050" i="2"/>
  <c r="BG1050" i="2"/>
  <c r="BF1050" i="2"/>
  <c r="T1050" i="2"/>
  <c r="R1050" i="2"/>
  <c r="P1050" i="2"/>
  <c r="BI1037" i="2"/>
  <c r="BH1037" i="2"/>
  <c r="BG1037" i="2"/>
  <c r="BF1037" i="2"/>
  <c r="T1037" i="2"/>
  <c r="R1037" i="2"/>
  <c r="P1037" i="2"/>
  <c r="BI1034" i="2"/>
  <c r="BH1034" i="2"/>
  <c r="BG1034" i="2"/>
  <c r="BF1034" i="2"/>
  <c r="T1034" i="2"/>
  <c r="R1034" i="2"/>
  <c r="P1034" i="2"/>
  <c r="BI1023" i="2"/>
  <c r="BH1023" i="2"/>
  <c r="BG1023" i="2"/>
  <c r="BF1023" i="2"/>
  <c r="T1023" i="2"/>
  <c r="R1023" i="2"/>
  <c r="P1023" i="2"/>
  <c r="BI1021" i="2"/>
  <c r="BH1021" i="2"/>
  <c r="BG1021" i="2"/>
  <c r="BF1021" i="2"/>
  <c r="T1021" i="2"/>
  <c r="R1021" i="2"/>
  <c r="P1021" i="2"/>
  <c r="BI1010" i="2"/>
  <c r="BH1010" i="2"/>
  <c r="BG1010" i="2"/>
  <c r="BF1010" i="2"/>
  <c r="T1010" i="2"/>
  <c r="R1010" i="2"/>
  <c r="P1010" i="2"/>
  <c r="BI1008" i="2"/>
  <c r="BH1008" i="2"/>
  <c r="BG1008" i="2"/>
  <c r="BF1008" i="2"/>
  <c r="T1008" i="2"/>
  <c r="R1008" i="2"/>
  <c r="P1008" i="2"/>
  <c r="BI997" i="2"/>
  <c r="BH997" i="2"/>
  <c r="BG997" i="2"/>
  <c r="BF997" i="2"/>
  <c r="T997" i="2"/>
  <c r="R997" i="2"/>
  <c r="P997" i="2"/>
  <c r="BI986" i="2"/>
  <c r="BH986" i="2"/>
  <c r="BG986" i="2"/>
  <c r="BF986" i="2"/>
  <c r="T986" i="2"/>
  <c r="R986" i="2"/>
  <c r="P986" i="2"/>
  <c r="BI975" i="2"/>
  <c r="BH975" i="2"/>
  <c r="BG975" i="2"/>
  <c r="BF975" i="2"/>
  <c r="T975" i="2"/>
  <c r="R975" i="2"/>
  <c r="P975" i="2"/>
  <c r="BI964" i="2"/>
  <c r="BH964" i="2"/>
  <c r="BG964" i="2"/>
  <c r="BF964" i="2"/>
  <c r="T964" i="2"/>
  <c r="R964" i="2"/>
  <c r="P964" i="2"/>
  <c r="BI961" i="2"/>
  <c r="BH961" i="2"/>
  <c r="BG961" i="2"/>
  <c r="BF961" i="2"/>
  <c r="T961" i="2"/>
  <c r="R961" i="2"/>
  <c r="P961" i="2"/>
  <c r="BI959" i="2"/>
  <c r="BH959" i="2"/>
  <c r="BG959" i="2"/>
  <c r="BF959" i="2"/>
  <c r="T959" i="2"/>
  <c r="R959" i="2"/>
  <c r="P959" i="2"/>
  <c r="BI955" i="2"/>
  <c r="BH955" i="2"/>
  <c r="BG955" i="2"/>
  <c r="BF955" i="2"/>
  <c r="T955" i="2"/>
  <c r="R955" i="2"/>
  <c r="P955" i="2"/>
  <c r="BI953" i="2"/>
  <c r="BH953" i="2"/>
  <c r="BG953" i="2"/>
  <c r="BF953" i="2"/>
  <c r="T953" i="2"/>
  <c r="R953" i="2"/>
  <c r="P953" i="2"/>
  <c r="BI946" i="2"/>
  <c r="BH946" i="2"/>
  <c r="BG946" i="2"/>
  <c r="BF946" i="2"/>
  <c r="T946" i="2"/>
  <c r="R946" i="2"/>
  <c r="P946" i="2"/>
  <c r="BI944" i="2"/>
  <c r="BH944" i="2"/>
  <c r="BG944" i="2"/>
  <c r="BF944" i="2"/>
  <c r="T944" i="2"/>
  <c r="R944" i="2"/>
  <c r="P944" i="2"/>
  <c r="BI939" i="2"/>
  <c r="BH939" i="2"/>
  <c r="BG939" i="2"/>
  <c r="BF939" i="2"/>
  <c r="T939" i="2"/>
  <c r="R939" i="2"/>
  <c r="P939" i="2"/>
  <c r="BI935" i="2"/>
  <c r="BH935" i="2"/>
  <c r="BG935" i="2"/>
  <c r="BF935" i="2"/>
  <c r="T935" i="2"/>
  <c r="R935" i="2"/>
  <c r="P935" i="2"/>
  <c r="BI931" i="2"/>
  <c r="BH931" i="2"/>
  <c r="BG931" i="2"/>
  <c r="BF931" i="2"/>
  <c r="T931" i="2"/>
  <c r="R931" i="2"/>
  <c r="P931" i="2"/>
  <c r="BI928" i="2"/>
  <c r="BH928" i="2"/>
  <c r="BG928" i="2"/>
  <c r="BF928" i="2"/>
  <c r="T928" i="2"/>
  <c r="R928" i="2"/>
  <c r="P928" i="2"/>
  <c r="BI926" i="2"/>
  <c r="BH926" i="2"/>
  <c r="BG926" i="2"/>
  <c r="BF926" i="2"/>
  <c r="T926" i="2"/>
  <c r="R926" i="2"/>
  <c r="P926" i="2"/>
  <c r="BI923" i="2"/>
  <c r="BH923" i="2"/>
  <c r="BG923" i="2"/>
  <c r="BF923" i="2"/>
  <c r="T923" i="2"/>
  <c r="R923" i="2"/>
  <c r="P923" i="2"/>
  <c r="BI921" i="2"/>
  <c r="BH921" i="2"/>
  <c r="BG921" i="2"/>
  <c r="BF921" i="2"/>
  <c r="T921" i="2"/>
  <c r="R921" i="2"/>
  <c r="P921" i="2"/>
  <c r="BI920" i="2"/>
  <c r="BH920" i="2"/>
  <c r="BG920" i="2"/>
  <c r="BF920" i="2"/>
  <c r="T920" i="2"/>
  <c r="R920" i="2"/>
  <c r="P920" i="2"/>
  <c r="BI919" i="2"/>
  <c r="BH919" i="2"/>
  <c r="BG919" i="2"/>
  <c r="BF919" i="2"/>
  <c r="T919" i="2"/>
  <c r="R919" i="2"/>
  <c r="P919" i="2"/>
  <c r="BI918" i="2"/>
  <c r="BH918" i="2"/>
  <c r="BG918" i="2"/>
  <c r="BF918" i="2"/>
  <c r="T918" i="2"/>
  <c r="R918" i="2"/>
  <c r="P918" i="2"/>
  <c r="BI916" i="2"/>
  <c r="BH916" i="2"/>
  <c r="BG916" i="2"/>
  <c r="BF916" i="2"/>
  <c r="T916" i="2"/>
  <c r="R916" i="2"/>
  <c r="P916" i="2"/>
  <c r="BI914" i="2"/>
  <c r="BH914" i="2"/>
  <c r="BG914" i="2"/>
  <c r="BF914" i="2"/>
  <c r="T914" i="2"/>
  <c r="R914" i="2"/>
  <c r="P914" i="2"/>
  <c r="BI912" i="2"/>
  <c r="BH912" i="2"/>
  <c r="BG912" i="2"/>
  <c r="BF912" i="2"/>
  <c r="T912" i="2"/>
  <c r="R912" i="2"/>
  <c r="P912" i="2"/>
  <c r="BI910" i="2"/>
  <c r="BH910" i="2"/>
  <c r="BG910" i="2"/>
  <c r="BF910" i="2"/>
  <c r="T910" i="2"/>
  <c r="R910" i="2"/>
  <c r="P910" i="2"/>
  <c r="BI908" i="2"/>
  <c r="BH908" i="2"/>
  <c r="BG908" i="2"/>
  <c r="BF908" i="2"/>
  <c r="T908" i="2"/>
  <c r="R908" i="2"/>
  <c r="P908" i="2"/>
  <c r="BI906" i="2"/>
  <c r="BH906" i="2"/>
  <c r="BG906" i="2"/>
  <c r="BF906" i="2"/>
  <c r="T906" i="2"/>
  <c r="R906" i="2"/>
  <c r="P906" i="2"/>
  <c r="BI904" i="2"/>
  <c r="BH904" i="2"/>
  <c r="BG904" i="2"/>
  <c r="BF904" i="2"/>
  <c r="T904" i="2"/>
  <c r="R904" i="2"/>
  <c r="P904" i="2"/>
  <c r="BI901" i="2"/>
  <c r="BH901" i="2"/>
  <c r="BG901" i="2"/>
  <c r="BF901" i="2"/>
  <c r="T901" i="2"/>
  <c r="R901" i="2"/>
  <c r="P901" i="2"/>
  <c r="BI899" i="2"/>
  <c r="BH899" i="2"/>
  <c r="BG899" i="2"/>
  <c r="BF899" i="2"/>
  <c r="T899" i="2"/>
  <c r="R899" i="2"/>
  <c r="P899" i="2"/>
  <c r="BI894" i="2"/>
  <c r="BH894" i="2"/>
  <c r="BG894" i="2"/>
  <c r="BF894" i="2"/>
  <c r="T894" i="2"/>
  <c r="R894" i="2"/>
  <c r="P894" i="2"/>
  <c r="BI891" i="2"/>
  <c r="BH891" i="2"/>
  <c r="BG891" i="2"/>
  <c r="BF891" i="2"/>
  <c r="T891" i="2"/>
  <c r="R891" i="2"/>
  <c r="P891" i="2"/>
  <c r="BI889" i="2"/>
  <c r="BH889" i="2"/>
  <c r="BG889" i="2"/>
  <c r="BF889" i="2"/>
  <c r="T889" i="2"/>
  <c r="R889" i="2"/>
  <c r="P889" i="2"/>
  <c r="BI887" i="2"/>
  <c r="BH887" i="2"/>
  <c r="BG887" i="2"/>
  <c r="BF887" i="2"/>
  <c r="T887" i="2"/>
  <c r="R887" i="2"/>
  <c r="P887" i="2"/>
  <c r="BI886" i="2"/>
  <c r="BH886" i="2"/>
  <c r="BG886" i="2"/>
  <c r="BF886" i="2"/>
  <c r="T886" i="2"/>
  <c r="R886" i="2"/>
  <c r="P886" i="2"/>
  <c r="BI884" i="2"/>
  <c r="BH884" i="2"/>
  <c r="BG884" i="2"/>
  <c r="BF884" i="2"/>
  <c r="T884" i="2"/>
  <c r="R884" i="2"/>
  <c r="P884" i="2"/>
  <c r="BI883" i="2"/>
  <c r="BH883" i="2"/>
  <c r="BG883" i="2"/>
  <c r="BF883" i="2"/>
  <c r="T883" i="2"/>
  <c r="R883" i="2"/>
  <c r="P883" i="2"/>
  <c r="BI881" i="2"/>
  <c r="BH881" i="2"/>
  <c r="BG881" i="2"/>
  <c r="BF881" i="2"/>
  <c r="T881" i="2"/>
  <c r="R881" i="2"/>
  <c r="P881" i="2"/>
  <c r="BI879" i="2"/>
  <c r="BH879" i="2"/>
  <c r="BG879" i="2"/>
  <c r="BF879" i="2"/>
  <c r="T879" i="2"/>
  <c r="R879" i="2"/>
  <c r="P879" i="2"/>
  <c r="BI874" i="2"/>
  <c r="BH874" i="2"/>
  <c r="BG874" i="2"/>
  <c r="BF874" i="2"/>
  <c r="T874" i="2"/>
  <c r="R874" i="2"/>
  <c r="P874" i="2"/>
  <c r="BI869" i="2"/>
  <c r="BH869" i="2"/>
  <c r="BG869" i="2"/>
  <c r="BF869" i="2"/>
  <c r="T869" i="2"/>
  <c r="R869" i="2"/>
  <c r="P869" i="2"/>
  <c r="BI864" i="2"/>
  <c r="BH864" i="2"/>
  <c r="BG864" i="2"/>
  <c r="BF864" i="2"/>
  <c r="T864" i="2"/>
  <c r="R864" i="2"/>
  <c r="P864" i="2"/>
  <c r="BI862" i="2"/>
  <c r="BH862" i="2"/>
  <c r="BG862" i="2"/>
  <c r="BF862" i="2"/>
  <c r="T862" i="2"/>
  <c r="R862" i="2"/>
  <c r="P862" i="2"/>
  <c r="BI858" i="2"/>
  <c r="BH858" i="2"/>
  <c r="BG858" i="2"/>
  <c r="BF858" i="2"/>
  <c r="T858" i="2"/>
  <c r="R858" i="2"/>
  <c r="P858" i="2"/>
  <c r="BI856" i="2"/>
  <c r="BH856" i="2"/>
  <c r="BG856" i="2"/>
  <c r="BF856" i="2"/>
  <c r="T856" i="2"/>
  <c r="R856" i="2"/>
  <c r="P856" i="2"/>
  <c r="BI853" i="2"/>
  <c r="BH853" i="2"/>
  <c r="BG853" i="2"/>
  <c r="BF853" i="2"/>
  <c r="T853" i="2"/>
  <c r="R853" i="2"/>
  <c r="P853" i="2"/>
  <c r="BI848" i="2"/>
  <c r="BH848" i="2"/>
  <c r="BG848" i="2"/>
  <c r="BF848" i="2"/>
  <c r="T848" i="2"/>
  <c r="R848" i="2"/>
  <c r="P848" i="2"/>
  <c r="BI845" i="2"/>
  <c r="BH845" i="2"/>
  <c r="BG845" i="2"/>
  <c r="BF845" i="2"/>
  <c r="T845" i="2"/>
  <c r="R845" i="2"/>
  <c r="P845" i="2"/>
  <c r="BI843" i="2"/>
  <c r="BH843" i="2"/>
  <c r="BG843" i="2"/>
  <c r="BF843" i="2"/>
  <c r="T843" i="2"/>
  <c r="R843" i="2"/>
  <c r="P843" i="2"/>
  <c r="BI837" i="2"/>
  <c r="BH837" i="2"/>
  <c r="BG837" i="2"/>
  <c r="BF837" i="2"/>
  <c r="T837" i="2"/>
  <c r="R837" i="2"/>
  <c r="P837" i="2"/>
  <c r="BI834" i="2"/>
  <c r="BH834" i="2"/>
  <c r="BG834" i="2"/>
  <c r="BF834" i="2"/>
  <c r="T834" i="2"/>
  <c r="R834" i="2"/>
  <c r="P834" i="2"/>
  <c r="BI819" i="2"/>
  <c r="BH819" i="2"/>
  <c r="BG819" i="2"/>
  <c r="BF819" i="2"/>
  <c r="T819" i="2"/>
  <c r="R819" i="2"/>
  <c r="P819" i="2"/>
  <c r="BI805" i="2"/>
  <c r="BH805" i="2"/>
  <c r="BG805" i="2"/>
  <c r="BF805" i="2"/>
  <c r="T805" i="2"/>
  <c r="R805" i="2"/>
  <c r="P805" i="2"/>
  <c r="BI789" i="2"/>
  <c r="BH789" i="2"/>
  <c r="BG789" i="2"/>
  <c r="BF789" i="2"/>
  <c r="T789" i="2"/>
  <c r="R789" i="2"/>
  <c r="P789" i="2"/>
  <c r="BI777" i="2"/>
  <c r="BH777" i="2"/>
  <c r="BG777" i="2"/>
  <c r="BF777" i="2"/>
  <c r="T777" i="2"/>
  <c r="R777" i="2"/>
  <c r="P777" i="2"/>
  <c r="BI775" i="2"/>
  <c r="BH775" i="2"/>
  <c r="BG775" i="2"/>
  <c r="BF775" i="2"/>
  <c r="T775" i="2"/>
  <c r="R775" i="2"/>
  <c r="P775" i="2"/>
  <c r="BI774" i="2"/>
  <c r="BH774" i="2"/>
  <c r="BG774" i="2"/>
  <c r="BF774" i="2"/>
  <c r="T774" i="2"/>
  <c r="R774" i="2"/>
  <c r="P774" i="2"/>
  <c r="BI773" i="2"/>
  <c r="BH773" i="2"/>
  <c r="BG773" i="2"/>
  <c r="BF773" i="2"/>
  <c r="T773" i="2"/>
  <c r="R773" i="2"/>
  <c r="P773" i="2"/>
  <c r="BI771" i="2"/>
  <c r="BH771" i="2"/>
  <c r="BG771" i="2"/>
  <c r="BF771" i="2"/>
  <c r="T771" i="2"/>
  <c r="R771" i="2"/>
  <c r="P771" i="2"/>
  <c r="BI769" i="2"/>
  <c r="BH769" i="2"/>
  <c r="BG769" i="2"/>
  <c r="BF769" i="2"/>
  <c r="T769" i="2"/>
  <c r="R769" i="2"/>
  <c r="P769" i="2"/>
  <c r="BI768" i="2"/>
  <c r="BH768" i="2"/>
  <c r="BG768" i="2"/>
  <c r="BF768" i="2"/>
  <c r="T768" i="2"/>
  <c r="R768" i="2"/>
  <c r="P768" i="2"/>
  <c r="BI766" i="2"/>
  <c r="BH766" i="2"/>
  <c r="BG766" i="2"/>
  <c r="BF766" i="2"/>
  <c r="T766" i="2"/>
  <c r="R766" i="2"/>
  <c r="P766" i="2"/>
  <c r="BI764" i="2"/>
  <c r="BH764" i="2"/>
  <c r="BG764" i="2"/>
  <c r="BF764" i="2"/>
  <c r="T764" i="2"/>
  <c r="R764" i="2"/>
  <c r="P764" i="2"/>
  <c r="BI762" i="2"/>
  <c r="BH762" i="2"/>
  <c r="BG762" i="2"/>
  <c r="BF762" i="2"/>
  <c r="T762" i="2"/>
  <c r="R762" i="2"/>
  <c r="P762" i="2"/>
  <c r="BI759" i="2"/>
  <c r="BH759" i="2"/>
  <c r="BG759" i="2"/>
  <c r="BF759" i="2"/>
  <c r="T759" i="2"/>
  <c r="R759" i="2"/>
  <c r="P759" i="2"/>
  <c r="BI747" i="2"/>
  <c r="BH747" i="2"/>
  <c r="BG747" i="2"/>
  <c r="BF747" i="2"/>
  <c r="T747" i="2"/>
  <c r="R747" i="2"/>
  <c r="P747" i="2"/>
  <c r="BI742" i="2"/>
  <c r="BH742" i="2"/>
  <c r="BG742" i="2"/>
  <c r="BF742" i="2"/>
  <c r="T742" i="2"/>
  <c r="R742" i="2"/>
  <c r="P742" i="2"/>
  <c r="BI732" i="2"/>
  <c r="BH732" i="2"/>
  <c r="BG732" i="2"/>
  <c r="BF732" i="2"/>
  <c r="T732" i="2"/>
  <c r="R732" i="2"/>
  <c r="P732" i="2"/>
  <c r="BI730" i="2"/>
  <c r="BH730" i="2"/>
  <c r="BG730" i="2"/>
  <c r="BF730" i="2"/>
  <c r="T730" i="2"/>
  <c r="R730" i="2"/>
  <c r="P730" i="2"/>
  <c r="BI728" i="2"/>
  <c r="BH728" i="2"/>
  <c r="BG728" i="2"/>
  <c r="BF728" i="2"/>
  <c r="T728" i="2"/>
  <c r="R728" i="2"/>
  <c r="P728" i="2"/>
  <c r="BI727" i="2"/>
  <c r="BH727" i="2"/>
  <c r="BG727" i="2"/>
  <c r="BF727" i="2"/>
  <c r="T727" i="2"/>
  <c r="R727" i="2"/>
  <c r="P727" i="2"/>
  <c r="BI726" i="2"/>
  <c r="BH726" i="2"/>
  <c r="BG726" i="2"/>
  <c r="BF726" i="2"/>
  <c r="T726" i="2"/>
  <c r="R726" i="2"/>
  <c r="P726" i="2"/>
  <c r="BI725" i="2"/>
  <c r="BH725" i="2"/>
  <c r="BG725" i="2"/>
  <c r="BF725" i="2"/>
  <c r="T725" i="2"/>
  <c r="R725" i="2"/>
  <c r="P725" i="2"/>
  <c r="BI724" i="2"/>
  <c r="BH724" i="2"/>
  <c r="BG724" i="2"/>
  <c r="BF724" i="2"/>
  <c r="T724" i="2"/>
  <c r="R724" i="2"/>
  <c r="P724" i="2"/>
  <c r="BI722" i="2"/>
  <c r="BH722" i="2"/>
  <c r="BG722" i="2"/>
  <c r="BF722" i="2"/>
  <c r="T722" i="2"/>
  <c r="R722" i="2"/>
  <c r="P722" i="2"/>
  <c r="BI709" i="2"/>
  <c r="BH709" i="2"/>
  <c r="BG709" i="2"/>
  <c r="BF709" i="2"/>
  <c r="T709" i="2"/>
  <c r="R709" i="2"/>
  <c r="P709" i="2"/>
  <c r="BI702" i="2"/>
  <c r="BH702" i="2"/>
  <c r="BG702" i="2"/>
  <c r="BF702" i="2"/>
  <c r="T702" i="2"/>
  <c r="R702" i="2"/>
  <c r="P702" i="2"/>
  <c r="BI695" i="2"/>
  <c r="BH695" i="2"/>
  <c r="BG695" i="2"/>
  <c r="BF695" i="2"/>
  <c r="T695" i="2"/>
  <c r="R695" i="2"/>
  <c r="P695" i="2"/>
  <c r="BI688" i="2"/>
  <c r="BH688" i="2"/>
  <c r="BG688" i="2"/>
  <c r="BF688" i="2"/>
  <c r="T688" i="2"/>
  <c r="R688" i="2"/>
  <c r="P688" i="2"/>
  <c r="BI681" i="2"/>
  <c r="BH681" i="2"/>
  <c r="BG681" i="2"/>
  <c r="BF681" i="2"/>
  <c r="T681" i="2"/>
  <c r="R681" i="2"/>
  <c r="P681" i="2"/>
  <c r="BI639" i="2"/>
  <c r="BH639" i="2"/>
  <c r="BG639" i="2"/>
  <c r="BF639" i="2"/>
  <c r="T639" i="2"/>
  <c r="R639" i="2"/>
  <c r="P639" i="2"/>
  <c r="BI597" i="2"/>
  <c r="BH597" i="2"/>
  <c r="BG597" i="2"/>
  <c r="BF597" i="2"/>
  <c r="T597" i="2"/>
  <c r="R597" i="2"/>
  <c r="P597" i="2"/>
  <c r="BI594" i="2"/>
  <c r="BH594" i="2"/>
  <c r="BG594" i="2"/>
  <c r="BF594" i="2"/>
  <c r="T594" i="2"/>
  <c r="R594" i="2"/>
  <c r="P594" i="2"/>
  <c r="BI591" i="2"/>
  <c r="BH591" i="2"/>
  <c r="BG591" i="2"/>
  <c r="BF591" i="2"/>
  <c r="T591" i="2"/>
  <c r="R591" i="2"/>
  <c r="P591" i="2"/>
  <c r="BI589" i="2"/>
  <c r="BH589" i="2"/>
  <c r="BG589" i="2"/>
  <c r="BF589" i="2"/>
  <c r="T589" i="2"/>
  <c r="R589" i="2"/>
  <c r="P589" i="2"/>
  <c r="BI586" i="2"/>
  <c r="BH586" i="2"/>
  <c r="BG586" i="2"/>
  <c r="BF586" i="2"/>
  <c r="T586" i="2"/>
  <c r="R586" i="2"/>
  <c r="P586" i="2"/>
  <c r="BI584" i="2"/>
  <c r="BH584" i="2"/>
  <c r="BG584" i="2"/>
  <c r="BF584" i="2"/>
  <c r="T584" i="2"/>
  <c r="R584" i="2"/>
  <c r="P584" i="2"/>
  <c r="BI541" i="2"/>
  <c r="BH541" i="2"/>
  <c r="BG541" i="2"/>
  <c r="BF541" i="2"/>
  <c r="T541" i="2"/>
  <c r="R541" i="2"/>
  <c r="P541" i="2"/>
  <c r="BI499" i="2"/>
  <c r="BH499" i="2"/>
  <c r="BG499" i="2"/>
  <c r="BF499" i="2"/>
  <c r="T499" i="2"/>
  <c r="R499" i="2"/>
  <c r="P499" i="2"/>
  <c r="BI487" i="2"/>
  <c r="BH487" i="2"/>
  <c r="BG487" i="2"/>
  <c r="BF487" i="2"/>
  <c r="T487" i="2"/>
  <c r="R487" i="2"/>
  <c r="P487" i="2"/>
  <c r="BI481" i="2"/>
  <c r="BH481" i="2"/>
  <c r="BG481" i="2"/>
  <c r="BF481" i="2"/>
  <c r="T481" i="2"/>
  <c r="R481" i="2"/>
  <c r="P481" i="2"/>
  <c r="BI478" i="2"/>
  <c r="BH478" i="2"/>
  <c r="BG478" i="2"/>
  <c r="BF478" i="2"/>
  <c r="T478" i="2"/>
  <c r="T477" i="2"/>
  <c r="R478" i="2"/>
  <c r="R477" i="2"/>
  <c r="P478" i="2"/>
  <c r="P477" i="2"/>
  <c r="BI475" i="2"/>
  <c r="BH475" i="2"/>
  <c r="BG475" i="2"/>
  <c r="BF475" i="2"/>
  <c r="T475" i="2"/>
  <c r="R475" i="2"/>
  <c r="P475" i="2"/>
  <c r="BI473" i="2"/>
  <c r="BH473" i="2"/>
  <c r="BG473" i="2"/>
  <c r="BF473" i="2"/>
  <c r="T473" i="2"/>
  <c r="R473" i="2"/>
  <c r="P473" i="2"/>
  <c r="BI471" i="2"/>
  <c r="BH471" i="2"/>
  <c r="BG471" i="2"/>
  <c r="BF471" i="2"/>
  <c r="T471" i="2"/>
  <c r="R471" i="2"/>
  <c r="P471" i="2"/>
  <c r="BI468" i="2"/>
  <c r="BH468" i="2"/>
  <c r="BG468" i="2"/>
  <c r="BF468" i="2"/>
  <c r="T468" i="2"/>
  <c r="R468" i="2"/>
  <c r="P468" i="2"/>
  <c r="BI467" i="2"/>
  <c r="BH467" i="2"/>
  <c r="BG467" i="2"/>
  <c r="BF467" i="2"/>
  <c r="T467" i="2"/>
  <c r="R467" i="2"/>
  <c r="P467" i="2"/>
  <c r="BI466" i="2"/>
  <c r="BH466" i="2"/>
  <c r="BG466" i="2"/>
  <c r="BF466" i="2"/>
  <c r="T466" i="2"/>
  <c r="R466" i="2"/>
  <c r="P466" i="2"/>
  <c r="BI465" i="2"/>
  <c r="BH465" i="2"/>
  <c r="BG465" i="2"/>
  <c r="BF465" i="2"/>
  <c r="T465" i="2"/>
  <c r="R465" i="2"/>
  <c r="P465" i="2"/>
  <c r="BI464" i="2"/>
  <c r="BH464" i="2"/>
  <c r="BG464" i="2"/>
  <c r="BF464" i="2"/>
  <c r="T464" i="2"/>
  <c r="R464" i="2"/>
  <c r="P464" i="2"/>
  <c r="BI462" i="2"/>
  <c r="BH462" i="2"/>
  <c r="BG462" i="2"/>
  <c r="BF462" i="2"/>
  <c r="T462" i="2"/>
  <c r="R462" i="2"/>
  <c r="P462" i="2"/>
  <c r="BI459" i="2"/>
  <c r="BH459" i="2"/>
  <c r="BG459" i="2"/>
  <c r="BF459" i="2"/>
  <c r="T459" i="2"/>
  <c r="R459" i="2"/>
  <c r="P459" i="2"/>
  <c r="BI457" i="2"/>
  <c r="BH457" i="2"/>
  <c r="BG457" i="2"/>
  <c r="BF457" i="2"/>
  <c r="T457" i="2"/>
  <c r="R457" i="2"/>
  <c r="P457" i="2"/>
  <c r="BI454" i="2"/>
  <c r="BH454" i="2"/>
  <c r="BG454" i="2"/>
  <c r="BF454" i="2"/>
  <c r="T454" i="2"/>
  <c r="R454" i="2"/>
  <c r="P454" i="2"/>
  <c r="BI446" i="2"/>
  <c r="BH446" i="2"/>
  <c r="BG446" i="2"/>
  <c r="BF446" i="2"/>
  <c r="T446" i="2"/>
  <c r="R446" i="2"/>
  <c r="P446" i="2"/>
  <c r="BI444" i="2"/>
  <c r="BH444" i="2"/>
  <c r="BG444" i="2"/>
  <c r="BF444" i="2"/>
  <c r="T444" i="2"/>
  <c r="R444" i="2"/>
  <c r="P444" i="2"/>
  <c r="BI439" i="2"/>
  <c r="BH439" i="2"/>
  <c r="BG439" i="2"/>
  <c r="BF439" i="2"/>
  <c r="T439" i="2"/>
  <c r="R439" i="2"/>
  <c r="P439" i="2"/>
  <c r="BI433" i="2"/>
  <c r="BH433" i="2"/>
  <c r="BG433" i="2"/>
  <c r="BF433" i="2"/>
  <c r="T433" i="2"/>
  <c r="R433" i="2"/>
  <c r="P433" i="2"/>
  <c r="BI428" i="2"/>
  <c r="BH428" i="2"/>
  <c r="BG428" i="2"/>
  <c r="BF428" i="2"/>
  <c r="T428" i="2"/>
  <c r="R428" i="2"/>
  <c r="P428" i="2"/>
  <c r="BI423" i="2"/>
  <c r="BH423" i="2"/>
  <c r="BG423" i="2"/>
  <c r="BF423" i="2"/>
  <c r="T423" i="2"/>
  <c r="R423" i="2"/>
  <c r="P423" i="2"/>
  <c r="BI421" i="2"/>
  <c r="BH421" i="2"/>
  <c r="BG421" i="2"/>
  <c r="BF421" i="2"/>
  <c r="T421" i="2"/>
  <c r="R421" i="2"/>
  <c r="P421" i="2"/>
  <c r="BI419" i="2"/>
  <c r="BH419" i="2"/>
  <c r="BG419" i="2"/>
  <c r="BF419" i="2"/>
  <c r="T419" i="2"/>
  <c r="R419" i="2"/>
  <c r="P419" i="2"/>
  <c r="BI417" i="2"/>
  <c r="BH417" i="2"/>
  <c r="BG417" i="2"/>
  <c r="BF417" i="2"/>
  <c r="T417" i="2"/>
  <c r="R417" i="2"/>
  <c r="P417" i="2"/>
  <c r="BI410" i="2"/>
  <c r="BH410" i="2"/>
  <c r="BG410" i="2"/>
  <c r="BF410" i="2"/>
  <c r="T410" i="2"/>
  <c r="R410" i="2"/>
  <c r="P410" i="2"/>
  <c r="BI407" i="2"/>
  <c r="BH407" i="2"/>
  <c r="BG407" i="2"/>
  <c r="BF407" i="2"/>
  <c r="T407" i="2"/>
  <c r="R407" i="2"/>
  <c r="P407" i="2"/>
  <c r="BI406" i="2"/>
  <c r="BH406" i="2"/>
  <c r="BG406" i="2"/>
  <c r="BF406" i="2"/>
  <c r="T406" i="2"/>
  <c r="R406" i="2"/>
  <c r="P406" i="2"/>
  <c r="BI405" i="2"/>
  <c r="BH405" i="2"/>
  <c r="BG405" i="2"/>
  <c r="BF405" i="2"/>
  <c r="T405" i="2"/>
  <c r="R405" i="2"/>
  <c r="P405" i="2"/>
  <c r="BI404" i="2"/>
  <c r="BH404" i="2"/>
  <c r="BG404" i="2"/>
  <c r="BF404" i="2"/>
  <c r="T404" i="2"/>
  <c r="R404" i="2"/>
  <c r="P404" i="2"/>
  <c r="BI402" i="2"/>
  <c r="BH402" i="2"/>
  <c r="BG402" i="2"/>
  <c r="BF402" i="2"/>
  <c r="T402" i="2"/>
  <c r="R402" i="2"/>
  <c r="P402" i="2"/>
  <c r="BI399" i="2"/>
  <c r="BH399" i="2"/>
  <c r="BG399" i="2"/>
  <c r="BF399" i="2"/>
  <c r="T399" i="2"/>
  <c r="R399" i="2"/>
  <c r="P399" i="2"/>
  <c r="BI397" i="2"/>
  <c r="BH397" i="2"/>
  <c r="BG397" i="2"/>
  <c r="BF397" i="2"/>
  <c r="T397" i="2"/>
  <c r="R397" i="2"/>
  <c r="P397" i="2"/>
  <c r="BI390" i="2"/>
  <c r="BH390" i="2"/>
  <c r="BG390" i="2"/>
  <c r="BF390" i="2"/>
  <c r="T390" i="2"/>
  <c r="R390" i="2"/>
  <c r="P390" i="2"/>
  <c r="BI382" i="2"/>
  <c r="BH382" i="2"/>
  <c r="BG382" i="2"/>
  <c r="BF382" i="2"/>
  <c r="T382" i="2"/>
  <c r="R382" i="2"/>
  <c r="P382" i="2"/>
  <c r="BI379" i="2"/>
  <c r="BH379" i="2"/>
  <c r="BG379" i="2"/>
  <c r="BF379" i="2"/>
  <c r="T379" i="2"/>
  <c r="R379" i="2"/>
  <c r="P379" i="2"/>
  <c r="BI374" i="2"/>
  <c r="BH374" i="2"/>
  <c r="BG374" i="2"/>
  <c r="BF374" i="2"/>
  <c r="T374" i="2"/>
  <c r="R374" i="2"/>
  <c r="P374" i="2"/>
  <c r="BI371" i="2"/>
  <c r="BH371" i="2"/>
  <c r="BG371" i="2"/>
  <c r="BF371" i="2"/>
  <c r="T371" i="2"/>
  <c r="R371" i="2"/>
  <c r="P371" i="2"/>
  <c r="BI369" i="2"/>
  <c r="BH369" i="2"/>
  <c r="BG369" i="2"/>
  <c r="BF369" i="2"/>
  <c r="T369" i="2"/>
  <c r="R369" i="2"/>
  <c r="P369" i="2"/>
  <c r="BI366" i="2"/>
  <c r="BH366" i="2"/>
  <c r="BG366" i="2"/>
  <c r="BF366" i="2"/>
  <c r="T366" i="2"/>
  <c r="R366" i="2"/>
  <c r="P366" i="2"/>
  <c r="BI363" i="2"/>
  <c r="BH363" i="2"/>
  <c r="BG363" i="2"/>
  <c r="BF363" i="2"/>
  <c r="T363" i="2"/>
  <c r="R363" i="2"/>
  <c r="P363" i="2"/>
  <c r="BI361" i="2"/>
  <c r="BH361" i="2"/>
  <c r="BG361" i="2"/>
  <c r="BF361" i="2"/>
  <c r="T361" i="2"/>
  <c r="R361" i="2"/>
  <c r="P361" i="2"/>
  <c r="BI357" i="2"/>
  <c r="BH357" i="2"/>
  <c r="BG357" i="2"/>
  <c r="BF357" i="2"/>
  <c r="T357" i="2"/>
  <c r="R357" i="2"/>
  <c r="P357" i="2"/>
  <c r="BI355" i="2"/>
  <c r="BH355" i="2"/>
  <c r="BG355" i="2"/>
  <c r="BF355" i="2"/>
  <c r="T355" i="2"/>
  <c r="R355" i="2"/>
  <c r="P355" i="2"/>
  <c r="BI351" i="2"/>
  <c r="BH351" i="2"/>
  <c r="BG351" i="2"/>
  <c r="BF351" i="2"/>
  <c r="T351" i="2"/>
  <c r="R351" i="2"/>
  <c r="P351" i="2"/>
  <c r="BI346" i="2"/>
  <c r="BH346" i="2"/>
  <c r="BG346" i="2"/>
  <c r="BF346" i="2"/>
  <c r="T346" i="2"/>
  <c r="R346" i="2"/>
  <c r="P346" i="2"/>
  <c r="BI341" i="2"/>
  <c r="BH341" i="2"/>
  <c r="BG341" i="2"/>
  <c r="BF341" i="2"/>
  <c r="T341" i="2"/>
  <c r="R341" i="2"/>
  <c r="P341" i="2"/>
  <c r="BI336" i="2"/>
  <c r="BH336" i="2"/>
  <c r="BG336" i="2"/>
  <c r="BF336" i="2"/>
  <c r="T336" i="2"/>
  <c r="R336" i="2"/>
  <c r="P336" i="2"/>
  <c r="BI331" i="2"/>
  <c r="BH331" i="2"/>
  <c r="BG331" i="2"/>
  <c r="BF331" i="2"/>
  <c r="T331" i="2"/>
  <c r="R331" i="2"/>
  <c r="P331" i="2"/>
  <c r="BI327" i="2"/>
  <c r="BH327" i="2"/>
  <c r="BG327" i="2"/>
  <c r="BF327" i="2"/>
  <c r="T327" i="2"/>
  <c r="T326" i="2" s="1"/>
  <c r="R327" i="2"/>
  <c r="R326" i="2"/>
  <c r="P327" i="2"/>
  <c r="P326" i="2"/>
  <c r="BI325" i="2"/>
  <c r="BH325" i="2"/>
  <c r="BG325" i="2"/>
  <c r="BF325" i="2"/>
  <c r="T325" i="2"/>
  <c r="R325" i="2"/>
  <c r="P325" i="2"/>
  <c r="BI323" i="2"/>
  <c r="BH323" i="2"/>
  <c r="BG323" i="2"/>
  <c r="BF323" i="2"/>
  <c r="T323" i="2"/>
  <c r="R323" i="2"/>
  <c r="P323" i="2"/>
  <c r="BI321" i="2"/>
  <c r="BH321" i="2"/>
  <c r="BG321" i="2"/>
  <c r="BF321" i="2"/>
  <c r="T321" i="2"/>
  <c r="R321" i="2"/>
  <c r="P321" i="2"/>
  <c r="BI319" i="2"/>
  <c r="BH319" i="2"/>
  <c r="BG319" i="2"/>
  <c r="BF319" i="2"/>
  <c r="T319" i="2"/>
  <c r="R319" i="2"/>
  <c r="P319" i="2"/>
  <c r="BI316" i="2"/>
  <c r="BH316" i="2"/>
  <c r="BG316" i="2"/>
  <c r="BF316" i="2"/>
  <c r="T316" i="2"/>
  <c r="R316" i="2"/>
  <c r="P316" i="2"/>
  <c r="BI314" i="2"/>
  <c r="BH314" i="2"/>
  <c r="BG314" i="2"/>
  <c r="BF314" i="2"/>
  <c r="T314" i="2"/>
  <c r="R314" i="2"/>
  <c r="P314" i="2"/>
  <c r="BI311" i="2"/>
  <c r="BH311" i="2"/>
  <c r="BG311" i="2"/>
  <c r="BF311" i="2"/>
  <c r="T311" i="2"/>
  <c r="R311" i="2"/>
  <c r="P311" i="2"/>
  <c r="BI309" i="2"/>
  <c r="BH309" i="2"/>
  <c r="BG309" i="2"/>
  <c r="BF309" i="2"/>
  <c r="T309" i="2"/>
  <c r="R309" i="2"/>
  <c r="P309" i="2"/>
  <c r="BI307" i="2"/>
  <c r="BH307" i="2"/>
  <c r="BG307" i="2"/>
  <c r="BF307" i="2"/>
  <c r="T307" i="2"/>
  <c r="R307" i="2"/>
  <c r="P307" i="2"/>
  <c r="BI303" i="2"/>
  <c r="BH303" i="2"/>
  <c r="BG303" i="2"/>
  <c r="BF303" i="2"/>
  <c r="T303" i="2"/>
  <c r="R303" i="2"/>
  <c r="P303" i="2"/>
  <c r="BI299" i="2"/>
  <c r="BH299" i="2"/>
  <c r="BG299" i="2"/>
  <c r="BF299" i="2"/>
  <c r="T299" i="2"/>
  <c r="R299" i="2"/>
  <c r="P299" i="2"/>
  <c r="BI294" i="2"/>
  <c r="BH294" i="2"/>
  <c r="BG294" i="2"/>
  <c r="BF294" i="2"/>
  <c r="T294" i="2"/>
  <c r="R294" i="2"/>
  <c r="P294" i="2"/>
  <c r="BI289" i="2"/>
  <c r="BH289" i="2"/>
  <c r="BG289" i="2"/>
  <c r="BF289" i="2"/>
  <c r="T289" i="2"/>
  <c r="R289" i="2"/>
  <c r="P289" i="2"/>
  <c r="BI284" i="2"/>
  <c r="BH284" i="2"/>
  <c r="BG284" i="2"/>
  <c r="BF284" i="2"/>
  <c r="T284" i="2"/>
  <c r="R284" i="2"/>
  <c r="P284" i="2"/>
  <c r="BI279" i="2"/>
  <c r="BH279" i="2"/>
  <c r="BG279" i="2"/>
  <c r="BF279" i="2"/>
  <c r="T279" i="2"/>
  <c r="R279" i="2"/>
  <c r="P279" i="2"/>
  <c r="BI276" i="2"/>
  <c r="BH276" i="2"/>
  <c r="BG276" i="2"/>
  <c r="BF276" i="2"/>
  <c r="T276" i="2"/>
  <c r="R276" i="2"/>
  <c r="P276" i="2"/>
  <c r="BI272" i="2"/>
  <c r="BH272" i="2"/>
  <c r="BG272" i="2"/>
  <c r="BF272" i="2"/>
  <c r="T272" i="2"/>
  <c r="R272" i="2"/>
  <c r="P272" i="2"/>
  <c r="BI268" i="2"/>
  <c r="BH268" i="2"/>
  <c r="BG268" i="2"/>
  <c r="BF268" i="2"/>
  <c r="T268" i="2"/>
  <c r="R268" i="2"/>
  <c r="P268" i="2"/>
  <c r="BI264" i="2"/>
  <c r="BH264" i="2"/>
  <c r="BG264" i="2"/>
  <c r="BF264" i="2"/>
  <c r="T264" i="2"/>
  <c r="R264" i="2"/>
  <c r="P264" i="2"/>
  <c r="BI261" i="2"/>
  <c r="BH261" i="2"/>
  <c r="BG261" i="2"/>
  <c r="BF261" i="2"/>
  <c r="T261" i="2"/>
  <c r="R261" i="2"/>
  <c r="P261" i="2"/>
  <c r="BI255" i="2"/>
  <c r="BH255" i="2"/>
  <c r="BG255" i="2"/>
  <c r="BF255" i="2"/>
  <c r="T255" i="2"/>
  <c r="R255" i="2"/>
  <c r="P255" i="2"/>
  <c r="BI250" i="2"/>
  <c r="BH250" i="2"/>
  <c r="BG250" i="2"/>
  <c r="BF250" i="2"/>
  <c r="T250" i="2"/>
  <c r="R250" i="2"/>
  <c r="P250" i="2"/>
  <c r="BI247" i="2"/>
  <c r="BH247" i="2"/>
  <c r="BG247" i="2"/>
  <c r="BF247" i="2"/>
  <c r="T247" i="2"/>
  <c r="R247" i="2"/>
  <c r="P247" i="2"/>
  <c r="BI244" i="2"/>
  <c r="BH244" i="2"/>
  <c r="BG244" i="2"/>
  <c r="BF244" i="2"/>
  <c r="T244" i="2"/>
  <c r="R244" i="2"/>
  <c r="P244" i="2"/>
  <c r="BI241" i="2"/>
  <c r="BH241" i="2"/>
  <c r="BG241" i="2"/>
  <c r="BF241" i="2"/>
  <c r="T241" i="2"/>
  <c r="R241" i="2"/>
  <c r="P241" i="2"/>
  <c r="BI237" i="2"/>
  <c r="BH237" i="2"/>
  <c r="BG237" i="2"/>
  <c r="BF237" i="2"/>
  <c r="T237" i="2"/>
  <c r="R237" i="2"/>
  <c r="P237" i="2"/>
  <c r="BI236" i="2"/>
  <c r="BH236" i="2"/>
  <c r="BG236" i="2"/>
  <c r="BF236" i="2"/>
  <c r="T236" i="2"/>
  <c r="R236" i="2"/>
  <c r="P236" i="2"/>
  <c r="BI235" i="2"/>
  <c r="BH235" i="2"/>
  <c r="BG235" i="2"/>
  <c r="BF235" i="2"/>
  <c r="T235" i="2"/>
  <c r="R235" i="2"/>
  <c r="P235" i="2"/>
  <c r="BI233" i="2"/>
  <c r="BH233" i="2"/>
  <c r="BG233" i="2"/>
  <c r="BF233" i="2"/>
  <c r="T233" i="2"/>
  <c r="R233" i="2"/>
  <c r="P233" i="2"/>
  <c r="BI231" i="2"/>
  <c r="BH231" i="2"/>
  <c r="BG231" i="2"/>
  <c r="BF231" i="2"/>
  <c r="T231" i="2"/>
  <c r="R231" i="2"/>
  <c r="P231" i="2"/>
  <c r="BI226" i="2"/>
  <c r="BH226" i="2"/>
  <c r="BG226" i="2"/>
  <c r="BF226" i="2"/>
  <c r="T226" i="2"/>
  <c r="R226" i="2"/>
  <c r="P226" i="2"/>
  <c r="BI220" i="2"/>
  <c r="BH220" i="2"/>
  <c r="BG220" i="2"/>
  <c r="BF220" i="2"/>
  <c r="T220" i="2"/>
  <c r="R220" i="2"/>
  <c r="P220" i="2"/>
  <c r="BI215" i="2"/>
  <c r="BH215" i="2"/>
  <c r="BG215" i="2"/>
  <c r="BF215" i="2"/>
  <c r="T215" i="2"/>
  <c r="R215" i="2"/>
  <c r="P215" i="2"/>
  <c r="BI210" i="2"/>
  <c r="BH210" i="2"/>
  <c r="BG210" i="2"/>
  <c r="BF210" i="2"/>
  <c r="T210" i="2"/>
  <c r="R210" i="2"/>
  <c r="P210" i="2"/>
  <c r="BI204" i="2"/>
  <c r="BH204" i="2"/>
  <c r="BG204" i="2"/>
  <c r="BF204" i="2"/>
  <c r="T204" i="2"/>
  <c r="R204" i="2"/>
  <c r="P204" i="2"/>
  <c r="BI201" i="2"/>
  <c r="BH201" i="2"/>
  <c r="BG201" i="2"/>
  <c r="BF201" i="2"/>
  <c r="T201" i="2"/>
  <c r="R201" i="2"/>
  <c r="P201" i="2"/>
  <c r="BI197" i="2"/>
  <c r="BH197" i="2"/>
  <c r="BG197" i="2"/>
  <c r="BF197" i="2"/>
  <c r="T197" i="2"/>
  <c r="R197" i="2"/>
  <c r="P197" i="2"/>
  <c r="BI195" i="2"/>
  <c r="BH195" i="2"/>
  <c r="BG195" i="2"/>
  <c r="BF195" i="2"/>
  <c r="T195" i="2"/>
  <c r="R195" i="2"/>
  <c r="P195" i="2"/>
  <c r="BI193" i="2"/>
  <c r="BH193" i="2"/>
  <c r="BG193" i="2"/>
  <c r="BF193" i="2"/>
  <c r="T193" i="2"/>
  <c r="R193" i="2"/>
  <c r="P193" i="2"/>
  <c r="BI191" i="2"/>
  <c r="BH191" i="2"/>
  <c r="BG191" i="2"/>
  <c r="BF191" i="2"/>
  <c r="T191" i="2"/>
  <c r="R191" i="2"/>
  <c r="P191" i="2"/>
  <c r="BI189" i="2"/>
  <c r="BH189" i="2"/>
  <c r="BG189" i="2"/>
  <c r="BF189" i="2"/>
  <c r="T189" i="2"/>
  <c r="R189" i="2"/>
  <c r="P189" i="2"/>
  <c r="BI187" i="2"/>
  <c r="BH187" i="2"/>
  <c r="BG187" i="2"/>
  <c r="BF187" i="2"/>
  <c r="T187" i="2"/>
  <c r="R187" i="2"/>
  <c r="P187" i="2"/>
  <c r="BI185" i="2"/>
  <c r="BH185" i="2"/>
  <c r="BG185" i="2"/>
  <c r="BF185" i="2"/>
  <c r="T185" i="2"/>
  <c r="R185" i="2"/>
  <c r="P185" i="2"/>
  <c r="BI183" i="2"/>
  <c r="BH183" i="2"/>
  <c r="BG183" i="2"/>
  <c r="BF183" i="2"/>
  <c r="T183" i="2"/>
  <c r="R183" i="2"/>
  <c r="P183" i="2"/>
  <c r="BI180" i="2"/>
  <c r="BH180" i="2"/>
  <c r="BG180" i="2"/>
  <c r="BF180" i="2"/>
  <c r="T180" i="2"/>
  <c r="R180" i="2"/>
  <c r="P180" i="2"/>
  <c r="BI178" i="2"/>
  <c r="BH178" i="2"/>
  <c r="BG178" i="2"/>
  <c r="BF178" i="2"/>
  <c r="T178" i="2"/>
  <c r="R178" i="2"/>
  <c r="P178" i="2"/>
  <c r="BI173" i="2"/>
  <c r="BH173" i="2"/>
  <c r="BG173" i="2"/>
  <c r="BF173" i="2"/>
  <c r="T173" i="2"/>
  <c r="R173" i="2"/>
  <c r="P173" i="2"/>
  <c r="BI168" i="2"/>
  <c r="BH168" i="2"/>
  <c r="BG168" i="2"/>
  <c r="BF168" i="2"/>
  <c r="T168" i="2"/>
  <c r="R168" i="2"/>
  <c r="P168" i="2"/>
  <c r="BI163" i="2"/>
  <c r="BH163" i="2"/>
  <c r="BG163" i="2"/>
  <c r="BF163" i="2"/>
  <c r="T163" i="2"/>
  <c r="R163" i="2"/>
  <c r="P163" i="2"/>
  <c r="BI158" i="2"/>
  <c r="BH158" i="2"/>
  <c r="BG158" i="2"/>
  <c r="BF158" i="2"/>
  <c r="T158" i="2"/>
  <c r="R158" i="2"/>
  <c r="P158" i="2"/>
  <c r="BI153" i="2"/>
  <c r="BH153" i="2"/>
  <c r="BG153" i="2"/>
  <c r="BF153" i="2"/>
  <c r="T153" i="2"/>
  <c r="R153" i="2"/>
  <c r="P153" i="2"/>
  <c r="BI150" i="2"/>
  <c r="BH150" i="2"/>
  <c r="BG150" i="2"/>
  <c r="BF150" i="2"/>
  <c r="T150" i="2"/>
  <c r="R150" i="2"/>
  <c r="P150" i="2"/>
  <c r="BI147" i="2"/>
  <c r="BH147" i="2"/>
  <c r="BG147" i="2"/>
  <c r="BF147" i="2"/>
  <c r="T147" i="2"/>
  <c r="R147" i="2"/>
  <c r="P147" i="2"/>
  <c r="BI144" i="2"/>
  <c r="BH144" i="2"/>
  <c r="BG144" i="2"/>
  <c r="BF144" i="2"/>
  <c r="T144" i="2"/>
  <c r="R144" i="2"/>
  <c r="P144" i="2"/>
  <c r="BI142" i="2"/>
  <c r="BH142" i="2"/>
  <c r="BG142" i="2"/>
  <c r="BF142" i="2"/>
  <c r="T142" i="2"/>
  <c r="R142" i="2"/>
  <c r="P142" i="2"/>
  <c r="BI141" i="2"/>
  <c r="BH141" i="2"/>
  <c r="BG141" i="2"/>
  <c r="BF141" i="2"/>
  <c r="T141" i="2"/>
  <c r="R141" i="2"/>
  <c r="P141" i="2"/>
  <c r="BI140" i="2"/>
  <c r="BH140" i="2"/>
  <c r="BG140" i="2"/>
  <c r="BF140" i="2"/>
  <c r="T140" i="2"/>
  <c r="R140" i="2"/>
  <c r="P140" i="2"/>
  <c r="BI139" i="2"/>
  <c r="BH139" i="2"/>
  <c r="BG139" i="2"/>
  <c r="BF139" i="2"/>
  <c r="T139" i="2"/>
  <c r="R139" i="2"/>
  <c r="P139" i="2"/>
  <c r="BI137" i="2"/>
  <c r="BH137" i="2"/>
  <c r="BG137" i="2"/>
  <c r="BF137" i="2"/>
  <c r="T137" i="2"/>
  <c r="R137" i="2"/>
  <c r="P137" i="2"/>
  <c r="BI131" i="2"/>
  <c r="BH131" i="2"/>
  <c r="BG131" i="2"/>
  <c r="BF131" i="2"/>
  <c r="T131" i="2"/>
  <c r="R131" i="2"/>
  <c r="P131" i="2"/>
  <c r="BI126" i="2"/>
  <c r="BH126" i="2"/>
  <c r="BG126" i="2"/>
  <c r="BF126" i="2"/>
  <c r="T126" i="2"/>
  <c r="R126" i="2"/>
  <c r="P126" i="2"/>
  <c r="BI121" i="2"/>
  <c r="BH121" i="2"/>
  <c r="BG121" i="2"/>
  <c r="BF121" i="2"/>
  <c r="T121" i="2"/>
  <c r="R121" i="2"/>
  <c r="P121" i="2"/>
  <c r="BI116" i="2"/>
  <c r="BH116" i="2"/>
  <c r="BG116" i="2"/>
  <c r="BF116" i="2"/>
  <c r="T116" i="2"/>
  <c r="R116" i="2"/>
  <c r="P116" i="2"/>
  <c r="BI111" i="2"/>
  <c r="BH111" i="2"/>
  <c r="BG111" i="2"/>
  <c r="BF111" i="2"/>
  <c r="T111" i="2"/>
  <c r="R111" i="2"/>
  <c r="P111" i="2"/>
  <c r="BI108" i="2"/>
  <c r="BH108" i="2"/>
  <c r="BG108" i="2"/>
  <c r="BF108" i="2"/>
  <c r="T108" i="2"/>
  <c r="R108" i="2"/>
  <c r="P108" i="2"/>
  <c r="BI106" i="2"/>
  <c r="BH106" i="2"/>
  <c r="BG106" i="2"/>
  <c r="BF106" i="2"/>
  <c r="T106" i="2"/>
  <c r="R106" i="2"/>
  <c r="P106" i="2"/>
  <c r="J100" i="2"/>
  <c r="J99" i="2"/>
  <c r="F99" i="2"/>
  <c r="F97" i="2"/>
  <c r="E95" i="2"/>
  <c r="J55" i="2"/>
  <c r="J54" i="2"/>
  <c r="F54" i="2"/>
  <c r="F52" i="2"/>
  <c r="E50" i="2"/>
  <c r="J18" i="2"/>
  <c r="E18" i="2"/>
  <c r="F100" i="2"/>
  <c r="J17" i="2"/>
  <c r="J12" i="2"/>
  <c r="J97" i="2" s="1"/>
  <c r="E7" i="2"/>
  <c r="E93" i="2" s="1"/>
  <c r="L50" i="1"/>
  <c r="AM50" i="1"/>
  <c r="AM49" i="1"/>
  <c r="L49" i="1"/>
  <c r="AM47" i="1"/>
  <c r="L47" i="1"/>
  <c r="L45" i="1"/>
  <c r="L44" i="1"/>
  <c r="J94" i="9"/>
  <c r="J114" i="8"/>
  <c r="BK103" i="8"/>
  <c r="J94" i="8"/>
  <c r="J115" i="7"/>
  <c r="BK99" i="7"/>
  <c r="BK906" i="2"/>
  <c r="J879" i="2"/>
  <c r="J177" i="5"/>
  <c r="J165" i="5"/>
  <c r="BK154" i="5"/>
  <c r="J145" i="5"/>
  <c r="BK133" i="5"/>
  <c r="J119" i="5"/>
  <c r="BK108" i="5"/>
  <c r="BK101" i="5"/>
  <c r="J100" i="4"/>
  <c r="BK103" i="3"/>
  <c r="BK1096" i="2"/>
  <c r="BK1034" i="2"/>
  <c r="BK955" i="2"/>
  <c r="J916" i="2"/>
  <c r="BK805" i="2"/>
  <c r="J597" i="2"/>
  <c r="BK107" i="5"/>
  <c r="J101" i="4"/>
  <c r="BK97" i="3"/>
  <c r="J862" i="2"/>
  <c r="J742" i="2"/>
  <c r="J399" i="2"/>
  <c r="J357" i="2"/>
  <c r="J303" i="2"/>
  <c r="J191" i="2"/>
  <c r="J92" i="8"/>
  <c r="BK121" i="7"/>
  <c r="J92" i="7"/>
  <c r="BK189" i="5"/>
  <c r="J169" i="5"/>
  <c r="J133" i="5"/>
  <c r="BK116" i="5"/>
  <c r="BK98" i="4"/>
  <c r="J92" i="3"/>
  <c r="J853" i="2"/>
  <c r="BK481" i="2"/>
  <c r="BK402" i="2"/>
  <c r="J325" i="2"/>
  <c r="J189" i="2"/>
  <c r="J103" i="7"/>
  <c r="J108" i="6"/>
  <c r="J83" i="6"/>
  <c r="J180" i="5"/>
  <c r="J869" i="2"/>
  <c r="J728" i="2"/>
  <c r="BK417" i="2"/>
  <c r="BK226" i="2"/>
  <c r="BK106" i="2"/>
  <c r="BK94" i="7"/>
  <c r="J113" i="6"/>
  <c r="J89" i="6"/>
  <c r="J151" i="5"/>
  <c r="BK132" i="5"/>
  <c r="BK117" i="5"/>
  <c r="J95" i="5"/>
  <c r="BK105" i="3"/>
  <c r="J94" i="3"/>
  <c r="BK1021" i="2"/>
  <c r="J923" i="2"/>
  <c r="BK316" i="2"/>
  <c r="J117" i="7"/>
  <c r="J107" i="6"/>
  <c r="J90" i="6"/>
  <c r="J162" i="5"/>
  <c r="BK149" i="5"/>
  <c r="BK122" i="5"/>
  <c r="BK99" i="5"/>
  <c r="BK98" i="3"/>
  <c r="J921" i="2"/>
  <c r="J771" i="2"/>
  <c r="J459" i="2"/>
  <c r="BK361" i="2"/>
  <c r="BK158" i="2"/>
  <c r="J101" i="8"/>
  <c r="BK133" i="7"/>
  <c r="J125" i="7"/>
  <c r="BK90" i="7"/>
  <c r="J100" i="6"/>
  <c r="BK173" i="5"/>
  <c r="J143" i="5"/>
  <c r="J130" i="5"/>
  <c r="BK92" i="5"/>
  <c r="J100" i="3"/>
  <c r="J591" i="2"/>
  <c r="BK299" i="2"/>
  <c r="J261" i="2"/>
  <c r="BK140" i="2"/>
  <c r="BK106" i="6"/>
  <c r="BK695" i="2"/>
  <c r="BK261" i="2"/>
  <c r="J131" i="2"/>
  <c r="BK1126" i="2"/>
  <c r="BK986" i="2"/>
  <c r="BK944" i="2"/>
  <c r="J727" i="2"/>
  <c r="BK444" i="2"/>
  <c r="BK371" i="2"/>
  <c r="J264" i="2"/>
  <c r="BK189" i="2"/>
  <c r="J97" i="9"/>
  <c r="BK131" i="7"/>
  <c r="J1195" i="2"/>
  <c r="J1034" i="2"/>
  <c r="BK889" i="2"/>
  <c r="BK688" i="2"/>
  <c r="BK439" i="2"/>
  <c r="J316" i="2"/>
  <c r="BK237" i="2"/>
  <c r="BK173" i="2"/>
  <c r="BK97" i="9"/>
  <c r="J116" i="8"/>
  <c r="BK108" i="8"/>
  <c r="J95" i="8"/>
  <c r="J116" i="7"/>
  <c r="J96" i="7"/>
  <c r="J116" i="6"/>
  <c r="J106" i="6"/>
  <c r="BK89" i="6"/>
  <c r="BK184" i="5"/>
  <c r="BK724" i="2"/>
  <c r="BK118" i="8"/>
  <c r="J112" i="8"/>
  <c r="J105" i="8"/>
  <c r="BK95" i="8"/>
  <c r="J114" i="7"/>
  <c r="BK102" i="7"/>
  <c r="BK918" i="2"/>
  <c r="BK884" i="2"/>
  <c r="J189" i="5"/>
  <c r="BK174" i="5"/>
  <c r="J158" i="5"/>
  <c r="J150" i="5"/>
  <c r="J142" i="5"/>
  <c r="BK129" i="5"/>
  <c r="BK115" i="5"/>
  <c r="BK105" i="5"/>
  <c r="BK95" i="5"/>
  <c r="BK88" i="4"/>
  <c r="J90" i="3"/>
  <c r="J1063" i="2"/>
  <c r="J975" i="2"/>
  <c r="BK928" i="2"/>
  <c r="BK843" i="2"/>
  <c r="J747" i="2"/>
  <c r="BK541" i="2"/>
  <c r="BK97" i="5"/>
  <c r="J94" i="4"/>
  <c r="BK92" i="3"/>
  <c r="J762" i="2"/>
  <c r="BK722" i="2"/>
  <c r="BK407" i="2"/>
  <c r="J366" i="2"/>
  <c r="BK319" i="2"/>
  <c r="BK289" i="2"/>
  <c r="J919" i="2"/>
  <c r="J124" i="7"/>
  <c r="J102" i="7"/>
  <c r="J85" i="6"/>
  <c r="BK160" i="5"/>
  <c r="J139" i="5"/>
  <c r="BK119" i="5"/>
  <c r="J91" i="5"/>
  <c r="BK99" i="3"/>
  <c r="BK86" i="3"/>
  <c r="J584" i="2"/>
  <c r="BK419" i="2"/>
  <c r="BK327" i="2"/>
  <c r="J236" i="2"/>
  <c r="J163" i="2"/>
  <c r="BK115" i="7"/>
  <c r="BK110" i="6"/>
  <c r="BK97" i="6"/>
  <c r="BK195" i="5"/>
  <c r="J171" i="5"/>
  <c r="J775" i="2"/>
  <c r="BK487" i="2"/>
  <c r="J323" i="2"/>
  <c r="J158" i="2"/>
  <c r="J112" i="7"/>
  <c r="J88" i="7"/>
  <c r="BK95" i="6"/>
  <c r="J172" i="5"/>
  <c r="BK145" i="5"/>
  <c r="BK128" i="5"/>
  <c r="BK110" i="5"/>
  <c r="J99" i="5"/>
  <c r="J101" i="3"/>
  <c r="BK1195" i="2"/>
  <c r="J944" i="2"/>
  <c r="J894" i="2"/>
  <c r="J881" i="2"/>
  <c r="BK473" i="2"/>
  <c r="BK276" i="2"/>
  <c r="BK106" i="7"/>
  <c r="BK98" i="6"/>
  <c r="BK88" i="6"/>
  <c r="BK176" i="5"/>
  <c r="BK152" i="5"/>
  <c r="J140" i="5"/>
  <c r="BK114" i="5"/>
  <c r="BK90" i="4"/>
  <c r="BK94" i="3"/>
  <c r="BK916" i="2"/>
  <c r="J681" i="2"/>
  <c r="J405" i="2"/>
  <c r="J244" i="2"/>
  <c r="J142" i="2"/>
  <c r="BK93" i="8"/>
  <c r="J127" i="7"/>
  <c r="J132" i="7"/>
  <c r="BK88" i="7"/>
  <c r="J97" i="6"/>
  <c r="J176" i="5"/>
  <c r="J163" i="5"/>
  <c r="BK131" i="5"/>
  <c r="J112" i="5"/>
  <c r="J89" i="4"/>
  <c r="J87" i="3"/>
  <c r="J467" i="2"/>
  <c r="BK294" i="2"/>
  <c r="BK191" i="2"/>
  <c r="BK107" i="6"/>
  <c r="J423" i="2"/>
  <c r="BK341" i="2"/>
  <c r="J231" i="2"/>
  <c r="J106" i="2"/>
  <c r="BK1023" i="2"/>
  <c r="BK959" i="2"/>
  <c r="J837" i="2"/>
  <c r="J586" i="2"/>
  <c r="J407" i="2"/>
  <c r="J361" i="2"/>
  <c r="J255" i="2"/>
  <c r="J226" i="2"/>
  <c r="J168" i="2"/>
  <c r="BK101" i="8"/>
  <c r="J129" i="7"/>
  <c r="BK1182" i="2"/>
  <c r="J1008" i="2"/>
  <c r="J886" i="2"/>
  <c r="BK597" i="2"/>
  <c r="J481" i="2"/>
  <c r="BK382" i="2"/>
  <c r="J241" i="2"/>
  <c r="BK121" i="2"/>
  <c r="J91" i="9"/>
  <c r="BK115" i="8"/>
  <c r="J106" i="8"/>
  <c r="J87" i="8"/>
  <c r="J121" i="7"/>
  <c r="J99" i="7"/>
  <c r="J121" i="6"/>
  <c r="BK113" i="6"/>
  <c r="BK91" i="6"/>
  <c r="BK83" i="6"/>
  <c r="BK774" i="2"/>
  <c r="J639" i="2"/>
  <c r="BK88" i="9"/>
  <c r="J115" i="8"/>
  <c r="BK111" i="8"/>
  <c r="J104" i="8"/>
  <c r="BK98" i="8"/>
  <c r="BK86" i="8"/>
  <c r="J120" i="7"/>
  <c r="BK107" i="7"/>
  <c r="J935" i="2"/>
  <c r="BK891" i="2"/>
  <c r="J195" i="5"/>
  <c r="J181" i="5"/>
  <c r="BK175" i="5"/>
  <c r="BK166" i="5"/>
  <c r="J161" i="5"/>
  <c r="J153" i="5"/>
  <c r="BK144" i="5"/>
  <c r="J141" i="5"/>
  <c r="BK130" i="5"/>
  <c r="BK121" i="5"/>
  <c r="J111" i="5"/>
  <c r="J107" i="5"/>
  <c r="J102" i="5"/>
  <c r="BK96" i="5"/>
  <c r="BK101" i="4"/>
  <c r="J96" i="4"/>
  <c r="BK100" i="3"/>
  <c r="J1156" i="2"/>
  <c r="J1061" i="2"/>
  <c r="BK1010" i="2"/>
  <c r="J959" i="2"/>
  <c r="BK946" i="2"/>
  <c r="J906" i="2"/>
  <c r="J777" i="2"/>
  <c r="BK762" i="2"/>
  <c r="BK594" i="2"/>
  <c r="J100" i="9"/>
  <c r="BK93" i="5"/>
  <c r="J98" i="4"/>
  <c r="J90" i="4"/>
  <c r="BK910" i="2"/>
  <c r="BK848" i="2"/>
  <c r="BK725" i="2"/>
  <c r="J464" i="2"/>
  <c r="BK390" i="2"/>
  <c r="J327" i="2"/>
  <c r="BK311" i="2"/>
  <c r="BK250" i="2"/>
  <c r="BK150" i="2"/>
  <c r="BK87" i="8"/>
  <c r="J105" i="7"/>
  <c r="J93" i="7"/>
  <c r="J102" i="6"/>
  <c r="BK192" i="5"/>
  <c r="J175" i="5"/>
  <c r="BK155" i="5"/>
  <c r="BK153" i="5"/>
  <c r="BK137" i="5"/>
  <c r="BK126" i="5"/>
  <c r="BK113" i="5"/>
  <c r="J90" i="5"/>
  <c r="BK101" i="3"/>
  <c r="J89" i="3"/>
  <c r="J874" i="2"/>
  <c r="J766" i="2"/>
  <c r="BK465" i="2"/>
  <c r="BK433" i="2"/>
  <c r="BK346" i="2"/>
  <c r="BK268" i="2"/>
  <c r="BK92" i="8"/>
  <c r="BK116" i="7"/>
  <c r="BK98" i="7"/>
  <c r="BK111" i="6"/>
  <c r="J99" i="6"/>
  <c r="BK196" i="5"/>
  <c r="BK926" i="2"/>
  <c r="J856" i="2"/>
  <c r="BK773" i="2"/>
  <c r="BK468" i="2"/>
  <c r="BK428" i="2"/>
  <c r="J294" i="2"/>
  <c r="J247" i="2"/>
  <c r="J126" i="2"/>
  <c r="BK103" i="7"/>
  <c r="BK118" i="6"/>
  <c r="J98" i="6"/>
  <c r="BK87" i="6"/>
  <c r="J160" i="5"/>
  <c r="BK139" i="5"/>
  <c r="J131" i="5"/>
  <c r="BK109" i="5"/>
  <c r="BK102" i="5"/>
  <c r="BK97" i="4"/>
  <c r="J97" i="3"/>
  <c r="BK1156" i="2"/>
  <c r="J1037" i="2"/>
  <c r="BK939" i="2"/>
  <c r="BK883" i="2"/>
  <c r="BK771" i="2"/>
  <c r="BK475" i="2"/>
  <c r="J382" i="2"/>
  <c r="J235" i="2"/>
  <c r="BK178" i="2"/>
  <c r="BK126" i="2"/>
  <c r="J115" i="6"/>
  <c r="BK94" i="6"/>
  <c r="BK190" i="5"/>
  <c r="J178" i="5"/>
  <c r="BK156" i="5"/>
  <c r="J146" i="5"/>
  <c r="BK135" i="5"/>
  <c r="J120" i="5"/>
  <c r="J92" i="5"/>
  <c r="BK89" i="4"/>
  <c r="BK93" i="3"/>
  <c r="BK923" i="2"/>
  <c r="J845" i="2"/>
  <c r="BK730" i="2"/>
  <c r="J468" i="2"/>
  <c r="J390" i="2"/>
  <c r="J321" i="2"/>
  <c r="J197" i="2"/>
  <c r="J147" i="2"/>
  <c r="J97" i="8"/>
  <c r="BK85" i="8"/>
  <c r="BK94" i="8"/>
  <c r="BK129" i="7"/>
  <c r="J107" i="7"/>
  <c r="BK104" i="6"/>
  <c r="J183" i="5"/>
  <c r="BK177" i="5"/>
  <c r="BK171" i="5"/>
  <c r="BK161" i="5"/>
  <c r="BK140" i="5"/>
  <c r="J117" i="5"/>
  <c r="BK94" i="5"/>
  <c r="BK91" i="4"/>
  <c r="BK91" i="3"/>
  <c r="BK904" i="2"/>
  <c r="BK423" i="2"/>
  <c r="BK264" i="2"/>
  <c r="J201" i="2"/>
  <c r="BK137" i="2"/>
  <c r="J110" i="6"/>
  <c r="J858" i="2"/>
  <c r="BK727" i="2"/>
  <c r="J417" i="2"/>
  <c r="J397" i="2"/>
  <c r="BK153" i="2"/>
  <c r="BK121" i="6"/>
  <c r="J1096" i="2"/>
  <c r="J1021" i="2"/>
  <c r="J955" i="2"/>
  <c r="BK864" i="2"/>
  <c r="J702" i="2"/>
  <c r="J462" i="2"/>
  <c r="J406" i="2"/>
  <c r="BK369" i="2"/>
  <c r="J346" i="2"/>
  <c r="J276" i="2"/>
  <c r="BK241" i="2"/>
  <c r="J187" i="2"/>
  <c r="BK141" i="2"/>
  <c r="J96" i="8"/>
  <c r="BK127" i="7"/>
  <c r="J1193" i="2"/>
  <c r="J1124" i="2"/>
  <c r="BK912" i="2"/>
  <c r="BK874" i="2"/>
  <c r="J769" i="2"/>
  <c r="BK584" i="2"/>
  <c r="J421" i="2"/>
  <c r="J331" i="2"/>
  <c r="J279" i="2"/>
  <c r="BK235" i="2"/>
  <c r="BK142" i="2"/>
  <c r="BK108" i="2"/>
  <c r="BK116" i="8"/>
  <c r="BK112" i="8"/>
  <c r="BK104" i="8"/>
  <c r="BK97" i="8"/>
  <c r="BK123" i="7"/>
  <c r="J110" i="7"/>
  <c r="BK91" i="7"/>
  <c r="J114" i="6"/>
  <c r="J86" i="6"/>
  <c r="J848" i="2"/>
  <c r="BK742" i="2"/>
  <c r="BK91" i="9"/>
  <c r="BK113" i="8"/>
  <c r="J108" i="8"/>
  <c r="J107" i="8"/>
  <c r="J102" i="8"/>
  <c r="BK99" i="8"/>
  <c r="J93" i="8"/>
  <c r="J126" i="7"/>
  <c r="J108" i="7"/>
  <c r="BK100" i="7"/>
  <c r="BK919" i="2"/>
  <c r="J889" i="2"/>
  <c r="BK886" i="2"/>
  <c r="J196" i="5"/>
  <c r="J188" i="5"/>
  <c r="BK179" i="5"/>
  <c r="J167" i="5"/>
  <c r="BK164" i="5"/>
  <c r="J156" i="5"/>
  <c r="J152" i="5"/>
  <c r="J147" i="5"/>
  <c r="BK143" i="5"/>
  <c r="J135" i="5"/>
  <c r="BK127" i="5"/>
  <c r="BK125" i="5"/>
  <c r="BK118" i="5"/>
  <c r="J110" i="5"/>
  <c r="BK106" i="5"/>
  <c r="J103" i="5"/>
  <c r="J98" i="5"/>
  <c r="BK91" i="5"/>
  <c r="J97" i="4"/>
  <c r="J105" i="3"/>
  <c r="J99" i="3"/>
  <c r="J1154" i="2"/>
  <c r="BK1066" i="2"/>
  <c r="J1023" i="2"/>
  <c r="J986" i="2"/>
  <c r="J953" i="2"/>
  <c r="J920" i="2"/>
  <c r="BK914" i="2"/>
  <c r="BK879" i="2"/>
  <c r="J773" i="2"/>
  <c r="BK732" i="2"/>
  <c r="J210" i="2"/>
  <c r="BK856" i="2"/>
  <c r="J123" i="7"/>
  <c r="BK118" i="7"/>
  <c r="BK101" i="7"/>
  <c r="BK114" i="6"/>
  <c r="BK188" i="5"/>
  <c r="J179" i="5"/>
  <c r="BK157" i="5"/>
  <c r="J148" i="5"/>
  <c r="J129" i="5"/>
  <c r="BK124" i="5"/>
  <c r="J115" i="5"/>
  <c r="J96" i="5"/>
  <c r="J103" i="4"/>
  <c r="J106" i="3"/>
  <c r="J93" i="3"/>
  <c r="BK921" i="2"/>
  <c r="BK837" i="2"/>
  <c r="J764" i="2"/>
  <c r="BK459" i="2"/>
  <c r="J444" i="2"/>
  <c r="J410" i="2"/>
  <c r="BK331" i="2"/>
  <c r="J272" i="2"/>
  <c r="BK204" i="2"/>
  <c r="BK185" i="2"/>
  <c r="J88" i="8"/>
  <c r="J113" i="7"/>
  <c r="J109" i="6"/>
  <c r="J103" i="6"/>
  <c r="BK93" i="6"/>
  <c r="J197" i="5"/>
  <c r="J173" i="5"/>
  <c r="J918" i="2"/>
  <c r="BK789" i="2"/>
  <c r="BK702" i="2"/>
  <c r="J475" i="2"/>
  <c r="BK446" i="2"/>
  <c r="J419" i="2"/>
  <c r="J299" i="2"/>
  <c r="J289" i="2"/>
  <c r="J215" i="2"/>
  <c r="J141" i="2"/>
  <c r="BK100" i="9"/>
  <c r="BK97" i="7"/>
  <c r="J120" i="6"/>
  <c r="BK108" i="6"/>
  <c r="BK186" i="5"/>
  <c r="BK169" i="5"/>
  <c r="BK162" i="5"/>
  <c r="BK147" i="5"/>
  <c r="J144" i="5"/>
  <c r="BK134" i="5"/>
  <c r="J127" i="5"/>
  <c r="J108" i="5"/>
  <c r="BK98" i="5"/>
  <c r="J89" i="5"/>
  <c r="J107" i="3"/>
  <c r="J98" i="3"/>
  <c r="BK96" i="3"/>
  <c r="BK1193" i="2"/>
  <c r="BK1063" i="2"/>
  <c r="BK997" i="2"/>
  <c r="BK935" i="2"/>
  <c r="BK908" i="2"/>
  <c r="J887" i="2"/>
  <c r="BK777" i="2"/>
  <c r="J725" i="2"/>
  <c r="BK467" i="2"/>
  <c r="BK454" i="2"/>
  <c r="BK379" i="2"/>
  <c r="J233" i="2"/>
  <c r="BK144" i="2"/>
  <c r="BK109" i="7"/>
  <c r="J95" i="7"/>
  <c r="BK102" i="6"/>
  <c r="J96" i="6"/>
  <c r="BK86" i="6"/>
  <c r="BK185" i="5"/>
  <c r="BK167" i="5"/>
  <c r="J154" i="5"/>
  <c r="BK148" i="5"/>
  <c r="J138" i="5"/>
  <c r="J118" i="5"/>
  <c r="J93" i="4"/>
  <c r="BK106" i="3"/>
  <c r="BK88" i="3"/>
  <c r="BK853" i="2"/>
  <c r="J789" i="2"/>
  <c r="J478" i="2"/>
  <c r="J454" i="2"/>
  <c r="J363" i="2"/>
  <c r="J307" i="2"/>
  <c r="J193" i="2"/>
  <c r="J150" i="2"/>
  <c r="BK116" i="2"/>
  <c r="BK96" i="8"/>
  <c r="BK89" i="8"/>
  <c r="BK124" i="7"/>
  <c r="J133" i="7"/>
  <c r="BK120" i="7"/>
  <c r="J101" i="7"/>
  <c r="BK96" i="7"/>
  <c r="J101" i="6"/>
  <c r="BK99" i="6"/>
  <c r="BK178" i="5"/>
  <c r="J166" i="5"/>
  <c r="J136" i="5"/>
  <c r="J132" i="5"/>
  <c r="J114" i="5"/>
  <c r="J101" i="5"/>
  <c r="BK103" i="4"/>
  <c r="J88" i="4"/>
  <c r="J88" i="3"/>
  <c r="J805" i="2"/>
  <c r="J428" i="2"/>
  <c r="J319" i="2"/>
  <c r="BK279" i="2"/>
  <c r="J204" i="2"/>
  <c r="BK193" i="2"/>
  <c r="BK180" i="2"/>
  <c r="J119" i="6"/>
  <c r="BK105" i="6"/>
  <c r="J768" i="2"/>
  <c r="J724" i="2"/>
  <c r="BK410" i="2"/>
  <c r="J379" i="2"/>
  <c r="BK236" i="2"/>
  <c r="BK168" i="2"/>
  <c r="BK139" i="2"/>
  <c r="BK111" i="2"/>
  <c r="BK1154" i="2"/>
  <c r="BK1094" i="2"/>
  <c r="J1010" i="2"/>
  <c r="BK964" i="2"/>
  <c r="BK953" i="2"/>
  <c r="BK881" i="2"/>
  <c r="BK726" i="2"/>
  <c r="J589" i="2"/>
  <c r="J471" i="2"/>
  <c r="BK405" i="2"/>
  <c r="BK366" i="2"/>
  <c r="BK303" i="2"/>
  <c r="BK244" i="2"/>
  <c r="J220" i="2"/>
  <c r="J178" i="2"/>
  <c r="BK102" i="8"/>
  <c r="J99" i="8"/>
  <c r="BK130" i="7"/>
  <c r="J1199" i="2"/>
  <c r="J1126" i="2"/>
  <c r="BK1037" i="2"/>
  <c r="J904" i="2"/>
  <c r="J843" i="2"/>
  <c r="J709" i="2"/>
  <c r="J541" i="2"/>
  <c r="BK478" i="2"/>
  <c r="J404" i="2"/>
  <c r="J371" i="2"/>
  <c r="BK309" i="2"/>
  <c r="J183" i="2"/>
  <c r="J118" i="8"/>
  <c r="BK114" i="8"/>
  <c r="BK109" i="8"/>
  <c r="BK105" i="8"/>
  <c r="J98" i="8"/>
  <c r="J130" i="7"/>
  <c r="BK117" i="7"/>
  <c r="J109" i="7"/>
  <c r="J94" i="7"/>
  <c r="BK120" i="6"/>
  <c r="J111" i="6"/>
  <c r="BK101" i="6"/>
  <c r="J93" i="6"/>
  <c r="BK90" i="6"/>
  <c r="J84" i="6"/>
  <c r="J185" i="5"/>
  <c r="BK766" i="2"/>
  <c r="BK94" i="9"/>
  <c r="J117" i="8"/>
  <c r="J109" i="8"/>
  <c r="BK106" i="8"/>
  <c r="BK100" i="8"/>
  <c r="J90" i="8"/>
  <c r="BK125" i="7"/>
  <c r="BK110" i="7"/>
  <c r="BK105" i="7"/>
  <c r="J928" i="2"/>
  <c r="J908" i="2"/>
  <c r="BK887" i="2"/>
  <c r="BK194" i="5"/>
  <c r="BK180" i="5"/>
  <c r="J168" i="5"/>
  <c r="BK163" i="5"/>
  <c r="J155" i="5"/>
  <c r="J149" i="5"/>
  <c r="BK138" i="5"/>
  <c r="J128" i="5"/>
  <c r="J122" i="5"/>
  <c r="BK112" i="5"/>
  <c r="J109" i="5"/>
  <c r="J104" i="5"/>
  <c r="J97" i="5"/>
  <c r="J99" i="4"/>
  <c r="J108" i="3"/>
  <c r="J96" i="3"/>
  <c r="BK1124" i="2"/>
  <c r="J1050" i="2"/>
  <c r="BK1008" i="2"/>
  <c r="J961" i="2"/>
  <c r="J931" i="2"/>
  <c r="J883" i="2"/>
  <c r="BK834" i="2"/>
  <c r="J759" i="2"/>
  <c r="J730" i="2"/>
  <c r="J499" i="2"/>
  <c r="J106" i="5"/>
  <c r="BK89" i="5"/>
  <c r="BK96" i="4"/>
  <c r="BK108" i="3"/>
  <c r="BK894" i="2"/>
  <c r="BK845" i="2"/>
  <c r="BK709" i="2"/>
  <c r="BK462" i="2"/>
  <c r="J336" i="2"/>
  <c r="J314" i="2"/>
  <c r="BK215" i="2"/>
  <c r="J153" i="2"/>
  <c r="BK108" i="7"/>
  <c r="J90" i="7"/>
  <c r="BK197" i="5"/>
  <c r="BK181" i="5"/>
  <c r="BK159" i="5"/>
  <c r="BK150" i="5"/>
  <c r="J134" i="5"/>
  <c r="BK120" i="5"/>
  <c r="BK104" i="5"/>
  <c r="J94" i="5"/>
  <c r="J103" i="3"/>
  <c r="BK90" i="3"/>
  <c r="BK920" i="2"/>
  <c r="BK768" i="2"/>
  <c r="J473" i="2"/>
  <c r="J369" i="2"/>
  <c r="BK314" i="2"/>
  <c r="BK233" i="2"/>
  <c r="J89" i="8"/>
  <c r="J100" i="7"/>
  <c r="BK95" i="7"/>
  <c r="J112" i="6"/>
  <c r="BK100" i="6"/>
  <c r="BK85" i="6"/>
  <c r="J186" i="5"/>
  <c r="BK168" i="5"/>
  <c r="J864" i="2"/>
  <c r="BK591" i="2"/>
  <c r="BK457" i="2"/>
  <c r="BK406" i="2"/>
  <c r="BK255" i="2"/>
  <c r="J108" i="2"/>
  <c r="J98" i="7"/>
  <c r="BK92" i="7"/>
  <c r="BK116" i="6"/>
  <c r="BK92" i="6"/>
  <c r="J174" i="5"/>
  <c r="BK158" i="5"/>
  <c r="BK136" i="5"/>
  <c r="J124" i="5"/>
  <c r="J105" i="5"/>
  <c r="J93" i="5"/>
  <c r="BK99" i="4"/>
  <c r="J102" i="3"/>
  <c r="J86" i="3"/>
  <c r="J1094" i="2"/>
  <c r="J946" i="2"/>
  <c r="J926" i="2"/>
  <c r="J901" i="2"/>
  <c r="J884" i="2"/>
  <c r="BK769" i="2"/>
  <c r="BK681" i="2"/>
  <c r="J466" i="2"/>
  <c r="BK336" i="2"/>
  <c r="BK210" i="2"/>
  <c r="J118" i="7"/>
  <c r="J89" i="7"/>
  <c r="J92" i="6"/>
  <c r="J194" i="5"/>
  <c r="BK183" i="5"/>
  <c r="J159" i="5"/>
  <c r="BK151" i="5"/>
  <c r="BK141" i="5"/>
  <c r="J126" i="5"/>
  <c r="J116" i="5"/>
  <c r="BK94" i="4"/>
  <c r="BK107" i="3"/>
  <c r="J91" i="3"/>
  <c r="J899" i="2"/>
  <c r="BK819" i="2"/>
  <c r="J594" i="2"/>
  <c r="J433" i="2"/>
  <c r="BK355" i="2"/>
  <c r="BK102" i="3"/>
  <c r="J910" i="2"/>
  <c r="BK586" i="2"/>
  <c r="BK351" i="2"/>
  <c r="BK284" i="2"/>
  <c r="J195" i="2"/>
  <c r="J139" i="2"/>
  <c r="J118" i="6"/>
  <c r="J104" i="6"/>
  <c r="BK466" i="2"/>
  <c r="BK399" i="2"/>
  <c r="J374" i="2"/>
  <c r="J185" i="2"/>
  <c r="J121" i="2"/>
  <c r="J1182" i="2"/>
  <c r="J1066" i="2"/>
  <c r="BK975" i="2"/>
  <c r="J939" i="2"/>
  <c r="BK869" i="2"/>
  <c r="J722" i="2"/>
  <c r="J487" i="2"/>
  <c r="J439" i="2"/>
  <c r="BK374" i="2"/>
  <c r="J351" i="2"/>
  <c r="J284" i="2"/>
  <c r="BK231" i="2"/>
  <c r="BK183" i="2"/>
  <c r="BK131" i="2"/>
  <c r="BK88" i="8"/>
  <c r="BK126" i="7"/>
  <c r="BK1184" i="2"/>
  <c r="BK1061" i="2"/>
  <c r="J997" i="2"/>
  <c r="BK862" i="2"/>
  <c r="BK639" i="2"/>
  <c r="J446" i="2"/>
  <c r="J402" i="2"/>
  <c r="BK321" i="2"/>
  <c r="BK272" i="2"/>
  <c r="BK195" i="2"/>
  <c r="J111" i="2"/>
  <c r="BK117" i="8"/>
  <c r="J113" i="8"/>
  <c r="BK107" i="8"/>
  <c r="J100" i="8"/>
  <c r="J131" i="7"/>
  <c r="BK114" i="7"/>
  <c r="J106" i="7"/>
  <c r="BK93" i="7"/>
  <c r="BK115" i="6"/>
  <c r="BK109" i="6"/>
  <c r="J94" i="6"/>
  <c r="J87" i="6"/>
  <c r="BK82" i="6"/>
  <c r="BK775" i="2"/>
  <c r="BK747" i="2"/>
  <c r="J912" i="2"/>
  <c r="BK728" i="2"/>
  <c r="J100" i="5"/>
  <c r="J91" i="4"/>
  <c r="BK899" i="2"/>
  <c r="BK759" i="2"/>
  <c r="J465" i="2"/>
  <c r="BK397" i="2"/>
  <c r="BK323" i="2"/>
  <c r="J268" i="2"/>
  <c r="J144" i="2"/>
  <c r="J91" i="8"/>
  <c r="BK104" i="7"/>
  <c r="J82" i="6"/>
  <c r="BK172" i="5"/>
  <c r="BK146" i="5"/>
  <c r="BK111" i="5"/>
  <c r="BK93" i="4"/>
  <c r="BK87" i="3"/>
  <c r="J819" i="2"/>
  <c r="J457" i="2"/>
  <c r="BK357" i="2"/>
  <c r="J309" i="2"/>
  <c r="BK187" i="2"/>
  <c r="J85" i="8"/>
  <c r="BK119" i="6"/>
  <c r="BK96" i="6"/>
  <c r="J192" i="5"/>
  <c r="J170" i="5"/>
  <c r="J774" i="2"/>
  <c r="BK464" i="2"/>
  <c r="J311" i="2"/>
  <c r="BK163" i="2"/>
  <c r="BK132" i="7"/>
  <c r="J91" i="7"/>
  <c r="BK112" i="6"/>
  <c r="J91" i="6"/>
  <c r="BK165" i="5"/>
  <c r="J137" i="5"/>
  <c r="J121" i="5"/>
  <c r="BK103" i="5"/>
  <c r="BK100" i="4"/>
  <c r="BK1199" i="2"/>
  <c r="BK961" i="2"/>
  <c r="J891" i="2"/>
  <c r="BK858" i="2"/>
  <c r="J688" i="2"/>
  <c r="J250" i="2"/>
  <c r="J137" i="2"/>
  <c r="J104" i="7"/>
  <c r="J95" i="6"/>
  <c r="BK84" i="6"/>
  <c r="J164" i="5"/>
  <c r="BK142" i="5"/>
  <c r="J125" i="5"/>
  <c r="BK100" i="5"/>
  <c r="BK87" i="4"/>
  <c r="BK89" i="3"/>
  <c r="J914" i="2"/>
  <c r="J732" i="2"/>
  <c r="BK471" i="2"/>
  <c r="BK325" i="2"/>
  <c r="BK220" i="2"/>
  <c r="J140" i="2"/>
  <c r="BK91" i="8"/>
  <c r="BK90" i="8"/>
  <c r="BK112" i="7"/>
  <c r="BK117" i="6"/>
  <c r="J184" i="5"/>
  <c r="BK170" i="5"/>
  <c r="J157" i="5"/>
  <c r="J113" i="5"/>
  <c r="BK90" i="5"/>
  <c r="J87" i="4"/>
  <c r="BK589" i="2"/>
  <c r="J341" i="2"/>
  <c r="BK197" i="2"/>
  <c r="J173" i="2"/>
  <c r="J117" i="6"/>
  <c r="BK103" i="6"/>
  <c r="J726" i="2"/>
  <c r="BK404" i="2"/>
  <c r="J237" i="2"/>
  <c r="BK147" i="2"/>
  <c r="J1184" i="2"/>
  <c r="BK1050" i="2"/>
  <c r="J964" i="2"/>
  <c r="BK931" i="2"/>
  <c r="J695" i="2"/>
  <c r="BK421" i="2"/>
  <c r="J355" i="2"/>
  <c r="BK247" i="2"/>
  <c r="J180" i="2"/>
  <c r="AS54" i="1"/>
  <c r="BK901" i="2"/>
  <c r="J834" i="2"/>
  <c r="BK499" i="2"/>
  <c r="BK363" i="2"/>
  <c r="BK307" i="2"/>
  <c r="BK201" i="2"/>
  <c r="J116" i="2"/>
  <c r="J88" i="9"/>
  <c r="J111" i="8"/>
  <c r="J103" i="8"/>
  <c r="J86" i="8"/>
  <c r="BK113" i="7"/>
  <c r="J97" i="7"/>
  <c r="BK89" i="7"/>
  <c r="J105" i="6"/>
  <c r="J88" i="6"/>
  <c r="J190" i="5"/>
  <c r="BK764" i="2"/>
  <c r="T86" i="9" l="1"/>
  <c r="T85" i="9"/>
  <c r="E48" i="2"/>
  <c r="J52" i="2"/>
  <c r="R88" i="5"/>
  <c r="T123" i="5"/>
  <c r="T182" i="5"/>
  <c r="P193" i="5"/>
  <c r="R81" i="6"/>
  <c r="R80" i="6"/>
  <c r="BK87" i="7"/>
  <c r="J87" i="7" s="1"/>
  <c r="J61" i="7" s="1"/>
  <c r="T111" i="7"/>
  <c r="P122" i="7"/>
  <c r="BK84" i="8"/>
  <c r="BK83" i="8" s="1"/>
  <c r="J83" i="8" s="1"/>
  <c r="J60" i="8" s="1"/>
  <c r="R84" i="8"/>
  <c r="R83" i="8"/>
  <c r="R82" i="8" s="1"/>
  <c r="BK110" i="8"/>
  <c r="J110" i="8"/>
  <c r="J62" i="8"/>
  <c r="P110" i="8"/>
  <c r="R110" i="8"/>
  <c r="R200" i="2"/>
  <c r="BK593" i="2"/>
  <c r="J593" i="2"/>
  <c r="J75" i="2" s="1"/>
  <c r="T836" i="2"/>
  <c r="P111" i="7"/>
  <c r="R122" i="7"/>
  <c r="R105" i="2"/>
  <c r="R136" i="2"/>
  <c r="T136" i="2"/>
  <c r="BK306" i="2"/>
  <c r="J306" i="2"/>
  <c r="J66" i="2" s="1"/>
  <c r="T330" i="2"/>
  <c r="R461" i="2"/>
  <c r="P480" i="2"/>
  <c r="R836" i="2"/>
  <c r="BK893" i="2"/>
  <c r="J893" i="2"/>
  <c r="J78" i="2"/>
  <c r="T963" i="2"/>
  <c r="T1036" i="2"/>
  <c r="BK1192" i="2"/>
  <c r="J1192" i="2"/>
  <c r="J83" i="2"/>
  <c r="T95" i="3"/>
  <c r="BK95" i="4"/>
  <c r="J95" i="4"/>
  <c r="J63" i="4"/>
  <c r="BK88" i="5"/>
  <c r="R123" i="5"/>
  <c r="BK187" i="5"/>
  <c r="J187" i="5"/>
  <c r="J64" i="5"/>
  <c r="BK193" i="5"/>
  <c r="J193" i="5"/>
  <c r="J66" i="5" s="1"/>
  <c r="T81" i="6"/>
  <c r="T80" i="6"/>
  <c r="R87" i="7"/>
  <c r="T119" i="7"/>
  <c r="P128" i="7"/>
  <c r="T87" i="7"/>
  <c r="BK119" i="7"/>
  <c r="J119" i="7"/>
  <c r="J63" i="7" s="1"/>
  <c r="BK128" i="7"/>
  <c r="J128" i="7"/>
  <c r="J65" i="7"/>
  <c r="T200" i="2"/>
  <c r="P330" i="2"/>
  <c r="T409" i="2"/>
  <c r="BK470" i="2"/>
  <c r="J470" i="2"/>
  <c r="J72" i="2" s="1"/>
  <c r="T470" i="2"/>
  <c r="BK836" i="2"/>
  <c r="J836" i="2" s="1"/>
  <c r="J76" i="2" s="1"/>
  <c r="T893" i="2"/>
  <c r="P930" i="2"/>
  <c r="BK1065" i="2"/>
  <c r="J1065" i="2"/>
  <c r="J82" i="2"/>
  <c r="P1192" i="2"/>
  <c r="R86" i="4"/>
  <c r="T92" i="4"/>
  <c r="P88" i="5"/>
  <c r="P123" i="5"/>
  <c r="T187" i="5"/>
  <c r="P200" i="2"/>
  <c r="P593" i="2"/>
  <c r="P893" i="2"/>
  <c r="P963" i="2"/>
  <c r="R1065" i="2"/>
  <c r="BK85" i="3"/>
  <c r="BK95" i="3"/>
  <c r="J95" i="3"/>
  <c r="J62" i="3" s="1"/>
  <c r="BK104" i="3"/>
  <c r="J104" i="3"/>
  <c r="J63" i="3"/>
  <c r="T86" i="4"/>
  <c r="P95" i="4"/>
  <c r="R182" i="5"/>
  <c r="T105" i="2"/>
  <c r="BK136" i="2"/>
  <c r="J136" i="2" s="1"/>
  <c r="J63" i="2" s="1"/>
  <c r="T152" i="2"/>
  <c r="BK409" i="2"/>
  <c r="J409" i="2"/>
  <c r="J70" i="2" s="1"/>
  <c r="T461" i="2"/>
  <c r="R480" i="2"/>
  <c r="R893" i="2"/>
  <c r="T930" i="2"/>
  <c r="P1036" i="2"/>
  <c r="BK123" i="5"/>
  <c r="J123" i="5" s="1"/>
  <c r="J62" i="5" s="1"/>
  <c r="BK182" i="5"/>
  <c r="J182" i="5"/>
  <c r="J63" i="5"/>
  <c r="R187" i="5"/>
  <c r="T193" i="5"/>
  <c r="P81" i="6"/>
  <c r="P80" i="6"/>
  <c r="AU59" i="1"/>
  <c r="BK111" i="7"/>
  <c r="J111" i="7" s="1"/>
  <c r="J62" i="7" s="1"/>
  <c r="R119" i="7"/>
  <c r="R128" i="7"/>
  <c r="P110" i="2"/>
  <c r="BK152" i="2"/>
  <c r="J152" i="2"/>
  <c r="J64" i="2" s="1"/>
  <c r="T306" i="2"/>
  <c r="R593" i="2"/>
  <c r="T855" i="2"/>
  <c r="R930" i="2"/>
  <c r="BK1036" i="2"/>
  <c r="J1036" i="2"/>
  <c r="J81" i="2" s="1"/>
  <c r="R1036" i="2"/>
  <c r="R1192" i="2"/>
  <c r="T85" i="3"/>
  <c r="R104" i="3"/>
  <c r="BK86" i="4"/>
  <c r="J86" i="4"/>
  <c r="J61" i="4" s="1"/>
  <c r="T95" i="4"/>
  <c r="T88" i="5"/>
  <c r="T87" i="5" s="1"/>
  <c r="T86" i="5" s="1"/>
  <c r="P182" i="5"/>
  <c r="P187" i="5"/>
  <c r="R193" i="5"/>
  <c r="BK81" i="6"/>
  <c r="BK80" i="6"/>
  <c r="J80" i="6" s="1"/>
  <c r="J59" i="6" s="1"/>
  <c r="P87" i="7"/>
  <c r="P119" i="7"/>
  <c r="P86" i="7" s="1"/>
  <c r="P85" i="7" s="1"/>
  <c r="AU60" i="1" s="1"/>
  <c r="T122" i="7"/>
  <c r="BK105" i="2"/>
  <c r="J105" i="2"/>
  <c r="J61" i="2"/>
  <c r="R110" i="2"/>
  <c r="BK110" i="2"/>
  <c r="J110" i="2"/>
  <c r="J62" i="2" s="1"/>
  <c r="P136" i="2"/>
  <c r="P152" i="2"/>
  <c r="P306" i="2"/>
  <c r="T593" i="2"/>
  <c r="R855" i="2"/>
  <c r="BK963" i="2"/>
  <c r="J963" i="2" s="1"/>
  <c r="J80" i="2" s="1"/>
  <c r="T1065" i="2"/>
  <c r="R85" i="3"/>
  <c r="P95" i="3"/>
  <c r="P104" i="3"/>
  <c r="P86" i="4"/>
  <c r="R95" i="4"/>
  <c r="BK200" i="2"/>
  <c r="J200" i="2" s="1"/>
  <c r="J65" i="2" s="1"/>
  <c r="BK330" i="2"/>
  <c r="J330" i="2"/>
  <c r="J69" i="2"/>
  <c r="P409" i="2"/>
  <c r="BK461" i="2"/>
  <c r="J461" i="2"/>
  <c r="J71" i="2"/>
  <c r="P470" i="2"/>
  <c r="T480" i="2"/>
  <c r="P836" i="2"/>
  <c r="P855" i="2"/>
  <c r="BK930" i="2"/>
  <c r="J930" i="2" s="1"/>
  <c r="J79" i="2" s="1"/>
  <c r="R963" i="2"/>
  <c r="P1065" i="2"/>
  <c r="T1192" i="2"/>
  <c r="P85" i="3"/>
  <c r="P84" i="3"/>
  <c r="P83" i="3"/>
  <c r="AU56" i="1"/>
  <c r="R95" i="3"/>
  <c r="T104" i="3"/>
  <c r="BK92" i="4"/>
  <c r="J92" i="4" s="1"/>
  <c r="J62" i="4" s="1"/>
  <c r="P92" i="4"/>
  <c r="R92" i="4"/>
  <c r="P105" i="2"/>
  <c r="P104" i="2"/>
  <c r="T110" i="2"/>
  <c r="R152" i="2"/>
  <c r="R306" i="2"/>
  <c r="R330" i="2"/>
  <c r="R329" i="2"/>
  <c r="R409" i="2"/>
  <c r="P461" i="2"/>
  <c r="R470" i="2"/>
  <c r="BK480" i="2"/>
  <c r="J480" i="2" s="1"/>
  <c r="J74" i="2" s="1"/>
  <c r="BK855" i="2"/>
  <c r="J855" i="2" s="1"/>
  <c r="J77" i="2" s="1"/>
  <c r="R111" i="7"/>
  <c r="BK122" i="7"/>
  <c r="J122" i="7"/>
  <c r="J64" i="7"/>
  <c r="T128" i="7"/>
  <c r="P84" i="8"/>
  <c r="P83" i="8"/>
  <c r="P82" i="8" s="1"/>
  <c r="AU61" i="1" s="1"/>
  <c r="T84" i="8"/>
  <c r="T83" i="8" s="1"/>
  <c r="T82" i="8" s="1"/>
  <c r="T110" i="8"/>
  <c r="BE742" i="2"/>
  <c r="BE773" i="2"/>
  <c r="BE183" i="5"/>
  <c r="BK191" i="5"/>
  <c r="J191" i="5"/>
  <c r="J65" i="5"/>
  <c r="E48" i="6"/>
  <c r="BE85" i="6"/>
  <c r="BE86" i="6"/>
  <c r="BE89" i="6"/>
  <c r="BE90" i="6"/>
  <c r="BE93" i="6"/>
  <c r="BE95" i="6"/>
  <c r="BE96" i="6"/>
  <c r="BE99" i="6"/>
  <c r="BE100" i="6"/>
  <c r="BE105" i="6"/>
  <c r="BE106" i="6"/>
  <c r="BE107" i="6"/>
  <c r="BE110" i="6"/>
  <c r="BE113" i="6"/>
  <c r="BE118" i="6"/>
  <c r="F55" i="7"/>
  <c r="BE94" i="7"/>
  <c r="BE95" i="7"/>
  <c r="BE96" i="7"/>
  <c r="BE103" i="7"/>
  <c r="BE105" i="7"/>
  <c r="BE112" i="7"/>
  <c r="BE115" i="7"/>
  <c r="BE120" i="7"/>
  <c r="BE129" i="7"/>
  <c r="J76" i="8"/>
  <c r="BE89" i="8"/>
  <c r="BE91" i="8"/>
  <c r="BE93" i="8"/>
  <c r="BE96" i="8"/>
  <c r="BE100" i="8"/>
  <c r="BE101" i="8"/>
  <c r="BE103" i="8"/>
  <c r="BE105" i="8"/>
  <c r="BE106" i="8"/>
  <c r="BE107" i="8"/>
  <c r="BE109" i="8"/>
  <c r="BE114" i="8"/>
  <c r="BE116" i="8"/>
  <c r="J52" i="9"/>
  <c r="F55" i="9"/>
  <c r="BE88" i="9"/>
  <c r="BE97" i="9"/>
  <c r="F55" i="2"/>
  <c r="BE106" i="2"/>
  <c r="BE139" i="2"/>
  <c r="BE140" i="2"/>
  <c r="BE147" i="2"/>
  <c r="BE150" i="2"/>
  <c r="BE153" i="2"/>
  <c r="BE189" i="2"/>
  <c r="BE220" i="2"/>
  <c r="BE231" i="2"/>
  <c r="BE268" i="2"/>
  <c r="BE276" i="2"/>
  <c r="BE336" i="2"/>
  <c r="BE374" i="2"/>
  <c r="BE406" i="2"/>
  <c r="BE459" i="2"/>
  <c r="BE467" i="2"/>
  <c r="BE695" i="2"/>
  <c r="BE914" i="2"/>
  <c r="BE961" i="2"/>
  <c r="BE986" i="2"/>
  <c r="BE1021" i="2"/>
  <c r="BE1050" i="2"/>
  <c r="BE1096" i="2"/>
  <c r="BK326" i="2"/>
  <c r="J326" i="2"/>
  <c r="J67" i="2" s="1"/>
  <c r="F55" i="8"/>
  <c r="BE85" i="8"/>
  <c r="BE86" i="8"/>
  <c r="BE94" i="8"/>
  <c r="BE97" i="8"/>
  <c r="BE104" i="8"/>
  <c r="BE185" i="2"/>
  <c r="BE187" i="2"/>
  <c r="BE261" i="2"/>
  <c r="BE299" i="2"/>
  <c r="BE327" i="2"/>
  <c r="BE357" i="2"/>
  <c r="BE404" i="2"/>
  <c r="BE419" i="2"/>
  <c r="BE428" i="2"/>
  <c r="BE466" i="2"/>
  <c r="BE475" i="2"/>
  <c r="BE709" i="2"/>
  <c r="BE724" i="2"/>
  <c r="BE726" i="2"/>
  <c r="BE727" i="2"/>
  <c r="BE769" i="2"/>
  <c r="BE886" i="2"/>
  <c r="BE935" i="2"/>
  <c r="BE944" i="2"/>
  <c r="BE946" i="2"/>
  <c r="BE959" i="2"/>
  <c r="BE1010" i="2"/>
  <c r="BE1023" i="2"/>
  <c r="BE1034" i="2"/>
  <c r="BE1037" i="2"/>
  <c r="BE1063" i="2"/>
  <c r="BE1066" i="2"/>
  <c r="BE1124" i="2"/>
  <c r="BE1126" i="2"/>
  <c r="BE1156" i="2"/>
  <c r="BE1182" i="2"/>
  <c r="BE1193" i="2"/>
  <c r="E48" i="7"/>
  <c r="BK96" i="9"/>
  <c r="J96" i="9"/>
  <c r="J64" i="9" s="1"/>
  <c r="BE193" i="2"/>
  <c r="BE215" i="2"/>
  <c r="BE316" i="2"/>
  <c r="BE319" i="2"/>
  <c r="BE407" i="2"/>
  <c r="BE462" i="2"/>
  <c r="BE471" i="2"/>
  <c r="BE473" i="2"/>
  <c r="BE862" i="2"/>
  <c r="BE879" i="2"/>
  <c r="BE881" i="2"/>
  <c r="BE883" i="2"/>
  <c r="BE884" i="2"/>
  <c r="BE104" i="6"/>
  <c r="BE111" i="6"/>
  <c r="BE120" i="6"/>
  <c r="BE158" i="2"/>
  <c r="BE233" i="2"/>
  <c r="BE237" i="2"/>
  <c r="BE250" i="2"/>
  <c r="BE255" i="2"/>
  <c r="BE289" i="2"/>
  <c r="BE303" i="2"/>
  <c r="BE314" i="2"/>
  <c r="BE321" i="2"/>
  <c r="BE323" i="2"/>
  <c r="BE366" i="2"/>
  <c r="BE410" i="2"/>
  <c r="BE417" i="2"/>
  <c r="BE421" i="2"/>
  <c r="BE439" i="2"/>
  <c r="BE444" i="2"/>
  <c r="BE457" i="2"/>
  <c r="BE464" i="2"/>
  <c r="BE478" i="2"/>
  <c r="BE759" i="2"/>
  <c r="BE771" i="2"/>
  <c r="BE777" i="2"/>
  <c r="BE789" i="2"/>
  <c r="BE894" i="2"/>
  <c r="BE99" i="3"/>
  <c r="BE101" i="3"/>
  <c r="BE90" i="4"/>
  <c r="BE96" i="4"/>
  <c r="BE100" i="4"/>
  <c r="BE101" i="4"/>
  <c r="BK102" i="4"/>
  <c r="J102" i="4"/>
  <c r="J64" i="4" s="1"/>
  <c r="E76" i="5"/>
  <c r="BE89" i="5"/>
  <c r="BE104" i="5"/>
  <c r="BE116" i="5"/>
  <c r="BE120" i="5"/>
  <c r="BE129" i="5"/>
  <c r="BE135" i="5"/>
  <c r="BE142" i="5"/>
  <c r="BE151" i="5"/>
  <c r="BE160" i="5"/>
  <c r="BE162" i="5"/>
  <c r="BE165" i="5"/>
  <c r="BE169" i="5"/>
  <c r="BE180" i="5"/>
  <c r="BE181" i="5"/>
  <c r="F55" i="6"/>
  <c r="BE98" i="6"/>
  <c r="BE102" i="6"/>
  <c r="BE103" i="6"/>
  <c r="BE108" i="6"/>
  <c r="BE115" i="6"/>
  <c r="BE116" i="6"/>
  <c r="BE119" i="6"/>
  <c r="BE114" i="7"/>
  <c r="BE117" i="7"/>
  <c r="BE123" i="7"/>
  <c r="BE88" i="8"/>
  <c r="BE94" i="9"/>
  <c r="BE130" i="7"/>
  <c r="BE133" i="7"/>
  <c r="E72" i="8"/>
  <c r="BE95" i="8"/>
  <c r="BE98" i="8"/>
  <c r="BE111" i="2"/>
  <c r="BE168" i="2"/>
  <c r="BE178" i="2"/>
  <c r="BE180" i="2"/>
  <c r="BE309" i="2"/>
  <c r="BE311" i="2"/>
  <c r="BE331" i="2"/>
  <c r="BE346" i="2"/>
  <c r="BE379" i="2"/>
  <c r="BE584" i="2"/>
  <c r="BE747" i="2"/>
  <c r="BE764" i="2"/>
  <c r="BE768" i="2"/>
  <c r="BE908" i="2"/>
  <c r="BK477" i="2"/>
  <c r="J477" i="2" s="1"/>
  <c r="J73" i="2" s="1"/>
  <c r="J52" i="3"/>
  <c r="E73" i="3"/>
  <c r="BE96" i="3"/>
  <c r="BE97" i="3"/>
  <c r="BE102" i="3"/>
  <c r="BE103" i="3"/>
  <c r="BE105" i="3"/>
  <c r="BE103" i="4"/>
  <c r="BE98" i="5"/>
  <c r="BE101" i="5"/>
  <c r="BE102" i="5"/>
  <c r="BE117" i="5"/>
  <c r="BE119" i="5"/>
  <c r="BE124" i="5"/>
  <c r="BE139" i="5"/>
  <c r="BE155" i="5"/>
  <c r="BE158" i="5"/>
  <c r="BE163" i="5"/>
  <c r="BE166" i="5"/>
  <c r="BE174" i="5"/>
  <c r="BE175" i="5"/>
  <c r="BE192" i="5"/>
  <c r="BE195" i="5"/>
  <c r="BE83" i="6"/>
  <c r="BE91" i="6"/>
  <c r="BE109" i="6"/>
  <c r="J52" i="7"/>
  <c r="BE121" i="7"/>
  <c r="BE141" i="2"/>
  <c r="BE183" i="2"/>
  <c r="BE201" i="2"/>
  <c r="BE204" i="2"/>
  <c r="BE241" i="2"/>
  <c r="BE279" i="2"/>
  <c r="BE325" i="2"/>
  <c r="BE382" i="2"/>
  <c r="BE397" i="2"/>
  <c r="BE446" i="2"/>
  <c r="BE728" i="2"/>
  <c r="BE805" i="2"/>
  <c r="BE843" i="2"/>
  <c r="BE953" i="2"/>
  <c r="BE1061" i="2"/>
  <c r="BE1154" i="2"/>
  <c r="BE1184" i="2"/>
  <c r="BE1195" i="2"/>
  <c r="BE1199" i="2"/>
  <c r="F55" i="3"/>
  <c r="BE92" i="3"/>
  <c r="E74" i="4"/>
  <c r="J78" i="4"/>
  <c r="BE94" i="4"/>
  <c r="F55" i="5"/>
  <c r="BE90" i="5"/>
  <c r="BE91" i="5"/>
  <c r="BE92" i="5"/>
  <c r="BE97" i="5"/>
  <c r="BE107" i="5"/>
  <c r="BE118" i="5"/>
  <c r="BE122" i="5"/>
  <c r="BE126" i="5"/>
  <c r="BE130" i="5"/>
  <c r="BE138" i="5"/>
  <c r="BE143" i="5"/>
  <c r="BE148" i="5"/>
  <c r="BE157" i="5"/>
  <c r="BE159" i="5"/>
  <c r="BE161" i="5"/>
  <c r="BE168" i="5"/>
  <c r="BE176" i="5"/>
  <c r="BE177" i="5"/>
  <c r="BE178" i="5"/>
  <c r="BE84" i="6"/>
  <c r="BE88" i="6"/>
  <c r="BE97" i="6"/>
  <c r="BE114" i="6"/>
  <c r="BE90" i="7"/>
  <c r="BE93" i="7"/>
  <c r="BE131" i="7"/>
  <c r="BE131" i="2"/>
  <c r="BE137" i="2"/>
  <c r="BE191" i="2"/>
  <c r="BE197" i="2"/>
  <c r="BE210" i="2"/>
  <c r="BE236" i="2"/>
  <c r="BE272" i="2"/>
  <c r="BE369" i="2"/>
  <c r="BE371" i="2"/>
  <c r="BE390" i="2"/>
  <c r="BE454" i="2"/>
  <c r="BE465" i="2"/>
  <c r="BE481" i="2"/>
  <c r="BE499" i="2"/>
  <c r="BE541" i="2"/>
  <c r="BE589" i="2"/>
  <c r="BE639" i="2"/>
  <c r="BE681" i="2"/>
  <c r="BE722" i="2"/>
  <c r="BE762" i="2"/>
  <c r="BE891" i="2"/>
  <c r="BE919" i="2"/>
  <c r="BE170" i="5"/>
  <c r="BE179" i="5"/>
  <c r="BE189" i="5"/>
  <c r="BE190" i="5"/>
  <c r="BE197" i="5"/>
  <c r="J52" i="6"/>
  <c r="BE82" i="6"/>
  <c r="BE87" i="6"/>
  <c r="BE92" i="6"/>
  <c r="BE94" i="6"/>
  <c r="BE117" i="6"/>
  <c r="BE91" i="7"/>
  <c r="BE92" i="7"/>
  <c r="BE97" i="7"/>
  <c r="BE104" i="7"/>
  <c r="BE106" i="7"/>
  <c r="BE107" i="7"/>
  <c r="BE108" i="7"/>
  <c r="BE124" i="7"/>
  <c r="BE125" i="7"/>
  <c r="BE127" i="7"/>
  <c r="BE90" i="8"/>
  <c r="BE142" i="2"/>
  <c r="BE144" i="2"/>
  <c r="BE195" i="2"/>
  <c r="BE226" i="2"/>
  <c r="BE235" i="2"/>
  <c r="BE284" i="2"/>
  <c r="BE355" i="2"/>
  <c r="BE361" i="2"/>
  <c r="BE363" i="2"/>
  <c r="BE399" i="2"/>
  <c r="BE405" i="2"/>
  <c r="BE468" i="2"/>
  <c r="BE487" i="2"/>
  <c r="BE586" i="2"/>
  <c r="BE591" i="2"/>
  <c r="BE594" i="2"/>
  <c r="BE597" i="2"/>
  <c r="BE725" i="2"/>
  <c r="BE730" i="2"/>
  <c r="BE732" i="2"/>
  <c r="BE774" i="2"/>
  <c r="BE923" i="2"/>
  <c r="BE98" i="3"/>
  <c r="BE100" i="3"/>
  <c r="J52" i="5"/>
  <c r="BE93" i="5"/>
  <c r="BE111" i="5"/>
  <c r="BE125" i="5"/>
  <c r="BE127" i="5"/>
  <c r="BE128" i="5"/>
  <c r="BE132" i="5"/>
  <c r="BE145" i="5"/>
  <c r="BE147" i="5"/>
  <c r="BE149" i="5"/>
  <c r="BE152" i="5"/>
  <c r="BE154" i="5"/>
  <c r="BE156" i="5"/>
  <c r="BE164" i="5"/>
  <c r="BE171" i="5"/>
  <c r="BE184" i="5"/>
  <c r="BE186" i="5"/>
  <c r="BE194" i="5"/>
  <c r="BE101" i="6"/>
  <c r="BE112" i="6"/>
  <c r="BE121" i="6"/>
  <c r="BE88" i="7"/>
  <c r="BE89" i="7"/>
  <c r="BE98" i="7"/>
  <c r="BE99" i="7"/>
  <c r="BE100" i="7"/>
  <c r="BE110" i="7"/>
  <c r="BE116" i="7"/>
  <c r="BE126" i="7"/>
  <c r="BE99" i="8"/>
  <c r="BE100" i="9"/>
  <c r="BE845" i="2"/>
  <c r="BE853" i="2"/>
  <c r="BE874" i="2"/>
  <c r="BE920" i="2"/>
  <c r="BE928" i="2"/>
  <c r="BK99" i="9"/>
  <c r="J99" i="9" s="1"/>
  <c r="J65" i="9" s="1"/>
  <c r="BE108" i="2"/>
  <c r="BE116" i="2"/>
  <c r="BE121" i="2"/>
  <c r="BE126" i="2"/>
  <c r="BE163" i="2"/>
  <c r="BE173" i="2"/>
  <c r="BE244" i="2"/>
  <c r="BE247" i="2"/>
  <c r="BE264" i="2"/>
  <c r="BE294" i="2"/>
  <c r="BE307" i="2"/>
  <c r="BE341" i="2"/>
  <c r="BE351" i="2"/>
  <c r="BE402" i="2"/>
  <c r="BE423" i="2"/>
  <c r="BE433" i="2"/>
  <c r="BE702" i="2"/>
  <c r="BE834" i="2"/>
  <c r="BE837" i="2"/>
  <c r="BE856" i="2"/>
  <c r="BE858" i="2"/>
  <c r="BE864" i="2"/>
  <c r="BE869" i="2"/>
  <c r="BE906" i="2"/>
  <c r="BE918" i="2"/>
  <c r="BE87" i="3"/>
  <c r="BE88" i="3"/>
  <c r="BE90" i="3"/>
  <c r="BE94" i="3"/>
  <c r="BE107" i="3"/>
  <c r="F55" i="4"/>
  <c r="BE87" i="4"/>
  <c r="BE88" i="4"/>
  <c r="BE89" i="4"/>
  <c r="BE93" i="4"/>
  <c r="BE97" i="4"/>
  <c r="BE95" i="5"/>
  <c r="BE99" i="5"/>
  <c r="BE105" i="5"/>
  <c r="BE109" i="5"/>
  <c r="BE688" i="2"/>
  <c r="BE766" i="2"/>
  <c r="BE775" i="2"/>
  <c r="BE819" i="2"/>
  <c r="BE848" i="2"/>
  <c r="BE887" i="2"/>
  <c r="BE889" i="2"/>
  <c r="BE901" i="2"/>
  <c r="BE912" i="2"/>
  <c r="BE916" i="2"/>
  <c r="BE926" i="2"/>
  <c r="BE931" i="2"/>
  <c r="BE939" i="2"/>
  <c r="BE955" i="2"/>
  <c r="BE964" i="2"/>
  <c r="BE975" i="2"/>
  <c r="BE997" i="2"/>
  <c r="BE1008" i="2"/>
  <c r="BE1094" i="2"/>
  <c r="BE86" i="3"/>
  <c r="BE89" i="3"/>
  <c r="BE91" i="3"/>
  <c r="BE93" i="3"/>
  <c r="BE106" i="3"/>
  <c r="BE108" i="3"/>
  <c r="BE91" i="4"/>
  <c r="BE98" i="4"/>
  <c r="BE99" i="4"/>
  <c r="BE94" i="5"/>
  <c r="BE96" i="5"/>
  <c r="BE100" i="5"/>
  <c r="BE103" i="5"/>
  <c r="BE106" i="5"/>
  <c r="BE108" i="5"/>
  <c r="BE110" i="5"/>
  <c r="BE112" i="5"/>
  <c r="BE113" i="5"/>
  <c r="BE114" i="5"/>
  <c r="BE115" i="5"/>
  <c r="BE121" i="5"/>
  <c r="BE131" i="5"/>
  <c r="BE133" i="5"/>
  <c r="BE134" i="5"/>
  <c r="BE136" i="5"/>
  <c r="BE137" i="5"/>
  <c r="BE140" i="5"/>
  <c r="BE141" i="5"/>
  <c r="BE144" i="5"/>
  <c r="BE146" i="5"/>
  <c r="BE150" i="5"/>
  <c r="BE153" i="5"/>
  <c r="BE167" i="5"/>
  <c r="BE172" i="5"/>
  <c r="BE173" i="5"/>
  <c r="BE185" i="5"/>
  <c r="BE188" i="5"/>
  <c r="BE196" i="5"/>
  <c r="BE899" i="2"/>
  <c r="BE904" i="2"/>
  <c r="BE910" i="2"/>
  <c r="BE921" i="2"/>
  <c r="BE101" i="7"/>
  <c r="BE102" i="7"/>
  <c r="BE109" i="7"/>
  <c r="BE113" i="7"/>
  <c r="BE118" i="7"/>
  <c r="BE132" i="7"/>
  <c r="BE87" i="8"/>
  <c r="BE92" i="8"/>
  <c r="BE102" i="8"/>
  <c r="BE108" i="8"/>
  <c r="BE111" i="8"/>
  <c r="BE112" i="8"/>
  <c r="BE113" i="8"/>
  <c r="BE115" i="8"/>
  <c r="BE117" i="8"/>
  <c r="BE118" i="8"/>
  <c r="E48" i="9"/>
  <c r="BE91" i="9"/>
  <c r="BK87" i="9"/>
  <c r="J87" i="9" s="1"/>
  <c r="J61" i="9" s="1"/>
  <c r="BK90" i="9"/>
  <c r="J90" i="9" s="1"/>
  <c r="J62" i="9" s="1"/>
  <c r="BK93" i="9"/>
  <c r="J93" i="9" s="1"/>
  <c r="J63" i="9" s="1"/>
  <c r="J34" i="5"/>
  <c r="AW58" i="1"/>
  <c r="F35" i="6"/>
  <c r="BB59" i="1"/>
  <c r="F34" i="2"/>
  <c r="BA55" i="1" s="1"/>
  <c r="F36" i="5"/>
  <c r="BC58" i="1"/>
  <c r="F35" i="9"/>
  <c r="BB62" i="1" s="1"/>
  <c r="F35" i="8"/>
  <c r="BB61" i="1"/>
  <c r="F35" i="3"/>
  <c r="BB56" i="1"/>
  <c r="J34" i="9"/>
  <c r="AW62" i="1"/>
  <c r="F37" i="9"/>
  <c r="BD62" i="1"/>
  <c r="J34" i="7"/>
  <c r="AW60" i="1"/>
  <c r="F35" i="2"/>
  <c r="BB55" i="1"/>
  <c r="J34" i="8"/>
  <c r="AW61" i="1" s="1"/>
  <c r="F36" i="2"/>
  <c r="BC55" i="1"/>
  <c r="F37" i="5"/>
  <c r="BD58" i="1"/>
  <c r="F37" i="7"/>
  <c r="BD60" i="1"/>
  <c r="F34" i="4"/>
  <c r="BA57" i="1"/>
  <c r="F37" i="2"/>
  <c r="BD55" i="1"/>
  <c r="F36" i="3"/>
  <c r="BC56" i="1"/>
  <c r="F34" i="6"/>
  <c r="BA59" i="1" s="1"/>
  <c r="J34" i="4"/>
  <c r="AW57" i="1"/>
  <c r="F37" i="4"/>
  <c r="BD57" i="1"/>
  <c r="J34" i="2"/>
  <c r="AW55" i="1"/>
  <c r="F37" i="6"/>
  <c r="BD59" i="1"/>
  <c r="F36" i="6"/>
  <c r="BC59" i="1"/>
  <c r="F35" i="7"/>
  <c r="BB60" i="1"/>
  <c r="F34" i="9"/>
  <c r="BA62" i="1" s="1"/>
  <c r="F35" i="5"/>
  <c r="BB58" i="1"/>
  <c r="F36" i="8"/>
  <c r="BC61" i="1"/>
  <c r="F35" i="4"/>
  <c r="BB57" i="1"/>
  <c r="F36" i="4"/>
  <c r="BC57" i="1"/>
  <c r="F34" i="5"/>
  <c r="BA58" i="1"/>
  <c r="J34" i="6"/>
  <c r="AW59" i="1"/>
  <c r="F36" i="7"/>
  <c r="BC60" i="1" s="1"/>
  <c r="F37" i="3"/>
  <c r="BD56" i="1"/>
  <c r="F34" i="8"/>
  <c r="BA61" i="1"/>
  <c r="F37" i="8"/>
  <c r="BD61" i="1"/>
  <c r="F36" i="9"/>
  <c r="BC62" i="1"/>
  <c r="F34" i="3"/>
  <c r="BA56" i="1"/>
  <c r="F34" i="7"/>
  <c r="BA60" i="1"/>
  <c r="J34" i="3"/>
  <c r="AW56" i="1" s="1"/>
  <c r="R104" i="2" l="1"/>
  <c r="R103" i="2" s="1"/>
  <c r="R85" i="4"/>
  <c r="R84" i="4"/>
  <c r="R86" i="7"/>
  <c r="R85" i="7"/>
  <c r="BK84" i="3"/>
  <c r="J84" i="3"/>
  <c r="J60" i="3"/>
  <c r="R84" i="3"/>
  <c r="R83" i="3" s="1"/>
  <c r="T104" i="2"/>
  <c r="T84" i="3"/>
  <c r="T83" i="3" s="1"/>
  <c r="T85" i="4"/>
  <c r="T84" i="4" s="1"/>
  <c r="P329" i="2"/>
  <c r="P103" i="2"/>
  <c r="AU55" i="1"/>
  <c r="T329" i="2"/>
  <c r="R87" i="5"/>
  <c r="R86" i="5"/>
  <c r="P85" i="4"/>
  <c r="P84" i="4"/>
  <c r="AU57" i="1" s="1"/>
  <c r="P87" i="5"/>
  <c r="P86" i="5"/>
  <c r="AU58" i="1" s="1"/>
  <c r="T86" i="7"/>
  <c r="T85" i="7" s="1"/>
  <c r="BK87" i="5"/>
  <c r="BK86" i="5"/>
  <c r="J86" i="5"/>
  <c r="J59" i="5"/>
  <c r="J84" i="8"/>
  <c r="J61" i="8"/>
  <c r="J85" i="3"/>
  <c r="J61" i="3"/>
  <c r="BK85" i="4"/>
  <c r="J85" i="4" s="1"/>
  <c r="J60" i="4" s="1"/>
  <c r="J88" i="5"/>
  <c r="J61" i="5" s="1"/>
  <c r="J81" i="6"/>
  <c r="J60" i="6"/>
  <c r="BK329" i="2"/>
  <c r="J329" i="2"/>
  <c r="J68" i="2"/>
  <c r="BK104" i="2"/>
  <c r="J104" i="2"/>
  <c r="J60" i="2"/>
  <c r="BK86" i="7"/>
  <c r="J86" i="7"/>
  <c r="J60" i="7" s="1"/>
  <c r="BK82" i="8"/>
  <c r="J82" i="8" s="1"/>
  <c r="J30" i="8" s="1"/>
  <c r="AG61" i="1" s="1"/>
  <c r="BK86" i="9"/>
  <c r="J86" i="9" s="1"/>
  <c r="J60" i="9" s="1"/>
  <c r="J33" i="7"/>
  <c r="AV60" i="1"/>
  <c r="AT60" i="1"/>
  <c r="J33" i="4"/>
  <c r="AV57" i="1"/>
  <c r="AT57" i="1"/>
  <c r="F33" i="9"/>
  <c r="AZ62" i="1"/>
  <c r="F33" i="2"/>
  <c r="AZ55" i="1" s="1"/>
  <c r="J30" i="6"/>
  <c r="AG59" i="1" s="1"/>
  <c r="J33" i="5"/>
  <c r="AV58" i="1"/>
  <c r="AT58" i="1"/>
  <c r="J33" i="8"/>
  <c r="AV61" i="1"/>
  <c r="AT61" i="1"/>
  <c r="J33" i="6"/>
  <c r="AV59" i="1"/>
  <c r="AT59" i="1"/>
  <c r="J33" i="3"/>
  <c r="AV56" i="1" s="1"/>
  <c r="AT56" i="1" s="1"/>
  <c r="J33" i="2"/>
  <c r="AV55" i="1"/>
  <c r="AT55" i="1"/>
  <c r="F33" i="3"/>
  <c r="AZ56" i="1"/>
  <c r="F33" i="8"/>
  <c r="AZ61" i="1"/>
  <c r="BC54" i="1"/>
  <c r="AY54" i="1"/>
  <c r="F33" i="4"/>
  <c r="AZ57" i="1"/>
  <c r="BD54" i="1"/>
  <c r="W33" i="1" s="1"/>
  <c r="F33" i="7"/>
  <c r="AZ60" i="1" s="1"/>
  <c r="F33" i="5"/>
  <c r="AZ58" i="1"/>
  <c r="F33" i="6"/>
  <c r="AZ59" i="1"/>
  <c r="J33" i="9"/>
  <c r="AV62" i="1"/>
  <c r="AT62" i="1"/>
  <c r="BB54" i="1"/>
  <c r="AX54" i="1"/>
  <c r="BA54" i="1"/>
  <c r="AW54" i="1"/>
  <c r="AK30" i="1" s="1"/>
  <c r="T103" i="2" l="1"/>
  <c r="J39" i="8"/>
  <c r="J39" i="6"/>
  <c r="J59" i="8"/>
  <c r="BK85" i="9"/>
  <c r="J85" i="9" s="1"/>
  <c r="J59" i="9" s="1"/>
  <c r="BK103" i="2"/>
  <c r="J103" i="2"/>
  <c r="J87" i="5"/>
  <c r="J60" i="5"/>
  <c r="BK85" i="7"/>
  <c r="J85" i="7"/>
  <c r="J30" i="7" s="1"/>
  <c r="AG60" i="1" s="1"/>
  <c r="AN60" i="1" s="1"/>
  <c r="BK84" i="4"/>
  <c r="J84" i="4" s="1"/>
  <c r="J59" i="4" s="1"/>
  <c r="BK83" i="3"/>
  <c r="J83" i="3" s="1"/>
  <c r="J30" i="3" s="1"/>
  <c r="AG56" i="1" s="1"/>
  <c r="AN56" i="1" s="1"/>
  <c r="AN61" i="1"/>
  <c r="AN59" i="1"/>
  <c r="AU54" i="1"/>
  <c r="AZ54" i="1"/>
  <c r="AV54" i="1" s="1"/>
  <c r="AK29" i="1" s="1"/>
  <c r="J30" i="2"/>
  <c r="AG55" i="1"/>
  <c r="AN55" i="1" s="1"/>
  <c r="W32" i="1"/>
  <c r="W30" i="1"/>
  <c r="J30" i="5"/>
  <c r="AG58" i="1" s="1"/>
  <c r="AN58" i="1" s="1"/>
  <c r="W31" i="1"/>
  <c r="J39" i="2" l="1"/>
  <c r="J59" i="2"/>
  <c r="J59" i="3"/>
  <c r="J39" i="7"/>
  <c r="J59" i="7"/>
  <c r="J39" i="3"/>
  <c r="J39" i="5"/>
  <c r="W29" i="1"/>
  <c r="AT54" i="1"/>
  <c r="J30" i="9"/>
  <c r="AG62" i="1"/>
  <c r="AN62" i="1" s="1"/>
  <c r="J30" i="4"/>
  <c r="AG57" i="1"/>
  <c r="AN57" i="1" s="1"/>
  <c r="J39" i="9" l="1"/>
  <c r="J39" i="4"/>
  <c r="AG54" i="1"/>
  <c r="AN54" i="1"/>
  <c r="AK26" i="1" l="1"/>
  <c r="AK35" i="1"/>
</calcChain>
</file>

<file path=xl/sharedStrings.xml><?xml version="1.0" encoding="utf-8"?>
<sst xmlns="http://schemas.openxmlformats.org/spreadsheetml/2006/main" count="15544" uniqueCount="2562">
  <si>
    <t>Export Komplet</t>
  </si>
  <si>
    <t>VZ</t>
  </si>
  <si>
    <t>2.0</t>
  </si>
  <si>
    <t>ZAMOK</t>
  </si>
  <si>
    <t>False</t>
  </si>
  <si>
    <t>{932fc1d1-dad0-4b08-8c83-4a3ac833491b}</t>
  </si>
  <si>
    <t>0,01</t>
  </si>
  <si>
    <t>21</t>
  </si>
  <si>
    <t>12</t>
  </si>
  <si>
    <t>REKAPITULACE STAVBY</t>
  </si>
  <si>
    <t>v ---  níže se nacházejí doplnkové a pomocné údaje k sestavám  --- v</t>
  </si>
  <si>
    <t>Návod na vyplnění</t>
  </si>
  <si>
    <t>0,001</t>
  </si>
  <si>
    <t>Kód:</t>
  </si>
  <si>
    <t>2026_AZPROJECT_002</t>
  </si>
  <si>
    <t>Měnit lze pouze buňky se žlutým podbarvením!_x000D_
_x000D_
1) v Rekapitulaci stavby vyplňte údaje o Účastníkovi (přenesou se do ostatních sestav i v jiných listech)_x000D_
_x000D_
2) na vybraných listech vyplňte v sestavě Soupis prací ceny u položek</t>
  </si>
  <si>
    <t>Stavba:</t>
  </si>
  <si>
    <t>STAVEBNÍ ÚPRAVY A PŘÍSTAVBA ČÁSTI OBJEKTU ZŠ V. HAVLA, PODĚBRADY</t>
  </si>
  <si>
    <t>KSO:</t>
  </si>
  <si>
    <t/>
  </si>
  <si>
    <t>CC-CZ:</t>
  </si>
  <si>
    <t>Místo:</t>
  </si>
  <si>
    <t>Poděbrady</t>
  </si>
  <si>
    <t>Datum:</t>
  </si>
  <si>
    <t>24. 7. 2026</t>
  </si>
  <si>
    <t>Zadavatel:</t>
  </si>
  <si>
    <t>IČ:</t>
  </si>
  <si>
    <t>00239640</t>
  </si>
  <si>
    <t>MĚSTO PODĚBRADY, JIŘÍHO NÁMĚSTÍ 20/1</t>
  </si>
  <si>
    <t>DIČ:</t>
  </si>
  <si>
    <t>CZ00239640</t>
  </si>
  <si>
    <t>Účastník:</t>
  </si>
  <si>
    <t>Vyplň údaj</t>
  </si>
  <si>
    <t>Projektant:</t>
  </si>
  <si>
    <t>27210341</t>
  </si>
  <si>
    <t>True</t>
  </si>
  <si>
    <t>AZ PROJECT spol. s r.o., Plynárenská 830, Kolín</t>
  </si>
  <si>
    <t>CZ27210341</t>
  </si>
  <si>
    <t>Zpracovatel:</t>
  </si>
  <si>
    <t>45547190</t>
  </si>
  <si>
    <t>Ing. Luboš Michalec</t>
  </si>
  <si>
    <t>CZ6804131477</t>
  </si>
  <si>
    <t>Poznámka:</t>
  </si>
  <si>
    <t>Soupis prací je sestaven s využitím Cenové soustavy ÚRS. Položky, které pochází z této cenové soustavy, jsou ve sloupci 'Cenová soustava' označeny popisem 'CS ÚRS' a úrovní příslušného kalendářního pololetí. Veškeré další informace vymezující popis a podmínky použití těchto položek z Cenové soustavy, které nejsou uvedeny přímo v soupisu prací, jsou neomezeně dálkově k dispozici na webu podminky.urs.cz.</t>
  </si>
  <si>
    <t>Cena bez DPH</t>
  </si>
  <si>
    <t>Sazba daně</t>
  </si>
  <si>
    <t>Základ daně</t>
  </si>
  <si>
    <t>Výše daně</t>
  </si>
  <si>
    <t>DPH</t>
  </si>
  <si>
    <t>základní</t>
  </si>
  <si>
    <t>snížená</t>
  </si>
  <si>
    <t>zákl. přenesená</t>
  </si>
  <si>
    <t>sníž. přenesená</t>
  </si>
  <si>
    <t>nulová</t>
  </si>
  <si>
    <t>Cena s DPH</t>
  </si>
  <si>
    <t>v</t>
  </si>
  <si>
    <t>CZK</t>
  </si>
  <si>
    <t>REKAPITULACE OBJEKTŮ STAVBY A SOUPISŮ PRACÍ</t>
  </si>
  <si>
    <t>Informatívní údaje z listů zakázek</t>
  </si>
  <si>
    <t>Kód</t>
  </si>
  <si>
    <t>Popis</t>
  </si>
  <si>
    <t>Cena bez DPH [CZK]</t>
  </si>
  <si>
    <t>Cena s DPH [CZK]</t>
  </si>
  <si>
    <t>Typ</t>
  </si>
  <si>
    <t>z toho Ostat._x000D_
náklady [CZK]</t>
  </si>
  <si>
    <t>DPH [CZK]</t>
  </si>
  <si>
    <t>Normohodiny [h]</t>
  </si>
  <si>
    <t>DPH základní [CZK]</t>
  </si>
  <si>
    <t>DPH snížená [CZK]</t>
  </si>
  <si>
    <t>DPH základní přenesená_x000D_
[CZK]</t>
  </si>
  <si>
    <t>DPH snížená přenesená_x000D_
[CZK]</t>
  </si>
  <si>
    <t>Základna_x000D_
DPH základní</t>
  </si>
  <si>
    <t>Základna_x000D_
DPH snížená</t>
  </si>
  <si>
    <t>Základna_x000D_
DPH zákl. přenesená</t>
  </si>
  <si>
    <t>Základna_x000D_
DPH sníž. přenesená</t>
  </si>
  <si>
    <t>Základna_x000D_
DPH nulová</t>
  </si>
  <si>
    <t>Náklady stavby celkem</t>
  </si>
  <si>
    <t>D</t>
  </si>
  <si>
    <t>0</t>
  </si>
  <si>
    <t>###NOIMPORT###</t>
  </si>
  <si>
    <t>IMPORT</t>
  </si>
  <si>
    <t>{00000000-0000-0000-0000-000000000000}</t>
  </si>
  <si>
    <t>/</t>
  </si>
  <si>
    <t>A</t>
  </si>
  <si>
    <t>Stavební část</t>
  </si>
  <si>
    <t>STA</t>
  </si>
  <si>
    <t>1</t>
  </si>
  <si>
    <t>{9396cfba-c63e-4784-989e-c9a1035e3e32}</t>
  </si>
  <si>
    <t>2</t>
  </si>
  <si>
    <t>B</t>
  </si>
  <si>
    <t>Zdravotechnika</t>
  </si>
  <si>
    <t>{4676957b-517d-4366-8f49-3e35a9a0c976}</t>
  </si>
  <si>
    <t>C</t>
  </si>
  <si>
    <t>Ústřední vytápění</t>
  </si>
  <si>
    <t>{2bcf9afc-20b4-4f2d-aa0b-9800eda46c71}</t>
  </si>
  <si>
    <t>Elektroinstalace - silnoproud</t>
  </si>
  <si>
    <t>{2018618e-fcbd-48a7-bd8e-a96f56f57d62}</t>
  </si>
  <si>
    <t>E</t>
  </si>
  <si>
    <t>Elektroinstalace - slaboproud</t>
  </si>
  <si>
    <t>{012b1b35-4146-4091-bbbe-5ed2eddf4264}</t>
  </si>
  <si>
    <t>F</t>
  </si>
  <si>
    <t>Vzduchotechnika</t>
  </si>
  <si>
    <t>{0c4b607f-a8b9-4690-a668-cdb2674ca40c}</t>
  </si>
  <si>
    <t>G</t>
  </si>
  <si>
    <t>Elektromontáže - bleskosvod</t>
  </si>
  <si>
    <t>{d7d1d7ab-b1ab-468b-9962-f01857830f42}</t>
  </si>
  <si>
    <t>H</t>
  </si>
  <si>
    <t>Vedlejší rozpočtové náklady</t>
  </si>
  <si>
    <t>{64add2e5-dd54-47d3-b9c7-f36cfd1c4869}</t>
  </si>
  <si>
    <t>a001</t>
  </si>
  <si>
    <t>plocha střechy</t>
  </si>
  <si>
    <t>m2</t>
  </si>
  <si>
    <t>162,448</t>
  </si>
  <si>
    <t>a002</t>
  </si>
  <si>
    <t>podlaha</t>
  </si>
  <si>
    <t>166,1</t>
  </si>
  <si>
    <t>KRYCÍ LIST SOUPISU PRACÍ</t>
  </si>
  <si>
    <t>a003</t>
  </si>
  <si>
    <t>lešení</t>
  </si>
  <si>
    <t>598</t>
  </si>
  <si>
    <t>a005</t>
  </si>
  <si>
    <t>malby nové</t>
  </si>
  <si>
    <t>598,729</t>
  </si>
  <si>
    <t>a006</t>
  </si>
  <si>
    <t>obklad keramický</t>
  </si>
  <si>
    <t>10,85</t>
  </si>
  <si>
    <t>a007</t>
  </si>
  <si>
    <t>plocha nové střechy</t>
  </si>
  <si>
    <t>175,043</t>
  </si>
  <si>
    <t>Objekt:</t>
  </si>
  <si>
    <t>A - Stavební část</t>
  </si>
  <si>
    <t>REKAPITULACE ČLENĚNÍ SOUPISU PRACÍ</t>
  </si>
  <si>
    <t>Kód dílu - Popis</t>
  </si>
  <si>
    <t>Cena celkem [CZK]</t>
  </si>
  <si>
    <t>-1</t>
  </si>
  <si>
    <t>HSV - Práce a dodávky HSV</t>
  </si>
  <si>
    <t xml:space="preserve">    1 - Zemní práce</t>
  </si>
  <si>
    <t xml:space="preserve">    2 - Zakládání</t>
  </si>
  <si>
    <t xml:space="preserve">    4 - Vodorovné konstrukce</t>
  </si>
  <si>
    <t xml:space="preserve">    6 - Úpravy povrchů, podlahy a osazování výplní</t>
  </si>
  <si>
    <t xml:space="preserve">    9 - Ostatní konstrukce a práce, bourání</t>
  </si>
  <si>
    <t xml:space="preserve">    997 - Doprava suti a vybouraných hmot</t>
  </si>
  <si>
    <t xml:space="preserve">    998 - Přesun hmot</t>
  </si>
  <si>
    <t>PSV - Práce a dodávky PSV</t>
  </si>
  <si>
    <t xml:space="preserve">    712 - Povlakové krytiny</t>
  </si>
  <si>
    <t xml:space="preserve">    713 - Izolace tepelné</t>
  </si>
  <si>
    <t xml:space="preserve">    714 - Akustická a protiotřesová opatření</t>
  </si>
  <si>
    <t xml:space="preserve">    727 - Zdravotechnika - protipožární ochrana</t>
  </si>
  <si>
    <t xml:space="preserve">    741 - Elektroinstalace - silnoproud</t>
  </si>
  <si>
    <t xml:space="preserve">    762 - Konstrukce tesařské</t>
  </si>
  <si>
    <t xml:space="preserve">    763 - Konstrukce suché výstavby</t>
  </si>
  <si>
    <t xml:space="preserve">    764 - Konstrukce klempířské</t>
  </si>
  <si>
    <t xml:space="preserve">    766 - Konstrukce truhlářské</t>
  </si>
  <si>
    <t xml:space="preserve">    767 - Konstrukce zámečnické</t>
  </si>
  <si>
    <t xml:space="preserve">    771 - Podlahy z dlaždic</t>
  </si>
  <si>
    <t xml:space="preserve">    776 - Podlahy povlakové</t>
  </si>
  <si>
    <t xml:space="preserve">    781 - Dokončovací práce - obklady</t>
  </si>
  <si>
    <t xml:space="preserve">    784 - Dokončovací práce - malby a tapety</t>
  </si>
  <si>
    <t xml:space="preserve">    786 - Dokončovací práce - stínění a čalounické úpravy</t>
  </si>
  <si>
    <t>SOUPIS PRACÍ</t>
  </si>
  <si>
    <t>PČ</t>
  </si>
  <si>
    <t>MJ</t>
  </si>
  <si>
    <t>Množství</t>
  </si>
  <si>
    <t>J.cena [CZK]</t>
  </si>
  <si>
    <t>Cenová soustava</t>
  </si>
  <si>
    <t>J. Nh [h]</t>
  </si>
  <si>
    <t>Nh celkem [h]</t>
  </si>
  <si>
    <t>J. hmotnost [t]</t>
  </si>
  <si>
    <t>Hmotnost celkem [t]</t>
  </si>
  <si>
    <t>J. suť [t]</t>
  </si>
  <si>
    <t>Suť Celkem [t]</t>
  </si>
  <si>
    <t>Náklady soupisu celkem</t>
  </si>
  <si>
    <t>HSV</t>
  </si>
  <si>
    <t>Práce a dodávky HSV</t>
  </si>
  <si>
    <t>ROZPOCET</t>
  </si>
  <si>
    <t>Zemní práce</t>
  </si>
  <si>
    <t>K</t>
  </si>
  <si>
    <t>131313702</t>
  </si>
  <si>
    <t>Hloubení nezapažených jam ručně s urovnáním dna do předepsaného profilu a spádu v hornině třídy těžitelnosti II skupiny 4 nesoudržných</t>
  </si>
  <si>
    <t>m3</t>
  </si>
  <si>
    <t>CS ÚRS 2026 01</t>
  </si>
  <si>
    <t>4</t>
  </si>
  <si>
    <t>-1283411472</t>
  </si>
  <si>
    <t>Online PSC</t>
  </si>
  <si>
    <t>https://podminky.urs.cz/item/CS_URS_2026_01/131313702</t>
  </si>
  <si>
    <t>174111101</t>
  </si>
  <si>
    <t>Zásyp sypaninou z jakékoliv horniny ručně s uložením výkopku ve vrstvách se zhutněním jam, šachet, rýh nebo kolem objektů v těchto vykopávkách</t>
  </si>
  <si>
    <t>-763706909</t>
  </si>
  <si>
    <t>https://podminky.urs.cz/item/CS_URS_2026_01/174111101</t>
  </si>
  <si>
    <t>Zakládání</t>
  </si>
  <si>
    <t>3</t>
  </si>
  <si>
    <t>632481215</t>
  </si>
  <si>
    <t>Separační vrstva k oddělení podlahových vrstev z geotextilie</t>
  </si>
  <si>
    <t>-243939604</t>
  </si>
  <si>
    <t>https://podminky.urs.cz/item/CS_URS_2026_01/632481215</t>
  </si>
  <si>
    <t>VV</t>
  </si>
  <si>
    <t>1,90*2,80</t>
  </si>
  <si>
    <t>0,60*1,30</t>
  </si>
  <si>
    <t>Součet</t>
  </si>
  <si>
    <t>273321411</t>
  </si>
  <si>
    <t>Základy z betonu železového (bez výztuže) desky z betonu bez zvláštních nároků na prostředí tř. C 20/25</t>
  </si>
  <si>
    <t>-551609524</t>
  </si>
  <si>
    <t>https://podminky.urs.cz/item/CS_URS_2026_01/273321411</t>
  </si>
  <si>
    <t>1,90*2,80*0,05</t>
  </si>
  <si>
    <t>0,60*1,30*0,05</t>
  </si>
  <si>
    <t>5</t>
  </si>
  <si>
    <t>273351121</t>
  </si>
  <si>
    <t>Bednění základů desek zřízení</t>
  </si>
  <si>
    <t>1339033775</t>
  </si>
  <si>
    <t>https://podminky.urs.cz/item/CS_URS_2026_01/273351121</t>
  </si>
  <si>
    <t>(1,90+2,80)*2*0,05</t>
  </si>
  <si>
    <t>(0,60+1,30)*2*0,05</t>
  </si>
  <si>
    <t>6</t>
  </si>
  <si>
    <t>273351122</t>
  </si>
  <si>
    <t>Bednění základů desek odstranění</t>
  </si>
  <si>
    <t>21172008</t>
  </si>
  <si>
    <t>https://podminky.urs.cz/item/CS_URS_2026_01/273351122</t>
  </si>
  <si>
    <t>7</t>
  </si>
  <si>
    <t>273362021</t>
  </si>
  <si>
    <t>Výztuž základů desek ze svařovaných sítí z drátů typu KARI</t>
  </si>
  <si>
    <t>t</t>
  </si>
  <si>
    <t>234097761</t>
  </si>
  <si>
    <t>https://podminky.urs.cz/item/CS_URS_2026_01/273362021</t>
  </si>
  <si>
    <t>1,90*2,80*3,033/1000</t>
  </si>
  <si>
    <t>0,60*1,30*3,033/1000</t>
  </si>
  <si>
    <t>Vodorovné konstrukce</t>
  </si>
  <si>
    <t>8</t>
  </si>
  <si>
    <t>410003101</t>
  </si>
  <si>
    <t>Vložení trub (chrániček) do otvorů vytvořených ve vodorovných konstrukcích včetně utěsnění vnější průřezové plochy do 0,02 m2, tloušťky zdi do 0,5 m</t>
  </si>
  <si>
    <t>kus</t>
  </si>
  <si>
    <t>-313295737</t>
  </si>
  <si>
    <t>https://podminky.urs.cz/item/CS_URS_2026_01/410003101</t>
  </si>
  <si>
    <t>9</t>
  </si>
  <si>
    <t>M</t>
  </si>
  <si>
    <t>28614205</t>
  </si>
  <si>
    <t>trubka kanalizační PP plnostěnná jednovrstvá DN 110x1000mm SN10</t>
  </si>
  <si>
    <t>m</t>
  </si>
  <si>
    <t>-1316526514</t>
  </si>
  <si>
    <t>10</t>
  </si>
  <si>
    <t>28614201</t>
  </si>
  <si>
    <t>trubka kanalizační PP plnostěnná jednovrstvá DN 110x500mm SN10</t>
  </si>
  <si>
    <t>-1346285527</t>
  </si>
  <si>
    <t>11</t>
  </si>
  <si>
    <t>28611878</t>
  </si>
  <si>
    <t>koleno kanalizační PP KG SN10 110x87°</t>
  </si>
  <si>
    <t>-532844517</t>
  </si>
  <si>
    <t>417321414</t>
  </si>
  <si>
    <t>Ztužující pásy a věnce z betonu železového (bez výztuže) tř. C 20/25</t>
  </si>
  <si>
    <t>-1602649254</t>
  </si>
  <si>
    <t>https://podminky.urs.cz/item/CS_URS_2026_01/417321414</t>
  </si>
  <si>
    <t>13</t>
  </si>
  <si>
    <t>417351115</t>
  </si>
  <si>
    <t>Bednění bočnic ztužujících pásů a věnců včetně vzpěr zřízení</t>
  </si>
  <si>
    <t>-1922152341</t>
  </si>
  <si>
    <t>https://podminky.urs.cz/item/CS_URS_2026_01/417351115</t>
  </si>
  <si>
    <t>0,125*(10,17+10,17)*2</t>
  </si>
  <si>
    <t>14</t>
  </si>
  <si>
    <t>417351116</t>
  </si>
  <si>
    <t>Bednění bočnic ztužujících pásů a věnců včetně vzpěr odstranění</t>
  </si>
  <si>
    <t>-734301008</t>
  </si>
  <si>
    <t>https://podminky.urs.cz/item/CS_URS_2026_01/417351116</t>
  </si>
  <si>
    <t>15</t>
  </si>
  <si>
    <t>417361821</t>
  </si>
  <si>
    <t>Výztuž ztužujících pásů a věnců z betonářské oceli 10 505 (R) nebo BSt 500</t>
  </si>
  <si>
    <t>883474274</t>
  </si>
  <si>
    <t>https://podminky.urs.cz/item/CS_URS_2026_01/417361821</t>
  </si>
  <si>
    <t>Úpravy povrchů, podlahy a osazování výplní</t>
  </si>
  <si>
    <t>16</t>
  </si>
  <si>
    <t>612135001</t>
  </si>
  <si>
    <t>Vyrovnání nerovností podkladu vnitřních omítaných ploch maltou, tl. do 10 mm vápenocementovou stěn</t>
  </si>
  <si>
    <t>1272820007</t>
  </si>
  <si>
    <t>https://podminky.urs.cz/item/CS_URS_2026_01/612135001</t>
  </si>
  <si>
    <t>19,15*3,90</t>
  </si>
  <si>
    <t>-3,00*3,15</t>
  </si>
  <si>
    <t>17</t>
  </si>
  <si>
    <t>612135091</t>
  </si>
  <si>
    <t>Vyrovnání nerovností podkladu vnitřních omítaných ploch Příplatek k ceně za každých dalších 5 mm tloušťky podkladní vrstvy přes 10 mm maltou vápenocementovou stěn</t>
  </si>
  <si>
    <t>831930863</t>
  </si>
  <si>
    <t>https://podminky.urs.cz/item/CS_URS_2026_01/612135091</t>
  </si>
  <si>
    <t>18</t>
  </si>
  <si>
    <t>612142001</t>
  </si>
  <si>
    <t>Pletivo vnitřních ploch v ploše nebo pruzích, na plném podkladu sklovláknité vtlačené do tmelu včetně tmelu stěn</t>
  </si>
  <si>
    <t>-1326774608</t>
  </si>
  <si>
    <t>https://podminky.urs.cz/item/CS_URS_2026_01/612142001</t>
  </si>
  <si>
    <t>19</t>
  </si>
  <si>
    <t>612311131</t>
  </si>
  <si>
    <t>Vápenný štuk vnitřních ploch tloušťky do 3 mm svislých konstrukcí stěn</t>
  </si>
  <si>
    <t>1991245644</t>
  </si>
  <si>
    <t>https://podminky.urs.cz/item/CS_URS_2026_01/612311131</t>
  </si>
  <si>
    <t>20</t>
  </si>
  <si>
    <t>622221113</t>
  </si>
  <si>
    <t>Montáž kontaktního zateplení lepením a mechanickým kotvením z desek z minerální vlny s kolmou orientací vláken na vnější stěny, na podklad dřevěný nebo kovový, tloušťky desek přes 40 do 80 mm</t>
  </si>
  <si>
    <t>-1399539096</t>
  </si>
  <si>
    <t>https://podminky.urs.cz/item/CS_URS_2026_01/622221113</t>
  </si>
  <si>
    <t>10,05*4,520*2</t>
  </si>
  <si>
    <t>-1,085*2,05*2*2</t>
  </si>
  <si>
    <t>a004</t>
  </si>
  <si>
    <t>63151511</t>
  </si>
  <si>
    <t>deska tepelně izolační minerální kontaktních fasád kolmé vlákno λ=0,040-0,041 tl 80mm</t>
  </si>
  <si>
    <t>429327269</t>
  </si>
  <si>
    <t>81,955*1,05 'Přepočtené koeficientem množství</t>
  </si>
  <si>
    <t>22</t>
  </si>
  <si>
    <t>622222001</t>
  </si>
  <si>
    <t>Montáž kontaktního zateplení vnějšího ostění, nadpraží nebo parapetu lepením z desek z minerální vlny s podélnou nebo kolmou orientací vláken nebo z kombinovaných desek (dodávka ve specifikaci) hloubky špalet do 200 mm, tloušťky desek do 40 mm</t>
  </si>
  <si>
    <t>-1561438721</t>
  </si>
  <si>
    <t>https://podminky.urs.cz/item/CS_URS_2026_01/622222001</t>
  </si>
  <si>
    <t>(1,085+2,05)*2*2</t>
  </si>
  <si>
    <t>23</t>
  </si>
  <si>
    <t>63151507</t>
  </si>
  <si>
    <t>deska tepelně izolační minerální kontaktních fasád kolmé vlákno λ=0,040-0,041 tl 40mm</t>
  </si>
  <si>
    <t>2094613086</t>
  </si>
  <si>
    <t>12,54*1,05 'Přepočtené koeficientem množství</t>
  </si>
  <si>
    <t>24</t>
  </si>
  <si>
    <t>622252001</t>
  </si>
  <si>
    <t>Montáž profilů kontaktního zateplení zakládacích soklových připevněných hmoždinkami</t>
  </si>
  <si>
    <t>564797265</t>
  </si>
  <si>
    <t>https://podminky.urs.cz/item/CS_URS_2026_01/622252001</t>
  </si>
  <si>
    <t>25</t>
  </si>
  <si>
    <t>59051645</t>
  </si>
  <si>
    <t>profil zakládací Al tl 0,7mm pro ETICS pro izolant tl 80mm</t>
  </si>
  <si>
    <t>268182984</t>
  </si>
  <si>
    <t>10,05*1,05 'Přepočtené koeficientem množství</t>
  </si>
  <si>
    <t>26</t>
  </si>
  <si>
    <t>622252002</t>
  </si>
  <si>
    <t>Montáž profilů kontaktního zateplení ostatních stěnových, dilatačních apod. lepených do tmelu</t>
  </si>
  <si>
    <t>-1977450751</t>
  </si>
  <si>
    <t>https://podminky.urs.cz/item/CS_URS_2026_01/622252002</t>
  </si>
  <si>
    <t>27</t>
  </si>
  <si>
    <t>63127416</t>
  </si>
  <si>
    <t>profil rohový PVC s výztužnou tkaninou š 100/100mm</t>
  </si>
  <si>
    <t>1800453514</t>
  </si>
  <si>
    <t>8,44*1,05 'Přepočtené koeficientem množství</t>
  </si>
  <si>
    <t>28</t>
  </si>
  <si>
    <t>59051476</t>
  </si>
  <si>
    <t>profil napojovací okenní PVC s výztužnou tkaninou 9mm</t>
  </si>
  <si>
    <t>-530711962</t>
  </si>
  <si>
    <t>(1,085*2+2,05)*2</t>
  </si>
  <si>
    <t>29</t>
  </si>
  <si>
    <t>622531022</t>
  </si>
  <si>
    <t>Omítka tenkovrstvá silikonová vnějších ploch probarvená bez penetrace zatíraná (škrábaná), zrnitost 2,0 mm stěn</t>
  </si>
  <si>
    <t>1494202135</t>
  </si>
  <si>
    <t>https://podminky.urs.cz/item/CS_URS_2026_01/622531022</t>
  </si>
  <si>
    <t>30</t>
  </si>
  <si>
    <t>629991012</t>
  </si>
  <si>
    <t>Zakrytí vnějších ploch před znečištěním včetně pozdějšího odkrytí výplní otvorů a svislých ploch fólií přilepenou na začišťovací lištu</t>
  </si>
  <si>
    <t>-2039784367</t>
  </si>
  <si>
    <t>https://podminky.urs.cz/item/CS_URS_2026_01/629991012</t>
  </si>
  <si>
    <t>1,085*2,05*2</t>
  </si>
  <si>
    <t>Ostatní konstrukce a práce, bourání</t>
  </si>
  <si>
    <t>31</t>
  </si>
  <si>
    <t>941111122</t>
  </si>
  <si>
    <t>Lešení řadové trubkové lehké pracovní s podlahami s provozním zatížením tř. 3 do 200 kg/m2 šířky tř. W09 od 0,9 do 1,2 m, výšky výšky přes 10 do 25 m montáž</t>
  </si>
  <si>
    <t>-2141953766</t>
  </si>
  <si>
    <t>https://podminky.urs.cz/item/CS_URS_2026_01/941111122</t>
  </si>
  <si>
    <t>(12,00+22,00+12,00)*13,00</t>
  </si>
  <si>
    <t>32</t>
  </si>
  <si>
    <t>941111222</t>
  </si>
  <si>
    <t>Lešení řadové trubkové lehké pracovní s podlahami s provozním zatížením tř. 3 do 200 kg/m2 šířky tř. W09 od 0,9 do 1,2 m, výšky výšky přes 10 do 25 m příplatek k ceně za každý den použití</t>
  </si>
  <si>
    <t>-742691501</t>
  </si>
  <si>
    <t>https://podminky.urs.cz/item/CS_URS_2026_01/941111222</t>
  </si>
  <si>
    <t>FIG</t>
  </si>
  <si>
    <t>Rozpad figury: a003</t>
  </si>
  <si>
    <t>598*120 'Přepočtené koeficientem množství</t>
  </si>
  <si>
    <t>33</t>
  </si>
  <si>
    <t>941111822</t>
  </si>
  <si>
    <t>Lešení řadové trubkové lehké pracovní s podlahami s provozním zatížením tř. 3 do 200 kg/m2 šířky tř. W09 od 0,9 do 1,2 m, výšky výšky přes 10 do 25 m demontáž</t>
  </si>
  <si>
    <t>224769855</t>
  </si>
  <si>
    <t>https://podminky.urs.cz/item/CS_URS_2026_01/941111822</t>
  </si>
  <si>
    <t>34</t>
  </si>
  <si>
    <t>944511111</t>
  </si>
  <si>
    <t>Síť ochranná zavěšená na konstrukci lešení z textilie z umělých vláken montáž</t>
  </si>
  <si>
    <t>-51782315</t>
  </si>
  <si>
    <t>https://podminky.urs.cz/item/CS_URS_2026_01/944511111</t>
  </si>
  <si>
    <t>35</t>
  </si>
  <si>
    <t>944511211</t>
  </si>
  <si>
    <t>Síť ochranná zavěšená na konstrukci lešení z textilie z umělých vláken příplatek k ceně za každý den použití</t>
  </si>
  <si>
    <t>1550656846</t>
  </si>
  <si>
    <t>https://podminky.urs.cz/item/CS_URS_2026_01/944511211</t>
  </si>
  <si>
    <t>36</t>
  </si>
  <si>
    <t>944511811</t>
  </si>
  <si>
    <t>Síť ochranná zavěšená na konstrukci lešení z textilie z umělých vláken demontáž</t>
  </si>
  <si>
    <t>-1734213497</t>
  </si>
  <si>
    <t>https://podminky.urs.cz/item/CS_URS_2026_01/944511811</t>
  </si>
  <si>
    <t>37</t>
  </si>
  <si>
    <t>949101111</t>
  </si>
  <si>
    <t>Lešení pomocné pracovní pro objekty pozemních staveb pro zatížení do 150 kg/m2, o výšce lešeňové podlahy do 1,9 m</t>
  </si>
  <si>
    <t>418422269</t>
  </si>
  <si>
    <t>https://podminky.urs.cz/item/CS_URS_2026_01/949101111</t>
  </si>
  <si>
    <t>38</t>
  </si>
  <si>
    <t>953943211</t>
  </si>
  <si>
    <t>Osazování drobných kovových předmětů kotvených do stěny hasicího přístroje</t>
  </si>
  <si>
    <t>173373166</t>
  </si>
  <si>
    <t>https://podminky.urs.cz/item/CS_URS_2026_01/953943211</t>
  </si>
  <si>
    <t>39</t>
  </si>
  <si>
    <t>44932003</t>
  </si>
  <si>
    <t>přístroj hasicí ruční práškový s ochranným štítem hasební schopnost 21A, 113B, C</t>
  </si>
  <si>
    <t>1864164680</t>
  </si>
  <si>
    <t>40</t>
  </si>
  <si>
    <t>963R</t>
  </si>
  <si>
    <t>Jeřáb k demontáži stropních panelů na střeše 2.NP - přístřešek nad vstupem na střechu - 8 motohod + doprava (200 km)</t>
  </si>
  <si>
    <t>soub</t>
  </si>
  <si>
    <t>-1606804013</t>
  </si>
  <si>
    <t>41</t>
  </si>
  <si>
    <t>965042121</t>
  </si>
  <si>
    <t>Bourání mazanin betonových nebo z litého asfaltu tl. do 100 mm, plochy do 1 m2</t>
  </si>
  <si>
    <t>-1834095593</t>
  </si>
  <si>
    <t>https://podminky.urs.cz/item/CS_URS_2026_01/965042121</t>
  </si>
  <si>
    <t>OBETONÁVKA EL. VEDENÍ NA STROPĚ</t>
  </si>
  <si>
    <t>0,15*0,08*76,00</t>
  </si>
  <si>
    <t>42</t>
  </si>
  <si>
    <t>977151112</t>
  </si>
  <si>
    <t>Jádrové vrty diamantovými korunkami do stavebních materiálů (železobetonu, betonu, cihel, obkladů, dlažeb, kamene) průměru přes 35 do 40 mm</t>
  </si>
  <si>
    <t>-351136121</t>
  </si>
  <si>
    <t>https://podminky.urs.cz/item/CS_URS_2026_01/977151112</t>
  </si>
  <si>
    <t>0,27*6</t>
  </si>
  <si>
    <t>43</t>
  </si>
  <si>
    <t>977151116</t>
  </si>
  <si>
    <t>Jádrové vrty diamantovými korunkami do stavebních materiálů (železobetonu, betonu, cihel, obkladů, dlažeb, kamene) průměru přes 70 do 80 mm</t>
  </si>
  <si>
    <t>-994073971</t>
  </si>
  <si>
    <t>https://podminky.urs.cz/item/CS_URS_2026_01/977151116</t>
  </si>
  <si>
    <t>0,27*4</t>
  </si>
  <si>
    <t>44</t>
  </si>
  <si>
    <t>977151121</t>
  </si>
  <si>
    <t>Jádrové vrty diamantovými korunkami do stavebních materiálů (železobetonu, betonu, cihel, obkladů, dlažeb, kamene) průměru přes 110 do 120 mm</t>
  </si>
  <si>
    <t>98614339</t>
  </si>
  <si>
    <t>https://podminky.urs.cz/item/CS_URS_2026_01/977151121</t>
  </si>
  <si>
    <t>0,27*1</t>
  </si>
  <si>
    <t>45</t>
  </si>
  <si>
    <t>993111111</t>
  </si>
  <si>
    <t>Dovoz a odvoz lešení včetně naložení a složení řadového, na vzdálenost do 10 km</t>
  </si>
  <si>
    <t>-1258895280</t>
  </si>
  <si>
    <t>https://podminky.urs.cz/item/CS_URS_2026_01/993111111</t>
  </si>
  <si>
    <t>46</t>
  </si>
  <si>
    <t>993111119</t>
  </si>
  <si>
    <t>Dovoz a odvoz lešení včetně naložení a složení řadového, na vzdálenost Příplatek k ceně za každých dalších i započatých 10 km přes 10 km</t>
  </si>
  <si>
    <t>867696880</t>
  </si>
  <si>
    <t>https://podminky.urs.cz/item/CS_URS_2026_01/993111119</t>
  </si>
  <si>
    <t>598*2 'Přepočtené koeficientem množství</t>
  </si>
  <si>
    <t>47</t>
  </si>
  <si>
    <t>962032112</t>
  </si>
  <si>
    <t>Bourání zdiva nadzákladového z cihel keramických děrovaných na maltu vápenocementovou, objemu přes 1 m3</t>
  </si>
  <si>
    <t>471834498</t>
  </si>
  <si>
    <t>https://podminky.urs.cz/item/CS_URS_2026_01/962032112</t>
  </si>
  <si>
    <t>1,60*0,55*3,33*2</t>
  </si>
  <si>
    <t>48</t>
  </si>
  <si>
    <t>962052211</t>
  </si>
  <si>
    <t>Bourání zdiva železobetonového nadzákladového, objemu přes 1 m3</t>
  </si>
  <si>
    <t>-2007222194</t>
  </si>
  <si>
    <t>https://podminky.urs.cz/item/CS_URS_2026_01/962052211</t>
  </si>
  <si>
    <t>atika</t>
  </si>
  <si>
    <t>(10,05*2+17,95)*0,30*1,48</t>
  </si>
  <si>
    <t>49</t>
  </si>
  <si>
    <t>965042231</t>
  </si>
  <si>
    <t>Bourání mazanin betonových tl přes 100 mm pl do 4 m2</t>
  </si>
  <si>
    <t>1454012407</t>
  </si>
  <si>
    <t>https://podminky.urs.cz/item/CS_URS_2026_01/965042231</t>
  </si>
  <si>
    <t>schody</t>
  </si>
  <si>
    <t>0,71*2,90</t>
  </si>
  <si>
    <t>50</t>
  </si>
  <si>
    <t>965049112</t>
  </si>
  <si>
    <t>Bourání mazanin Příplatek k cenám za bourání mazanin betonových se svařovanou sítí, tl. přes 100 mm</t>
  </si>
  <si>
    <t>1903709571</t>
  </si>
  <si>
    <t>https://podminky.urs.cz/item/CS_URS_2026_01/965049112</t>
  </si>
  <si>
    <t>51</t>
  </si>
  <si>
    <t>963012520</t>
  </si>
  <si>
    <t>Bourání stropů z desek nebo panelů železobetonových prefabrikovaných s dutinami z panelů, š. přes 300 mm tl. přes 140 mm</t>
  </si>
  <si>
    <t>-477020398</t>
  </si>
  <si>
    <t>https://podminky.urs.cz/item/CS_URS_2026_01/963012520</t>
  </si>
  <si>
    <t>1,20*3,50*0,25</t>
  </si>
  <si>
    <t>52</t>
  </si>
  <si>
    <t>965042141</t>
  </si>
  <si>
    <t>Bourání mazanin betonových nebo z litého asfaltu tl. do 100 mm, plochy přes 4 m2</t>
  </si>
  <si>
    <t>871889042</t>
  </si>
  <si>
    <t>https://podminky.urs.cz/item/CS_URS_2026_01/965042141</t>
  </si>
  <si>
    <t>a001*0,05</t>
  </si>
  <si>
    <t>Rozpad figury: a001</t>
  </si>
  <si>
    <t>17,95*9,05</t>
  </si>
  <si>
    <t>53</t>
  </si>
  <si>
    <t>965049111</t>
  </si>
  <si>
    <t>Bourání mazanin Příplatek k cenám za bourání mazanin betonových se svařovanou sítí, tl. do 100 mm</t>
  </si>
  <si>
    <t>176807518</t>
  </si>
  <si>
    <t>https://podminky.urs.cz/item/CS_URS_2026_01/965049111</t>
  </si>
  <si>
    <t>54</t>
  </si>
  <si>
    <t>793026089</t>
  </si>
  <si>
    <t>a001*0,10</t>
  </si>
  <si>
    <t>55</t>
  </si>
  <si>
    <t>-1091946889</t>
  </si>
  <si>
    <t>56</t>
  </si>
  <si>
    <t>96504144R</t>
  </si>
  <si>
    <t>Bourání mazanin škvárobetonových tl. přes 100 mm, plochy přes 4 m2 (jako C20/25)</t>
  </si>
  <si>
    <t>-1269051761</t>
  </si>
  <si>
    <t>a001*0,29</t>
  </si>
  <si>
    <t>57</t>
  </si>
  <si>
    <t>968072456</t>
  </si>
  <si>
    <t>Vybourání kovových rámů oken s křídly, dveřních zárubní, vrat, stěn, ostění nebo obkladů dveřních zárubní, plochy přes 2 m2</t>
  </si>
  <si>
    <t>https://podminky.urs.cz/item/CS_URS_2026_01/968072456</t>
  </si>
  <si>
    <t>2,90*2,70</t>
  </si>
  <si>
    <t>997</t>
  </si>
  <si>
    <t>Doprava suti a vybouraných hmot</t>
  </si>
  <si>
    <t>58</t>
  </si>
  <si>
    <t>997013152</t>
  </si>
  <si>
    <t>Vnitrostaveništní doprava suti a vybouraných hmot vodorovně do 50 m s naložením s omezením mechanizace pro budovy a haly výšky přes 6 do 9 m</t>
  </si>
  <si>
    <t>272136119</t>
  </si>
  <si>
    <t>https://podminky.urs.cz/item/CS_URS_2026_01/997013152</t>
  </si>
  <si>
    <t>59</t>
  </si>
  <si>
    <t>997013312</t>
  </si>
  <si>
    <t>Shoz na stavební suť montáž a demontáž shozu výšky přes 10 do 20 m</t>
  </si>
  <si>
    <t>627388591</t>
  </si>
  <si>
    <t>https://podminky.urs.cz/item/CS_URS_2026_01/997013312</t>
  </si>
  <si>
    <t>60</t>
  </si>
  <si>
    <t>997013322</t>
  </si>
  <si>
    <t>Shoz na stavební suť montáž a demontáž shozu výšky Příplatek za první a každý další den použití shozu výšky přes 10 do 20 m</t>
  </si>
  <si>
    <t>-855779555</t>
  </si>
  <si>
    <t>https://podminky.urs.cz/item/CS_URS_2026_01/997013322</t>
  </si>
  <si>
    <t>11,7*10 'Přepočtené koeficientem množství</t>
  </si>
  <si>
    <t>61</t>
  </si>
  <si>
    <t>997013501</t>
  </si>
  <si>
    <t>Odvoz suti a vybouraných hmot na skládku nebo meziskládku se složením, na vzdálenost do 1 km</t>
  </si>
  <si>
    <t>-1931753851</t>
  </si>
  <si>
    <t>https://podminky.urs.cz/item/CS_URS_2026_01/997013501</t>
  </si>
  <si>
    <t>62</t>
  </si>
  <si>
    <t>997013509</t>
  </si>
  <si>
    <t>Odvoz suti a vybouraných hmot na skládku nebo meziskládku se složením, na vzdálenost Příplatek k ceně za každý další započatý 1 km přes 1 km</t>
  </si>
  <si>
    <t>-859887567</t>
  </si>
  <si>
    <t>https://podminky.urs.cz/item/CS_URS_2026_01/997013509</t>
  </si>
  <si>
    <t>213,128*19 'Přepočtené koeficientem množství</t>
  </si>
  <si>
    <t>63</t>
  </si>
  <si>
    <t>997013609</t>
  </si>
  <si>
    <t>Poplatek za uložení stavebního odpadu na skládce (skládkovné) ze směsí nebo oddělených frakcí betonu, cihel a keramických výrobků zatříděného do Katalogu odpadů pod kódem 17 01 07</t>
  </si>
  <si>
    <t>-451433631</t>
  </si>
  <si>
    <t>https://podminky.urs.cz/item/CS_URS_2026_01/997013609</t>
  </si>
  <si>
    <t>64</t>
  </si>
  <si>
    <t>997013847</t>
  </si>
  <si>
    <t>Poplatek za uložení stavebního odpadu na skládce (skládkovné) asfaltového s obsahem dehtu zatříděného do Katalogu odpadů pod kódem 17 03 01</t>
  </si>
  <si>
    <t>1755509285</t>
  </si>
  <si>
    <t>https://podminky.urs.cz/item/CS_URS_2026_01/997013847</t>
  </si>
  <si>
    <t>65</t>
  </si>
  <si>
    <t>997013813</t>
  </si>
  <si>
    <t>Poplatek za uložení stavebního odpadu na skládce (skládkovné) z plastických hmot zatříděného do Katalogu odpadů pod kódem 17 02 03</t>
  </si>
  <si>
    <t>-1420832297</t>
  </si>
  <si>
    <t>https://podminky.urs.cz/item/CS_URS_2026_01/997013813</t>
  </si>
  <si>
    <t>66</t>
  </si>
  <si>
    <t>997013R</t>
  </si>
  <si>
    <t>Poplatek za uložení na skládce (skládkovné) - popílek, škvára a kotelní prach obsahující nebezpečné látky, kód odpadu 10 01 14. Orientační střední cena, přesná výše bude stanovena na základě provedeného výluhu odbornou firmou.</t>
  </si>
  <si>
    <t>-2109893039</t>
  </si>
  <si>
    <t>998</t>
  </si>
  <si>
    <t>Přesun hmot</t>
  </si>
  <si>
    <t>67</t>
  </si>
  <si>
    <t>998011009</t>
  </si>
  <si>
    <t>Přesun hmot pro budovy občanské výstavby, bydlení, výrobu a služby s nosnou svislou konstrukcí zděnou z cihel, tvárnic nebo kamene vodorovná dopravní vzdálenost do 100 m s omezením mechanizace pro budovy výšky přes 6 do 12 m</t>
  </si>
  <si>
    <t>https://podminky.urs.cz/item/CS_URS_2026_01/998011009</t>
  </si>
  <si>
    <t>PSV</t>
  </si>
  <si>
    <t>Práce a dodávky PSV</t>
  </si>
  <si>
    <t>712</t>
  </si>
  <si>
    <t>Povlakové krytiny</t>
  </si>
  <si>
    <t>68</t>
  </si>
  <si>
    <t>712331801</t>
  </si>
  <si>
    <t>Odstranění povlakové krytiny střech plochých do 10° z pásů uložených na sucho AIP nebo NAIP</t>
  </si>
  <si>
    <t>-879571386</t>
  </si>
  <si>
    <t>https://podminky.urs.cz/item/CS_URS_2026_01/712331801</t>
  </si>
  <si>
    <t>69</t>
  </si>
  <si>
    <t>712340831</t>
  </si>
  <si>
    <t>Odstranění povlakové krytiny střech plochých do 10° z přitavených pásů NAIP v plné ploše jednovrstvé</t>
  </si>
  <si>
    <t>860049318</t>
  </si>
  <si>
    <t>https://podminky.urs.cz/item/CS_URS_2026_01/712340831</t>
  </si>
  <si>
    <t>70</t>
  </si>
  <si>
    <t>712340832</t>
  </si>
  <si>
    <t>Odstranění povlakové krytiny střech plochých do 10° z přitavených pásů NAIP v plné ploše dvouvrstvé</t>
  </si>
  <si>
    <t>1159180417</t>
  </si>
  <si>
    <t>https://podminky.urs.cz/item/CS_URS_2026_01/712340832</t>
  </si>
  <si>
    <t>71</t>
  </si>
  <si>
    <t>712340833</t>
  </si>
  <si>
    <t>Odstranění povlakové krytiny střech plochých do 10° z přitavených pásů NAIP v plné ploše třívrstvé</t>
  </si>
  <si>
    <t>1553513699</t>
  </si>
  <si>
    <t>https://podminky.urs.cz/item/CS_URS_2026_01/712340833</t>
  </si>
  <si>
    <t>72</t>
  </si>
  <si>
    <t>712311101</t>
  </si>
  <si>
    <t>Provedení povlakové krytiny střech plochých do 10° natěradly a tmely za studena nátěrem lakem penetračním nebo asfaltovým</t>
  </si>
  <si>
    <t>-1886210125</t>
  </si>
  <si>
    <t>https://podminky.urs.cz/item/CS_URS_2026_01/712311101</t>
  </si>
  <si>
    <t>Provizorní zajištění proti vodě po bouracích pracech</t>
  </si>
  <si>
    <t>10,170*18,105</t>
  </si>
  <si>
    <t>73</t>
  </si>
  <si>
    <t>11163150</t>
  </si>
  <si>
    <t>lak penetrační asfaltový</t>
  </si>
  <si>
    <t>78339218</t>
  </si>
  <si>
    <t>184,128*0,00032 'Přepočtené koeficientem množství</t>
  </si>
  <si>
    <t>74</t>
  </si>
  <si>
    <t>712341559</t>
  </si>
  <si>
    <t>Provedení povlakové krytiny střech plochých do 10° pásy přitavením NAIP v plné ploše</t>
  </si>
  <si>
    <t>446148715</t>
  </si>
  <si>
    <t>https://podminky.urs.cz/item/CS_URS_2026_01/712341559</t>
  </si>
  <si>
    <t>12,170*20,105</t>
  </si>
  <si>
    <t>75</t>
  </si>
  <si>
    <t>62832002</t>
  </si>
  <si>
    <t>pás asfaltový natavitelný oxidovaný s vložkou ze skleněné rohože typu V60 s hrubozrnným posypem tl 4,2mm</t>
  </si>
  <si>
    <t>1548638529</t>
  </si>
  <si>
    <t>244,678*1,1655 'Přepočtené koeficientem množství</t>
  </si>
  <si>
    <t>76</t>
  </si>
  <si>
    <t>712361801</t>
  </si>
  <si>
    <t>Odstranění povlakové krytiny střech plochých do 10° z fólií položenou volně se svařovanými nebo lepenými spoji</t>
  </si>
  <si>
    <t>https://podminky.urs.cz/item/CS_URS_2026_01/712361801</t>
  </si>
  <si>
    <t>77</t>
  </si>
  <si>
    <t>712331111</t>
  </si>
  <si>
    <t>Provedení povlakové krytiny střech plochých do 10° pásy na sucho podkladní samolepící asfaltový pás</t>
  </si>
  <si>
    <t>2035914811</t>
  </si>
  <si>
    <t>https://podminky.urs.cz/item/CS_URS_2026_01/712331111</t>
  </si>
  <si>
    <t>9,469*18,485</t>
  </si>
  <si>
    <t>78</t>
  </si>
  <si>
    <t>62857011</t>
  </si>
  <si>
    <t>pás asfaltový samolepicí modifikovaný SBS s vložkou kombinovanou z různých materiálů a hrubozrnným břidličným posypem na horním povrchu tl 5,2mm</t>
  </si>
  <si>
    <t>1050827716</t>
  </si>
  <si>
    <t>175,034*1,1655 'Přepočtené koeficientem množství</t>
  </si>
  <si>
    <t>79</t>
  </si>
  <si>
    <t>712363611</t>
  </si>
  <si>
    <t>Provedení povlakové krytiny střech plochých do 10° z mechanicky kotvených hydroizolačních fólií včetně položení fólie a horkovzdušného svaření tl. tepelné izolace přes 240 mm budovy výšky do 18 m, kotvené do trapézového plechu nebo do dřeva vnitřní pole</t>
  </si>
  <si>
    <t>-651056144</t>
  </si>
  <si>
    <t>https://podminky.urs.cz/item/CS_URS_2026_01/712363611</t>
  </si>
  <si>
    <t>(18,10-0,927*2)*(9,297-1,81*2)</t>
  </si>
  <si>
    <t>80</t>
  </si>
  <si>
    <t>712363612</t>
  </si>
  <si>
    <t>Provedení povlakové krytiny střech plochých do 10° z mechanicky kotvených hydroizolačních fólií včetně položení fólie a horkovzdušného svaření tl. tepelné izolace přes 240 mm budovy výšky do 18 m, kotvené do trapézového plechu nebo do dřeva krajní pole</t>
  </si>
  <si>
    <t>1765135297</t>
  </si>
  <si>
    <t>https://podminky.urs.cz/item/CS_URS_2026_01/712363612</t>
  </si>
  <si>
    <t>1,81*(18,10-4,527*2)*2</t>
  </si>
  <si>
    <t>0,9297*(9,297-2,32*2)*2</t>
  </si>
  <si>
    <t>81</t>
  </si>
  <si>
    <t>712363613</t>
  </si>
  <si>
    <t>Provedení povlakové krytiny střech plochých do 10° z mechanicky kotvených hydroizolačních fólií včetně položení fólie a horkovzdušného svaření tl. tepelné izolace přes 240 mm budovy výšky do 18 m, kotvené do trapézového plechu nebo do dřeva rohové pole</t>
  </si>
  <si>
    <t>-347806356</t>
  </si>
  <si>
    <t>https://podminky.urs.cz/item/CS_URS_2026_01/712363613</t>
  </si>
  <si>
    <t>92,229-41,406</t>
  </si>
  <si>
    <t>82</t>
  </si>
  <si>
    <t>28322000R</t>
  </si>
  <si>
    <t>PVC střešní  folie s vložkou  z PES tkaniny (s klasifikací BROOF (t3) tj. nešířící požár po povrchu.</t>
  </si>
  <si>
    <t>525461836</t>
  </si>
  <si>
    <t>(18,10+9,297)*2*0,54</t>
  </si>
  <si>
    <t>214,047*1,1655 'Přepočtené koeficientem množství</t>
  </si>
  <si>
    <t>83</t>
  </si>
  <si>
    <t>712391171</t>
  </si>
  <si>
    <t>Provedení povlakové krytiny střech plochých do 10° -ostatní práce provedení vrstvy textilní podkladní</t>
  </si>
  <si>
    <t>-1986081773</t>
  </si>
  <si>
    <t>https://podminky.urs.cz/item/CS_URS_2026_01/712391171</t>
  </si>
  <si>
    <t>(9,411+18,076)*2*0,54</t>
  </si>
  <si>
    <t>Rozpad figury: a007</t>
  </si>
  <si>
    <t>9,470*18,484</t>
  </si>
  <si>
    <t>84</t>
  </si>
  <si>
    <t>69311006</t>
  </si>
  <si>
    <t>geotextilie tkaná separační, filtrační, výztužná PP pevnost v tahu 15kN/m</t>
  </si>
  <si>
    <t>823541023</t>
  </si>
  <si>
    <t>204,729*1,155 'Přepočtené koeficientem množství</t>
  </si>
  <si>
    <t>85</t>
  </si>
  <si>
    <t>712861801</t>
  </si>
  <si>
    <t>Odstranění povlakové krytiny ze svislých ploch z fólií na konstrukcích převyšující úroveň střechy položenou volně se svařovanými nebo lepenými spoji</t>
  </si>
  <si>
    <t>-665287483</t>
  </si>
  <si>
    <t>https://podminky.urs.cz/item/CS_URS_2026_01/712861801</t>
  </si>
  <si>
    <t>(17,95+9,05)*2*0,80</t>
  </si>
  <si>
    <t>86</t>
  </si>
  <si>
    <t>712998004</t>
  </si>
  <si>
    <t>Provedení povlakové krytiny střech - ostatní práce montáž odvodňovacího prvku atikového chrliče z PVC na dešťovou vodu DN 110</t>
  </si>
  <si>
    <t>1379866792</t>
  </si>
  <si>
    <t>https://podminky.urs.cz/item/CS_URS_2026_01/712998004</t>
  </si>
  <si>
    <t>87</t>
  </si>
  <si>
    <t>TWT.TWC50X100PVC</t>
  </si>
  <si>
    <t>Chrlič TOPWET TWC 50x100 PVC, 50/100 mm hranatý</t>
  </si>
  <si>
    <t>-1423340420</t>
  </si>
  <si>
    <t>88</t>
  </si>
  <si>
    <t>712998R</t>
  </si>
  <si>
    <t>Provedení povlakové krytiny střech - ostatní práce montáž a následná demontáž odvodňovacího prvku atikového chrliče z PVC na dešťovou vodu DN 110</t>
  </si>
  <si>
    <t>1437958907</t>
  </si>
  <si>
    <t>89</t>
  </si>
  <si>
    <t>TWT.TWC50X150BIT</t>
  </si>
  <si>
    <t>Chrlič TOPWET TWC 50x150 BIT, 50/150 mm hranatý</t>
  </si>
  <si>
    <t>-164526897</t>
  </si>
  <si>
    <t>90</t>
  </si>
  <si>
    <t>998712212</t>
  </si>
  <si>
    <t>Přesun hmot pro povlakové krytiny stanovený procentní sazbou (%) z ceny vodorovná dopravní vzdálenost do 50 m s omezením mechanizace v objektech výšky přes 6 do 12 m</t>
  </si>
  <si>
    <t>%</t>
  </si>
  <si>
    <t>1480268652</t>
  </si>
  <si>
    <t>https://podminky.urs.cz/item/CS_URS_2026_01/998712212</t>
  </si>
  <si>
    <t>713</t>
  </si>
  <si>
    <t>Izolace tepelné</t>
  </si>
  <si>
    <t>91</t>
  </si>
  <si>
    <t>713130853</t>
  </si>
  <si>
    <t>Odstranění tepelné izolace stěn a příček z rohoží, pásů, dílců, desek, bloků připevněných lepením z polystyrenu, tloušťka izolace přes 100 do 200 mm</t>
  </si>
  <si>
    <t>-1579542680</t>
  </si>
  <si>
    <t>https://podminky.urs.cz/item/CS_URS_2026_01/713130853</t>
  </si>
  <si>
    <t>(10,05*2+17,95)*1,48*2</t>
  </si>
  <si>
    <t>stěna</t>
  </si>
  <si>
    <t>222</t>
  </si>
  <si>
    <t>713132331</t>
  </si>
  <si>
    <t>Montáž tepelné izolace stěn do roštu dvousměrného výšky do 6 m</t>
  </si>
  <si>
    <t>1298008776</t>
  </si>
  <si>
    <t>https://podminky.urs.cz/item/CS_URS_2026_01/713132331</t>
  </si>
  <si>
    <t>223</t>
  </si>
  <si>
    <t>63148164</t>
  </si>
  <si>
    <t>deska tepelně izolační minerální provětrávaných fasád λ=0,034-0,035 tl 160mm</t>
  </si>
  <si>
    <t>-1874114378</t>
  </si>
  <si>
    <t>6,997*1,05 'Přepočtené koeficientem množství</t>
  </si>
  <si>
    <t>224</t>
  </si>
  <si>
    <t>63148159</t>
  </si>
  <si>
    <t>deska tepelně izolační minerální provětrávaných fasád λ=0,034-0,035 tl 60mm</t>
  </si>
  <si>
    <t>-906610895</t>
  </si>
  <si>
    <t>92</t>
  </si>
  <si>
    <t>713140823</t>
  </si>
  <si>
    <t>Odstranění tepelné izolace střech plochých z rohoží, pásů, dílců, desek, bloků nadstřešních izolací volně položených z polystyrenu suchého, tloušťka izolace přes 100 do 200 mm</t>
  </si>
  <si>
    <t>-166876779</t>
  </si>
  <si>
    <t>https://podminky.urs.cz/item/CS_URS_2026_01/713140823</t>
  </si>
  <si>
    <t>93</t>
  </si>
  <si>
    <t>713140825</t>
  </si>
  <si>
    <t>Odstranění tepelné izolace střech plochých z rohoží, pásů, dílců, desek, bloků nadstřešních izolací volně položených z pórobetonových desek do 200 mm</t>
  </si>
  <si>
    <t>1685298157</t>
  </si>
  <si>
    <t>https://podminky.urs.cz/item/CS_URS_2026_01/713140825</t>
  </si>
  <si>
    <t>94</t>
  </si>
  <si>
    <t>713113111</t>
  </si>
  <si>
    <t>Tepelná izolace lehkou stříkanou PUR pěnou s otevřenou buněčnou strukturou, objemové hmotnosti 10 kg/m3 stropů ze spodní strany</t>
  </si>
  <si>
    <t>1855047989</t>
  </si>
  <si>
    <t>https://podminky.urs.cz/item/CS_URS_2026_01/713113111</t>
  </si>
  <si>
    <t>9,47*18,484*0,32</t>
  </si>
  <si>
    <t>-1,56*18,484*0,32</t>
  </si>
  <si>
    <t>-1,60*7,095*0,32</t>
  </si>
  <si>
    <t>95</t>
  </si>
  <si>
    <t>713141152</t>
  </si>
  <si>
    <t>Montáž tepelné izolace střech plochých rohožemi, pásy, deskami, dílci, bloky (izolační materiál ve specifikaci) kladenými volně dvouvrstvá</t>
  </si>
  <si>
    <t>1379645169</t>
  </si>
  <si>
    <t>https://podminky.urs.cz/item/CS_URS_2026_01/713141152</t>
  </si>
  <si>
    <t>1,56*18,484*0,32</t>
  </si>
  <si>
    <t>1,60*7,095*0,32</t>
  </si>
  <si>
    <t>96</t>
  </si>
  <si>
    <t>63152104</t>
  </si>
  <si>
    <t>pás tepelně izolační univerzální λ=0,032-0,033 tl 160mm</t>
  </si>
  <si>
    <t>82062688</t>
  </si>
  <si>
    <t>12,86*2,1 'Přepočtené koeficientem množství</t>
  </si>
  <si>
    <t>97</t>
  </si>
  <si>
    <t>713133111</t>
  </si>
  <si>
    <t>Tepelná izolace lehkou stříkanou PUR pěnou s otevřenou buněčnou strukturou, objemové hmotnosti 10 kg/m3 stěn</t>
  </si>
  <si>
    <t>-1610380064</t>
  </si>
  <si>
    <t>https://podminky.urs.cz/item/CS_URS_2026_01/713133111</t>
  </si>
  <si>
    <t>(10,17+10,17)*4,60*0,200</t>
  </si>
  <si>
    <t>18,101*4,60*0,220</t>
  </si>
  <si>
    <t>-0,76*2,05*16*0,220</t>
  </si>
  <si>
    <t>-0,76*2,05*2*0,200</t>
  </si>
  <si>
    <t>-1,085*2,05*2*0,200</t>
  </si>
  <si>
    <t>98</t>
  </si>
  <si>
    <t>713141311</t>
  </si>
  <si>
    <t>Montáž tepelné izolace střech plochých spádovými klíny v ploše kladenými volně</t>
  </si>
  <si>
    <t>-450351710</t>
  </si>
  <si>
    <t>https://podminky.urs.cz/item/CS_URS_2026_01/713141311</t>
  </si>
  <si>
    <t>99</t>
  </si>
  <si>
    <t>28376141</t>
  </si>
  <si>
    <t>klín izolační spád do 5% EPS 100</t>
  </si>
  <si>
    <t>-521396952</t>
  </si>
  <si>
    <t>9,470*18,484*0,25</t>
  </si>
  <si>
    <t>100</t>
  </si>
  <si>
    <t>998713212</t>
  </si>
  <si>
    <t>Přesun hmot pro izolace tepelné stanovený procentní sazbou (%) z ceny vodorovná dopravní vzdálenost do 50 m s omezením mechanizace v objektech výšky přes 6 m do 12 m</t>
  </si>
  <si>
    <t>44000750</t>
  </si>
  <si>
    <t>https://podminky.urs.cz/item/CS_URS_2026_01/998713212</t>
  </si>
  <si>
    <t>714</t>
  </si>
  <si>
    <t>Akustická a protiotřesová opatření</t>
  </si>
  <si>
    <t>101</t>
  </si>
  <si>
    <t>714112221</t>
  </si>
  <si>
    <t>Montáž akustických obkladů z desek, ukotvených do sádrokartonové příčky jednovrstvých</t>
  </si>
  <si>
    <t>1342250991</t>
  </si>
  <si>
    <t>https://podminky.urs.cz/item/CS_URS_2026_01/714112221</t>
  </si>
  <si>
    <t>102</t>
  </si>
  <si>
    <t>ECP.G35581300</t>
  </si>
  <si>
    <t>Akusto Wall A/Akutex FT, NE, Bílá Frost, 2700x1200x40mm</t>
  </si>
  <si>
    <t>-202293198</t>
  </si>
  <si>
    <t>103</t>
  </si>
  <si>
    <t>71412101R</t>
  </si>
  <si>
    <t>Montáž akustických minerálních panelů podstropních s rozšířenou pohltivostí zvuku zavěšených na rošt viditelný</t>
  </si>
  <si>
    <t>-119647297</t>
  </si>
  <si>
    <t>104</t>
  </si>
  <si>
    <t>AP1</t>
  </si>
  <si>
    <t>AKUSTICKÝ PODHLED - ECOPHON FOCUS A GAMMA</t>
  </si>
  <si>
    <t>-753136799</t>
  </si>
  <si>
    <t>105</t>
  </si>
  <si>
    <t>AP2</t>
  </si>
  <si>
    <t>AKUSTICKÝ PODHLED - ECOPHON FOCUS A</t>
  </si>
  <si>
    <t>1190627275</t>
  </si>
  <si>
    <t>106</t>
  </si>
  <si>
    <t>998714212</t>
  </si>
  <si>
    <t>Přesun hmot pro akustická a protiotřesová opatření stanovený procentní sazbou (%) z ceny vodorovná dopravní vzdálenost do 50 m s omezením mechanizace v objektech výšky přes 6 do 12 m</t>
  </si>
  <si>
    <t>-649652425</t>
  </si>
  <si>
    <t>https://podminky.urs.cz/item/CS_URS_2026_01/998714212</t>
  </si>
  <si>
    <t>727</t>
  </si>
  <si>
    <t>Zdravotechnika - protipožární ochrana</t>
  </si>
  <si>
    <t>107</t>
  </si>
  <si>
    <t>727111042</t>
  </si>
  <si>
    <t>Protipožární trubní ucpávky potrubí bez izolace prostup stropem tloušťky 150 mm požární odolnost EI 120 DN 32</t>
  </si>
  <si>
    <t>1174696148</t>
  </si>
  <si>
    <t>https://podminky.urs.cz/item/CS_URS_2026_01/727111042</t>
  </si>
  <si>
    <t>108</t>
  </si>
  <si>
    <t>727213204</t>
  </si>
  <si>
    <t>Protipožární trubní ucpávky plastového potrubí prostup stropem tloušťky 150 mm požární odolnost EI 60 D 40</t>
  </si>
  <si>
    <t>1954763150</t>
  </si>
  <si>
    <t>https://podminky.urs.cz/item/CS_URS_2026_01/727213204</t>
  </si>
  <si>
    <t>109</t>
  </si>
  <si>
    <t>727213227</t>
  </si>
  <si>
    <t>Protipožární trubní ucpávky plastového potrubí prostup stropem tloušťky 150 mm požární odolnost EI 120 D 110</t>
  </si>
  <si>
    <t>1111744196</t>
  </si>
  <si>
    <t>https://podminky.urs.cz/item/CS_URS_2026_01/727213227</t>
  </si>
  <si>
    <t>741</t>
  </si>
  <si>
    <t>110</t>
  </si>
  <si>
    <t>741920486</t>
  </si>
  <si>
    <t>Protipožární ucpávky svazků kabelů prostup stropem tloušťky 300 mm rukávem, požární odolnost EI 90 při 50% zaplnění prostupu kabely průměr prostupu přes 113 do 122 mm</t>
  </si>
  <si>
    <t>-1067826840</t>
  </si>
  <si>
    <t>https://podminky.urs.cz/item/CS_URS_2026_01/741920486</t>
  </si>
  <si>
    <t>762</t>
  </si>
  <si>
    <t>Konstrukce tesařské</t>
  </si>
  <si>
    <t>111</t>
  </si>
  <si>
    <t>762361313</t>
  </si>
  <si>
    <t>Konstrukční vrstva pod klempířské prvky pro oplechování horních ploch zdí a nadezdívek (atik) z desek dřevoštěpkových šroubovaných do podkladu, tloušťky desky 25 mm</t>
  </si>
  <si>
    <t>67582688</t>
  </si>
  <si>
    <t>https://podminky.urs.cz/item/CS_URS_2026_01/762361313</t>
  </si>
  <si>
    <t>0,45*2,50</t>
  </si>
  <si>
    <t>0,30*35,80</t>
  </si>
  <si>
    <t>0,58*19,2</t>
  </si>
  <si>
    <t>112</t>
  </si>
  <si>
    <t>762431024</t>
  </si>
  <si>
    <t>Obložení stěn z dřevoštěpkových desek OSB přibíjených na pero a drážku nebroušených, tloušťky desky 18 mm</t>
  </si>
  <si>
    <t>1183522687</t>
  </si>
  <si>
    <t>https://podminky.urs.cz/item/CS_URS_2026_01/762431024</t>
  </si>
  <si>
    <t>SDA</t>
  </si>
  <si>
    <t>10,050*(3,62+0,32+0,58)*2</t>
  </si>
  <si>
    <t>SDB</t>
  </si>
  <si>
    <t>18,16*4,52*2</t>
  </si>
  <si>
    <t>-0,760*2,05*16*2</t>
  </si>
  <si>
    <t>SDC</t>
  </si>
  <si>
    <t>(7,868+1,655+0,527)*4,52*2</t>
  </si>
  <si>
    <t>-0,760*2,05*2*2</t>
  </si>
  <si>
    <t>113</t>
  </si>
  <si>
    <t>762439001</t>
  </si>
  <si>
    <t>Obložení stěn montáž roštu podkladového</t>
  </si>
  <si>
    <t>-933668772</t>
  </si>
  <si>
    <t>https://podminky.urs.cz/item/CS_URS_2026_01/762439001</t>
  </si>
  <si>
    <t>a1</t>
  </si>
  <si>
    <t>3,500*15</t>
  </si>
  <si>
    <t>a2</t>
  </si>
  <si>
    <t>3,500*2</t>
  </si>
  <si>
    <t>a3</t>
  </si>
  <si>
    <t>0,870*2</t>
  </si>
  <si>
    <t>a4</t>
  </si>
  <si>
    <t>1,085*4</t>
  </si>
  <si>
    <t>a5</t>
  </si>
  <si>
    <t>0,460*2</t>
  </si>
  <si>
    <t>a6</t>
  </si>
  <si>
    <t>10,050*4</t>
  </si>
  <si>
    <t>a7</t>
  </si>
  <si>
    <t>0,520*17</t>
  </si>
  <si>
    <t>b1</t>
  </si>
  <si>
    <t>3,820*4</t>
  </si>
  <si>
    <t>b2</t>
  </si>
  <si>
    <t>3,820*32</t>
  </si>
  <si>
    <t>b3</t>
  </si>
  <si>
    <t>0,760*32</t>
  </si>
  <si>
    <t>b4</t>
  </si>
  <si>
    <t>18,16*4</t>
  </si>
  <si>
    <t>b5</t>
  </si>
  <si>
    <t>0,460*30</t>
  </si>
  <si>
    <t>c1</t>
  </si>
  <si>
    <t>3,500*21</t>
  </si>
  <si>
    <t>c2</t>
  </si>
  <si>
    <t>7,870*4</t>
  </si>
  <si>
    <t>c3</t>
  </si>
  <si>
    <t>0,460*21</t>
  </si>
  <si>
    <t>c4</t>
  </si>
  <si>
    <t>0,530*4</t>
  </si>
  <si>
    <t>c5</t>
  </si>
  <si>
    <t>2,245*4</t>
  </si>
  <si>
    <t>c6</t>
  </si>
  <si>
    <t>0,760*4</t>
  </si>
  <si>
    <t>114</t>
  </si>
  <si>
    <t>60514106</t>
  </si>
  <si>
    <t>řezivo jehličnaté lať pevnostní třída S10-13 průřez 40x60mm</t>
  </si>
  <si>
    <t>799672761</t>
  </si>
  <si>
    <t>Mezisoučet</t>
  </si>
  <si>
    <t>492,6*0,04*0,06</t>
  </si>
  <si>
    <t>1,182*1,05 'Přepočtené koeficientem množství</t>
  </si>
  <si>
    <t>115</t>
  </si>
  <si>
    <t>762495000</t>
  </si>
  <si>
    <t>Spojovací prostředky olištování spár, obložení stropů, střešních podhledů a stěn hřebíky, vruty</t>
  </si>
  <si>
    <t>752066893</t>
  </si>
  <si>
    <t>https://podminky.urs.cz/item/CS_URS_2026_01/762495000</t>
  </si>
  <si>
    <t>116</t>
  </si>
  <si>
    <t>762810026</t>
  </si>
  <si>
    <t>Záklop stropů z dřevoštěpkových desek OSB šroubovaných na trámy na pero a drážku, tloušťky desky 22 mm</t>
  </si>
  <si>
    <t>1850284360</t>
  </si>
  <si>
    <t>https://podminky.urs.cz/item/CS_URS_2026_01/762810026</t>
  </si>
  <si>
    <t>117</t>
  </si>
  <si>
    <t>762895000</t>
  </si>
  <si>
    <t>Spojovací prostředky záklopu stropů, stropnic, podbíjení hřebíky, svorníky</t>
  </si>
  <si>
    <t>557458654</t>
  </si>
  <si>
    <t>https://podminky.urs.cz/item/CS_URS_2026_01/762895000</t>
  </si>
  <si>
    <t>118</t>
  </si>
  <si>
    <t>998762212</t>
  </si>
  <si>
    <t>Přesun hmot pro konstrukce tesařské stanovený procentní sazbou (%) z ceny vodorovná dopravní vzdálenost do 50 m s omezením mechanizace v objektech výšky přes 6 do 12 m</t>
  </si>
  <si>
    <t>457210591</t>
  </si>
  <si>
    <t>https://podminky.urs.cz/item/CS_URS_2026_01/998762212</t>
  </si>
  <si>
    <t>763</t>
  </si>
  <si>
    <t>Konstrukce suché výstavby</t>
  </si>
  <si>
    <t>119</t>
  </si>
  <si>
    <t>763164645</t>
  </si>
  <si>
    <t>Obklad konstrukcí sádrokartonovými deskami včetně ochranných úhelníků ve tvaru U rozvinuté šíře přes 0,6 do 1,2 m, opláštěný deskou protipožární impregnovanou DFH2, tl. 12,5 mm</t>
  </si>
  <si>
    <t>1380184604</t>
  </si>
  <si>
    <t>https://podminky.urs.cz/item/CS_URS_2026_01/763164645</t>
  </si>
  <si>
    <t>9,00*2</t>
  </si>
  <si>
    <t>120</t>
  </si>
  <si>
    <t>763712111</t>
  </si>
  <si>
    <t>Montáž svislé konstrukce příhradové sloupy, stojky (mimo rámových), zavětrovací prvky, průřezové plochy do 3000 cm2</t>
  </si>
  <si>
    <t>-850113509</t>
  </si>
  <si>
    <t>https://podminky.urs.cz/item/CS_URS_2026_01/763712111</t>
  </si>
  <si>
    <t>121</t>
  </si>
  <si>
    <t>61223110</t>
  </si>
  <si>
    <t>hranol konstrukční BSH vrstvený lepený nepohledový</t>
  </si>
  <si>
    <t>2121164342</t>
  </si>
  <si>
    <t>3,500*15*0,140*0,060</t>
  </si>
  <si>
    <t>3,500*2*0,160*0,060</t>
  </si>
  <si>
    <t>0,870*2*0,140*0,060</t>
  </si>
  <si>
    <t>1,085*4*0,140*0,060</t>
  </si>
  <si>
    <t>0,460*2*0,140*0,060</t>
  </si>
  <si>
    <t>10,050*4*0,140*0,060</t>
  </si>
  <si>
    <t>0,520*17*0,140*0,060</t>
  </si>
  <si>
    <t>3,820*4*0,140*0,060</t>
  </si>
  <si>
    <t>3,820*32*0,160*0,060</t>
  </si>
  <si>
    <t>0,760*32*0,160*0,060</t>
  </si>
  <si>
    <t>18,16*4*0,140*0,060</t>
  </si>
  <si>
    <t>0,460*30*0,160*0,060</t>
  </si>
  <si>
    <t>3,500*21*0,140*0,060</t>
  </si>
  <si>
    <t>7,870*4*0,140*0,060</t>
  </si>
  <si>
    <t>0,460*21*0,140*0,060</t>
  </si>
  <si>
    <t>0,530*4*0,140*0,060</t>
  </si>
  <si>
    <t>2,245*4*0,140*0,060</t>
  </si>
  <si>
    <t>0,760*4*0,140*0,060</t>
  </si>
  <si>
    <t>4,337*1,02 'Přepočtené koeficientem množství</t>
  </si>
  <si>
    <t>122</t>
  </si>
  <si>
    <t>763712212</t>
  </si>
  <si>
    <t>Montáž svislé konstrukce plnostěnné sloupy (mimo rámových), sloupky, paždíky, zavětrovací prvky, průřezové plochy přes 150 do 500 cm2</t>
  </si>
  <si>
    <t>426768664</t>
  </si>
  <si>
    <t>https://podminky.urs.cz/item/CS_URS_2026_01/763712212</t>
  </si>
  <si>
    <t>S1</t>
  </si>
  <si>
    <t>3,560*4</t>
  </si>
  <si>
    <t>S2</t>
  </si>
  <si>
    <t>123</t>
  </si>
  <si>
    <t>-661209404</t>
  </si>
  <si>
    <t>3,560*4*0,16*0,16</t>
  </si>
  <si>
    <t>3,560*4*0,16*0,24</t>
  </si>
  <si>
    <t>0,912*1,1 'Přepočtené koeficientem množství</t>
  </si>
  <si>
    <t>124</t>
  </si>
  <si>
    <t>763782112</t>
  </si>
  <si>
    <t>Montáž stropní konstrukce z průvlaků konstrukční délky do 15 m, průřezové plochy do 1000 cm2</t>
  </si>
  <si>
    <t>285413220</t>
  </si>
  <si>
    <t>https://podminky.urs.cz/item/CS_URS_2026_01/763782112</t>
  </si>
  <si>
    <t>N6</t>
  </si>
  <si>
    <t>9,450*2</t>
  </si>
  <si>
    <t>N7</t>
  </si>
  <si>
    <t>125</t>
  </si>
  <si>
    <t>570558240</t>
  </si>
  <si>
    <t>9,450*2*0,16*0,36</t>
  </si>
  <si>
    <t>9,450*2*0,24*0,36</t>
  </si>
  <si>
    <t>2,722*1,1 'Přepočtené koeficientem množství</t>
  </si>
  <si>
    <t>126</t>
  </si>
  <si>
    <t>763782212</t>
  </si>
  <si>
    <t xml:space="preserve">Montáž stropní konstrukce z plnostěnných nosníků (např. trámů, průvlaků, překladů) konstrukční délky do 15 m, průřezové plochy přes 50 do 150 cm2 - NOSNÍKY PALCO </t>
  </si>
  <si>
    <t>1682687169</t>
  </si>
  <si>
    <t>https://podminky.urs.cz/item/CS_URS_2026_01/763782212</t>
  </si>
  <si>
    <t>N1</t>
  </si>
  <si>
    <t>6,80*11</t>
  </si>
  <si>
    <t>N2</t>
  </si>
  <si>
    <t>5,60*2</t>
  </si>
  <si>
    <t>N3</t>
  </si>
  <si>
    <t>5,815*26</t>
  </si>
  <si>
    <t>N4</t>
  </si>
  <si>
    <t>4,545*13</t>
  </si>
  <si>
    <t>N5</t>
  </si>
  <si>
    <t>8,30*13</t>
  </si>
  <si>
    <t>127</t>
  </si>
  <si>
    <t>61223317</t>
  </si>
  <si>
    <t xml:space="preserve">I-nosník střední 60x60mm výška 320mm impregnovaný - NOSNÍKY PALCO </t>
  </si>
  <si>
    <t>1316727038</t>
  </si>
  <si>
    <t>404,175*1,1 'Přepočtené koeficientem množství</t>
  </si>
  <si>
    <t>128</t>
  </si>
  <si>
    <t>612R</t>
  </si>
  <si>
    <t>Jeřáb - pro dopravu a montáž tesařských prvků a nosníků PALCO na strop nad 2.NP</t>
  </si>
  <si>
    <t>468660936</t>
  </si>
  <si>
    <t>129</t>
  </si>
  <si>
    <t>763-příčka</t>
  </si>
  <si>
    <t>Provizorní stěna po dobu stavby (3000×3150mm),_x000D_
nosný rám trámky 100/100mm + desky osb P+D tl.20mm, zámek fab, dveře 1100/1970mm</t>
  </si>
  <si>
    <t>ks</t>
  </si>
  <si>
    <t>-1839969492</t>
  </si>
  <si>
    <t>130</t>
  </si>
  <si>
    <t>763-MP</t>
  </si>
  <si>
    <t>Montáž minerálního podhledu s vyjímatelnými panely</t>
  </si>
  <si>
    <t>1710117946</t>
  </si>
  <si>
    <t>131</t>
  </si>
  <si>
    <t>3610177950</t>
  </si>
  <si>
    <t>Kazeta minerální akustická KCS Ecomin Planet 600×600×13 mm</t>
  </si>
  <si>
    <t>481872873</t>
  </si>
  <si>
    <t>132</t>
  </si>
  <si>
    <t>763-SD1</t>
  </si>
  <si>
    <t xml:space="preserve">Akustická sádrokartonová příčka tl. 185 mm s dvojitým opláštěním a vnitřní deskou z pozink plechu (RIGIPS 3.41.19 RC3 ): (EI 90) - SD1 akustická sádrokartonová příčka tl. 185 mm s dvojitým opláštěním a vnitřní deskou z pozink plechu (RIGIPS 3.41.19 RC3 ): (EI 90) sádrokartonová deska MA(DF) 1×12,5 mm + 1 × RigiStabil 12,5 = 25 mm, minerální vata 	40 mm do nosného plech. profilu R-CW 50 = 50 mm, sádrokartonová deska 1 × RigiStabil 12,5 mm, plech pozinkovaný 0,8 mm, minerální vata 40 mm do nosného plech. profilu R-CW 70 = 70 mm, sádrokartonová deska MA(DF) 1× 12,5 mm + 1× RigiStabil 	25 mm </t>
  </si>
  <si>
    <t>-1008106223</t>
  </si>
  <si>
    <t>(6,745+18,105-0,90*2)*3,58</t>
  </si>
  <si>
    <t>133</t>
  </si>
  <si>
    <t>763-SD1x</t>
  </si>
  <si>
    <t xml:space="preserve">Akustická sádrokartonová příčka tl. 165 mm s dvojitým opláštěním a vnitřní deskou z pozink plechu (RIGIPS 3.41.19 RC3): (EI 90) - SD1*	akustická sádrokartonová příčka tl. 165 mm s dvojitým opláštěním a vnitřní deskou z pozink plechu (RIGIPS 3.41.19 RC3 ): (EI 90) sádrokartonová deska MA(DF) 1× 12,5 mm + 1 × RigiStabil 12,5 = 25 mm, minerální vata 40 mm do nosného plech. profilu R-CW 50	= 50 mm, sádrokartonová deska 1× RigiStabil 12,5 mm, plech pozinkovaný 0,8 mm, minerální vata 40 mm do nosného plech. profilu R-CW 50 = 50 mm, sádrokartonová deska MA(DF) 1× 12,5 mm + 1× RigiStabil 	25 mm </t>
  </si>
  <si>
    <t>2097111310</t>
  </si>
  <si>
    <t>(2,51*2-0,80*2)*3,58</t>
  </si>
  <si>
    <t>134</t>
  </si>
  <si>
    <t>763-SD2</t>
  </si>
  <si>
    <t>Sádrokartonová předsazená stěna volně stojící (u instalací, konstrukcí ): sádrokartonová deska RB 15 mm na ocelovém nosném roštu (bez požární odolnosti)</t>
  </si>
  <si>
    <t>536523215</t>
  </si>
  <si>
    <t>(0,175+1,13)*3,58</t>
  </si>
  <si>
    <t>(0,175+0,825+0,175)*3,58</t>
  </si>
  <si>
    <t>(0,175+0,850+0,175)*3,58</t>
  </si>
  <si>
    <t>(0,175+0,795+0,175)*3,58</t>
  </si>
  <si>
    <t>(0,175+1,145)*3,58</t>
  </si>
  <si>
    <t>(0,214+0,210+0,214)*3,58</t>
  </si>
  <si>
    <t>(0,214+0,506)*3,58</t>
  </si>
  <si>
    <t>(0,214+0,520)*3,58</t>
  </si>
  <si>
    <t>135</t>
  </si>
  <si>
    <t>763-SD3</t>
  </si>
  <si>
    <t>Sádrokartonová předsazená stěna volně stojící (min EW15) předstěna u obvodové stěny SDA, SDA*, SDB, SDB*): sádrokartonová deska RF (DF) 2 × 12,5 mm na ocelovém nosném roštu (odsazená 50 mm)</t>
  </si>
  <si>
    <t>-1807467396</t>
  </si>
  <si>
    <t>(2,51+6,745+6,745+2,504)*3,58</t>
  </si>
  <si>
    <t>-0,76*2,05*2</t>
  </si>
  <si>
    <t>-1,085*2,05*2</t>
  </si>
  <si>
    <t>136</t>
  </si>
  <si>
    <t>763-SD4</t>
  </si>
  <si>
    <t>Sádrokartonový vodorovný podhled (pod nosnou konstrukcí střechy (min EI15DP1) ( nosníky s tepelnou izolací - PUR pěna 300 mm(ST1), v části minerální vata( ST1* ) : sádrokartonová deska RF (DF) - 2 × 12,5 mm osazená na dvojitém ocelovém nosném roštu z R-CD profilů</t>
  </si>
  <si>
    <t>-743398664</t>
  </si>
  <si>
    <t>3.13 CHODBA</t>
  </si>
  <si>
    <t>9,60</t>
  </si>
  <si>
    <t>3.14 KABINET</t>
  </si>
  <si>
    <t>17,8</t>
  </si>
  <si>
    <t>3.15 UČEBNA</t>
  </si>
  <si>
    <t>60,50</t>
  </si>
  <si>
    <t>3.16 UČEBNA</t>
  </si>
  <si>
    <t>3.17 KABINET</t>
  </si>
  <si>
    <t>17,70</t>
  </si>
  <si>
    <t>137</t>
  </si>
  <si>
    <t>763-SD5</t>
  </si>
  <si>
    <t>Sádrokartonový vodorovný podhled: (pod SD 4), minerální vata 40 mm, sádrokartonová deska 1 × 12,5 mm (bez požární odolnosti), na ocelovém nosném roštu a závěsech (bez požární odolnosti)</t>
  </si>
  <si>
    <t>619767310</t>
  </si>
  <si>
    <t>138</t>
  </si>
  <si>
    <t>763-SD6</t>
  </si>
  <si>
    <t>Obklad meziokenních sloupků - sádrokartonová deska RF (DF)	12,5 mm (s požární odolností EW15), šířka 300 mm</t>
  </si>
  <si>
    <t>-844296403</t>
  </si>
  <si>
    <t>2,05*12</t>
  </si>
  <si>
    <t>139</t>
  </si>
  <si>
    <t>763-SD7</t>
  </si>
  <si>
    <t>Sádrokartonová stěna šachty volně stojící (EI30) sádrokartonová deska RF(DF) 2 × 12,5 mm _x000D_
na ocelovém nosném roštu</t>
  </si>
  <si>
    <t>-863061152</t>
  </si>
  <si>
    <t>(0,45+0,60+0,45)*3,58*3</t>
  </si>
  <si>
    <t>140</t>
  </si>
  <si>
    <t>763172413</t>
  </si>
  <si>
    <t>Montáž dvířek pro konstrukce ze sádrokartonových desek revizních protipožárních pro příčky a předsazené stěny velikost (šxv) 400 x 400 mm</t>
  </si>
  <si>
    <t>-2101685909</t>
  </si>
  <si>
    <t>https://podminky.urs.cz/item/CS_URS_2026_01/763172413</t>
  </si>
  <si>
    <t>141</t>
  </si>
  <si>
    <t>59030761</t>
  </si>
  <si>
    <t>dvířka revizní protipožární pro stěny a podhledy EI 60 400x400 mm</t>
  </si>
  <si>
    <t>-1427115840</t>
  </si>
  <si>
    <t>142</t>
  </si>
  <si>
    <t>763-SD8</t>
  </si>
  <si>
    <t>Obklad dřevěných konstrukcí (sloupy) (R15DP2) sádrokartonová deska 1 × RF(DF) 12,5 mm s ochrannými Alu úhelníky 12×23 mm</t>
  </si>
  <si>
    <t>1643011891</t>
  </si>
  <si>
    <t>3,58*8</t>
  </si>
  <si>
    <t>143</t>
  </si>
  <si>
    <t>763181311</t>
  </si>
  <si>
    <t>Výplně otvorů konstrukcí ze sádrokartonových desek montáž zárubně kovové s konstrukcí jednokřídlové</t>
  </si>
  <si>
    <t>1961653742</t>
  </si>
  <si>
    <t>https://podminky.urs.cz/item/CS_URS_2026_01/763181311</t>
  </si>
  <si>
    <t>144</t>
  </si>
  <si>
    <t>5533R1</t>
  </si>
  <si>
    <t>zárubeň jednokřídlá hliník pro sádrokartonové příčky tl stěny 110-150mm rozměru 800/1970, 2100mm</t>
  </si>
  <si>
    <t>-308345696</t>
  </si>
  <si>
    <t>145</t>
  </si>
  <si>
    <t>5533R2</t>
  </si>
  <si>
    <t>zárubeň jednokřídlá hliník pro sádrokartonové příčky tl stěny 110-150mm rozměru 900/1970, 2100mm</t>
  </si>
  <si>
    <t>-1075630096</t>
  </si>
  <si>
    <t>146</t>
  </si>
  <si>
    <t>763181411</t>
  </si>
  <si>
    <t>Výplně otvorů konstrukcí ze sádrokartonových desek ztužující výplň otvoru pro dveře s CW a UW profilem, výšky příčky do 2,60 m</t>
  </si>
  <si>
    <t>1136679310</t>
  </si>
  <si>
    <t>https://podminky.urs.cz/item/CS_URS_2026_01/763181411</t>
  </si>
  <si>
    <t>147</t>
  </si>
  <si>
    <t>763251221.FMC</t>
  </si>
  <si>
    <t>Sádrovláknitá podlaha 2E22 tl 35 mm z podlahových prvků Fermacell tl 25 mm podsyp 10 mm REI 60</t>
  </si>
  <si>
    <t>-726649890</t>
  </si>
  <si>
    <t>148</t>
  </si>
  <si>
    <t>763251391</t>
  </si>
  <si>
    <t>Podlaha ze sádrovláknitých desek na pero a drážku Příplatek k cenám za každých dalších 10 mm suchého podsypu</t>
  </si>
  <si>
    <t>2112631387</t>
  </si>
  <si>
    <t>https://podminky.urs.cz/item/CS_URS_2026_01/763251391</t>
  </si>
  <si>
    <t>Rozpad figury: a002</t>
  </si>
  <si>
    <t>166,1*2 'Přepočtené koeficientem množství</t>
  </si>
  <si>
    <t>149</t>
  </si>
  <si>
    <t>763251222R</t>
  </si>
  <si>
    <t>Doplnění sádrovláknité podlahy tl 35 mm z podlahových prvků tl 25 mm sádrovláknitou deskou tl 10 mm bez podsypu</t>
  </si>
  <si>
    <t>971304355</t>
  </si>
  <si>
    <t>150</t>
  </si>
  <si>
    <t>763158111</t>
  </si>
  <si>
    <t>Podlaha ze sádrokartonových desek ostatní práce a konstrukce na sádrokartonových podlahách vyrovnání nerovností podkladu samonivelační stěrkou tl. 10 mm</t>
  </si>
  <si>
    <t>853423221</t>
  </si>
  <si>
    <t>https://podminky.urs.cz/item/CS_URS_2026_01/763158111</t>
  </si>
  <si>
    <t>151</t>
  </si>
  <si>
    <t>998763412</t>
  </si>
  <si>
    <t>Přesun hmot pro konstrukce montované z desek sádrokartonových, sádrovláknitých, cementovláknitých nebo cementových stanovený procentní sazbou (%) z ceny vodorovná dopravní vzdálenost do 50 m s omezením mechanizace v objektech výšky přes 6 do 12 m</t>
  </si>
  <si>
    <t>-350541557</t>
  </si>
  <si>
    <t>https://podminky.urs.cz/item/CS_URS_2026_01/998763412</t>
  </si>
  <si>
    <t>764</t>
  </si>
  <si>
    <t>Konstrukce klempířské</t>
  </si>
  <si>
    <t>152</t>
  </si>
  <si>
    <t>764002841</t>
  </si>
  <si>
    <t>Demontáž klempířských konstrukcí oplechování horních ploch zdí a nadezdívek do suti</t>
  </si>
  <si>
    <t>-1794368485</t>
  </si>
  <si>
    <t>https://podminky.urs.cz/item/CS_URS_2026_01/764002841</t>
  </si>
  <si>
    <t>(10,05*2+17,95)</t>
  </si>
  <si>
    <t>19,15+1,60*2</t>
  </si>
  <si>
    <t>153</t>
  </si>
  <si>
    <t>764002861</t>
  </si>
  <si>
    <t>Demontáž klempířských konstrukcí oplechování říms do suti</t>
  </si>
  <si>
    <t>1932116771</t>
  </si>
  <si>
    <t>https://podminky.urs.cz/item/CS_URS_2026_01/764002861</t>
  </si>
  <si>
    <t>154</t>
  </si>
  <si>
    <t>764214606</t>
  </si>
  <si>
    <t>Oplechování horních ploch zdí a nadezdívek (atik) z pozinkovaného plechu s povrchovou úpravou mechanicky kotvené rš 500 mm</t>
  </si>
  <si>
    <t>849963428</t>
  </si>
  <si>
    <t>https://podminky.urs.cz/item/CS_URS_2026_01/764214606</t>
  </si>
  <si>
    <t>10,17+19,128+10,17</t>
  </si>
  <si>
    <t>155</t>
  </si>
  <si>
    <t>764216603</t>
  </si>
  <si>
    <t>Oplechování parapetů z pozinkovaného plechu s povrchovou úpravou rovných mechanicky kotvené, bez rohů rš 250 mm</t>
  </si>
  <si>
    <t>1710668883</t>
  </si>
  <si>
    <t>https://podminky.urs.cz/item/CS_URS_2026_01/764216603</t>
  </si>
  <si>
    <t>0,76*18</t>
  </si>
  <si>
    <t>1,085*2</t>
  </si>
  <si>
    <t>156</t>
  </si>
  <si>
    <t>998764212</t>
  </si>
  <si>
    <t>Přesun hmot pro konstrukce klempířské stanovený procentní sazbou (%) z ceny vodorovná dopravní vzdálenost do 50 m základní v objektech výšky přes 6 do 12 m</t>
  </si>
  <si>
    <t>1384126406</t>
  </si>
  <si>
    <t>https://podminky.urs.cz/item/CS_URS_2026_01/998764212</t>
  </si>
  <si>
    <t>766</t>
  </si>
  <si>
    <t>Konstrukce truhlářské</t>
  </si>
  <si>
    <t>157</t>
  </si>
  <si>
    <t>766622126</t>
  </si>
  <si>
    <t>Montáž oken plastových včetně montáže rámu plochy přes 1 m2 otevíravých do dřevěné konstrukce, výšky přes 1,5 do 2,5 m</t>
  </si>
  <si>
    <t>886854493</t>
  </si>
  <si>
    <t>https://podminky.urs.cz/item/CS_URS_2026_01/766622126</t>
  </si>
  <si>
    <t>158</t>
  </si>
  <si>
    <t>61140054</t>
  </si>
  <si>
    <t>okno plastové otevíravé/sklopné trojsklo přes plochu 1m2 v 1,5-2,5m - SOUČINITEL PROSTUPU TEPLA   Uw   max   = 0,85 W/m2K, třída zvukové izolace  TZI 3 ( Rw min 36 dB)</t>
  </si>
  <si>
    <t>-1166999451</t>
  </si>
  <si>
    <t>0,76*2,05*18</t>
  </si>
  <si>
    <t>159</t>
  </si>
  <si>
    <t>766629213</t>
  </si>
  <si>
    <t>Příplatek k cenám za izolaci mezi ostěním a rámem okna při rovném ostění, připojovací spára tl. do 15 mm, fólie</t>
  </si>
  <si>
    <t>374455327</t>
  </si>
  <si>
    <t>https://podminky.urs.cz/item/CS_URS_2026_01/766629213</t>
  </si>
  <si>
    <t>160</t>
  </si>
  <si>
    <t>2150105915</t>
  </si>
  <si>
    <t>Fólie okenní Illbruck ME510 70 mm EW s butylem - exteriér</t>
  </si>
  <si>
    <t>1998090629</t>
  </si>
  <si>
    <t>(0,76+2,05)*2*18</t>
  </si>
  <si>
    <t>113,7*1,03 'Přepočtené koeficientem množství</t>
  </si>
  <si>
    <t>161</t>
  </si>
  <si>
    <t>2150106200</t>
  </si>
  <si>
    <t>Interiérová parotěsná okenní páska Eurovent® AKTIVBAND SK2</t>
  </si>
  <si>
    <t>-828887152</t>
  </si>
  <si>
    <t>162</t>
  </si>
  <si>
    <t>766629631</t>
  </si>
  <si>
    <t>Montáž otvorových výplní dveří utěsnění připojovací spáry ostění nebo nadpraží komprimační páskou</t>
  </si>
  <si>
    <t>-690414305</t>
  </si>
  <si>
    <t>https://podminky.urs.cz/item/CS_URS_2026_01/766629631</t>
  </si>
  <si>
    <t>163</t>
  </si>
  <si>
    <t>2150105625</t>
  </si>
  <si>
    <t>Páska okenní Illbruck TP600 5 – 10 × 15 mm šedá role 5,6 m</t>
  </si>
  <si>
    <t>-182360475</t>
  </si>
  <si>
    <t>164</t>
  </si>
  <si>
    <t>766660021</t>
  </si>
  <si>
    <t>Montáž dveřních křídel dřevěných nebo plastových otevíravých do ocelové zárubně protipožárních jednokřídlových, šířky do 800 mm</t>
  </si>
  <si>
    <t>1304129219</t>
  </si>
  <si>
    <t>https://podminky.urs.cz/item/CS_URS_2026_01/766660021</t>
  </si>
  <si>
    <t>165</t>
  </si>
  <si>
    <t>61162098</t>
  </si>
  <si>
    <t>dveře jednokřídlé dřevotřískové protipožární EI (EW) 30 D3 povrch laminátový plné 800x1970-2100mm</t>
  </si>
  <si>
    <t>364626775</t>
  </si>
  <si>
    <t>166</t>
  </si>
  <si>
    <t>766660022</t>
  </si>
  <si>
    <t>Montáž dveřních křídel dřevěných nebo plastových otevíravých do ocelové zárubně protipožárních jednokřídlových, šířky přes 800 mm</t>
  </si>
  <si>
    <t>176923874</t>
  </si>
  <si>
    <t>https://podminky.urs.cz/item/CS_URS_2026_01/766660022</t>
  </si>
  <si>
    <t>167</t>
  </si>
  <si>
    <t>61165340</t>
  </si>
  <si>
    <t>dveře jednokřídlé dřevotřískové protipožární EI (EW) 30 D3 povrch lakovaný plné 900x1970-2100mm - ZVUKOVÁ NEPRŮZVUČNOST  32dB</t>
  </si>
  <si>
    <t>1704713915</t>
  </si>
  <si>
    <t>168</t>
  </si>
  <si>
    <t>766694116R</t>
  </si>
  <si>
    <t>Montáž ostatních truhlářských konstrukcí parapetních desek dřevěných nebo plastových šířky do 300 mm</t>
  </si>
  <si>
    <t>182469265</t>
  </si>
  <si>
    <t>5,100+1,580+1,580+5,100</t>
  </si>
  <si>
    <t>169</t>
  </si>
  <si>
    <t>60794102</t>
  </si>
  <si>
    <t>Parapetní deska 160/19 (překližka tl. 20mm) + nátěr., (ocelová kotva 150/5/350 á 500mm + otvory m5)</t>
  </si>
  <si>
    <t>-529349276</t>
  </si>
  <si>
    <t>13,36*1,1 'Přepočtené koeficientem množství</t>
  </si>
  <si>
    <t>170</t>
  </si>
  <si>
    <t>998766212</t>
  </si>
  <si>
    <t>Přesun hmot pro konstrukce truhlářské stanovený procentní sazbou (%) z ceny vodorovná dopravní vzdálenost do 50 m s omezením mechanizace v objektech výšky přes 6 do 12 m</t>
  </si>
  <si>
    <t>1623426721</t>
  </si>
  <si>
    <t>https://podminky.urs.cz/item/CS_URS_2026_01/998766212</t>
  </si>
  <si>
    <t>767</t>
  </si>
  <si>
    <t>Konstrukce zámečnické</t>
  </si>
  <si>
    <t>171</t>
  </si>
  <si>
    <t>76742532R</t>
  </si>
  <si>
    <t>Montáž fasádních kazetových obkladů DEKMETAL - DEKCASSETTE IDEAL (1,0), včetně montáže a dodávky roštu nezatepleného kazety kladené vodorovně na jednosměrném svislém roštu, kotveném do obkladu OSB 18 mm přes 400 mm výšky budovy přes 6 do 12 m</t>
  </si>
  <si>
    <t>-1160991251</t>
  </si>
  <si>
    <t>18,100*3,965</t>
  </si>
  <si>
    <t>-0,76*2,05*16</t>
  </si>
  <si>
    <t>172</t>
  </si>
  <si>
    <t>DMT.0051932.URS</t>
  </si>
  <si>
    <t>DEKCASSETTE® IDEAL, tloušťka plechu 1.0 mm, šířka 470 mm, z Pz plechu</t>
  </si>
  <si>
    <t>56544624</t>
  </si>
  <si>
    <t>46,839*1,08 'Přepočtené koeficientem množství</t>
  </si>
  <si>
    <t>173</t>
  </si>
  <si>
    <t>767428101</t>
  </si>
  <si>
    <t>Montáž lemovacích prvků kovových fasádních obkladů otvorů</t>
  </si>
  <si>
    <t>1953397776</t>
  </si>
  <si>
    <t>https://podminky.urs.cz/item/CS_URS_2026_01/767428101</t>
  </si>
  <si>
    <t>(0,76+2,05)*2*16</t>
  </si>
  <si>
    <t>174</t>
  </si>
  <si>
    <t>13814046</t>
  </si>
  <si>
    <t>lemování otvorů nezateplená fasáda lakovaný Pz plech tl 0,5-0,63mm</t>
  </si>
  <si>
    <t>-687475162</t>
  </si>
  <si>
    <t>89,92*1,08 'Přepočtené koeficientem množství</t>
  </si>
  <si>
    <t>175</t>
  </si>
  <si>
    <t>767428102</t>
  </si>
  <si>
    <t>Montáž lemovacích prvků kovových fasádních obkladů spodního ukončení</t>
  </si>
  <si>
    <t>1755607630</t>
  </si>
  <si>
    <t>https://podminky.urs.cz/item/CS_URS_2026_01/767428102</t>
  </si>
  <si>
    <t>176</t>
  </si>
  <si>
    <t>13814053</t>
  </si>
  <si>
    <t>ukončení dolní nezateplená fasáda (okapnice, zakládací profil) lakovaný Pz plech tl 0,5-0,63mm</t>
  </si>
  <si>
    <t>309565469</t>
  </si>
  <si>
    <t>18,1*1,08 'Přepočtené koeficientem množství</t>
  </si>
  <si>
    <t>177</t>
  </si>
  <si>
    <t>767428103</t>
  </si>
  <si>
    <t>Montáž lemovacích prvků kovových fasádních obkladů horního ukončení</t>
  </si>
  <si>
    <t>670442786</t>
  </si>
  <si>
    <t>https://podminky.urs.cz/item/CS_URS_2026_01/767428103</t>
  </si>
  <si>
    <t>178</t>
  </si>
  <si>
    <t>13814052</t>
  </si>
  <si>
    <t>ukončení horní atika r. š. 625mm lakovaný Pz plech tl 0,5-0,63mm</t>
  </si>
  <si>
    <t>-1573598585</t>
  </si>
  <si>
    <t>179</t>
  </si>
  <si>
    <t>767428105</t>
  </si>
  <si>
    <t>Montáž lemovacích prvků kovových fasádních obkladů svislého ukončení koutového</t>
  </si>
  <si>
    <t>2120237904</t>
  </si>
  <si>
    <t>https://podminky.urs.cz/item/CS_URS_2026_01/767428105</t>
  </si>
  <si>
    <t>180</t>
  </si>
  <si>
    <t>13814050</t>
  </si>
  <si>
    <t>ukončení svislé koutové r. š. 300mm lakovaný Pz plech tl 0,5-0,63mm</t>
  </si>
  <si>
    <t>1317798682</t>
  </si>
  <si>
    <t>3,965*1,08 'Přepočtené koeficientem množství</t>
  </si>
  <si>
    <t>181</t>
  </si>
  <si>
    <t>767-1</t>
  </si>
  <si>
    <t>ZAMĚŘOVÁNÍ PRO VÝROBU (zaměřování stavby technikem)</t>
  </si>
  <si>
    <t>kpl</t>
  </si>
  <si>
    <t>488243647</t>
  </si>
  <si>
    <t>182</t>
  </si>
  <si>
    <t>767-2</t>
  </si>
  <si>
    <t>MONTÁŽNÍ + VÝROBNÍ DOKUMENTACE, vypracování kladečských plánů a detailů stavby v tištěné a digitální podobě, vypracování výrobních výkresů</t>
  </si>
  <si>
    <t>-1268482520</t>
  </si>
  <si>
    <t>183</t>
  </si>
  <si>
    <t>767-3</t>
  </si>
  <si>
    <t>DOPRAVA - cena dopravy na tuto akci (do lakovny a na stavbu)</t>
  </si>
  <si>
    <t>-513940291</t>
  </si>
  <si>
    <t>184</t>
  </si>
  <si>
    <t>7679951R</t>
  </si>
  <si>
    <t>Výroba a montáž atypických zámečnických konstrukcí hmotnosti přes 100 do 250 kg</t>
  </si>
  <si>
    <t>kg</t>
  </si>
  <si>
    <t>1035296589</t>
  </si>
  <si>
    <t>0,287*1000 'Přepočtené koeficientem množství</t>
  </si>
  <si>
    <t>185</t>
  </si>
  <si>
    <t>15425700</t>
  </si>
  <si>
    <t>profil ocelový U ohýbaný EN 10162 tl 3mm 60x40x40mm</t>
  </si>
  <si>
    <t>-689596075</t>
  </si>
  <si>
    <t>(3,560*3+0,928*12)*6,40/1000*2</t>
  </si>
  <si>
    <t>0,279*1,05 'Přepočtené koeficientem množství</t>
  </si>
  <si>
    <t>186</t>
  </si>
  <si>
    <t>13010240</t>
  </si>
  <si>
    <t>tyč ocelová plochá jakost S235JR (11 375) 60x5mm</t>
  </si>
  <si>
    <t>970634134</t>
  </si>
  <si>
    <t>0,15*12*2,36/1000*2</t>
  </si>
  <si>
    <t>187</t>
  </si>
  <si>
    <t>998767212</t>
  </si>
  <si>
    <t>Přesun hmot pro zámečnické konstrukce stanovený procentní sazbou (%) z ceny vodorovná dopravní vzdálenost do 50 m s omezením mechanizace v objektech výšky přes 6 do 12 m</t>
  </si>
  <si>
    <t>-1871447651</t>
  </si>
  <si>
    <t>https://podminky.urs.cz/item/CS_URS_2026_01/998767212</t>
  </si>
  <si>
    <t>771</t>
  </si>
  <si>
    <t>Podlahy z dlaždic</t>
  </si>
  <si>
    <t>188</t>
  </si>
  <si>
    <t>771111011</t>
  </si>
  <si>
    <t>Příprava podkladu před provedením dlažby vysátí podlah</t>
  </si>
  <si>
    <t>-1624109326</t>
  </si>
  <si>
    <t>https://podminky.urs.cz/item/CS_URS_2026_01/771111011</t>
  </si>
  <si>
    <t>189</t>
  </si>
  <si>
    <t>771121011</t>
  </si>
  <si>
    <t>Příprava podkladu před provedením dlažby nátěr penetrační na podlahu</t>
  </si>
  <si>
    <t>-556582205</t>
  </si>
  <si>
    <t>https://podminky.urs.cz/item/CS_URS_2026_01/771121011</t>
  </si>
  <si>
    <t>190</t>
  </si>
  <si>
    <t>771161021</t>
  </si>
  <si>
    <t>Příprava podkladu před provedením dlažby montáž profilu ukončujícího profilu pro plynulý přechod (dlažba-koberec apod.)</t>
  </si>
  <si>
    <t>-1738484109</t>
  </si>
  <si>
    <t>https://podminky.urs.cz/item/CS_URS_2026_01/771161021</t>
  </si>
  <si>
    <t>0,90*2</t>
  </si>
  <si>
    <t>0,80*2</t>
  </si>
  <si>
    <t>191</t>
  </si>
  <si>
    <t>55343120</t>
  </si>
  <si>
    <t>profil přechodový Al vrtaný 30mm stříbro</t>
  </si>
  <si>
    <t>-1319180286</t>
  </si>
  <si>
    <t>3,4*1,1 'Přepočtené koeficientem množství</t>
  </si>
  <si>
    <t>192</t>
  </si>
  <si>
    <t>771474112</t>
  </si>
  <si>
    <t>Montáž soklů z dlaždic keramických lepených cementovým flexibilním lepidlem rovných, výšky přes 65 do 90 mm</t>
  </si>
  <si>
    <t>-564569828</t>
  </si>
  <si>
    <t>https://podminky.urs.cz/item/CS_URS_2026_01/771474112</t>
  </si>
  <si>
    <t>(3,47+2,804)*2</t>
  </si>
  <si>
    <t>-0,80*2</t>
  </si>
  <si>
    <t>-0,90*2</t>
  </si>
  <si>
    <t>-3,00</t>
  </si>
  <si>
    <t>193</t>
  </si>
  <si>
    <t>59761184</t>
  </si>
  <si>
    <t>sokl keramický mrazuvzdorný povrch hladký/matný tl do 10mm výšky přes 65 do 90mm</t>
  </si>
  <si>
    <t>2033621481</t>
  </si>
  <si>
    <t>6,148*1,1 'Přepočtené koeficientem množství</t>
  </si>
  <si>
    <t>194</t>
  </si>
  <si>
    <t>771574416</t>
  </si>
  <si>
    <t>Montáž podlah z dlaždic keramických lepených cementovým flexibilním lepidlem hladkých, tloušťky do 10 mm přes 9 do 12 ks/m2</t>
  </si>
  <si>
    <t>-311634427</t>
  </si>
  <si>
    <t>https://podminky.urs.cz/item/CS_URS_2026_01/771574416</t>
  </si>
  <si>
    <t>195</t>
  </si>
  <si>
    <t>59761135</t>
  </si>
  <si>
    <t>dlažba keramická slinutá nemrazuvzdorná povrch hladký/matný tl do 10mm přes 9 do 12ks/m2</t>
  </si>
  <si>
    <t>834382929</t>
  </si>
  <si>
    <t>9,6*1,1 'Přepočtené koeficientem množství</t>
  </si>
  <si>
    <t>196</t>
  </si>
  <si>
    <t>998771112</t>
  </si>
  <si>
    <t>Přesun hmot pro podlahy z dlaždic stanovený z hmotnosti přesunovaného materiálu vodorovná dopravní vzdálenost do 50 m s omezením mechanizace v objektech výšky přes 6 do 12 m</t>
  </si>
  <si>
    <t>944262405</t>
  </si>
  <si>
    <t>https://podminky.urs.cz/item/CS_URS_2026_01/998771112</t>
  </si>
  <si>
    <t>776</t>
  </si>
  <si>
    <t>Podlahy povlakové</t>
  </si>
  <si>
    <t>197</t>
  </si>
  <si>
    <t>776111311</t>
  </si>
  <si>
    <t>Příprava podkladu povlakových podlah a stěn vysátí podlah</t>
  </si>
  <si>
    <t>-1631453255</t>
  </si>
  <si>
    <t>https://podminky.urs.cz/item/CS_URS_2026_01/776111311</t>
  </si>
  <si>
    <t>198</t>
  </si>
  <si>
    <t>776111411</t>
  </si>
  <si>
    <t>Příprava podkladu povlakových podlah a stěn montáž dilatační pásky podlah</t>
  </si>
  <si>
    <t>-704980808</t>
  </si>
  <si>
    <t>https://podminky.urs.cz/item/CS_URS_2026_01/776111411</t>
  </si>
  <si>
    <t>(7,072+2,504)*2</t>
  </si>
  <si>
    <t>(8,96+6,745)*2</t>
  </si>
  <si>
    <t>(7,026+2,510)*2</t>
  </si>
  <si>
    <t>199</t>
  </si>
  <si>
    <t>63231200</t>
  </si>
  <si>
    <t>deska čedičová minerální pro snížení kročejového hluku (max. zatížení 5 kN/m2) tl 20mm</t>
  </si>
  <si>
    <t>-1841741820</t>
  </si>
  <si>
    <t>(7,072+2,504)*2*0,08</t>
  </si>
  <si>
    <t>(8,96+6,745)*2*0,08</t>
  </si>
  <si>
    <t>(7,026+2,510)*2*0,08</t>
  </si>
  <si>
    <t>8,084*1,1 'Přepočtené koeficientem množství</t>
  </si>
  <si>
    <t>200</t>
  </si>
  <si>
    <t>776221111</t>
  </si>
  <si>
    <t>Montáž podlahovin z PVC lepením standardním lepidlem z pásů</t>
  </si>
  <si>
    <t>1729429760</t>
  </si>
  <si>
    <t>https://podminky.urs.cz/item/CS_URS_2026_01/776221111</t>
  </si>
  <si>
    <t>201</t>
  </si>
  <si>
    <t>28411020</t>
  </si>
  <si>
    <t>podlahovina vinylová homogenní zátěžová úprava PUR, třída zátěže 34/43, hořlavost Bfl S1 tl 2,00 mm,</t>
  </si>
  <si>
    <t>1233566693</t>
  </si>
  <si>
    <t>156,5*1,1 'Přepočtené koeficientem množství</t>
  </si>
  <si>
    <t>202</t>
  </si>
  <si>
    <t>776411111</t>
  </si>
  <si>
    <t>Montáž soklíků lepením obvodových, výšky do 80 mm</t>
  </si>
  <si>
    <t>-1988963406</t>
  </si>
  <si>
    <t>https://podminky.urs.cz/item/CS_URS_2026_01/776411111</t>
  </si>
  <si>
    <t>203</t>
  </si>
  <si>
    <t>28411003</t>
  </si>
  <si>
    <t>lišta soklová PVC 30x30mm</t>
  </si>
  <si>
    <t>574505716</t>
  </si>
  <si>
    <t>101,044*1,02 'Přepočtené koeficientem množství</t>
  </si>
  <si>
    <t>204</t>
  </si>
  <si>
    <t>776991121</t>
  </si>
  <si>
    <t>Ostatní práce údržba nových podlahovin po pokládce čištění základní</t>
  </si>
  <si>
    <t>-291385573</t>
  </si>
  <si>
    <t>https://podminky.urs.cz/item/CS_URS_2026_01/776991121</t>
  </si>
  <si>
    <t>205</t>
  </si>
  <si>
    <t>998776212</t>
  </si>
  <si>
    <t>Přesun hmot pro podlahy povlakové stanovený procentní sazbou (%) z ceny vodorovná dopravní vzdálenost do 50 m s omezením mechanizace v objektech výšky přes 6 do 12 m</t>
  </si>
  <si>
    <t>-1712982773</t>
  </si>
  <si>
    <t>https://podminky.urs.cz/item/CS_URS_2026_01/998776212</t>
  </si>
  <si>
    <t>781</t>
  </si>
  <si>
    <t>Dokončovací práce - obklady</t>
  </si>
  <si>
    <t>206</t>
  </si>
  <si>
    <t>781131112</t>
  </si>
  <si>
    <t>Izolace stěny pod obklad izolace nátěrem nebo stěrkou ve dvou vrstvách</t>
  </si>
  <si>
    <t>-734855834</t>
  </si>
  <si>
    <t>https://podminky.urs.cz/item/CS_URS_2026_01/781131112</t>
  </si>
  <si>
    <t>Rozpad figury: a006</t>
  </si>
  <si>
    <t>(1,20+0,214)*1,80</t>
  </si>
  <si>
    <t>(1,20+0,50)*1,80</t>
  </si>
  <si>
    <t>(1,00+0,50)*1,80</t>
  </si>
  <si>
    <t>207</t>
  </si>
  <si>
    <t>781472218</t>
  </si>
  <si>
    <t>Montáž keramických obkladů stěn lepených cementovým flexibilním lepidlem hladkých přes 19 do 22 ks/m2</t>
  </si>
  <si>
    <t>1241837619</t>
  </si>
  <si>
    <t>https://podminky.urs.cz/item/CS_URS_2026_01/781472218</t>
  </si>
  <si>
    <t>208</t>
  </si>
  <si>
    <t>59761709</t>
  </si>
  <si>
    <t>obklad keramický nemrazuvzdorný povrch hladký/mat/lesk tl do 10mm přes 19 do 22ks/m2</t>
  </si>
  <si>
    <t>-1441881947</t>
  </si>
  <si>
    <t>10,85*1,1 'Přepočtené koeficientem množství</t>
  </si>
  <si>
    <t>209</t>
  </si>
  <si>
    <t>998781212</t>
  </si>
  <si>
    <t>Přesun hmot pro obklady keramické stanovený procentní sazbou (%) z ceny vodorovná dopravní vzdálenost do 50 m s omezením mechanizace v objektech výšky přes 6 do 12 m</t>
  </si>
  <si>
    <t>-680324558</t>
  </si>
  <si>
    <t>https://podminky.urs.cz/item/CS_URS_2026_01/998781212</t>
  </si>
  <si>
    <t>784</t>
  </si>
  <si>
    <t>Dokončovací práce - malby a tapety</t>
  </si>
  <si>
    <t>210</t>
  </si>
  <si>
    <t>784111001</t>
  </si>
  <si>
    <t>Oprášení (ometení) podkladu v místnostech výšky do 3,80 m</t>
  </si>
  <si>
    <t>-1903648555</t>
  </si>
  <si>
    <t>https://podminky.urs.cz/item/CS_URS_2026_01/784111001</t>
  </si>
  <si>
    <t>Rozpad figury: a005</t>
  </si>
  <si>
    <t>(2,804+3,47)*2*1,70</t>
  </si>
  <si>
    <t>-0,80*0,50*2</t>
  </si>
  <si>
    <t>-0,90*0,50*2</t>
  </si>
  <si>
    <t>-3,00*1,65</t>
  </si>
  <si>
    <t>(2,504+7,072)*2*3,20</t>
  </si>
  <si>
    <t>-0,80*2,00</t>
  </si>
  <si>
    <t>(6,745+8,96)*2*3,20</t>
  </si>
  <si>
    <t>-0,90*2,00</t>
  </si>
  <si>
    <t>-0,76*2,05*8</t>
  </si>
  <si>
    <t>(2,510+7,026)*2*3,20</t>
  </si>
  <si>
    <t>Chodby ostatní odhad</t>
  </si>
  <si>
    <t>300,00</t>
  </si>
  <si>
    <t>211</t>
  </si>
  <si>
    <t>784111009</t>
  </si>
  <si>
    <t>Oprášení (ometení) podkladu na schodišti o výšce podlaží přes 3,80 do 5,00 m</t>
  </si>
  <si>
    <t>1133744373</t>
  </si>
  <si>
    <t>https://podminky.urs.cz/item/CS_URS_2026_01/784111009</t>
  </si>
  <si>
    <t>212</t>
  </si>
  <si>
    <t>784121031</t>
  </si>
  <si>
    <t>Mydlení podkladu v místnostech výšky do 3,80 m</t>
  </si>
  <si>
    <t>1886192241</t>
  </si>
  <si>
    <t>https://podminky.urs.cz/item/CS_URS_2026_01/784121031</t>
  </si>
  <si>
    <t>213</t>
  </si>
  <si>
    <t>784121037</t>
  </si>
  <si>
    <t>Mydlení podkladu na schodišti o výšce podlaží do 3,80 m</t>
  </si>
  <si>
    <t>-478538130</t>
  </si>
  <si>
    <t>https://podminky.urs.cz/item/CS_URS_2026_01/784121037</t>
  </si>
  <si>
    <t>214</t>
  </si>
  <si>
    <t>784181101</t>
  </si>
  <si>
    <t>Penetrace podkladu jednonásobná základní akrylátová bezbarvá v místnostech výšky do 3,80 m</t>
  </si>
  <si>
    <t>-2054281793</t>
  </si>
  <si>
    <t>https://podminky.urs.cz/item/CS_URS_2026_01/784181101</t>
  </si>
  <si>
    <t>215</t>
  </si>
  <si>
    <t>784181109</t>
  </si>
  <si>
    <t>Penetrace podkladu jednonásobná základní akrylátová bezbarvá na schodišti o výšce podlaží přes 3,80 do 5,00 m</t>
  </si>
  <si>
    <t>909949292</t>
  </si>
  <si>
    <t>https://podminky.urs.cz/item/CS_URS_2026_01/784181109</t>
  </si>
  <si>
    <t>216</t>
  </si>
  <si>
    <t>784211001</t>
  </si>
  <si>
    <t>Malby z malířských směsí oděruvzdorných za mokra jednonásobné, bílé za mokra oděruvzdorné výborně v místnostech výšky do 3,80 m</t>
  </si>
  <si>
    <t>-2121900534</t>
  </si>
  <si>
    <t>https://podminky.urs.cz/item/CS_URS_2026_01/784211001</t>
  </si>
  <si>
    <t>217</t>
  </si>
  <si>
    <t>784211009</t>
  </si>
  <si>
    <t>Malby z malířských směsí oděruvzdorných za mokra jednonásobné, bílé za mokra oděruvzdorné výborně na schodišti o výšce podlaží přes 3,80 do 5,00 m</t>
  </si>
  <si>
    <t>1900264461</t>
  </si>
  <si>
    <t>https://podminky.urs.cz/item/CS_URS_2026_01/784211009</t>
  </si>
  <si>
    <t>218</t>
  </si>
  <si>
    <t>784660101</t>
  </si>
  <si>
    <t>Linkrustace s vrchním nátěrem latexovým v místnostech výšky do 3,80 m</t>
  </si>
  <si>
    <t>-705162933</t>
  </si>
  <si>
    <t>https://podminky.urs.cz/item/CS_URS_2026_01/784660101</t>
  </si>
  <si>
    <t>(2,804+3,47)*2*1,50</t>
  </si>
  <si>
    <t>-0,80*1,50*2</t>
  </si>
  <si>
    <t>-0,90*1,50*2</t>
  </si>
  <si>
    <t>-3,00*1,50</t>
  </si>
  <si>
    <t>786</t>
  </si>
  <si>
    <t>Dokončovací práce - stínění a čalounické úpravy</t>
  </si>
  <si>
    <t>219</t>
  </si>
  <si>
    <t>786623121</t>
  </si>
  <si>
    <t>Montáž zastiňujících žaluzií lamelových do oken pevných, otevíravých nebo otevíravě sklopných vnitřních manuálně ovládaných HLINÍK</t>
  </si>
  <si>
    <t>-341848849</t>
  </si>
  <si>
    <t>https://podminky.urs.cz/item/CS_URS_2026_01/786623121</t>
  </si>
  <si>
    <t>220</t>
  </si>
  <si>
    <t>55346200</t>
  </si>
  <si>
    <t>žaluzie horizontální interiérové - HLINÍK BARVA BÍLÁ</t>
  </si>
  <si>
    <t>1416167190</t>
  </si>
  <si>
    <t>221</t>
  </si>
  <si>
    <t>998786212</t>
  </si>
  <si>
    <t>Přesun hmot pro stínění a čalounické úpravy stanovený procentní sazbou (%) z ceny vodorovná dopravní vzdálenost do 50 m s omezením mechanizace v objektech výšky (hloubky) přes 6 do 12 m</t>
  </si>
  <si>
    <t>-756483208</t>
  </si>
  <si>
    <t>https://podminky.urs.cz/item/CS_URS_2026_01/998786212</t>
  </si>
  <si>
    <t>B - Zdravotechnika</t>
  </si>
  <si>
    <t>720 - Zdravotechnika</t>
  </si>
  <si>
    <t xml:space="preserve">    721 - Zdravotechnika - vnitřní kanalizace</t>
  </si>
  <si>
    <t xml:space="preserve">    722 - Zdravotechnika - vnitřní vodovod</t>
  </si>
  <si>
    <t xml:space="preserve">    725 - Zdravotechnika - zařizovací předměty</t>
  </si>
  <si>
    <t>720</t>
  </si>
  <si>
    <t>721</t>
  </si>
  <si>
    <t>Zdravotechnika - vnitřní kanalizace</t>
  </si>
  <si>
    <t>721176102R00</t>
  </si>
  <si>
    <t>Potrubí HT připojovací, D 40 x 1,8 mm</t>
  </si>
  <si>
    <t>390608585</t>
  </si>
  <si>
    <t>721176103R00</t>
  </si>
  <si>
    <t>Potrubí HT připojovací, D 50 x 1,8 mm</t>
  </si>
  <si>
    <t>1441927025</t>
  </si>
  <si>
    <t>721176114R00</t>
  </si>
  <si>
    <t>Potrubí HT odpadní svislé, D 75 x 1,9 mm</t>
  </si>
  <si>
    <t>66279809</t>
  </si>
  <si>
    <t>721177715R00</t>
  </si>
  <si>
    <t>Potrubí tiché odpadní svislé, D 110 x 3,6 mm</t>
  </si>
  <si>
    <t>-314043715</t>
  </si>
  <si>
    <t>721176134R00</t>
  </si>
  <si>
    <t>Potrubí HT svodné (ležaté) zavěšené, D 75 x 1,9 mm</t>
  </si>
  <si>
    <t>1302489731</t>
  </si>
  <si>
    <t>72117613xx</t>
  </si>
  <si>
    <t>Dohledání a napojení odpadního potrubí</t>
  </si>
  <si>
    <t>1770746848</t>
  </si>
  <si>
    <t>721273150RT1</t>
  </si>
  <si>
    <t>Hlavice ventilační DN70</t>
  </si>
  <si>
    <t>508898747</t>
  </si>
  <si>
    <t>721234124R00</t>
  </si>
  <si>
    <t>Vtok střešní DN100</t>
  </si>
  <si>
    <t>836520477</t>
  </si>
  <si>
    <t>721290111R00</t>
  </si>
  <si>
    <t>Zkouška těsnosti kanalizace vodou DN 125 mm</t>
  </si>
  <si>
    <t>-1144845366</t>
  </si>
  <si>
    <t>722</t>
  </si>
  <si>
    <t>Zdravotechnika - vnitřní vodovod</t>
  </si>
  <si>
    <t>722181211RT8</t>
  </si>
  <si>
    <t>Izolace návleková tl. stěny 6 mm, vnitřní průměr 25 mm</t>
  </si>
  <si>
    <t>1393929483</t>
  </si>
  <si>
    <t>722181213RZ2</t>
  </si>
  <si>
    <t>Izolace návleková tl. stěny 13 mm, vnitřní průměr 110 mm</t>
  </si>
  <si>
    <t>1255069471</t>
  </si>
  <si>
    <t>722290234R00</t>
  </si>
  <si>
    <t>Proplach a dezinfekce vodovodního potrubí DN 80 mm</t>
  </si>
  <si>
    <t>449871343</t>
  </si>
  <si>
    <t>722178682R00</t>
  </si>
  <si>
    <t>Potrubí vícevrstvé vodov.PP-RC polyfuzně svařené, D 25 x 3,5 mm</t>
  </si>
  <si>
    <t>-627487669</t>
  </si>
  <si>
    <t>722178681R00</t>
  </si>
  <si>
    <t>Potrubí vícevrstvé vodov.PP-RCTO Instaplast, polyfuzně svařené, D 20 x 2,8 mm</t>
  </si>
  <si>
    <t>-1152846344</t>
  </si>
  <si>
    <t>722190901R00</t>
  </si>
  <si>
    <t>Uzavření/otevření vodovodního potrubí při opravě</t>
  </si>
  <si>
    <t>1271053074</t>
  </si>
  <si>
    <t>7221909xx</t>
  </si>
  <si>
    <t>Dohledání a napojení stáv. vodovod. potrubí</t>
  </si>
  <si>
    <t>1891116163</t>
  </si>
  <si>
    <t>722280106R00</t>
  </si>
  <si>
    <t>Tlaková zkouška vodovodního potrubí DN 32 mm</t>
  </si>
  <si>
    <t>970718094</t>
  </si>
  <si>
    <t>725</t>
  </si>
  <si>
    <t>Zdravotechnika - zařizovací předměty</t>
  </si>
  <si>
    <t>725017132R00</t>
  </si>
  <si>
    <t>Umyvadlo na šrouby 550 x 420 mm, bílé</t>
  </si>
  <si>
    <t>soubor</t>
  </si>
  <si>
    <t>-1974758038</t>
  </si>
  <si>
    <t>725823114R00</t>
  </si>
  <si>
    <t>Baterie dřezová stojánková ruční, bez otvírání odpadu, na studenou vodu</t>
  </si>
  <si>
    <t>-465197284</t>
  </si>
  <si>
    <t>725860213R00</t>
  </si>
  <si>
    <t>Sifon umyvadlový</t>
  </si>
  <si>
    <t>413095769</t>
  </si>
  <si>
    <t>725814105R00</t>
  </si>
  <si>
    <t>Ventil rohový s filtrem k baterii</t>
  </si>
  <si>
    <t>-1943947605</t>
  </si>
  <si>
    <t>C - Ústřední vytápění</t>
  </si>
  <si>
    <t xml:space="preserve">    733 - Ústřední vytápění - rozvodné potrubí</t>
  </si>
  <si>
    <t xml:space="preserve">    734 - Ústřední vytápění - armatury</t>
  </si>
  <si>
    <t xml:space="preserve">    735 - Ústřední vytápění - otopná tělesa</t>
  </si>
  <si>
    <t xml:space="preserve">    783 - Dokončovací práce - nátěry</t>
  </si>
  <si>
    <t>733</t>
  </si>
  <si>
    <t>Ústřední vytápění - rozvodné potrubí</t>
  </si>
  <si>
    <t>733191924R00</t>
  </si>
  <si>
    <t>Navaření odbočky na potrubí,DN odbočky 20</t>
  </si>
  <si>
    <t>477243144</t>
  </si>
  <si>
    <t>733163104R00</t>
  </si>
  <si>
    <t>Potrubí pro vytápění a chlazení, měděné, spojované pájením, D 22 x 1,0 mm</t>
  </si>
  <si>
    <t>-78787617</t>
  </si>
  <si>
    <t>733163102R00</t>
  </si>
  <si>
    <t>Potrubí pro vytápění a chlazení, měděné, spojované pájením, D 15 x 1,0 mm</t>
  </si>
  <si>
    <t>-1999793441</t>
  </si>
  <si>
    <t>722181214R00</t>
  </si>
  <si>
    <t>Izolace návleková pro UT tl. stěny 20 mm</t>
  </si>
  <si>
    <t>1597445407</t>
  </si>
  <si>
    <t>733190306R00</t>
  </si>
  <si>
    <t>Tlaková zkouška Cu potrubí do D 35</t>
  </si>
  <si>
    <t>-591286230</t>
  </si>
  <si>
    <t>734</t>
  </si>
  <si>
    <t>Ústřední vytápění - armatury</t>
  </si>
  <si>
    <t>734263211R00</t>
  </si>
  <si>
    <t>Šroubení regulační dvoutrub.rohové, DN15 Cu</t>
  </si>
  <si>
    <t>-581312932</t>
  </si>
  <si>
    <t>5513730620R</t>
  </si>
  <si>
    <t>Hlavice termostatická pro veřejné prostory</t>
  </si>
  <si>
    <t>-403684332</t>
  </si>
  <si>
    <t>735</t>
  </si>
  <si>
    <t>Ústřední vytápění - otopná tělesa</t>
  </si>
  <si>
    <t>735494811R00</t>
  </si>
  <si>
    <t>Vypuštění vody z otopných těles</t>
  </si>
  <si>
    <t>1127565443</t>
  </si>
  <si>
    <t>735157564R00</t>
  </si>
  <si>
    <t>Otopné těleso panelové Ventil Kompakt 21, v. 600 mm, dl. 800 mm</t>
  </si>
  <si>
    <t>34427299</t>
  </si>
  <si>
    <t>735157569R00</t>
  </si>
  <si>
    <t>Otopné těleso panelové Ventil Kompakt 21, v. 600 mm, dl. 1400 mm</t>
  </si>
  <si>
    <t>750915651</t>
  </si>
  <si>
    <t>735157570R00</t>
  </si>
  <si>
    <t>Otopné těleso panelové Ventil Kompakt 21, v. 600 mm, dl. 1600 mm</t>
  </si>
  <si>
    <t>-621553681</t>
  </si>
  <si>
    <t>735191910R00</t>
  </si>
  <si>
    <t>Napuštění vody do otopného systému - bez kotle</t>
  </si>
  <si>
    <t>-1693447230</t>
  </si>
  <si>
    <t>735000912R00</t>
  </si>
  <si>
    <t>Oprava-vyregulování ventilů s termost.ovládáním</t>
  </si>
  <si>
    <t>177690796</t>
  </si>
  <si>
    <t>783</t>
  </si>
  <si>
    <t>Dokončovací práce - nátěry</t>
  </si>
  <si>
    <t>783424140R00</t>
  </si>
  <si>
    <t>Nátěr syntetický potrubí do DN 50 mm Z + 2x</t>
  </si>
  <si>
    <t>1203927656</t>
  </si>
  <si>
    <t>D - Elektroinstalace - silnoproud</t>
  </si>
  <si>
    <t>741 - Elektroinstalace - silnoproud</t>
  </si>
  <si>
    <t xml:space="preserve">    741a - Elektromontáže</t>
  </si>
  <si>
    <t xml:space="preserve">    741b - Elektromateriál</t>
  </si>
  <si>
    <t xml:space="preserve">    741c - Rozvaděče - montáž</t>
  </si>
  <si>
    <t xml:space="preserve">    741d - Rozvaděče - materiál</t>
  </si>
  <si>
    <t xml:space="preserve">    741e - Revize</t>
  </si>
  <si>
    <t xml:space="preserve">    741f - HZS</t>
  </si>
  <si>
    <t>741a</t>
  </si>
  <si>
    <t>Elektromontáže</t>
  </si>
  <si>
    <t>210014022</t>
  </si>
  <si>
    <t>krabice přístroj. KPR68 hluboká</t>
  </si>
  <si>
    <t>2065630269</t>
  </si>
  <si>
    <t>210014024</t>
  </si>
  <si>
    <t>krab.odbočná KU 68-1901 vč. zapojení</t>
  </si>
  <si>
    <t>1838189356</t>
  </si>
  <si>
    <t>210015021</t>
  </si>
  <si>
    <t>odvíčkování/zavíčkování krabice - víčko na šrouby</t>
  </si>
  <si>
    <t>-525890840</t>
  </si>
  <si>
    <t>210015023</t>
  </si>
  <si>
    <t>krabice rozbočovací na povrch E125</t>
  </si>
  <si>
    <t>767776749</t>
  </si>
  <si>
    <t>210015035</t>
  </si>
  <si>
    <t>osazení hmoždinky HM 8 do pál.cihel/stř.tv.kamene</t>
  </si>
  <si>
    <t>-1108425132</t>
  </si>
  <si>
    <t>210040223</t>
  </si>
  <si>
    <t>vysekání otvoru pro novou skříň 3U-18</t>
  </si>
  <si>
    <t>-416830592</t>
  </si>
  <si>
    <t>210086550</t>
  </si>
  <si>
    <t>CXKE-R-J5x6 přípojka do RS3.1,RS3.2</t>
  </si>
  <si>
    <t>-484314003</t>
  </si>
  <si>
    <t>210086551</t>
  </si>
  <si>
    <t>CXKE-R-J5x4 mm2 rekuperace a ohřev</t>
  </si>
  <si>
    <t>742249649</t>
  </si>
  <si>
    <t>210086554</t>
  </si>
  <si>
    <t>CXKE-R-J3x2,5 mm2</t>
  </si>
  <si>
    <t>627513570</t>
  </si>
  <si>
    <t>210086590</t>
  </si>
  <si>
    <t>CXKE-R-O5x1,5 mm2</t>
  </si>
  <si>
    <t>25550975</t>
  </si>
  <si>
    <t>210086591</t>
  </si>
  <si>
    <t>CXKE-R-O3x1,5 mm2</t>
  </si>
  <si>
    <t>-676291265</t>
  </si>
  <si>
    <t>210086591.1</t>
  </si>
  <si>
    <t>CXKE-R-J3x1,5 mm2</t>
  </si>
  <si>
    <t>-21524662</t>
  </si>
  <si>
    <t>210101000</t>
  </si>
  <si>
    <t>ukonč.vod.CU/Al v rozváděči vč.zap.konce do 2,5 mm2</t>
  </si>
  <si>
    <t>-1226498670</t>
  </si>
  <si>
    <t>210101001</t>
  </si>
  <si>
    <t>ukonč.vod.CU/Al v rozváděči vč.zap.konce do 6 mm2</t>
  </si>
  <si>
    <t>73929386</t>
  </si>
  <si>
    <t>210111070</t>
  </si>
  <si>
    <t>spín.zapuš.prost.obyč. TANGO řaz.1</t>
  </si>
  <si>
    <t>823519000</t>
  </si>
  <si>
    <t>210111072</t>
  </si>
  <si>
    <t>spín.zapuš.prost.obyč. TANGO řaz.5</t>
  </si>
  <si>
    <t>-956986620</t>
  </si>
  <si>
    <t>210111073</t>
  </si>
  <si>
    <t>spín.zapuš.prost.obyč. TANGO řaz.6</t>
  </si>
  <si>
    <t>-973239584</t>
  </si>
  <si>
    <t>210111074</t>
  </si>
  <si>
    <t>spín.zapuš.prost.obyč. TANGO řaz.7</t>
  </si>
  <si>
    <t>-1480730008</t>
  </si>
  <si>
    <t>210113012</t>
  </si>
  <si>
    <t>zás.zapuš.prost.obyč.TANGO dvojnásobná</t>
  </si>
  <si>
    <t>1113890949</t>
  </si>
  <si>
    <t>210113012.1</t>
  </si>
  <si>
    <t>zás.zapuš.prost.obyč.TANGO jednonásobná</t>
  </si>
  <si>
    <t>-935993322</t>
  </si>
  <si>
    <t>210113034</t>
  </si>
  <si>
    <t>zás.zapuš.prost.obyč.TANGO R dvojitá se svodičem</t>
  </si>
  <si>
    <t>-40728020</t>
  </si>
  <si>
    <t>210201012</t>
  </si>
  <si>
    <t>A/svít.as. ZC LED4G34L840/ASHRse závěs.sadou ZHX11</t>
  </si>
  <si>
    <t>188183884</t>
  </si>
  <si>
    <t>210202013</t>
  </si>
  <si>
    <t>B1/svít. ZC LED3G32Q840/LGP-MICRO C-M600+Dim DALI</t>
  </si>
  <si>
    <t>1857500717</t>
  </si>
  <si>
    <t>210202014</t>
  </si>
  <si>
    <t>B2/svít. ZC LED3G32Q840/LGP-MICRO C-M600</t>
  </si>
  <si>
    <t>-1007007077</t>
  </si>
  <si>
    <t>210202025</t>
  </si>
  <si>
    <t>C/svít.Modus BRSB4KO 375V2/ND 27W,4000K</t>
  </si>
  <si>
    <t>-1044572822</t>
  </si>
  <si>
    <t>210202025.1</t>
  </si>
  <si>
    <t>D/svít.Modus KX5000M4KO/ND 36W,4000K</t>
  </si>
  <si>
    <t>-1147454024</t>
  </si>
  <si>
    <t>210202160</t>
  </si>
  <si>
    <t>svít.nouzové E BEGHELLI LITE NQL 538-6SE1N</t>
  </si>
  <si>
    <t>930110365</t>
  </si>
  <si>
    <t>210221004</t>
  </si>
  <si>
    <t>uzemění CYA10 z/ž na HOP</t>
  </si>
  <si>
    <t>-578606145</t>
  </si>
  <si>
    <t>210223032</t>
  </si>
  <si>
    <t>svorka ochranného pospojení ZSA 16 s páskem</t>
  </si>
  <si>
    <t>106987016</t>
  </si>
  <si>
    <t>210223097</t>
  </si>
  <si>
    <t>ochranné pospojení vodičem CYA 6 mm2</t>
  </si>
  <si>
    <t>-1854605228</t>
  </si>
  <si>
    <t>210292099</t>
  </si>
  <si>
    <t>připojení rozvaděče rekuperace</t>
  </si>
  <si>
    <t>-1601553158</t>
  </si>
  <si>
    <t>210086592</t>
  </si>
  <si>
    <t>JYTY -O2x1 mm2 osvětlení regulace DALI</t>
  </si>
  <si>
    <t>264642758</t>
  </si>
  <si>
    <t>210292098</t>
  </si>
  <si>
    <t>připojení ventilátorů V1.1,V1.2,V1.3</t>
  </si>
  <si>
    <t>-1338353149</t>
  </si>
  <si>
    <t>210202027</t>
  </si>
  <si>
    <t>E/svít. MODUS FIT4000A_KO 35W 4100lm,4000K Ra80</t>
  </si>
  <si>
    <t>-312516269</t>
  </si>
  <si>
    <t>741b</t>
  </si>
  <si>
    <t>Elektromateriál</t>
  </si>
  <si>
    <t>00314</t>
  </si>
  <si>
    <t>1418743774</t>
  </si>
  <si>
    <t>20017</t>
  </si>
  <si>
    <t>sádra stavební (balení 30kg)</t>
  </si>
  <si>
    <t>89548944</t>
  </si>
  <si>
    <t>00315</t>
  </si>
  <si>
    <t>krabice rozbočovací  na povrch E125</t>
  </si>
  <si>
    <t>-1713416261</t>
  </si>
  <si>
    <t>20017.1</t>
  </si>
  <si>
    <t>krabice odbočná KU68 1901 s  víčkem</t>
  </si>
  <si>
    <t>-1544128431</t>
  </si>
  <si>
    <t>00059</t>
  </si>
  <si>
    <t>734891210</t>
  </si>
  <si>
    <t>00060</t>
  </si>
  <si>
    <t>trubka Kopoxlex KF09050BA el.istal.ohebná izol..</t>
  </si>
  <si>
    <t>1633705934</t>
  </si>
  <si>
    <t>00061</t>
  </si>
  <si>
    <t>lišta  bezhalogenová LHD40x20-2m</t>
  </si>
  <si>
    <t>246225645</t>
  </si>
  <si>
    <t>05151</t>
  </si>
  <si>
    <t>spojky a kryty LHD 40x20</t>
  </si>
  <si>
    <t>1230843359</t>
  </si>
  <si>
    <t>02920</t>
  </si>
  <si>
    <t>hmoždinka HM 8/1 do tvrdých materiálů s vrutem</t>
  </si>
  <si>
    <t>-1137321509</t>
  </si>
  <si>
    <t>02921</t>
  </si>
  <si>
    <t>2147335534</t>
  </si>
  <si>
    <t>02922</t>
  </si>
  <si>
    <t>CXKE-R-J3x4 chladící jednotka</t>
  </si>
  <si>
    <t>1275091175</t>
  </si>
  <si>
    <t>02923</t>
  </si>
  <si>
    <t>CXKE-R-J5x2,5 mm2 rekuperace ventilátory a ohřev</t>
  </si>
  <si>
    <t>-1547093314</t>
  </si>
  <si>
    <t>02924</t>
  </si>
  <si>
    <t>-851127758</t>
  </si>
  <si>
    <t>02925</t>
  </si>
  <si>
    <t>747103236</t>
  </si>
  <si>
    <t>33846</t>
  </si>
  <si>
    <t>1308636219</t>
  </si>
  <si>
    <t>33846.1</t>
  </si>
  <si>
    <t>1121823122</t>
  </si>
  <si>
    <t>01700</t>
  </si>
  <si>
    <t>CYA10 mm2 zelenožlutý</t>
  </si>
  <si>
    <t>56650484</t>
  </si>
  <si>
    <t>01707</t>
  </si>
  <si>
    <t>CYA6 mm2 zelenožlutý</t>
  </si>
  <si>
    <t>-12735939</t>
  </si>
  <si>
    <t>01710</t>
  </si>
  <si>
    <t>spínač 3558-A01340 ABB přístroj řaz.1,1So</t>
  </si>
  <si>
    <t>-737534160</t>
  </si>
  <si>
    <t>01702</t>
  </si>
  <si>
    <t>kryt 3558A-A651 B TANGO jednoduchý</t>
  </si>
  <si>
    <t>-1923800136</t>
  </si>
  <si>
    <t>01708</t>
  </si>
  <si>
    <t>rámeček 3901A-B10 B TANGO 1.násobný</t>
  </si>
  <si>
    <t>-614997123</t>
  </si>
  <si>
    <t>01710.1</t>
  </si>
  <si>
    <t>spínač 3558-A05340 ABB přístorj řaz.5</t>
  </si>
  <si>
    <t>1089091743</t>
  </si>
  <si>
    <t>01703</t>
  </si>
  <si>
    <t>kryt 3558A-A652 B TANGO dělený</t>
  </si>
  <si>
    <t>1491778735</t>
  </si>
  <si>
    <t>01707.1</t>
  </si>
  <si>
    <t>1242172264</t>
  </si>
  <si>
    <t>01710.2</t>
  </si>
  <si>
    <t>spínač 3558-A06340 ABB přístroj řaz 6,6So</t>
  </si>
  <si>
    <t>-1773324587</t>
  </si>
  <si>
    <t>01703.1</t>
  </si>
  <si>
    <t>-572801905</t>
  </si>
  <si>
    <t>49954965</t>
  </si>
  <si>
    <t>01710.3</t>
  </si>
  <si>
    <t>spínač 3558-A06340 ABB přístroj řaz 7</t>
  </si>
  <si>
    <t>-1771337384</t>
  </si>
  <si>
    <t>35044</t>
  </si>
  <si>
    <t>201677090</t>
  </si>
  <si>
    <t>35075</t>
  </si>
  <si>
    <t>-1708505405</t>
  </si>
  <si>
    <t>35087</t>
  </si>
  <si>
    <t>zás.5512A-2349 B TANGO dvojzás.zapušť. Kompl.</t>
  </si>
  <si>
    <t>-827956593</t>
  </si>
  <si>
    <t>37288</t>
  </si>
  <si>
    <t>zás.5519A-2989 B TANGO jednonás.zapušť. Kompl.</t>
  </si>
  <si>
    <t>-412139125</t>
  </si>
  <si>
    <t>37289</t>
  </si>
  <si>
    <t>zás.5592A-A2349 R TANGO dvojnás.zapuš.se svodič.</t>
  </si>
  <si>
    <t>-1869315088</t>
  </si>
  <si>
    <t>37290</t>
  </si>
  <si>
    <t>A/svít.as.ref. Modus 4000K 47W se závěs.sadou ZHX11</t>
  </si>
  <si>
    <t>906263943</t>
  </si>
  <si>
    <t>37293</t>
  </si>
  <si>
    <t>-400466087</t>
  </si>
  <si>
    <t>37248</t>
  </si>
  <si>
    <t>627818042</t>
  </si>
  <si>
    <t>13495</t>
  </si>
  <si>
    <t>747099676</t>
  </si>
  <si>
    <t>13499</t>
  </si>
  <si>
    <t>1527744442</t>
  </si>
  <si>
    <t>09986</t>
  </si>
  <si>
    <t>svít.nouz.Modus LED Ekonomik 3h</t>
  </si>
  <si>
    <t>575730882</t>
  </si>
  <si>
    <t>09987</t>
  </si>
  <si>
    <t>svorka ZSA 16 zemnící</t>
  </si>
  <si>
    <t>-2095824466</t>
  </si>
  <si>
    <t>09988</t>
  </si>
  <si>
    <t>pásek ZS 16 Cu uzemňovací 15x500mm</t>
  </si>
  <si>
    <t>1810503518</t>
  </si>
  <si>
    <t>09991</t>
  </si>
  <si>
    <t>Dozbrojení rozváděče RS1 o nap.jistič</t>
  </si>
  <si>
    <t>1302210835</t>
  </si>
  <si>
    <t>Pol1</t>
  </si>
  <si>
    <t>Výzbroj rozvaděče R3.1 +MET1</t>
  </si>
  <si>
    <t>1206095298</t>
  </si>
  <si>
    <t>Pol2</t>
  </si>
  <si>
    <t>Výzbroj rozvaděče R3.2 +MET2</t>
  </si>
  <si>
    <t>1362199424</t>
  </si>
  <si>
    <t>Pol3</t>
  </si>
  <si>
    <t>JYTYO2x1 pro regulaci osvětlení  DALI  DA+/-</t>
  </si>
  <si>
    <t>-649146927</t>
  </si>
  <si>
    <t>Pol4</t>
  </si>
  <si>
    <t>tlačítkový spínač 3559-A91345 TANGO řaz.1/0So 1/0S,</t>
  </si>
  <si>
    <t>-1089608481</t>
  </si>
  <si>
    <t>Pol5</t>
  </si>
  <si>
    <t>1282581385</t>
  </si>
  <si>
    <t>Pol6</t>
  </si>
  <si>
    <t>-373537971</t>
  </si>
  <si>
    <t>Pol7</t>
  </si>
  <si>
    <t>převodník Mc LED push dim/DALI ML-961.601.22.0</t>
  </si>
  <si>
    <t>-672436406</t>
  </si>
  <si>
    <t>Pol8</t>
  </si>
  <si>
    <t>spínač 3558-A01340 ABB přístroj řaz.1,1So odtah ventilátoru</t>
  </si>
  <si>
    <t>-1921720424</t>
  </si>
  <si>
    <t>Pol9</t>
  </si>
  <si>
    <t>2010053845</t>
  </si>
  <si>
    <t>Pol10</t>
  </si>
  <si>
    <t>1008092584</t>
  </si>
  <si>
    <t>Pol11</t>
  </si>
  <si>
    <t>CXKE-R-J3x1,5 mm2 oprava napájení osv.stropu 2.NP.</t>
  </si>
  <si>
    <t>1577001203</t>
  </si>
  <si>
    <t>Pol12</t>
  </si>
  <si>
    <t>1927279575</t>
  </si>
  <si>
    <t>Prořez 5%</t>
  </si>
  <si>
    <t>Kč</t>
  </si>
  <si>
    <t>-1440120035</t>
  </si>
  <si>
    <t>Podružný materiál 5% z nosného materiálu</t>
  </si>
  <si>
    <t>-1144963171</t>
  </si>
  <si>
    <t>Pomocné práce = 3% z ceníku 21 M a materiálu</t>
  </si>
  <si>
    <t>-1458070688</t>
  </si>
  <si>
    <t>Příplatek za recyklaci - svítidla 45 ks</t>
  </si>
  <si>
    <t>622829811</t>
  </si>
  <si>
    <t>741c</t>
  </si>
  <si>
    <t>Rozvaděče - montáž</t>
  </si>
  <si>
    <t>A-9100-1</t>
  </si>
  <si>
    <t>Montáž zapuštěného rozváděče do váhy 100kg</t>
  </si>
  <si>
    <t>817778256</t>
  </si>
  <si>
    <t>N-7321-1</t>
  </si>
  <si>
    <t>Kontrola rozváděče RS1 vč. vystavení atestu</t>
  </si>
  <si>
    <t>-237823722</t>
  </si>
  <si>
    <t>N-7321-2</t>
  </si>
  <si>
    <t>Kontrola rozváděče RS3.1 vč. vystavení atestu</t>
  </si>
  <si>
    <t>1003903118</t>
  </si>
  <si>
    <t>N-7321-3</t>
  </si>
  <si>
    <t>Kontrola rozváděče RS3.2 vč. vystavení atestu</t>
  </si>
  <si>
    <t>-1301842775</t>
  </si>
  <si>
    <t>741d</t>
  </si>
  <si>
    <t>Rozvaděče - materiál</t>
  </si>
  <si>
    <t>01</t>
  </si>
  <si>
    <t>Úprava rozváděče RS1</t>
  </si>
  <si>
    <t>-368396115</t>
  </si>
  <si>
    <t>02</t>
  </si>
  <si>
    <t>Výroba rozvaděče RS3.1</t>
  </si>
  <si>
    <t>-636856430</t>
  </si>
  <si>
    <t>03</t>
  </si>
  <si>
    <t>Výroba rozvaděče RS3.2</t>
  </si>
  <si>
    <t>1746804389</t>
  </si>
  <si>
    <t>741e</t>
  </si>
  <si>
    <t>Revize</t>
  </si>
  <si>
    <t>Výchozí revize el. zařízení dle ČSN 331500</t>
  </si>
  <si>
    <t>hod.</t>
  </si>
  <si>
    <t>-765356261</t>
  </si>
  <si>
    <t>741f</t>
  </si>
  <si>
    <t>HZS</t>
  </si>
  <si>
    <t>Spolupráce s revizním technikem</t>
  </si>
  <si>
    <t>-1116094670</t>
  </si>
  <si>
    <t>demontáže</t>
  </si>
  <si>
    <t>-450048561</t>
  </si>
  <si>
    <t>Zabezpečení pracoviště</t>
  </si>
  <si>
    <t>-292981012</t>
  </si>
  <si>
    <t>Spolupráce s ostatními profesemi</t>
  </si>
  <si>
    <t>1827894788</t>
  </si>
  <si>
    <t>E - Elektroinstalace - slaboproud</t>
  </si>
  <si>
    <t>742 - Elektroinstalace - slaboproud</t>
  </si>
  <si>
    <t>742</t>
  </si>
  <si>
    <t>19' rozvaděč jednodílný 12U/600mm RAL7035 - Doporučuji</t>
  </si>
  <si>
    <t>-829006877</t>
  </si>
  <si>
    <t>19',7xCZ zásuvka,bleskojistka,3x1.5mm 2m kabel CZ-DE, RAL9005, FLEX</t>
  </si>
  <si>
    <t>1283952193</t>
  </si>
  <si>
    <t>19' vyvazovací panel 1U, 6x vyvazovací háček 70x27mm, RAL7035</t>
  </si>
  <si>
    <t>118337272</t>
  </si>
  <si>
    <t>19" Patch panel 24xRJ45, STP, Cat6</t>
  </si>
  <si>
    <t>537460619</t>
  </si>
  <si>
    <t>Data 2xRJ45, UTP, cat.6, Datová zásuvka 2xRJ45, STP, cat.6, komplet, TANGO, bílá</t>
  </si>
  <si>
    <t>-793017250</t>
  </si>
  <si>
    <t>KU68, Krabice el. instalační, hluboká</t>
  </si>
  <si>
    <t>1431634533</t>
  </si>
  <si>
    <t>Switch 48 Portů, PoE, 4x SFP+, 10/100/1000Mbps,SFP+ 1/10Gbps</t>
  </si>
  <si>
    <t>-333042381</t>
  </si>
  <si>
    <t>FTP, PowerCat, kat.6, fialový, Kabel FTP, kat.6, LSOH plášť, 4páry, cívka 500m, fialový plášť,</t>
  </si>
  <si>
    <t>882653948</t>
  </si>
  <si>
    <t>Pomocné díly pro kabelové propojení systému, atd. Upevnění hlavního kabelového propojení systému, atd. Upevnění pomocného kabelového propojení systému, atd. Upevňovací díly, konstrukce, šrouby, kotvy, kotvení, pásky, spojovací materiál, průchodky, hydroizolace, atd. Propojovací konektory, svorkovnice, krabice, rozvaděče, další propojovací kabeláž, atd. Popisy , štítky, výstražné tabulky, upozornění, varování, příkazy pro kabelové propojení systému, atd. Ostatní dodávka, instalace a činnosti pro kabelové propojení, pro realizaci systému, atd.</t>
  </si>
  <si>
    <t>1874150953</t>
  </si>
  <si>
    <t>Dodávka a instalace hlavního kabelového propojení systému, atd. Dodávka a instalace pomocného kabelového propojení systému, atd. Ostatní dodávka a instalace kabelového propojení systému, atd. Ostatní činnosti pro kabelové propojení systému, atd.</t>
  </si>
  <si>
    <t>519741348</t>
  </si>
  <si>
    <t>WIFI Triple Band 2,4GHz, 5GHz, 6GHz, kompatibilní se současným systémem UBNT</t>
  </si>
  <si>
    <t>1339346007</t>
  </si>
  <si>
    <t>1225_L50D, SUPER MONOFLEX EN 750 N / TM.ŠEDÁ/RAL 7012/S</t>
  </si>
  <si>
    <t>1797272882</t>
  </si>
  <si>
    <t>Pol13</t>
  </si>
  <si>
    <t>5325_KB, PŘÍCHYTKA PVC / SVĚTLEŠEDÁ/RAL7035</t>
  </si>
  <si>
    <t>580291650</t>
  </si>
  <si>
    <t>Pol14</t>
  </si>
  <si>
    <t>1232_L25D, SUPER MONOFLEX EN 750 N / TM.ŠEDÁ/RAL 7012/S</t>
  </si>
  <si>
    <t>1171866021</t>
  </si>
  <si>
    <t>Pol15</t>
  </si>
  <si>
    <t>5332_KB, PŘÍCHYTKA PVC / SVĚTLEŠEDÁ/RAL7035</t>
  </si>
  <si>
    <t>-1063005216</t>
  </si>
  <si>
    <t>Pol16</t>
  </si>
  <si>
    <t>Zaměření, vytýčení vnitřní kabelové trasy, atd.</t>
  </si>
  <si>
    <t>-2013458180</t>
  </si>
  <si>
    <t>Pol17</t>
  </si>
  <si>
    <t>Stavební přípomoc při instalaci vnitřní kabelové trasy systému, atd.</t>
  </si>
  <si>
    <t>-300151134</t>
  </si>
  <si>
    <t>Pol18</t>
  </si>
  <si>
    <t>Použitá technika při instalaci vnitřní kabelové trasy systému, žebírky, plošiny, atd.</t>
  </si>
  <si>
    <t>-356636991</t>
  </si>
  <si>
    <t>Pol19</t>
  </si>
  <si>
    <t>Skladné a manipulace s materiálem na stavbě, atd.</t>
  </si>
  <si>
    <t>365136675</t>
  </si>
  <si>
    <t>Pol20</t>
  </si>
  <si>
    <t>Kontrola všech dotčených prostorů ve kterých byla instalovaná vnitřní kabelová trasa systému, atd.</t>
  </si>
  <si>
    <t>-775535414</t>
  </si>
  <si>
    <t>Pol21</t>
  </si>
  <si>
    <t>Vyhotovení, úprava dokumentace skutečného provedení vnitřní kabelové trasy systému, atd.</t>
  </si>
  <si>
    <t>2134177146</t>
  </si>
  <si>
    <t>Pol22</t>
  </si>
  <si>
    <t>Ekologická likvidace odpadu po instalaci vnitřní kabelové trasy.</t>
  </si>
  <si>
    <t>-87321837</t>
  </si>
  <si>
    <t>Pol23</t>
  </si>
  <si>
    <t>967627226</t>
  </si>
  <si>
    <t>Pol24</t>
  </si>
  <si>
    <t>Pomocné díly pro vnitřní kabelové trasy systému, atd. Upevnění vnitřní kabelové trasy pro hlavní kabelové propojení systému, atd. Upevnění vnitřní kabelové trasy pro pomocné kabelové propojení systému, atd. Upevňovací díly, konstrukce, šrouby, kotvy, kotvení, pásky, spojovací materiál, atd. Popisy, štítky, výstražné tabulky, upozornění, varování, příkazy pro vnitřní kabelovou trasu systému, atd. Ostatní dodávka, instalace a činnosti pro vnitřní kabelovou trasu systému, atd.</t>
  </si>
  <si>
    <t>478240427</t>
  </si>
  <si>
    <t>Pol25</t>
  </si>
  <si>
    <t>Ekologická likvidace odpadu po instalaci systému UKS, atd.</t>
  </si>
  <si>
    <t>1634059097</t>
  </si>
  <si>
    <t>Pol26</t>
  </si>
  <si>
    <t>Výchozí elektrická revize systému UKS, atd.</t>
  </si>
  <si>
    <t>-1932545776</t>
  </si>
  <si>
    <t>Pol27</t>
  </si>
  <si>
    <t>Měření systému UKS, atd.</t>
  </si>
  <si>
    <t>-6669284</t>
  </si>
  <si>
    <t>Pol28</t>
  </si>
  <si>
    <t>Měřící protokoly systému UKS, atd.</t>
  </si>
  <si>
    <t>-1231062884</t>
  </si>
  <si>
    <t>Pol29</t>
  </si>
  <si>
    <t>Ostatní dokladová část k revizím, kontrolám, auditům, atd.</t>
  </si>
  <si>
    <t>255848449</t>
  </si>
  <si>
    <t>Pol30</t>
  </si>
  <si>
    <t>Kontrola systému UKS, zástupcem uživatele, atd.</t>
  </si>
  <si>
    <t>1734109794</t>
  </si>
  <si>
    <t>Pol31</t>
  </si>
  <si>
    <t>Funkční zkouška instalovaného systému UKS, atd.</t>
  </si>
  <si>
    <t>-1531533237</t>
  </si>
  <si>
    <t>Pol32</t>
  </si>
  <si>
    <t>Zaškolení všech určených pracovníků uživatelem pro instalovaný systém UKS, atd.</t>
  </si>
  <si>
    <t>-2062905796</t>
  </si>
  <si>
    <t>Pol33</t>
  </si>
  <si>
    <t>Průběžné školení všech určených pracovníků uživatelem pro instalovaný systém UKS, atd.</t>
  </si>
  <si>
    <t>2054984138</t>
  </si>
  <si>
    <t>Pol34</t>
  </si>
  <si>
    <t>Dohled nad obsluhou a údržbou instalovaného systému UKS v délce tří týdnů, atd.</t>
  </si>
  <si>
    <t>-455072472</t>
  </si>
  <si>
    <t>Pol35</t>
  </si>
  <si>
    <t>Dokumentace skutečného provedení instalovaného systému UKS, DSPS, atd.</t>
  </si>
  <si>
    <t>1775060839</t>
  </si>
  <si>
    <t>Pol36</t>
  </si>
  <si>
    <t>Stavební přípomoc, průvrty, příčky, podhledy, zdivo, omítka, sloupky, atd.</t>
  </si>
  <si>
    <t>-874886143</t>
  </si>
  <si>
    <t>Pol37</t>
  </si>
  <si>
    <t>Pomocná instalační technika, lešení, žebříky, atd.</t>
  </si>
  <si>
    <t>-1220034785</t>
  </si>
  <si>
    <t>Pol38</t>
  </si>
  <si>
    <t>Pomocné stavební díly systému, atd. Stavební přípomoc a stavební díly pro realizaci systému, atd. Ostatní stavební přípomoc a činnosti pro realizaci systému, atd. Ostatní činnosti pro realizaci systému, atd.</t>
  </si>
  <si>
    <t>-827045710</t>
  </si>
  <si>
    <t>Pol39</t>
  </si>
  <si>
    <t>Ostatní dodávka a instalace pro realizaci systému na stavbě, atd. Skladné a manipulace s materiálem na stavbě, atd. Zajištění el. energie pro realizaci systému na stavbě, atd. Zajištění sociálního zázemí pro realizaci systému na stavbě, atd. Zajištění dopravy pro realizaci systému na stavbě, atd. Ostatní činnosti pro realizaci systému na stavbě, atd.</t>
  </si>
  <si>
    <t>-1516780938</t>
  </si>
  <si>
    <t>Pol40</t>
  </si>
  <si>
    <t>Protipožární prostupy</t>
  </si>
  <si>
    <t>922079649</t>
  </si>
  <si>
    <t>F - Vzduchotechnika</t>
  </si>
  <si>
    <t>751 - Vzduchotechnika</t>
  </si>
  <si>
    <t xml:space="preserve">    Zařízení č. 1 - ŘÍZENÉ VĚTRÁNÍ UČEBEN A KABINETŮ, PŘÍVOD A ODVOD VZDUCHU</t>
  </si>
  <si>
    <t xml:space="preserve">    Zařízení č. 2 - PRODLOUŽENÍ STÁVAJÍCÍHO VÝFUKOVÉHO POTRUBÍ NAD STŘECHU, ODVOD VZDUCHU</t>
  </si>
  <si>
    <t xml:space="preserve">    Zařízení č. 3 - DEMONTÁŽ STÁVAJÍCÍCH STŘEŠNÍCH VENTILÁTORŮ</t>
  </si>
  <si>
    <t xml:space="preserve">    Zařízení č. 4 - POMOCNÝ MATERIÁL</t>
  </si>
  <si>
    <t xml:space="preserve">    5 - Další náklady</t>
  </si>
  <si>
    <t>751</t>
  </si>
  <si>
    <t>Zařízení č. 1</t>
  </si>
  <si>
    <t>ŘÍZENÉ VĚTRÁNÍ UČEBEN A KABINETŮ, PŘÍVOD A ODVOD VZDUCHU</t>
  </si>
  <si>
    <t>1 01a</t>
  </si>
  <si>
    <t>Rekuperační jednotka ve venkovním stojatém provedení, všechna hrdla umístěna z boku jednotky. sendvičové opláštění, dodávka jednotky vcelku - doprava na střechu pomocí jeřábu, vyhřívaný vývod kondenzátu, 6x podstavná noha, rozměrový standard - viz výkresová část, vč. bypassu, strana přívodu: filtrace tř. F7, deskový rekuperátor s účinností 93%, jednookruhový chladič/ohřívač pro přímý výpar chladiva, chladící výkon 7,1 kW, radiální ventilátor s EC motorem, Qv=1600 m3/h, pex.=300 Pa, Pprov.=0,45 kW, Pjmen.=2,50 kW, Ijmen=4,00 A, 400 V, akustický výkon sání-53 dB(A), akustický výkon výtlak-79 dB(A), akustický výkon plášť-57 dB(A), sání - uzavírací klapka vč. servopohonu 24 V a sací zákryt, hrdlo výtlak 400x400 vč. pružné vložky, vč. integrované regulace, vč. el. rozvodníce umístěné v jednotce, vč. prostorových čidel CO2 - 2 ks, vč. vzdáleného ovladače umístěného v kabinetě, výrobkový standard ATREA, DUPLEX 2500 Multi Eco-N_x000D_
strana odvodu: filtrace tř. G4, deskový rekuperátor s účinností 93%, radiální ventilátor s EC motorem, Qv=1600 m3/h, pex.=300 Pa, Pprov.=0,36 kW, Pjmen.=2,50 kW, Ijmen=4,00 A, 400V, akustický výkon sání-51 dB(A), akustický výkon výtlak-75 dB(A), akustický výkon plášť-57 dB(A), hrdlo sání 400x400 vč. tlumící vložky a klapky, hrdlo výtlak 400x400 vč. tlumící vložky, výrobkový standard ATREA, DUPLEX 2500 Multi Eco-N</t>
  </si>
  <si>
    <t>-648407384</t>
  </si>
  <si>
    <t>1 01b</t>
  </si>
  <si>
    <t>Kabeláž mezi rozvodnicí jednotky a jednotlivými periferiemi - servopohony klapek 2x, 2x prostorové čidlo CO2, 1x potrubní teplotní čidlo, 1x vzdálený ovladač, typy kabelů a provedení dle el. schéma, které bude dodáno s regulací jednotky, prostorová čidla CO2 budou umístěna v učebnách ve výšce cca 1,5 m od podlahy</t>
  </si>
  <si>
    <t>-1428105002</t>
  </si>
  <si>
    <t>1 01c</t>
  </si>
  <si>
    <t>Zprovoznění jednotky autorizovaným servisem, vč. vydání protokolu o zprovoznění</t>
  </si>
  <si>
    <t>1112397929</t>
  </si>
  <si>
    <t>1 02</t>
  </si>
  <si>
    <t>Inverterová kondenzační jednotka pro přímý výpar chladiva R32, Qch=7,1 kW, Qt=8,0 kW, P=1,93 kW, 230 V, provozní proud 7,46 A, jištění 1x 25,0 A, vč. konzol na střechu, výrobkový standard MITSUBISHI PUZ-ZM71 VHA</t>
  </si>
  <si>
    <t>1259138338</t>
  </si>
  <si>
    <t>1 03</t>
  </si>
  <si>
    <t>Připojovací rozhraní PAC-IF013B-E, pro pozici 1.02</t>
  </si>
  <si>
    <t>1414192004</t>
  </si>
  <si>
    <t>1 04</t>
  </si>
  <si>
    <t>Výfukový šikmý kus 500x250 s výfukovou mmřížkou, sešikmení 45°</t>
  </si>
  <si>
    <t>-1729367974</t>
  </si>
  <si>
    <t>1 05</t>
  </si>
  <si>
    <t>Tlumič hluku 500x250x1500 mm vč. pláště a tlumící buňky 250x500x1000 - 1 ks, buňka obsahuje oba náběhy, hlukový útlum na frekvenci 500 Hz - 37 dB, 1000 Hz - 40 dB, zvukoizolační výplň je z vnitřní strany kryta děrovaným pozinkovaným plechem, výměra pláště je započítána do celkové výměry potrubí, výrobkový standard GREIF, buňka G</t>
  </si>
  <si>
    <t>-240421244</t>
  </si>
  <si>
    <t>1 06</t>
  </si>
  <si>
    <t>Tlumič hluku 500x250x2000 mm vč. pláště a tlumící buňky 250x500x2000 - 1 ks, buňka obsahuje oba náběhy, hlukový útlum na frekvenci 500 Hz - 44 dB, 1000 Hz - 48 dB, zvukoizolační výplň je z vnitřní strany kryta děrovaným pozinkovaným plechem, výměra pláště je započítána do celkové výměry potrubí, výrobkový standard GREIF, buňka G</t>
  </si>
  <si>
    <t>-1979674735</t>
  </si>
  <si>
    <t>1 07</t>
  </si>
  <si>
    <t>Tlumič hluku 500x250x1000 mm vč. pláště a tlumící buňky 250x500x1000 - 1 ks, buňka obsahuje jeden náběh, hlukový útlum na frekvenci 500 Hz - 25 dB, 1000 Hz - 27 dB, zvukoizolační výplň je z vnitřní strany kryta děrovaným pozinkovaným plechem, výměra pláště je započítána do celkové výměry potrubí, výrobkový standard GREIF, buňka G</t>
  </si>
  <si>
    <t>-711272890</t>
  </si>
  <si>
    <t>1 08</t>
  </si>
  <si>
    <t>Tlumič hluku 500x200x1000 mm vč. pláště a tlumící buňky 200x500x1000 - 1 ks, buňka obsahuje jeden náběh, hlukový útlum na frekvenci 500 Hz - 26 dB, 1000 Hz - 28 dB, zvukoizolační výplň je z vnitřní strany kryta děrovaným pozinkovaným plechem, výměra pláště je započítána do celkové výměry potrubí, výrobkový standard GREIF, buňka G</t>
  </si>
  <si>
    <t>514817760</t>
  </si>
  <si>
    <t>1 09</t>
  </si>
  <si>
    <t>Vícelistá uzavírací klapka 315x200 vč. servopohonu 24 V, provedení ON-OFF, výrobkový standard SYSTÉMAIR</t>
  </si>
  <si>
    <t>1033535878</t>
  </si>
  <si>
    <t>1 10</t>
  </si>
  <si>
    <t>Kruhový ohebný tlumič hluku DN 160, délka 1,0 m, útlum na frekvenci 500 Hz - 27,1 dB, 1000 Hz - 23,8 dB, výrobkový standard SYSTEMAIR - SonoExtra 160 - 1000</t>
  </si>
  <si>
    <t>1523955734</t>
  </si>
  <si>
    <t>1 11</t>
  </si>
  <si>
    <t>Vířívá vyúsť s natáčecími lamelami, pro přívod vzduchu, rozměr 400x400, počet lamel 16, vč. plenum boxu s regulační klapkou, výška plenum boxu max. 230 mm, vč. připojovacího ohebného potrubí DN 203, délka 1,0 m</t>
  </si>
  <si>
    <t>-706320512</t>
  </si>
  <si>
    <t>1 12</t>
  </si>
  <si>
    <t>Vířívá vyúsť s natáčecími lamelami, pro odvod vzduchu, rozměr 400x400, počet lamel 16, vč. plenum boxu s regulační klapkou, výška plenum boxu max. 230 mm, vč. připojovacího ohebného potrubí DN 203, délka 1,0 m</t>
  </si>
  <si>
    <t>-871952986</t>
  </si>
  <si>
    <t>1 13</t>
  </si>
  <si>
    <t>Vířívá vyúsť s natáčecími lamelami, pro přívod vzduchu, rozměr 300x300, počet lamel 8, vč. plenum boxu s regulační klapkou, výška plenum boxu 250 mm, připojovací hrdlo DN 160</t>
  </si>
  <si>
    <t>1956523215</t>
  </si>
  <si>
    <t>1 14</t>
  </si>
  <si>
    <t>Vířívá vyúsť s natáčecími lamelami, pro odvod vzduchu, rozměr 300x300, počet lamel 8, vč. plenum boxu s regulační klapkou, výška plenum boxu 250 mm, připojovací hrdlo DN 160</t>
  </si>
  <si>
    <t>-85892388</t>
  </si>
  <si>
    <t>1 30</t>
  </si>
  <si>
    <t>Čtyřhranné pozinkované potrubí SK I., lištové příruby vč. tvarovek, orientační výměra, přesná výměra viz výkresová část - 50% tvarovek</t>
  </si>
  <si>
    <t>-49388861</t>
  </si>
  <si>
    <t>1 311</t>
  </si>
  <si>
    <t>Kruhové pozinkované potrubí SPIRO vč. tvarovek, spojováno na vsuvky, orientační výměra, přesná výměra viz. výkresová část do DN 200 - rovná trouba</t>
  </si>
  <si>
    <t>bm</t>
  </si>
  <si>
    <t>1875693780</t>
  </si>
  <si>
    <t>1 312</t>
  </si>
  <si>
    <t>Kruhové pozinkované potrubí SPIRO vč. tvarovek, spojováno na vsuvky, orientační výměra, přesná výměra viz. výkresová část do DN 200 - tvarovka</t>
  </si>
  <si>
    <t>1164372340</t>
  </si>
  <si>
    <t>1 313</t>
  </si>
  <si>
    <t>Kruhové pozinkované potrubí SPIRO vč. tvarovek, spojováno na vsuvky, orientační výměra, přesná výměra viz. výkresová část do DN 125 - rovná trouba</t>
  </si>
  <si>
    <t>-2060596250</t>
  </si>
  <si>
    <t>1 314</t>
  </si>
  <si>
    <t>Kruhové pozinkované potrubí SPIRO vč. tvarovek, spojováno na vsuvky, orientační výměra, přesná výměra viz. výkresová část do DN 125 - tvarovka</t>
  </si>
  <si>
    <t>-578504151</t>
  </si>
  <si>
    <t>1 32</t>
  </si>
  <si>
    <t>Tepelná a hluková izolace potrubí pro venkovní prostředí - minerální vata tl. 100 mm, přebalena AL popř. pozinkovaným plechem tl. 0,55 mm, orientační výměra, přesná výměra viz výkresová část</t>
  </si>
  <si>
    <t>-2039049066</t>
  </si>
  <si>
    <t>1 33</t>
  </si>
  <si>
    <t>Měděné potrubí chladiva vč. parotěsné izolace a ochraně proti UV záření, kapalina - 10,0 mm, plyn - 16,0 mm, vedeno od kondenzačních jednotek ke chladiči v rekuperační jednotce</t>
  </si>
  <si>
    <t>1078396109</t>
  </si>
  <si>
    <t>Zařízení č. 2</t>
  </si>
  <si>
    <t>PRODLOUŽENÍ STÁVAJÍCÍHO VÝFUKOVÉHO POTRUBÍ NAD STŘECHU, ODVOD VZDUCHU</t>
  </si>
  <si>
    <t>2 01</t>
  </si>
  <si>
    <t>Potrubní diagonální ultra tichý ventilátor DN 250, troje otáčky - zapojeny budou maximální otáčky, Qv=900 m3/h, pex=200 Pa, P=0,21 kW, 230 V, 0,85 A, vč. spojovacích manžet VBM 250 - 2 ks, výrobkový standard ELEKTRODESIGN TD 1300/250 SILENT 3V, IP 44</t>
  </si>
  <si>
    <t>-628133073</t>
  </si>
  <si>
    <t>2 02</t>
  </si>
  <si>
    <t>Provedení potrubního napojení stávajícího čtyřhranného potrubí 400x200 (odhad) na kruhové potrubí SPIRO DN 280</t>
  </si>
  <si>
    <t>-526679853</t>
  </si>
  <si>
    <t>2 03</t>
  </si>
  <si>
    <t>-332006113</t>
  </si>
  <si>
    <t>2 04</t>
  </si>
  <si>
    <t>870600458</t>
  </si>
  <si>
    <t>2 301</t>
  </si>
  <si>
    <t>Kruhové pozinkované potrubí SPIRO vč. tvarovek, spojováno na vsuvky, orientační výměra, přesná výměra viz. výkresová část do DN 315 - rovná trouba</t>
  </si>
  <si>
    <t>-2022134320</t>
  </si>
  <si>
    <t>2 302</t>
  </si>
  <si>
    <t>Kruhové pozinkované potrubí SPIRO vč. tvarovek, spojováno na vsuvky, orientační výměra, přesná výměra viz. výkresová část do DN 315 - tvarovka</t>
  </si>
  <si>
    <t>-1253603185</t>
  </si>
  <si>
    <t>2 31</t>
  </si>
  <si>
    <t>Tepelná a hluková izolace potrubí pro vnitřní prostředí - syntetický kaučuk tl. 20 mm, vč. AL fólie a polepu, orientační výměra, přesná výměra viz výkresová část</t>
  </si>
  <si>
    <t>1441984472</t>
  </si>
  <si>
    <t>Zařízení č. 3</t>
  </si>
  <si>
    <t>DEMONTÁŽ STÁVAJÍCÍCH STŘEŠNÍCH VENTILÁTORŮ</t>
  </si>
  <si>
    <t>3 01</t>
  </si>
  <si>
    <t>Demontáž stávajících střešních ventilátorů typu DVJ, odhadovaná velikost DN 355, vč. odpojení elektrického napětí</t>
  </si>
  <si>
    <t>-482400903</t>
  </si>
  <si>
    <t>3 02</t>
  </si>
  <si>
    <t>Demontáž sacího příslušenství střešních ventilátorů, sací komory, podtlakové klapky a pod</t>
  </si>
  <si>
    <t>877765925</t>
  </si>
  <si>
    <t>Zařízení č. 4</t>
  </si>
  <si>
    <t>POMOCNÝ MATERIÁL</t>
  </si>
  <si>
    <t>4 01</t>
  </si>
  <si>
    <t>Pomocný spojovací a těsnící materiál pro čtyřhranné a kruhové potrubí</t>
  </si>
  <si>
    <t>-2077254437</t>
  </si>
  <si>
    <t>4 02</t>
  </si>
  <si>
    <t>Závěsový a kotvící systém pro kruhové a čtyřhranné potrubní rozvody, tlumiče hluku, vířivé vyústky, rekuperační jednotky apod.</t>
  </si>
  <si>
    <t>-917636936</t>
  </si>
  <si>
    <t>4 03</t>
  </si>
  <si>
    <t>Ocel pro pomocné konstrukce, konzole apod.</t>
  </si>
  <si>
    <t>695610998</t>
  </si>
  <si>
    <t>4 04</t>
  </si>
  <si>
    <t>Hliníková samolepící páska šíře 75 mm</t>
  </si>
  <si>
    <t>1902984756</t>
  </si>
  <si>
    <t>4 05</t>
  </si>
  <si>
    <t>Spojovací QIP 110÷270 pásky pro upevnění ohebného potrubí na pevné potrubí a vířivé vyústky</t>
  </si>
  <si>
    <t>-201694987</t>
  </si>
  <si>
    <t>Další náklady</t>
  </si>
  <si>
    <t>5 01</t>
  </si>
  <si>
    <t>Doprava</t>
  </si>
  <si>
    <t>678955194</t>
  </si>
  <si>
    <t>5 02</t>
  </si>
  <si>
    <t>Přesun hmot po staveništi</t>
  </si>
  <si>
    <t>1854677499</t>
  </si>
  <si>
    <t>5 03</t>
  </si>
  <si>
    <t>Lešení a pomocné konstrukce</t>
  </si>
  <si>
    <t>1546716913</t>
  </si>
  <si>
    <t>5 04</t>
  </si>
  <si>
    <t>Dokumentace skutečného provedení</t>
  </si>
  <si>
    <t>-2088719451</t>
  </si>
  <si>
    <t>5 05</t>
  </si>
  <si>
    <t>Zprovoznění, zaregulování, protokol o zaregulování</t>
  </si>
  <si>
    <t>1903594727</t>
  </si>
  <si>
    <t>G - Elektromontáže - bleskosvod</t>
  </si>
  <si>
    <t xml:space="preserve">    743 - Elektromontáže - hrubá montáž</t>
  </si>
  <si>
    <t xml:space="preserve">    744 - Elektromontáže - rozvody vodičů měděných</t>
  </si>
  <si>
    <t>743</t>
  </si>
  <si>
    <t>Elektromontáže - hrubá montáž</t>
  </si>
  <si>
    <t>743112215</t>
  </si>
  <si>
    <t>Montáž trubka plastová ohebná D 23 mm uložená pod omítkou 3cm,zajištěná po 1m skobami</t>
  </si>
  <si>
    <t>896371736</t>
  </si>
  <si>
    <t>345710760</t>
  </si>
  <si>
    <t>trubka elektroinstalační ohebná LPFLEX z PVC (EN) 2350 pro skrytý svod</t>
  </si>
  <si>
    <t>-1604997573</t>
  </si>
  <si>
    <t>743612121</t>
  </si>
  <si>
    <t>Montáž uzemňovacího pásku FeZn30/4 nebo drátu D do 10 mm v městské zástavbě</t>
  </si>
  <si>
    <t>-1249125937</t>
  </si>
  <si>
    <t>354410730</t>
  </si>
  <si>
    <t>pásek FeZn30/*4</t>
  </si>
  <si>
    <t>610508526</t>
  </si>
  <si>
    <t>743621110</t>
  </si>
  <si>
    <t>Montáž drát nebo lano hromosvodné svodové D do 10 mm s podpěrou AlMgSi8</t>
  </si>
  <si>
    <t>-1132226892</t>
  </si>
  <si>
    <t>354418360</t>
  </si>
  <si>
    <t>krabice KT150 pro MET1,2 a ZS -skrytý svod</t>
  </si>
  <si>
    <t>1216942023</t>
  </si>
  <si>
    <t>354415400</t>
  </si>
  <si>
    <t>podpěra vedení PV21 na PVC plochou  střechu</t>
  </si>
  <si>
    <t>1065699108</t>
  </si>
  <si>
    <t>354416750</t>
  </si>
  <si>
    <t>podpěry vedení hromosvodu PV1a - 30</t>
  </si>
  <si>
    <t>767505102</t>
  </si>
  <si>
    <t>354410610</t>
  </si>
  <si>
    <t>tyč jímací JT3m kovaným hrotem</t>
  </si>
  <si>
    <t>1958479318</t>
  </si>
  <si>
    <t>354410720</t>
  </si>
  <si>
    <t>drát průměr 8 mm AlMgSi8</t>
  </si>
  <si>
    <t>531226513</t>
  </si>
  <si>
    <t>743622100</t>
  </si>
  <si>
    <t>Montáž svorka hromosvodná typ SS, SR 03 se 2 šrouby</t>
  </si>
  <si>
    <t>807939573</t>
  </si>
  <si>
    <t>354418850</t>
  </si>
  <si>
    <t>svorka spojovací SS pro lano D8-10 mm</t>
  </si>
  <si>
    <t>7431171</t>
  </si>
  <si>
    <t>354418950</t>
  </si>
  <si>
    <t>svorka připojovací SP1 k připojení kovových částí</t>
  </si>
  <si>
    <t>-387414485</t>
  </si>
  <si>
    <t>354419050</t>
  </si>
  <si>
    <t>svorka připojovací SOc k připojení okapových žlabů-nerez</t>
  </si>
  <si>
    <t>950247406</t>
  </si>
  <si>
    <t>354419250</t>
  </si>
  <si>
    <t>svorka zkušební SZ pro lano D6-12 mm   FeZn</t>
  </si>
  <si>
    <t>-857105748</t>
  </si>
  <si>
    <t>354418750</t>
  </si>
  <si>
    <t>svorka křížová SK pro vodič D6-10 mm</t>
  </si>
  <si>
    <t>577714353</t>
  </si>
  <si>
    <t>743622200</t>
  </si>
  <si>
    <t>Montáž svorka hromosvodná typ ST, SJ, SK, SZ, SR01, 02 se 3 šrouby</t>
  </si>
  <si>
    <t>194129251</t>
  </si>
  <si>
    <t>354418600</t>
  </si>
  <si>
    <t>svorka SJ 1 k jímací tyči-4 šrouby</t>
  </si>
  <si>
    <t>-1818206703</t>
  </si>
  <si>
    <t>743629300</t>
  </si>
  <si>
    <t>Montáž vedení hromosvodné-štítek k označení svodu</t>
  </si>
  <si>
    <t>1620310407</t>
  </si>
  <si>
    <t>354421100</t>
  </si>
  <si>
    <t>štítek plastový č. 31 -  čísla svodů</t>
  </si>
  <si>
    <t>-1539179214</t>
  </si>
  <si>
    <t>743631500</t>
  </si>
  <si>
    <t>Montáž tyč jímací délky do 3 m na stojan</t>
  </si>
  <si>
    <t>-1933618585</t>
  </si>
  <si>
    <t>3544107R</t>
  </si>
  <si>
    <t>tyč jímací DEHN D 22/16/10mm L3000mm s třínohým stativemR320mm St/tZn DEHN</t>
  </si>
  <si>
    <t>1662709042</t>
  </si>
  <si>
    <t>743642100</t>
  </si>
  <si>
    <t>Montáž tyč zemnicí délky do 2 m</t>
  </si>
  <si>
    <t>1238602622</t>
  </si>
  <si>
    <t>354420900</t>
  </si>
  <si>
    <t>tyč zemnící ZT 2,0  2m, FeZn</t>
  </si>
  <si>
    <t>175648081</t>
  </si>
  <si>
    <t>354418650</t>
  </si>
  <si>
    <t>svorka k tyči zemnící SJ02 D28 mm</t>
  </si>
  <si>
    <t>1456133917</t>
  </si>
  <si>
    <t>744</t>
  </si>
  <si>
    <t>Elektromontáže - rozvody vodičů měděných</t>
  </si>
  <si>
    <t>74418R001</t>
  </si>
  <si>
    <t>Nastavení a opětovná montáž ochranných trubek</t>
  </si>
  <si>
    <t>1465291784</t>
  </si>
  <si>
    <t>74418R002</t>
  </si>
  <si>
    <t>Měření odporů uzemnění stávajících svodů</t>
  </si>
  <si>
    <t>-554127501</t>
  </si>
  <si>
    <t>74418R003</t>
  </si>
  <si>
    <t>Zajištění uzemnění jímacího vedení a lešení v průběhu prací</t>
  </si>
  <si>
    <t>1623368012</t>
  </si>
  <si>
    <t>74418R004</t>
  </si>
  <si>
    <t>-1997897922</t>
  </si>
  <si>
    <t>74418R005</t>
  </si>
  <si>
    <t>demontáž hromosvodu</t>
  </si>
  <si>
    <t>186759201</t>
  </si>
  <si>
    <t>74418R006</t>
  </si>
  <si>
    <t>Demontáž stáv. podpěr svodového vodiče do zdi</t>
  </si>
  <si>
    <t>-1590140874</t>
  </si>
  <si>
    <t>74418R007</t>
  </si>
  <si>
    <t>Demontáž stáv. držáků ochranných trubek uzem. vedení</t>
  </si>
  <si>
    <t>-1012234347</t>
  </si>
  <si>
    <t>74421R008</t>
  </si>
  <si>
    <t>Likvidace demont. materiálu</t>
  </si>
  <si>
    <t>2007543955</t>
  </si>
  <si>
    <t>H - Vedlejší rozpočtové náklady</t>
  </si>
  <si>
    <t>VRN - Vedlejší rozpočtové náklady</t>
  </si>
  <si>
    <t xml:space="preserve">    VRN1 - Průzkumné, zeměměřičské a projektové práce</t>
  </si>
  <si>
    <t xml:space="preserve">    VRN3 - Zařízení staveniště</t>
  </si>
  <si>
    <t xml:space="preserve">    VRN6 - Územní vlivy</t>
  </si>
  <si>
    <t xml:space="preserve">    VRN7 - Provozní vlivy</t>
  </si>
  <si>
    <t xml:space="preserve">    VRN8 - Další náklady na pracovníky</t>
  </si>
  <si>
    <t>VRN</t>
  </si>
  <si>
    <t>VRN1</t>
  </si>
  <si>
    <t>Průzkumné, zeměměřičské a projektové práce</t>
  </si>
  <si>
    <t>013244000</t>
  </si>
  <si>
    <t>Dokumentace pro provádění stavby</t>
  </si>
  <si>
    <t>…</t>
  </si>
  <si>
    <t>1024</t>
  </si>
  <si>
    <t>838640655</t>
  </si>
  <si>
    <t>https://podminky.urs.cz/item/CS_URS_2026_01/013244000</t>
  </si>
  <si>
    <t>VRN3</t>
  </si>
  <si>
    <t>Zařízení staveniště</t>
  </si>
  <si>
    <t>030001000</t>
  </si>
  <si>
    <t>-1249938886</t>
  </si>
  <si>
    <t>https://podminky.urs.cz/item/CS_URS_2026_01/030001000</t>
  </si>
  <si>
    <t>VRN6</t>
  </si>
  <si>
    <t>Územní vlivy</t>
  </si>
  <si>
    <t>065002000</t>
  </si>
  <si>
    <t>Mimostaveništní doprava materiálů, výrobků a strojů</t>
  </si>
  <si>
    <t>1380363660</t>
  </si>
  <si>
    <t>https://podminky.urs.cz/item/CS_URS_2026_01/065002000</t>
  </si>
  <si>
    <t>VRN7</t>
  </si>
  <si>
    <t>Provozní vlivy</t>
  </si>
  <si>
    <t>079002000</t>
  </si>
  <si>
    <t>Ostatní provozní vlivy</t>
  </si>
  <si>
    <t>152165967</t>
  </si>
  <si>
    <t>https://podminky.urs.cz/item/CS_URS_2026_01/079002000</t>
  </si>
  <si>
    <t>VRN8</t>
  </si>
  <si>
    <t>Další náklady na pracovníky</t>
  </si>
  <si>
    <t>081002000</t>
  </si>
  <si>
    <t>Doprava zaměstnanců</t>
  </si>
  <si>
    <t>1230692359</t>
  </si>
  <si>
    <t>https://podminky.urs.cz/item/CS_URS_2026_01/081002000</t>
  </si>
  <si>
    <t>SEZNAM FIGUR</t>
  </si>
  <si>
    <t>Výměra</t>
  </si>
  <si>
    <t>Použití figury:</t>
  </si>
  <si>
    <t>Odstranění povlakové krytiny střech do 10° z fólií položených volně</t>
  </si>
  <si>
    <t>Odstranění povlakové krytiny střech do 10° z pásů uložených na sucho - geotextilie</t>
  </si>
  <si>
    <t>Odstranění povlakové krytiny střech do 10° z pásů NAIP přitavených v plné ploše jednovrstvé</t>
  </si>
  <si>
    <t>Odstranění povlakové krytiny střech do 10° z pásů NAIP přitavených v plné ploše dvouvrstvé</t>
  </si>
  <si>
    <t>Odstranění povlakové krytiny střech do 10° z pásů NAIP přitavených v plné ploše třívrstvé</t>
  </si>
  <si>
    <t>Odstranění tepelné izolace střech nadstřešní volně kladené z polystyrenu suchého tl přes 100 do 200 mm</t>
  </si>
  <si>
    <t>Odstranění tepelné izolace střech nadstřešní volně kladené z desek pórobetonových tl do 200 mm</t>
  </si>
  <si>
    <t>Bourání podkladů pod dlažby nebo mazanin škvárobetonových tl přes 100 mm pl přes 4 m2</t>
  </si>
  <si>
    <t>Bourání podkladů pod dlažby nebo mazanin betonových nebo z litého asfaltu tl do 100 mm pl přes 4 m2</t>
  </si>
  <si>
    <t>Příplatek k bourání betonových mazanin za bourání mazanin se svařovanou sítí tl do 100 mm</t>
  </si>
  <si>
    <t>SDK podlaha vyrovnání nerovností samonivelační stěrkou tl do 10 mm</t>
  </si>
  <si>
    <t>Příplatek k sádrovláknité podlaze za každých dalších 10 mm suchého podsypu</t>
  </si>
  <si>
    <t>Montáž lešení řadového trubkového lehkého s podlahami zatížení do 200 kg/m2 š od 0,9 do 1,2 m v přes 10 do 25 m</t>
  </si>
  <si>
    <t>Příplatek k lešení řadovému trubkovému lehkému s podlahami do 200 kg/m2 š od 0,9 do 1,2 m v přes 10 do 25 m za každý den použití</t>
  </si>
  <si>
    <t>Demontáž lešení řadového trubkového lehkého s podlahami zatížení do 200 kg/m2 š od 0,9 do 1,2 m v přes 10 do 25 m</t>
  </si>
  <si>
    <t>Montáž ochranné sítě z textilie z umělých vláken</t>
  </si>
  <si>
    <t>Příplatek k ochranné síti za každý den použití</t>
  </si>
  <si>
    <t>Demontáž ochranné sítě z textilie z umělých vláken</t>
  </si>
  <si>
    <t>Dovoz a odvoz lešení řadového do 10 km včetně naložení a složení</t>
  </si>
  <si>
    <t>Příplatek k ceně dovozu a odvozu lešení řadového ZKD 10 km přes 10 km</t>
  </si>
  <si>
    <t>zateplovací fasáda</t>
  </si>
  <si>
    <t>Jednonásobné bílé malby ze směsí za mokra výborně oděruvzdorných v místnostech v do 3,80 m</t>
  </si>
  <si>
    <t>Oprášení (ometení ) podkladu v místnostech v do 3,80 m</t>
  </si>
  <si>
    <t>Mydlení podkladu v místnostech v do 3,80 m</t>
  </si>
  <si>
    <t>Základní akrylátová jednonásobná bezbarvá penetrace podkladu v místnostech v do 3,80 m</t>
  </si>
  <si>
    <t>Montáž obkladů keramických hladkých lepených cementovým flexibilním lepidlem přes 19 do 22 ks/m2</t>
  </si>
  <si>
    <t>Izolace pod obklad nátěrem nebo stěrkou ve dvou vrstvách</t>
  </si>
  <si>
    <t>Montáž izolace tepelné střech plochých kladené volně, spádová vrstva</t>
  </si>
  <si>
    <t>Provedení povlakové krytiny střech do 10° podkladní textilní vrstvy</t>
  </si>
  <si>
    <t>Struktura údajů, formát souboru a metodika pro zpracování</t>
  </si>
  <si>
    <t>Struktura</t>
  </si>
  <si>
    <t>Soubor je složen ze záložky Rekapitulace stavby a záložek s názvem soupisu prací pro jednotlivé objekty ve formátu XLSX. Každá ze záložek přitom obsahuje</t>
  </si>
  <si>
    <t>ještě samostatné sestavy vymezené orámovaním a nadpisem sestavy.</t>
  </si>
  <si>
    <r>
      <rPr>
        <i/>
        <sz val="8"/>
        <rFont val="Arial CE"/>
        <charset val="238"/>
      </rPr>
      <t xml:space="preserve">Rekapitulace stavby </t>
    </r>
    <r>
      <rPr>
        <sz val="8"/>
        <rFont val="Arial CE"/>
        <charset val="238"/>
      </rPr>
      <t>obsahuje sestavu Rekapitulace stavby a Rekapitulace objektů stavby a soupisů prací.</t>
    </r>
  </si>
  <si>
    <r>
      <t xml:space="preserve">V sestavě </t>
    </r>
    <r>
      <rPr>
        <b/>
        <sz val="8"/>
        <rFont val="Arial CE"/>
        <charset val="238"/>
      </rPr>
      <t>Rekapitulace stavby</t>
    </r>
    <r>
      <rPr>
        <sz val="8"/>
        <rFont val="Arial CE"/>
        <charset val="238"/>
      </rPr>
      <t xml:space="preserve"> jsou uvedeny informace identifikující předmět veřejné zakázky na stavební práce, KSO, CC-CZ, CZ-CPV, CZ-CPA a rekapitulaci </t>
    </r>
  </si>
  <si>
    <t>celkové nabídkové ceny účastníka.</t>
  </si>
  <si>
    <t xml:space="preserve">Termínem "učastník" (resp. zhotovitel) se myslí "účastník zadávacího řízení" ve smyslu zákona o zadávání veřejných zakázek. </t>
  </si>
  <si>
    <r>
      <t xml:space="preserve">V sestavě </t>
    </r>
    <r>
      <rPr>
        <b/>
        <sz val="8"/>
        <rFont val="Arial CE"/>
        <charset val="238"/>
      </rPr>
      <t>Rekapitulace objektů stavby a soupisů prací</t>
    </r>
    <r>
      <rPr>
        <sz val="8"/>
        <rFont val="Arial CE"/>
        <charset val="238"/>
      </rPr>
      <t xml:space="preserve"> je uvedena rekapitulace stavebních objektů, inženýrských objektů, provozních souborů,</t>
    </r>
  </si>
  <si>
    <t>vedlejších a ostatních nákladů a ostatních nákladů s rekapitulací nabídkové ceny za jednotlivé soupisy prací. Na základě údaje Typ je možné</t>
  </si>
  <si>
    <t>identifikovat, zda se jedná o objekt nebo soupis prací pro daný objekt:</t>
  </si>
  <si>
    <t>Stavební objekt pozemní</t>
  </si>
  <si>
    <t>ING</t>
  </si>
  <si>
    <t>Stavební objekt inženýrský</t>
  </si>
  <si>
    <t>PRO</t>
  </si>
  <si>
    <t>Provozní soubor</t>
  </si>
  <si>
    <t>VON</t>
  </si>
  <si>
    <t>Vedlejší a ostatní náklady</t>
  </si>
  <si>
    <t>OST</t>
  </si>
  <si>
    <t>Ostatní</t>
  </si>
  <si>
    <t>Soupis</t>
  </si>
  <si>
    <t>Soupis prací pro daný typ objektu</t>
  </si>
  <si>
    <r>
      <rPr>
        <i/>
        <sz val="8"/>
        <rFont val="Arial CE"/>
        <charset val="238"/>
      </rPr>
      <t xml:space="preserve">Soupis prací </t>
    </r>
    <r>
      <rPr>
        <sz val="8"/>
        <rFont val="Arial CE"/>
        <charset val="238"/>
      </rPr>
      <t>pro jednotlivé objekty obsahuje sestavy Krycí list soupisu prací, Rekapitulace členění soupisu prací, Soupis prací. Za soupis prací může být považován</t>
    </r>
  </si>
  <si>
    <t>i objekt stavby v případě, že neobsahuje podřízenou zakázku.</t>
  </si>
  <si>
    <r>
      <rPr>
        <b/>
        <sz val="8"/>
        <rFont val="Arial CE"/>
        <charset val="238"/>
      </rPr>
      <t>Krycí list soupisu</t>
    </r>
    <r>
      <rPr>
        <sz val="8"/>
        <rFont val="Arial CE"/>
        <charset val="238"/>
      </rPr>
      <t xml:space="preserve"> obsahuje rekapitulaci informací o předmětu veřejné zakázky ze sestavy Rekapitulace stavby, informaci o zařazení objektu do KSO, </t>
    </r>
  </si>
  <si>
    <t>CC-CZ, CZ-CPV, CZ-CPA a rekapitulaci celkové nabídkové ceny účastníka za aktuální soupis prací.</t>
  </si>
  <si>
    <r>
      <rPr>
        <b/>
        <sz val="8"/>
        <rFont val="Arial CE"/>
        <charset val="238"/>
      </rPr>
      <t>Rekapitulace členění soupisu prací</t>
    </r>
    <r>
      <rPr>
        <sz val="8"/>
        <rFont val="Arial CE"/>
        <charset val="238"/>
      </rPr>
      <t xml:space="preserve"> obsahuje rekapitulaci soupisu prací ve všech úrovních členění soupisu tak, jak byla tato členění použita (např. </t>
    </r>
  </si>
  <si>
    <t>stavební díly, funkční díly, případně jiné členění) s rekapitulací nabídkové ceny.</t>
  </si>
  <si>
    <r>
      <rPr>
        <b/>
        <sz val="8"/>
        <rFont val="Arial CE"/>
        <charset val="238"/>
      </rPr>
      <t xml:space="preserve">Soupis prací </t>
    </r>
    <r>
      <rPr>
        <sz val="8"/>
        <rFont val="Arial CE"/>
        <charset val="238"/>
      </rPr>
      <t>obsahuje položky veškerých stavebních nebo montážních prací, dodávek materiálů a služeb nezbytných pro zhotovení stavebního objektu,</t>
    </r>
  </si>
  <si>
    <t>inženýrského objektu, provozního souboru, vedlejších a ostatních nákladů.</t>
  </si>
  <si>
    <t>Pro položky soupisu prací se zobrazují následující informace:</t>
  </si>
  <si>
    <t>Pořadové číslo položky v aktuálním soupisu</t>
  </si>
  <si>
    <t>TYP</t>
  </si>
  <si>
    <t>Typ položky: K - konstrukce, M - materiál, PP - plný popis, PSC - poznámka k souboru cen,  P - poznámka k položce, VV - výkaz výměr, FIG - rozpad figur</t>
  </si>
  <si>
    <t>Kód položky</t>
  </si>
  <si>
    <t>Zkrácený popis položky</t>
  </si>
  <si>
    <t>Měrná jednotka položky</t>
  </si>
  <si>
    <t>Množství v měrné jednotce</t>
  </si>
  <si>
    <t>J.cena</t>
  </si>
  <si>
    <t xml:space="preserve">Jednotková cena položky. Zadaní může obsahovat namísto J.ceny sloupce J.materiál a J.montáž, jejichž součet definuje </t>
  </si>
  <si>
    <t>J.cenu položky.</t>
  </si>
  <si>
    <t xml:space="preserve">Cena celkem </t>
  </si>
  <si>
    <t>Celková cena položky daná jako součin množství a j.ceny</t>
  </si>
  <si>
    <t>Příslušnost položky do cenové soustavy</t>
  </si>
  <si>
    <t>Ke každé položce soupisu prací se na samostatných řádcích může zobrazovat:</t>
  </si>
  <si>
    <t>Plný popis položky</t>
  </si>
  <si>
    <t>Poznámka k souboru cen a poznámka zadavatele</t>
  </si>
  <si>
    <t>Výkaz výměr</t>
  </si>
  <si>
    <t>Pokud je k řádku výkazu výměr evidovaný údaj ve sloupci Kód, jedná se o definovaný odkaz, na který se může odvolávat výkaz výměr z jiné položky.</t>
  </si>
  <si>
    <t xml:space="preserve">Metodika pro zpracování </t>
  </si>
  <si>
    <t>Jednotlivé sestavy jsou v souboru provázány. Editovatelné pole jsou zvýrazněny žlutým podbarvením, ostatní pole neslouží k editaci a nesmí být jakkoliv</t>
  </si>
  <si>
    <t>modifikovány.</t>
  </si>
  <si>
    <t xml:space="preserve">Účastník je pro podání nabídky povinen vyplnit žlutě podbarvená pole: </t>
  </si>
  <si>
    <t xml:space="preserve">Pole Účastník v sestavě Rekapitulace stavby - zde účastník vyplní svůj název (název subjektu) </t>
  </si>
  <si>
    <t>Pole IČ a DIČ v sestavě Rekapitulace stavby - zde účastník vyplní svoje IČ a DIČ</t>
  </si>
  <si>
    <t>Datum v sestavě Rekapitulace stavby - zde účastník vyplní datum vytvoření nabídky</t>
  </si>
  <si>
    <t>J.cena = jednotková cena v sestavě Soupis prací o maximálním počtu desetinných míst uvedených v poli</t>
  </si>
  <si>
    <t>- pokud sestavy soupisů prací obsahují pole J.cena, měla by být všechna tato pole vyplněna nenulovými</t>
  </si>
  <si>
    <t>Poznámka - nepovinný údaj pro položku soupisu</t>
  </si>
  <si>
    <t>V případě, že sestavy soupisů prací neobsahují pole J.cena, potom ve všech soupisech prací obsahují pole:</t>
  </si>
  <si>
    <t xml:space="preserve"> - J.materiál - jednotková cena materiálu </t>
  </si>
  <si>
    <t xml:space="preserve"> - J.montáž - jednotková cena montáže</t>
  </si>
  <si>
    <t>Účastník v tomto případě by měl vyplnit všechna pole J.materiál a pole J.montáž nenulovými kladnými číslicemi. V případech, kdy položka</t>
  </si>
  <si>
    <t>neobsahuje žádný materiál je přípustné, aby pole J.materiál bylo vyplněno nulou. V případech, kdy položka neobsahuje žádnou montáž je přípustné,</t>
  </si>
  <si>
    <t>aby pole J.montáž bylo vyplněno nulou. Obě pole - J.materiál, J.Montáž u jedné položky by však neměly být vyplněny nulou.</t>
  </si>
  <si>
    <t>Rekapitulace stavby</t>
  </si>
  <si>
    <t>Název</t>
  </si>
  <si>
    <t>Povinný</t>
  </si>
  <si>
    <t>Max. počet</t>
  </si>
  <si>
    <t>atributu</t>
  </si>
  <si>
    <t>(A/N)</t>
  </si>
  <si>
    <t>znaků</t>
  </si>
  <si>
    <t>Kód stavby</t>
  </si>
  <si>
    <t>String</t>
  </si>
  <si>
    <t>Stavba</t>
  </si>
  <si>
    <t>Název stavby</t>
  </si>
  <si>
    <t>Místo</t>
  </si>
  <si>
    <t>N</t>
  </si>
  <si>
    <t>Místo stavby</t>
  </si>
  <si>
    <t>Datum</t>
  </si>
  <si>
    <t>Datum vykonaného exportu</t>
  </si>
  <si>
    <t>Date</t>
  </si>
  <si>
    <t>KSO</t>
  </si>
  <si>
    <t>Klasifikace stavebního objektu</t>
  </si>
  <si>
    <t>CC-CZ</t>
  </si>
  <si>
    <t>Klasifikace stavbeních děl</t>
  </si>
  <si>
    <t>CZ-CPV</t>
  </si>
  <si>
    <t>Společný slovník pro veřejné zakázky</t>
  </si>
  <si>
    <t>CZ-CPA</t>
  </si>
  <si>
    <t>Klasifikace produkce podle činností</t>
  </si>
  <si>
    <t>Zadavatel</t>
  </si>
  <si>
    <t>Zadavatel zadaní</t>
  </si>
  <si>
    <t>IČ</t>
  </si>
  <si>
    <t>IČ zadavatele zadaní</t>
  </si>
  <si>
    <t>DIČ</t>
  </si>
  <si>
    <t>DIČ zadavatele zadaní</t>
  </si>
  <si>
    <t>Účastník</t>
  </si>
  <si>
    <t>Účastník veřejné zakázky</t>
  </si>
  <si>
    <t>Projektant</t>
  </si>
  <si>
    <t>Poznámka</t>
  </si>
  <si>
    <t>Poznámka k zadání</t>
  </si>
  <si>
    <t>Sazba DPH</t>
  </si>
  <si>
    <t>Rekapitulace sazeb DPH u položek soupisů</t>
  </si>
  <si>
    <t>eGSazbaDph</t>
  </si>
  <si>
    <t>Základna DPH</t>
  </si>
  <si>
    <t>Základna DPH určena součtem celkové ceny z položek soupisů</t>
  </si>
  <si>
    <t>Double</t>
  </si>
  <si>
    <t>Hodnota DPH</t>
  </si>
  <si>
    <t>Celková cena bez DPH za celou stavbu. Sčítává se ze všech listů.</t>
  </si>
  <si>
    <t>Celková cena s DPH za celou stavbu</t>
  </si>
  <si>
    <t>Rekapitulace objektů stavby a soupisů prací</t>
  </si>
  <si>
    <t>Přebírá se z Rekapitulace stavby</t>
  </si>
  <si>
    <t>Kód objektu</t>
  </si>
  <si>
    <t>Objektu, Soupis prací</t>
  </si>
  <si>
    <t>Název objektu</t>
  </si>
  <si>
    <t>Cena bez DPH za daný objekt</t>
  </si>
  <si>
    <t>Cena spolu s DPH za daný objekt</t>
  </si>
  <si>
    <t>Typ zakázky</t>
  </si>
  <si>
    <t>eGTypZakazky</t>
  </si>
  <si>
    <t>Krycí list soupisu</t>
  </si>
  <si>
    <t>Objekt</t>
  </si>
  <si>
    <t>Kód a název objektu</t>
  </si>
  <si>
    <t>20 + 120</t>
  </si>
  <si>
    <t>Kód a název soupisu</t>
  </si>
  <si>
    <t>Poznámka k soupisu prací</t>
  </si>
  <si>
    <t>Rekapitulace sazeb DPH na položkách aktuálního soupisu</t>
  </si>
  <si>
    <t>Základna DPH určena součtem celkové ceny z položek aktuálního soupisu</t>
  </si>
  <si>
    <t>Cena bez DPH za daný soupis</t>
  </si>
  <si>
    <t>Cena s DPH</t>
  </si>
  <si>
    <t>Cena s DPH za daný soupis</t>
  </si>
  <si>
    <t>Rekapitulace členění soupisu prací</t>
  </si>
  <si>
    <t>Kód a název objektu, přebírá se z Krycího listu soupisu</t>
  </si>
  <si>
    <t>Kód a název objektu, přebírá se z Krycího listu soupisu</t>
  </si>
  <si>
    <t>Kód a název dílu ze soupisu</t>
  </si>
  <si>
    <t>20 + 100</t>
  </si>
  <si>
    <t>Cena celkem</t>
  </si>
  <si>
    <t>Cena celkem za díl ze soupisu</t>
  </si>
  <si>
    <t>Soupis prací</t>
  </si>
  <si>
    <t>Přebírá se z Krycího listu soupisu</t>
  </si>
  <si>
    <t>Pořadové číslo položky soupisu</t>
  </si>
  <si>
    <t>Long</t>
  </si>
  <si>
    <t>Typ položky soupisu</t>
  </si>
  <si>
    <t>eGTypPolozky</t>
  </si>
  <si>
    <t>Kód položky ze soupisu</t>
  </si>
  <si>
    <t>Popis položky ze soupisu</t>
  </si>
  <si>
    <t>Množství položky soupisu</t>
  </si>
  <si>
    <t>J.Cena</t>
  </si>
  <si>
    <t>Jednotková cena položky</t>
  </si>
  <si>
    <t>Cena celkem vyčíslena jako J.Cena * Množství</t>
  </si>
  <si>
    <t>Zařazení položky do cenové soustavy</t>
  </si>
  <si>
    <t>p</t>
  </si>
  <si>
    <t>Poznámka položky ze soupisu</t>
  </si>
  <si>
    <t>Memo</t>
  </si>
  <si>
    <t>psc</t>
  </si>
  <si>
    <t>Poznámka k souboru cen ze soupisu</t>
  </si>
  <si>
    <t>pp</t>
  </si>
  <si>
    <t>Plný popis položky ze soupisu</t>
  </si>
  <si>
    <t>vv</t>
  </si>
  <si>
    <t>Výkaz výměr (figura, výraz, výměra) ze soupisu</t>
  </si>
  <si>
    <t>Text,Text,Double</t>
  </si>
  <si>
    <t>20, 150</t>
  </si>
  <si>
    <t>fig</t>
  </si>
  <si>
    <t>Rozpad figur</t>
  </si>
  <si>
    <t>Sazba DPH pro položku</t>
  </si>
  <si>
    <t>eGSazbaDPH</t>
  </si>
  <si>
    <t>Hmotnost</t>
  </si>
  <si>
    <t>Hmotnost položky ze soupisu</t>
  </si>
  <si>
    <t>Suť</t>
  </si>
  <si>
    <t>Suť položky ze soupisu</t>
  </si>
  <si>
    <t>Nh</t>
  </si>
  <si>
    <t>Normohodiny položky ze soupisu</t>
  </si>
  <si>
    <t>Datová věta</t>
  </si>
  <si>
    <t>Typ věty</t>
  </si>
  <si>
    <t>Hodnota</t>
  </si>
  <si>
    <t>Význam</t>
  </si>
  <si>
    <t>Základní sazba DPH</t>
  </si>
  <si>
    <t>Snížená sazba DPH</t>
  </si>
  <si>
    <t>Nulová sazba DPH</t>
  </si>
  <si>
    <t>Základní sazba DPH přenesená</t>
  </si>
  <si>
    <t>Snížená sazba DPH přenesená</t>
  </si>
  <si>
    <t>Stavební objekt</t>
  </si>
  <si>
    <t>Inženýrský objekt</t>
  </si>
  <si>
    <t>Ostatní náklady</t>
  </si>
  <si>
    <t>Položka typu HSV</t>
  </si>
  <si>
    <t>Položka typu PSV</t>
  </si>
  <si>
    <t>Položka typu M</t>
  </si>
  <si>
    <t>Položka typu OST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</si>
</sst>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0%"/>
    <numFmt numFmtId="165" formatCode="dd\.mm\.yyyy"/>
    <numFmt numFmtId="166" formatCode="#,##0.00000"/>
    <numFmt numFmtId="167" formatCode="#,##0.000"/>
  </numFmts>
  <fonts count="54">
    <font>
      <sz val="8"/>
      <name val="Arial CE"/>
      <family val="2"/>
    </font>
    <font>
      <sz val="10"/>
      <color rgb="FF969696"/>
      <name val="Arial CE"/>
    </font>
    <font>
      <sz val="10"/>
      <name val="Arial CE"/>
    </font>
    <font>
      <b/>
      <sz val="11"/>
      <name val="Arial CE"/>
    </font>
    <font>
      <b/>
      <sz val="12"/>
      <name val="Arial CE"/>
    </font>
    <font>
      <sz val="11"/>
      <name val="Arial CE"/>
    </font>
    <font>
      <sz val="12"/>
      <color rgb="FF003366"/>
      <name val="Arial CE"/>
    </font>
    <font>
      <sz val="10"/>
      <color rgb="FF003366"/>
      <name val="Arial CE"/>
    </font>
    <font>
      <sz val="8"/>
      <color rgb="FF003366"/>
      <name val="Arial CE"/>
    </font>
    <font>
      <sz val="8"/>
      <color rgb="FF505050"/>
      <name val="Arial CE"/>
    </font>
    <font>
      <sz val="8"/>
      <color rgb="FFFF0000"/>
      <name val="Arial CE"/>
    </font>
    <font>
      <sz val="8"/>
      <color rgb="FF800080"/>
      <name val="Arial CE"/>
    </font>
    <font>
      <sz val="8"/>
      <color rgb="FF0000A8"/>
      <name val="Arial CE"/>
    </font>
    <font>
      <sz val="8"/>
      <color rgb="FFFFFFFF"/>
      <name val="Arial CE"/>
    </font>
    <font>
      <b/>
      <sz val="14"/>
      <name val="Arial CE"/>
    </font>
    <font>
      <sz val="8"/>
      <color rgb="FF3366FF"/>
      <name val="Arial CE"/>
    </font>
    <font>
      <b/>
      <sz val="12"/>
      <color rgb="FF969696"/>
      <name val="Arial CE"/>
    </font>
    <font>
      <b/>
      <sz val="8"/>
      <color rgb="FF969696"/>
      <name val="Arial CE"/>
    </font>
    <font>
      <b/>
      <sz val="10"/>
      <name val="Arial CE"/>
    </font>
    <font>
      <b/>
      <sz val="10"/>
      <color rgb="FF969696"/>
      <name val="Arial CE"/>
    </font>
    <font>
      <sz val="12"/>
      <color rgb="FF969696"/>
      <name val="Arial CE"/>
    </font>
    <font>
      <sz val="8"/>
      <color rgb="FF969696"/>
      <name val="Arial CE"/>
    </font>
    <font>
      <sz val="9"/>
      <name val="Arial CE"/>
    </font>
    <font>
      <sz val="9"/>
      <color rgb="FF969696"/>
      <name val="Arial CE"/>
    </font>
    <font>
      <b/>
      <sz val="12"/>
      <color rgb="FF960000"/>
      <name val="Arial CE"/>
    </font>
    <font>
      <sz val="12"/>
      <name val="Arial CE"/>
    </font>
    <font>
      <sz val="18"/>
      <color theme="10"/>
      <name val="Wingdings 2"/>
    </font>
    <font>
      <b/>
      <sz val="11"/>
      <color rgb="FF003366"/>
      <name val="Arial CE"/>
    </font>
    <font>
      <sz val="11"/>
      <color rgb="FF003366"/>
      <name val="Arial CE"/>
    </font>
    <font>
      <sz val="11"/>
      <color rgb="FF969696"/>
      <name val="Arial CE"/>
    </font>
    <font>
      <sz val="8"/>
      <color rgb="FF000000"/>
      <name val="Arial CE"/>
    </font>
    <font>
      <sz val="10"/>
      <color rgb="FF3366FF"/>
      <name val="Arial CE"/>
    </font>
    <font>
      <b/>
      <sz val="12"/>
      <color rgb="FF800000"/>
      <name val="Arial CE"/>
    </font>
    <font>
      <sz val="8"/>
      <color rgb="FF960000"/>
      <name val="Arial CE"/>
    </font>
    <font>
      <b/>
      <sz val="8"/>
      <name val="Arial CE"/>
    </font>
    <font>
      <sz val="7"/>
      <color rgb="FF979797"/>
      <name val="Arial CE"/>
    </font>
    <font>
      <i/>
      <u/>
      <sz val="7"/>
      <color rgb="FF979797"/>
      <name val="Calibri"/>
      <scheme val="minor"/>
    </font>
    <font>
      <sz val="7"/>
      <color rgb="FF969696"/>
      <name val="Arial CE"/>
    </font>
    <font>
      <i/>
      <sz val="9"/>
      <color rgb="FF0000FF"/>
      <name val="Arial CE"/>
    </font>
    <font>
      <i/>
      <sz val="8"/>
      <color rgb="FF0000FF"/>
      <name val="Arial CE"/>
    </font>
    <font>
      <b/>
      <sz val="9"/>
      <name val="Arial CE"/>
    </font>
    <font>
      <sz val="8"/>
      <name val="Trebuchet MS"/>
      <charset val="238"/>
    </font>
    <font>
      <b/>
      <sz val="16"/>
      <name val="Trebuchet MS"/>
      <charset val="238"/>
    </font>
    <font>
      <b/>
      <sz val="11"/>
      <name val="Trebuchet MS"/>
      <charset val="238"/>
    </font>
    <font>
      <sz val="8"/>
      <name val="Arial CE"/>
      <charset val="238"/>
    </font>
    <font>
      <sz val="9"/>
      <name val="Trebuchet MS"/>
      <charset val="238"/>
    </font>
    <font>
      <sz val="10"/>
      <name val="Trebuchet MS"/>
      <charset val="238"/>
    </font>
    <font>
      <sz val="11"/>
      <name val="Trebuchet MS"/>
      <charset val="238"/>
    </font>
    <font>
      <b/>
      <sz val="9"/>
      <name val="Trebuchet MS"/>
      <charset val="238"/>
    </font>
    <font>
      <b/>
      <sz val="8"/>
      <name val="Arial CE"/>
      <charset val="238"/>
    </font>
    <font>
      <sz val="9"/>
      <name val="Trebuchet MS"/>
      <charset val="238"/>
    </font>
    <font>
      <sz val="8"/>
      <name val="Arial CE"/>
      <charset val="238"/>
    </font>
    <font>
      <u/>
      <sz val="11"/>
      <color theme="10"/>
      <name val="Calibri"/>
      <scheme val="minor"/>
    </font>
    <font>
      <i/>
      <sz val="8"/>
      <name val="Arial CE"/>
      <charset val="238"/>
    </font>
  </fonts>
  <fills count="6">
    <fill>
      <patternFill patternType="none"/>
    </fill>
    <fill>
      <patternFill patternType="gray125"/>
    </fill>
    <fill>
      <patternFill patternType="solid">
        <fgColor rgb="FFFFFFCC"/>
      </patternFill>
    </fill>
    <fill>
      <patternFill patternType="solid">
        <fgColor rgb="FFBEBEBE"/>
      </patternFill>
    </fill>
    <fill>
      <patternFill patternType="solid">
        <fgColor rgb="FFD2D2D2"/>
      </patternFill>
    </fill>
    <fill>
      <patternFill patternType="solid">
        <fgColor rgb="FFFFFF00"/>
        <bgColor indexed="64"/>
      </patternFill>
    </fill>
  </fills>
  <borders count="32">
    <border>
      <left/>
      <right/>
      <top/>
      <bottom/>
      <diagonal/>
    </border>
    <border>
      <left/>
      <right/>
      <top/>
      <bottom/>
      <diagonal/>
    </border>
    <border>
      <left style="thin">
        <color rgb="FF000000"/>
      </left>
      <right/>
      <top style="thin">
        <color rgb="FF000000"/>
      </top>
      <bottom/>
      <diagonal/>
    </border>
    <border>
      <left/>
      <right/>
      <top style="thin">
        <color rgb="FF000000"/>
      </top>
      <bottom/>
      <diagonal/>
    </border>
    <border>
      <left style="thin">
        <color rgb="FF000000"/>
      </left>
      <right/>
      <top/>
      <bottom/>
      <diagonal/>
    </border>
    <border>
      <left/>
      <right/>
      <top style="hair">
        <color rgb="FF000000"/>
      </top>
      <bottom/>
      <diagonal/>
    </border>
    <border>
      <left/>
      <right/>
      <top/>
      <bottom style="hair">
        <color rgb="FF000000"/>
      </bottom>
      <diagonal/>
    </border>
    <border>
      <left style="hair">
        <color rgb="FF000000"/>
      </left>
      <right/>
      <top style="hair">
        <color rgb="FF000000"/>
      </top>
      <bottom style="hair">
        <color rgb="FF000000"/>
      </bottom>
      <diagonal/>
    </border>
    <border>
      <left/>
      <right/>
      <top style="hair">
        <color rgb="FF000000"/>
      </top>
      <bottom style="hair">
        <color rgb="FF000000"/>
      </bottom>
      <diagonal/>
    </border>
    <border>
      <left/>
      <right style="hair">
        <color rgb="FF000000"/>
      </right>
      <top style="hair">
        <color rgb="FF000000"/>
      </top>
      <bottom style="hair">
        <color rgb="FF000000"/>
      </bottom>
      <diagonal/>
    </border>
    <border>
      <left style="thin">
        <color rgb="FF000000"/>
      </left>
      <right/>
      <top/>
      <bottom style="thin">
        <color rgb="FF000000"/>
      </bottom>
      <diagonal/>
    </border>
    <border>
      <left/>
      <right/>
      <top/>
      <bottom style="thin">
        <color rgb="FF000000"/>
      </bottom>
      <diagonal/>
    </border>
    <border>
      <left style="hair">
        <color rgb="FF969696"/>
      </left>
      <right/>
      <top style="hair">
        <color rgb="FF969696"/>
      </top>
      <bottom/>
      <diagonal/>
    </border>
    <border>
      <left/>
      <right/>
      <top style="hair">
        <color rgb="FF969696"/>
      </top>
      <bottom/>
      <diagonal/>
    </border>
    <border>
      <left/>
      <right style="hair">
        <color rgb="FF969696"/>
      </right>
      <top style="hair">
        <color rgb="FF969696"/>
      </top>
      <bottom/>
      <diagonal/>
    </border>
    <border>
      <left style="hair">
        <color rgb="FF969696"/>
      </left>
      <right/>
      <top/>
      <bottom/>
      <diagonal/>
    </border>
    <border>
      <left/>
      <right style="hair">
        <color rgb="FF969696"/>
      </right>
      <top/>
      <bottom/>
      <diagonal/>
    </border>
    <border>
      <left style="hair">
        <color rgb="FF969696"/>
      </left>
      <right/>
      <top style="hair">
        <color rgb="FF969696"/>
      </top>
      <bottom style="hair">
        <color rgb="FF969696"/>
      </bottom>
      <diagonal/>
    </border>
    <border>
      <left/>
      <right/>
      <top style="hair">
        <color rgb="FF969696"/>
      </top>
      <bottom style="hair">
        <color rgb="FF969696"/>
      </bottom>
      <diagonal/>
    </border>
    <border>
      <left/>
      <right style="hair">
        <color rgb="FF969696"/>
      </right>
      <top style="hair">
        <color rgb="FF969696"/>
      </top>
      <bottom style="hair">
        <color rgb="FF969696"/>
      </bottom>
      <diagonal/>
    </border>
    <border>
      <left style="hair">
        <color rgb="FF969696"/>
      </left>
      <right/>
      <top/>
      <bottom style="hair">
        <color rgb="FF969696"/>
      </bottom>
      <diagonal/>
    </border>
    <border>
      <left/>
      <right/>
      <top/>
      <bottom style="hair">
        <color rgb="FF969696"/>
      </bottom>
      <diagonal/>
    </border>
    <border>
      <left/>
      <right style="hair">
        <color rgb="FF969696"/>
      </right>
      <top/>
      <bottom style="hair">
        <color rgb="FF969696"/>
      </bottom>
      <diagonal/>
    </border>
    <border>
      <left style="hair">
        <color rgb="FF969696"/>
      </left>
      <right style="hair">
        <color rgb="FF969696"/>
      </right>
      <top style="hair">
        <color rgb="FF969696"/>
      </top>
      <bottom style="hair">
        <color rgb="FF969696"/>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s>
  <cellStyleXfs count="2">
    <xf numFmtId="0" fontId="0" fillId="0" borderId="0"/>
    <xf numFmtId="0" fontId="52" fillId="0" borderId="0" applyNumberFormat="0" applyFill="0" applyBorder="0" applyAlignment="0" applyProtection="0"/>
  </cellStyleXfs>
  <cellXfs count="435">
    <xf numFmtId="0" fontId="0" fillId="0" borderId="0" xfId="0"/>
    <xf numFmtId="0" fontId="0" fillId="0" borderId="0" xfId="0"/>
    <xf numFmtId="0" fontId="0" fillId="0" borderId="0" xfId="0" applyAlignment="1">
      <alignment vertical="center"/>
    </xf>
    <xf numFmtId="0" fontId="1" fillId="0" borderId="0" xfId="0" applyFont="1" applyAlignment="1">
      <alignment vertical="center"/>
    </xf>
    <xf numFmtId="0" fontId="2" fillId="0" borderId="0" xfId="0" applyFont="1" applyAlignment="1">
      <alignment vertical="center"/>
    </xf>
    <xf numFmtId="0" fontId="3" fillId="0" borderId="0" xfId="0" applyFont="1" applyAlignment="1">
      <alignment vertical="center"/>
    </xf>
    <xf numFmtId="0" fontId="4" fillId="0" borderId="0" xfId="0" applyFont="1" applyAlignment="1">
      <alignment vertical="center"/>
    </xf>
    <xf numFmtId="0" fontId="5" fillId="0" borderId="0" xfId="0" applyFont="1" applyAlignment="1">
      <alignment vertical="center"/>
    </xf>
    <xf numFmtId="0" fontId="0" fillId="0" borderId="0" xfId="0" applyAlignment="1">
      <alignment vertical="center" wrapText="1"/>
    </xf>
    <xf numFmtId="0" fontId="6" fillId="0" borderId="0" xfId="0" applyFont="1" applyAlignment="1">
      <alignment vertical="center"/>
    </xf>
    <xf numFmtId="0" fontId="7" fillId="0" borderId="0" xfId="0" applyFont="1" applyAlignment="1">
      <alignment vertical="center"/>
    </xf>
    <xf numFmtId="0" fontId="0" fillId="0" borderId="0" xfId="0" applyAlignment="1">
      <alignment horizontal="center" vertical="center" wrapText="1"/>
    </xf>
    <xf numFmtId="0" fontId="8" fillId="0" borderId="0" xfId="0" applyFont="1" applyAlignment="1"/>
    <xf numFmtId="0" fontId="9" fillId="0" borderId="0" xfId="0" applyFont="1" applyAlignment="1">
      <alignment vertical="center"/>
    </xf>
    <xf numFmtId="0" fontId="10" fillId="0" borderId="0" xfId="0" applyFont="1" applyAlignment="1">
      <alignment vertical="center"/>
    </xf>
    <xf numFmtId="0" fontId="11" fillId="0" borderId="0" xfId="0" applyFont="1" applyAlignment="1">
      <alignment vertical="center"/>
    </xf>
    <xf numFmtId="0" fontId="12" fillId="0" borderId="0" xfId="0" applyFont="1" applyAlignment="1">
      <alignment vertical="center"/>
    </xf>
    <xf numFmtId="0" fontId="0" fillId="0" borderId="0" xfId="0" applyAlignment="1">
      <alignment horizontal="center" vertical="center"/>
    </xf>
    <xf numFmtId="0" fontId="0" fillId="0" borderId="0" xfId="0" applyAlignment="1" applyProtection="1"/>
    <xf numFmtId="0" fontId="13" fillId="0" borderId="0" xfId="0" applyFont="1" applyAlignment="1">
      <alignment horizontal="left" vertical="center"/>
    </xf>
    <xf numFmtId="0" fontId="0" fillId="0" borderId="0" xfId="0" applyFont="1" applyAlignment="1">
      <alignment horizontal="left" vertical="center"/>
    </xf>
    <xf numFmtId="0" fontId="0" fillId="0" borderId="2" xfId="0" applyBorder="1" applyProtection="1"/>
    <xf numFmtId="0" fontId="0" fillId="0" borderId="3" xfId="0" applyBorder="1" applyProtection="1"/>
    <xf numFmtId="0" fontId="0" fillId="0" borderId="4" xfId="0" applyBorder="1"/>
    <xf numFmtId="0" fontId="0" fillId="0" borderId="4" xfId="0" applyBorder="1" applyProtection="1"/>
    <xf numFmtId="0" fontId="0" fillId="0" borderId="0" xfId="0" applyProtection="1"/>
    <xf numFmtId="0" fontId="14" fillId="0" borderId="0" xfId="0" applyFont="1" applyAlignment="1" applyProtection="1">
      <alignment horizontal="left" vertical="center"/>
    </xf>
    <xf numFmtId="0" fontId="15" fillId="0" borderId="0" xfId="0" applyFont="1" applyAlignment="1">
      <alignment horizontal="left" vertical="center"/>
    </xf>
    <xf numFmtId="0" fontId="16" fillId="0" borderId="0" xfId="0" applyFont="1" applyAlignment="1">
      <alignment horizontal="left" vertical="center"/>
    </xf>
    <xf numFmtId="0" fontId="1" fillId="0" borderId="0" xfId="0" applyFont="1" applyAlignment="1" applyProtection="1">
      <alignment horizontal="left" vertical="top"/>
    </xf>
    <xf numFmtId="0" fontId="2" fillId="0" borderId="0" xfId="0" applyFont="1" applyAlignment="1" applyProtection="1">
      <alignment horizontal="left" vertical="center"/>
    </xf>
    <xf numFmtId="0" fontId="3" fillId="0" borderId="0" xfId="0" applyFont="1" applyAlignment="1" applyProtection="1">
      <alignment horizontal="left" vertical="top"/>
    </xf>
    <xf numFmtId="0" fontId="1" fillId="0" borderId="0" xfId="0" applyFont="1" applyAlignment="1" applyProtection="1">
      <alignment horizontal="left" vertical="center"/>
    </xf>
    <xf numFmtId="0" fontId="2" fillId="2" borderId="0" xfId="0" applyFont="1" applyFill="1" applyAlignment="1" applyProtection="1">
      <alignment horizontal="left" vertical="center"/>
      <protection locked="0"/>
    </xf>
    <xf numFmtId="49" fontId="2" fillId="2" borderId="0" xfId="0" applyNumberFormat="1" applyFont="1" applyFill="1" applyAlignment="1" applyProtection="1">
      <alignment horizontal="left" vertical="center"/>
      <protection locked="0"/>
    </xf>
    <xf numFmtId="0" fontId="2" fillId="0" borderId="0" xfId="0" applyFont="1" applyAlignment="1" applyProtection="1">
      <alignment horizontal="left" vertical="center" wrapText="1"/>
    </xf>
    <xf numFmtId="0" fontId="0" fillId="0" borderId="5" xfId="0" applyBorder="1" applyProtection="1"/>
    <xf numFmtId="0" fontId="0" fillId="0" borderId="0" xfId="0" applyFont="1" applyAlignment="1">
      <alignment vertical="center"/>
    </xf>
    <xf numFmtId="0" fontId="0" fillId="0" borderId="4" xfId="0" applyFont="1" applyBorder="1" applyAlignment="1" applyProtection="1">
      <alignment vertical="center"/>
    </xf>
    <xf numFmtId="0" fontId="0" fillId="0" borderId="0" xfId="0" applyFont="1" applyAlignment="1" applyProtection="1">
      <alignment vertical="center"/>
    </xf>
    <xf numFmtId="0" fontId="18" fillId="0" borderId="6" xfId="0" applyFont="1" applyBorder="1" applyAlignment="1" applyProtection="1">
      <alignment horizontal="left" vertical="center"/>
    </xf>
    <xf numFmtId="0" fontId="0" fillId="0" borderId="6" xfId="0" applyFont="1" applyBorder="1" applyAlignment="1" applyProtection="1">
      <alignment vertical="center"/>
    </xf>
    <xf numFmtId="0" fontId="0" fillId="0" borderId="4" xfId="0" applyFont="1" applyBorder="1" applyAlignment="1">
      <alignment vertical="center"/>
    </xf>
    <xf numFmtId="0" fontId="1" fillId="0" borderId="4" xfId="0" applyFont="1" applyBorder="1" applyAlignment="1" applyProtection="1">
      <alignment vertical="center"/>
    </xf>
    <xf numFmtId="0" fontId="1" fillId="0" borderId="0" xfId="0" applyFont="1" applyAlignment="1" applyProtection="1">
      <alignment vertical="center"/>
    </xf>
    <xf numFmtId="0" fontId="1" fillId="0" borderId="4" xfId="0" applyFont="1" applyBorder="1" applyAlignment="1">
      <alignment vertical="center"/>
    </xf>
    <xf numFmtId="0" fontId="0" fillId="3" borderId="0" xfId="0" applyFont="1" applyFill="1" applyAlignment="1" applyProtection="1">
      <alignment vertical="center"/>
    </xf>
    <xf numFmtId="0" fontId="4" fillId="3" borderId="7" xfId="0" applyFont="1" applyFill="1" applyBorder="1" applyAlignment="1" applyProtection="1">
      <alignment horizontal="left" vertical="center"/>
    </xf>
    <xf numFmtId="0" fontId="0" fillId="3" borderId="8" xfId="0" applyFont="1" applyFill="1" applyBorder="1" applyAlignment="1" applyProtection="1">
      <alignment vertical="center"/>
    </xf>
    <xf numFmtId="0" fontId="4" fillId="3" borderId="8" xfId="0" applyFont="1" applyFill="1" applyBorder="1" applyAlignment="1" applyProtection="1">
      <alignment horizontal="center" vertical="center"/>
    </xf>
    <xf numFmtId="0" fontId="0" fillId="0" borderId="10" xfId="0" applyFont="1" applyBorder="1" applyAlignment="1" applyProtection="1">
      <alignment vertical="center"/>
    </xf>
    <xf numFmtId="0" fontId="0" fillId="0" borderId="11" xfId="0" applyFont="1" applyBorder="1" applyAlignment="1" applyProtection="1">
      <alignment vertical="center"/>
    </xf>
    <xf numFmtId="0" fontId="0" fillId="0" borderId="2" xfId="0" applyFont="1" applyBorder="1" applyAlignment="1" applyProtection="1">
      <alignment vertical="center"/>
    </xf>
    <xf numFmtId="0" fontId="0" fillId="0" borderId="3" xfId="0" applyFont="1" applyBorder="1" applyAlignment="1" applyProtection="1">
      <alignment vertical="center"/>
    </xf>
    <xf numFmtId="0" fontId="2" fillId="0" borderId="4" xfId="0" applyFont="1" applyBorder="1" applyAlignment="1" applyProtection="1">
      <alignment vertical="center"/>
    </xf>
    <xf numFmtId="0" fontId="2" fillId="0" borderId="0" xfId="0" applyFont="1" applyAlignment="1" applyProtection="1">
      <alignment vertical="center"/>
    </xf>
    <xf numFmtId="0" fontId="2" fillId="0" borderId="4" xfId="0" applyFont="1" applyBorder="1" applyAlignment="1">
      <alignment vertical="center"/>
    </xf>
    <xf numFmtId="0" fontId="3" fillId="0" borderId="4" xfId="0" applyFont="1" applyBorder="1" applyAlignment="1" applyProtection="1">
      <alignment vertical="center"/>
    </xf>
    <xf numFmtId="0" fontId="3" fillId="0" borderId="0" xfId="0" applyFont="1" applyAlignment="1" applyProtection="1">
      <alignment horizontal="left" vertical="center"/>
    </xf>
    <xf numFmtId="0" fontId="3" fillId="0" borderId="0" xfId="0" applyFont="1" applyAlignment="1" applyProtection="1">
      <alignment vertical="center"/>
    </xf>
    <xf numFmtId="0" fontId="3" fillId="0" borderId="4" xfId="0" applyFont="1" applyBorder="1" applyAlignment="1">
      <alignment vertical="center"/>
    </xf>
    <xf numFmtId="0" fontId="18" fillId="0" borderId="0" xfId="0" applyFont="1" applyAlignment="1" applyProtection="1">
      <alignment vertical="center"/>
    </xf>
    <xf numFmtId="165" fontId="2" fillId="0" borderId="0" xfId="0" applyNumberFormat="1" applyFont="1" applyAlignment="1" applyProtection="1">
      <alignment horizontal="left" vertical="center"/>
    </xf>
    <xf numFmtId="0" fontId="0" fillId="0" borderId="13" xfId="0" applyBorder="1" applyAlignment="1">
      <alignment vertical="center"/>
    </xf>
    <xf numFmtId="0" fontId="0" fillId="0" borderId="14" xfId="0" applyBorder="1" applyAlignment="1">
      <alignment vertical="center"/>
    </xf>
    <xf numFmtId="0" fontId="0" fillId="0" borderId="0" xfId="0" applyFont="1" applyBorder="1" applyAlignment="1">
      <alignment vertical="center"/>
    </xf>
    <xf numFmtId="0" fontId="0" fillId="0" borderId="16" xfId="0" applyFont="1" applyBorder="1" applyAlignment="1">
      <alignment vertical="center"/>
    </xf>
    <xf numFmtId="0" fontId="0" fillId="0" borderId="0" xfId="0" applyFont="1" applyBorder="1" applyAlignment="1" applyProtection="1">
      <alignment vertical="center"/>
    </xf>
    <xf numFmtId="0" fontId="0" fillId="0" borderId="16" xfId="0" applyFont="1" applyBorder="1" applyAlignment="1" applyProtection="1">
      <alignment vertical="center"/>
    </xf>
    <xf numFmtId="0" fontId="0" fillId="4" borderId="8" xfId="0" applyFont="1" applyFill="1" applyBorder="1" applyAlignment="1" applyProtection="1">
      <alignment vertical="center"/>
    </xf>
    <xf numFmtId="0" fontId="22" fillId="4" borderId="9" xfId="0" applyFont="1" applyFill="1" applyBorder="1" applyAlignment="1" applyProtection="1">
      <alignment horizontal="center" vertical="center"/>
    </xf>
    <xf numFmtId="0" fontId="23" fillId="0" borderId="17" xfId="0" applyFont="1" applyBorder="1" applyAlignment="1" applyProtection="1">
      <alignment horizontal="center" vertical="center" wrapText="1"/>
    </xf>
    <xf numFmtId="0" fontId="23" fillId="0" borderId="18" xfId="0" applyFont="1" applyBorder="1" applyAlignment="1" applyProtection="1">
      <alignment horizontal="center" vertical="center" wrapText="1"/>
    </xf>
    <xf numFmtId="0" fontId="23" fillId="0" borderId="19" xfId="0" applyFont="1" applyBorder="1" applyAlignment="1" applyProtection="1">
      <alignment horizontal="center" vertical="center" wrapText="1"/>
    </xf>
    <xf numFmtId="0" fontId="0" fillId="0" borderId="12" xfId="0" applyFont="1" applyBorder="1" applyAlignment="1" applyProtection="1">
      <alignment vertical="center"/>
    </xf>
    <xf numFmtId="0" fontId="0" fillId="0" borderId="13" xfId="0" applyFont="1" applyBorder="1" applyAlignment="1" applyProtection="1">
      <alignment vertical="center"/>
    </xf>
    <xf numFmtId="0" fontId="0" fillId="0" borderId="14" xfId="0" applyFont="1" applyBorder="1" applyAlignment="1" applyProtection="1">
      <alignment vertical="center"/>
    </xf>
    <xf numFmtId="0" fontId="4" fillId="0" borderId="4" xfId="0" applyFont="1" applyBorder="1" applyAlignment="1" applyProtection="1">
      <alignment vertical="center"/>
    </xf>
    <xf numFmtId="0" fontId="24" fillId="0" borderId="0" xfId="0" applyFont="1" applyAlignment="1" applyProtection="1">
      <alignment horizontal="left" vertical="center"/>
    </xf>
    <xf numFmtId="0" fontId="24" fillId="0" borderId="0" xfId="0" applyFont="1" applyAlignment="1" applyProtection="1">
      <alignment vertical="center"/>
    </xf>
    <xf numFmtId="4" fontId="24" fillId="0" borderId="0" xfId="0" applyNumberFormat="1" applyFont="1" applyAlignment="1" applyProtection="1">
      <alignment vertical="center"/>
    </xf>
    <xf numFmtId="0" fontId="4" fillId="0" borderId="0" xfId="0" applyFont="1" applyAlignment="1" applyProtection="1">
      <alignment horizontal="center" vertical="center"/>
    </xf>
    <xf numFmtId="0" fontId="4" fillId="0" borderId="4" xfId="0" applyFont="1" applyBorder="1" applyAlignment="1">
      <alignment vertical="center"/>
    </xf>
    <xf numFmtId="4" fontId="20" fillId="0" borderId="15" xfId="0" applyNumberFormat="1" applyFont="1" applyBorder="1" applyAlignment="1" applyProtection="1">
      <alignment vertical="center"/>
    </xf>
    <xf numFmtId="4" fontId="20" fillId="0" borderId="0" xfId="0" applyNumberFormat="1" applyFont="1" applyBorder="1" applyAlignment="1" applyProtection="1">
      <alignment vertical="center"/>
    </xf>
    <xf numFmtId="166" fontId="20" fillId="0" borderId="0" xfId="0" applyNumberFormat="1" applyFont="1" applyBorder="1" applyAlignment="1" applyProtection="1">
      <alignment vertical="center"/>
    </xf>
    <xf numFmtId="4" fontId="20" fillId="0" borderId="16" xfId="0" applyNumberFormat="1" applyFont="1" applyBorder="1" applyAlignment="1" applyProtection="1">
      <alignment vertical="center"/>
    </xf>
    <xf numFmtId="0" fontId="4" fillId="0" borderId="0" xfId="0" applyFont="1" applyAlignment="1">
      <alignment horizontal="left" vertical="center"/>
    </xf>
    <xf numFmtId="0" fontId="25" fillId="0" borderId="0" xfId="0" applyFont="1" applyAlignment="1">
      <alignment horizontal="left" vertical="center"/>
    </xf>
    <xf numFmtId="0" fontId="26" fillId="0" borderId="0" xfId="1" applyFont="1" applyAlignment="1">
      <alignment horizontal="center" vertical="center"/>
    </xf>
    <xf numFmtId="0" fontId="5" fillId="0" borderId="4" xfId="0" applyFont="1" applyBorder="1" applyAlignment="1" applyProtection="1">
      <alignment vertical="center"/>
    </xf>
    <xf numFmtId="0" fontId="27" fillId="0" borderId="0" xfId="0" applyFont="1" applyAlignment="1" applyProtection="1">
      <alignment vertical="center"/>
    </xf>
    <xf numFmtId="0" fontId="28" fillId="0" borderId="0" xfId="0" applyFont="1" applyAlignment="1" applyProtection="1">
      <alignment vertical="center"/>
    </xf>
    <xf numFmtId="0" fontId="3" fillId="0" borderId="0" xfId="0" applyFont="1" applyAlignment="1" applyProtection="1">
      <alignment horizontal="center" vertical="center"/>
    </xf>
    <xf numFmtId="0" fontId="5" fillId="0" borderId="4" xfId="0" applyFont="1" applyBorder="1" applyAlignment="1">
      <alignment vertical="center"/>
    </xf>
    <xf numFmtId="4" fontId="29" fillId="0" borderId="15" xfId="0" applyNumberFormat="1" applyFont="1" applyBorder="1" applyAlignment="1" applyProtection="1">
      <alignment vertical="center"/>
    </xf>
    <xf numFmtId="4" fontId="29" fillId="0" borderId="0" xfId="0" applyNumberFormat="1" applyFont="1" applyBorder="1" applyAlignment="1" applyProtection="1">
      <alignment vertical="center"/>
    </xf>
    <xf numFmtId="166" fontId="29" fillId="0" borderId="0" xfId="0" applyNumberFormat="1" applyFont="1" applyBorder="1" applyAlignment="1" applyProtection="1">
      <alignment vertical="center"/>
    </xf>
    <xf numFmtId="4" fontId="29" fillId="0" borderId="16" xfId="0" applyNumberFormat="1" applyFont="1" applyBorder="1" applyAlignment="1" applyProtection="1">
      <alignment vertical="center"/>
    </xf>
    <xf numFmtId="0" fontId="5" fillId="0" borderId="0" xfId="0" applyFont="1" applyAlignment="1">
      <alignment horizontal="left" vertical="center"/>
    </xf>
    <xf numFmtId="4" fontId="29" fillId="0" borderId="20" xfId="0" applyNumberFormat="1" applyFont="1" applyBorder="1" applyAlignment="1" applyProtection="1">
      <alignment vertical="center"/>
    </xf>
    <xf numFmtId="4" fontId="29" fillId="0" borderId="21" xfId="0" applyNumberFormat="1" applyFont="1" applyBorder="1" applyAlignment="1" applyProtection="1">
      <alignment vertical="center"/>
    </xf>
    <xf numFmtId="166" fontId="29" fillId="0" borderId="21" xfId="0" applyNumberFormat="1" applyFont="1" applyBorder="1" applyAlignment="1" applyProtection="1">
      <alignment vertical="center"/>
    </xf>
    <xf numFmtId="4" fontId="29" fillId="0" borderId="22" xfId="0" applyNumberFormat="1" applyFont="1" applyBorder="1" applyAlignment="1" applyProtection="1">
      <alignment vertical="center"/>
    </xf>
    <xf numFmtId="0" fontId="30" fillId="0" borderId="0" xfId="0" applyFont="1" applyAlignment="1">
      <alignment horizontal="left" vertical="center"/>
    </xf>
    <xf numFmtId="0" fontId="0" fillId="0" borderId="2" xfId="0" applyBorder="1"/>
    <xf numFmtId="0" fontId="0" fillId="0" borderId="3" xfId="0" applyBorder="1"/>
    <xf numFmtId="0" fontId="14" fillId="0" borderId="0" xfId="0" applyFont="1" applyAlignment="1">
      <alignment horizontal="left" vertical="center"/>
    </xf>
    <xf numFmtId="0" fontId="31" fillId="0" borderId="0" xfId="0" applyFont="1" applyAlignment="1">
      <alignment horizontal="left" vertical="center"/>
    </xf>
    <xf numFmtId="0" fontId="1" fillId="0" borderId="0" xfId="0" applyFont="1" applyAlignment="1">
      <alignment horizontal="left" vertical="center"/>
    </xf>
    <xf numFmtId="0" fontId="0" fillId="0" borderId="4" xfId="0" applyBorder="1" applyAlignment="1">
      <alignment vertical="center"/>
    </xf>
    <xf numFmtId="0" fontId="2" fillId="0" borderId="0" xfId="0" applyFont="1" applyAlignment="1">
      <alignment horizontal="left" vertical="center"/>
    </xf>
    <xf numFmtId="165" fontId="2" fillId="0" borderId="0" xfId="0" applyNumberFormat="1" applyFont="1" applyAlignment="1">
      <alignment horizontal="left" vertical="center"/>
    </xf>
    <xf numFmtId="0" fontId="0" fillId="0" borderId="0" xfId="0" applyFont="1" applyAlignment="1">
      <alignment vertical="center" wrapText="1"/>
    </xf>
    <xf numFmtId="0" fontId="0" fillId="0" borderId="4" xfId="0" applyFont="1" applyBorder="1" applyAlignment="1">
      <alignment vertical="center" wrapText="1"/>
    </xf>
    <xf numFmtId="0" fontId="0" fillId="0" borderId="4" xfId="0" applyBorder="1" applyAlignment="1">
      <alignment vertical="center" wrapText="1"/>
    </xf>
    <xf numFmtId="0" fontId="0" fillId="0" borderId="13" xfId="0" applyFont="1" applyBorder="1" applyAlignment="1">
      <alignment vertical="center"/>
    </xf>
    <xf numFmtId="0" fontId="18" fillId="0" borderId="0" xfId="0" applyFont="1" applyAlignment="1">
      <alignment horizontal="left" vertical="center"/>
    </xf>
    <xf numFmtId="4" fontId="24" fillId="0" borderId="0" xfId="0" applyNumberFormat="1" applyFont="1" applyAlignment="1">
      <alignment vertical="center"/>
    </xf>
    <xf numFmtId="0" fontId="1" fillId="0" borderId="0" xfId="0" applyFont="1" applyAlignment="1">
      <alignment horizontal="right" vertical="center"/>
    </xf>
    <xf numFmtId="0" fontId="21" fillId="0" borderId="0" xfId="0" applyFont="1" applyAlignment="1">
      <alignment horizontal="left" vertical="center"/>
    </xf>
    <xf numFmtId="4" fontId="1" fillId="0" borderId="0" xfId="0" applyNumberFormat="1" applyFont="1" applyAlignment="1">
      <alignment vertical="center"/>
    </xf>
    <xf numFmtId="164" fontId="1" fillId="0" borderId="0" xfId="0" applyNumberFormat="1" applyFont="1" applyAlignment="1">
      <alignment horizontal="right" vertical="center"/>
    </xf>
    <xf numFmtId="0" fontId="0" fillId="4" borderId="0" xfId="0" applyFont="1" applyFill="1" applyAlignment="1">
      <alignment vertical="center"/>
    </xf>
    <xf numFmtId="0" fontId="4" fillId="4" borderId="7" xfId="0" applyFont="1" applyFill="1" applyBorder="1" applyAlignment="1">
      <alignment horizontal="left" vertical="center"/>
    </xf>
    <xf numFmtId="0" fontId="0" fillId="4" borderId="8" xfId="0" applyFont="1" applyFill="1" applyBorder="1" applyAlignment="1">
      <alignment vertical="center"/>
    </xf>
    <xf numFmtId="0" fontId="4" fillId="4" borderId="8" xfId="0" applyFont="1" applyFill="1" applyBorder="1" applyAlignment="1">
      <alignment horizontal="right" vertical="center"/>
    </xf>
    <xf numFmtId="0" fontId="4" fillId="4" borderId="8" xfId="0" applyFont="1" applyFill="1" applyBorder="1" applyAlignment="1">
      <alignment horizontal="center" vertical="center"/>
    </xf>
    <xf numFmtId="4" fontId="4" fillId="4" borderId="8" xfId="0" applyNumberFormat="1" applyFont="1" applyFill="1" applyBorder="1" applyAlignment="1">
      <alignment vertical="center"/>
    </xf>
    <xf numFmtId="0" fontId="0" fillId="4" borderId="9" xfId="0" applyFont="1" applyFill="1" applyBorder="1" applyAlignment="1">
      <alignment vertical="center"/>
    </xf>
    <xf numFmtId="0" fontId="0" fillId="0" borderId="10" xfId="0" applyFont="1" applyBorder="1" applyAlignment="1">
      <alignment vertical="center"/>
    </xf>
    <xf numFmtId="0" fontId="0" fillId="0" borderId="11" xfId="0" applyFont="1" applyBorder="1" applyAlignment="1">
      <alignment vertical="center"/>
    </xf>
    <xf numFmtId="0" fontId="0" fillId="0" borderId="2" xfId="0" applyFont="1" applyBorder="1" applyAlignment="1">
      <alignment vertical="center"/>
    </xf>
    <xf numFmtId="0" fontId="0" fillId="0" borderId="3" xfId="0" applyFont="1" applyBorder="1" applyAlignment="1">
      <alignment vertical="center"/>
    </xf>
    <xf numFmtId="0" fontId="22" fillId="4" borderId="0" xfId="0" applyFont="1" applyFill="1" applyAlignment="1" applyProtection="1">
      <alignment horizontal="left" vertical="center"/>
    </xf>
    <xf numFmtId="0" fontId="0" fillId="4" borderId="0" xfId="0" applyFont="1" applyFill="1" applyAlignment="1" applyProtection="1">
      <alignment vertical="center"/>
    </xf>
    <xf numFmtId="0" fontId="22" fillId="4" borderId="0" xfId="0" applyFont="1" applyFill="1" applyAlignment="1" applyProtection="1">
      <alignment horizontal="right" vertical="center"/>
    </xf>
    <xf numFmtId="0" fontId="32" fillId="0" borderId="0" xfId="0" applyFont="1" applyAlignment="1" applyProtection="1">
      <alignment horizontal="left" vertical="center"/>
    </xf>
    <xf numFmtId="0" fontId="6" fillId="0" borderId="4" xfId="0" applyFont="1" applyBorder="1" applyAlignment="1" applyProtection="1">
      <alignment vertical="center"/>
    </xf>
    <xf numFmtId="0" fontId="6" fillId="0" borderId="0" xfId="0" applyFont="1" applyAlignment="1" applyProtection="1">
      <alignment vertical="center"/>
    </xf>
    <xf numFmtId="0" fontId="6" fillId="0" borderId="21" xfId="0" applyFont="1" applyBorder="1" applyAlignment="1" applyProtection="1">
      <alignment horizontal="left" vertical="center"/>
    </xf>
    <xf numFmtId="0" fontId="6" fillId="0" borderId="21" xfId="0" applyFont="1" applyBorder="1" applyAlignment="1" applyProtection="1">
      <alignment vertical="center"/>
    </xf>
    <xf numFmtId="4" fontId="6" fillId="0" borderId="21" xfId="0" applyNumberFormat="1" applyFont="1" applyBorder="1" applyAlignment="1" applyProtection="1">
      <alignment vertical="center"/>
    </xf>
    <xf numFmtId="0" fontId="6" fillId="0" borderId="4" xfId="0" applyFont="1" applyBorder="1" applyAlignment="1">
      <alignment vertical="center"/>
    </xf>
    <xf numFmtId="0" fontId="7" fillId="0" borderId="4" xfId="0" applyFont="1" applyBorder="1" applyAlignment="1" applyProtection="1">
      <alignment vertical="center"/>
    </xf>
    <xf numFmtId="0" fontId="7" fillId="0" borderId="0" xfId="0" applyFont="1" applyAlignment="1" applyProtection="1">
      <alignment vertical="center"/>
    </xf>
    <xf numFmtId="0" fontId="7" fillId="0" borderId="21" xfId="0" applyFont="1" applyBorder="1" applyAlignment="1" applyProtection="1">
      <alignment horizontal="left" vertical="center"/>
    </xf>
    <xf numFmtId="0" fontId="7" fillId="0" borderId="21" xfId="0" applyFont="1" applyBorder="1" applyAlignment="1" applyProtection="1">
      <alignment vertical="center"/>
    </xf>
    <xf numFmtId="4" fontId="7" fillId="0" borderId="21" xfId="0" applyNumberFormat="1" applyFont="1" applyBorder="1" applyAlignment="1" applyProtection="1">
      <alignment vertical="center"/>
    </xf>
    <xf numFmtId="0" fontId="7" fillId="0" borderId="4" xfId="0" applyFont="1" applyBorder="1" applyAlignment="1">
      <alignment vertical="center"/>
    </xf>
    <xf numFmtId="0" fontId="0" fillId="0" borderId="0" xfId="0" applyFont="1" applyAlignment="1">
      <alignment horizontal="center" vertical="center" wrapText="1"/>
    </xf>
    <xf numFmtId="0" fontId="0" fillId="0" borderId="4" xfId="0" applyFont="1" applyBorder="1" applyAlignment="1" applyProtection="1">
      <alignment horizontal="center" vertical="center" wrapText="1"/>
    </xf>
    <xf numFmtId="0" fontId="22" fillId="4" borderId="17" xfId="0" applyFont="1" applyFill="1" applyBorder="1" applyAlignment="1" applyProtection="1">
      <alignment horizontal="center" vertical="center" wrapText="1"/>
    </xf>
    <xf numFmtId="0" fontId="22" fillId="4" borderId="18" xfId="0" applyFont="1" applyFill="1" applyBorder="1" applyAlignment="1" applyProtection="1">
      <alignment horizontal="center" vertical="center" wrapText="1"/>
    </xf>
    <xf numFmtId="0" fontId="22" fillId="4" borderId="19" xfId="0" applyFont="1" applyFill="1" applyBorder="1" applyAlignment="1" applyProtection="1">
      <alignment horizontal="center" vertical="center" wrapText="1"/>
    </xf>
    <xf numFmtId="0" fontId="0" fillId="0" borderId="4" xfId="0" applyBorder="1" applyAlignment="1">
      <alignment horizontal="center" vertical="center" wrapText="1"/>
    </xf>
    <xf numFmtId="4" fontId="24" fillId="0" borderId="0" xfId="0" applyNumberFormat="1" applyFont="1" applyAlignment="1" applyProtection="1"/>
    <xf numFmtId="0" fontId="0" fillId="0" borderId="13" xfId="0" applyBorder="1" applyAlignment="1" applyProtection="1">
      <alignment vertical="center"/>
    </xf>
    <xf numFmtId="166" fontId="33" fillId="0" borderId="13" xfId="0" applyNumberFormat="1" applyFont="1" applyBorder="1" applyAlignment="1" applyProtection="1"/>
    <xf numFmtId="166" fontId="33" fillId="0" borderId="14" xfId="0" applyNumberFormat="1" applyFont="1" applyBorder="1" applyAlignment="1" applyProtection="1"/>
    <xf numFmtId="4" fontId="34" fillId="0" borderId="0" xfId="0" applyNumberFormat="1" applyFont="1" applyAlignment="1">
      <alignment vertical="center"/>
    </xf>
    <xf numFmtId="0" fontId="8" fillId="0" borderId="4" xfId="0" applyFont="1" applyBorder="1" applyAlignment="1" applyProtection="1"/>
    <xf numFmtId="0" fontId="8" fillId="0" borderId="0" xfId="0" applyFont="1" applyAlignment="1" applyProtection="1"/>
    <xf numFmtId="0" fontId="8" fillId="0" borderId="0" xfId="0" applyFont="1" applyAlignment="1" applyProtection="1">
      <alignment horizontal="left"/>
    </xf>
    <xf numFmtId="0" fontId="6" fillId="0" borderId="0" xfId="0" applyFont="1" applyAlignment="1" applyProtection="1">
      <alignment horizontal="left"/>
    </xf>
    <xf numFmtId="0" fontId="8" fillId="0" borderId="0" xfId="0" applyFont="1" applyAlignment="1" applyProtection="1">
      <protection locked="0"/>
    </xf>
    <xf numFmtId="4" fontId="6" fillId="0" borderId="0" xfId="0" applyNumberFormat="1" applyFont="1" applyAlignment="1" applyProtection="1"/>
    <xf numFmtId="0" fontId="8" fillId="0" borderId="4" xfId="0" applyFont="1" applyBorder="1" applyAlignment="1"/>
    <xf numFmtId="0" fontId="8" fillId="0" borderId="15" xfId="0" applyFont="1" applyBorder="1" applyAlignment="1" applyProtection="1"/>
    <xf numFmtId="0" fontId="8" fillId="0" borderId="0" xfId="0" applyFont="1" applyBorder="1" applyAlignment="1" applyProtection="1"/>
    <xf numFmtId="166" fontId="8" fillId="0" borderId="0" xfId="0" applyNumberFormat="1" applyFont="1" applyBorder="1" applyAlignment="1" applyProtection="1"/>
    <xf numFmtId="166" fontId="8" fillId="0" borderId="16" xfId="0" applyNumberFormat="1" applyFont="1" applyBorder="1" applyAlignment="1" applyProtection="1"/>
    <xf numFmtId="0" fontId="8" fillId="0" borderId="0" xfId="0" applyFont="1" applyAlignment="1">
      <alignment horizontal="left"/>
    </xf>
    <xf numFmtId="0" fontId="8" fillId="0" borderId="0" xfId="0" applyFont="1" applyAlignment="1">
      <alignment horizontal="center"/>
    </xf>
    <xf numFmtId="4" fontId="8" fillId="0" borderId="0" xfId="0" applyNumberFormat="1" applyFont="1" applyAlignment="1">
      <alignment vertical="center"/>
    </xf>
    <xf numFmtId="0" fontId="7" fillId="0" borderId="0" xfId="0" applyFont="1" applyAlignment="1" applyProtection="1">
      <alignment horizontal="left"/>
    </xf>
    <xf numFmtId="4" fontId="7" fillId="0" borderId="0" xfId="0" applyNumberFormat="1" applyFont="1" applyAlignment="1" applyProtection="1"/>
    <xf numFmtId="0" fontId="22" fillId="0" borderId="23" xfId="0" applyFont="1" applyBorder="1" applyAlignment="1" applyProtection="1">
      <alignment horizontal="center" vertical="center"/>
    </xf>
    <xf numFmtId="49" fontId="22" fillId="0" borderId="23" xfId="0" applyNumberFormat="1" applyFont="1" applyBorder="1" applyAlignment="1" applyProtection="1">
      <alignment horizontal="left" vertical="center" wrapText="1"/>
    </xf>
    <xf numFmtId="0" fontId="22" fillId="0" borderId="23" xfId="0" applyFont="1" applyBorder="1" applyAlignment="1" applyProtection="1">
      <alignment horizontal="left" vertical="center" wrapText="1"/>
    </xf>
    <xf numFmtId="0" fontId="22" fillId="0" borderId="23" xfId="0" applyFont="1" applyBorder="1" applyAlignment="1" applyProtection="1">
      <alignment horizontal="center" vertical="center" wrapText="1"/>
    </xf>
    <xf numFmtId="167" fontId="22" fillId="0" borderId="23" xfId="0" applyNumberFormat="1" applyFont="1" applyBorder="1" applyAlignment="1" applyProtection="1">
      <alignment vertical="center"/>
    </xf>
    <xf numFmtId="4" fontId="22" fillId="2" borderId="23" xfId="0" applyNumberFormat="1" applyFont="1" applyFill="1" applyBorder="1" applyAlignment="1" applyProtection="1">
      <alignment vertical="center"/>
      <protection locked="0"/>
    </xf>
    <xf numFmtId="4" fontId="22" fillId="0" borderId="23" xfId="0" applyNumberFormat="1" applyFont="1" applyBorder="1" applyAlignment="1" applyProtection="1">
      <alignment vertical="center"/>
    </xf>
    <xf numFmtId="0" fontId="23" fillId="2" borderId="15" xfId="0" applyFont="1" applyFill="1" applyBorder="1" applyAlignment="1" applyProtection="1">
      <alignment horizontal="left" vertical="center"/>
      <protection locked="0"/>
    </xf>
    <xf numFmtId="0" fontId="23" fillId="0" borderId="0" xfId="0" applyFont="1" applyBorder="1" applyAlignment="1" applyProtection="1">
      <alignment horizontal="center" vertical="center"/>
    </xf>
    <xf numFmtId="166" fontId="23" fillId="0" borderId="0" xfId="0" applyNumberFormat="1" applyFont="1" applyBorder="1" applyAlignment="1" applyProtection="1">
      <alignment vertical="center"/>
    </xf>
    <xf numFmtId="166" fontId="23" fillId="0" borderId="16" xfId="0" applyNumberFormat="1" applyFont="1" applyBorder="1" applyAlignment="1" applyProtection="1">
      <alignment vertical="center"/>
    </xf>
    <xf numFmtId="0" fontId="22" fillId="0" borderId="0" xfId="0" applyFont="1" applyAlignment="1">
      <alignment horizontal="left" vertical="center"/>
    </xf>
    <xf numFmtId="4" fontId="0" fillId="0" borderId="0" xfId="0" applyNumberFormat="1" applyFont="1" applyAlignment="1">
      <alignment vertical="center"/>
    </xf>
    <xf numFmtId="0" fontId="35" fillId="0" borderId="0" xfId="0" applyFont="1" applyAlignment="1" applyProtection="1">
      <alignment horizontal="left" vertical="center"/>
    </xf>
    <xf numFmtId="0" fontId="36" fillId="0" borderId="0" xfId="1" applyFont="1" applyAlignment="1" applyProtection="1">
      <alignment vertical="center" wrapText="1"/>
    </xf>
    <xf numFmtId="0" fontId="0" fillId="0" borderId="0" xfId="0" applyFont="1" applyAlignment="1" applyProtection="1">
      <alignment vertical="center"/>
      <protection locked="0"/>
    </xf>
    <xf numFmtId="0" fontId="0" fillId="0" borderId="15" xfId="0" applyFont="1" applyBorder="1" applyAlignment="1" applyProtection="1">
      <alignment vertical="center"/>
    </xf>
    <xf numFmtId="0" fontId="0" fillId="0" borderId="0" xfId="0" applyBorder="1" applyAlignment="1" applyProtection="1">
      <alignment vertical="center"/>
    </xf>
    <xf numFmtId="0" fontId="9" fillId="0" borderId="4" xfId="0" applyFont="1" applyBorder="1" applyAlignment="1" applyProtection="1">
      <alignment vertical="center"/>
    </xf>
    <xf numFmtId="0" fontId="9" fillId="0" borderId="0" xfId="0" applyFont="1" applyAlignment="1" applyProtection="1">
      <alignment vertical="center"/>
    </xf>
    <xf numFmtId="0" fontId="37" fillId="0" borderId="0" xfId="0" applyFont="1" applyAlignment="1" applyProtection="1">
      <alignment horizontal="left" vertical="center"/>
    </xf>
    <xf numFmtId="0" fontId="9" fillId="0" borderId="0" xfId="0" applyFont="1" applyAlignment="1" applyProtection="1">
      <alignment horizontal="left" vertical="center"/>
    </xf>
    <xf numFmtId="0" fontId="9" fillId="0" borderId="0" xfId="0" applyFont="1" applyAlignment="1" applyProtection="1">
      <alignment horizontal="left" vertical="center" wrapText="1"/>
    </xf>
    <xf numFmtId="167" fontId="9" fillId="0" borderId="0" xfId="0" applyNumberFormat="1" applyFont="1" applyAlignment="1" applyProtection="1">
      <alignment vertical="center"/>
    </xf>
    <xf numFmtId="0" fontId="9" fillId="0" borderId="0" xfId="0" applyFont="1" applyAlignment="1" applyProtection="1">
      <alignment vertical="center"/>
      <protection locked="0"/>
    </xf>
    <xf numFmtId="0" fontId="9" fillId="0" borderId="4" xfId="0" applyFont="1" applyBorder="1" applyAlignment="1">
      <alignment vertical="center"/>
    </xf>
    <xf numFmtId="0" fontId="9" fillId="0" borderId="15" xfId="0" applyFont="1" applyBorder="1" applyAlignment="1" applyProtection="1">
      <alignment vertical="center"/>
    </xf>
    <xf numFmtId="0" fontId="9" fillId="0" borderId="0" xfId="0" applyFont="1" applyBorder="1" applyAlignment="1" applyProtection="1">
      <alignment vertical="center"/>
    </xf>
    <xf numFmtId="0" fontId="9" fillId="0" borderId="16" xfId="0" applyFont="1" applyBorder="1" applyAlignment="1" applyProtection="1">
      <alignment vertical="center"/>
    </xf>
    <xf numFmtId="0" fontId="9" fillId="0" borderId="0" xfId="0" applyFont="1" applyAlignment="1">
      <alignment horizontal="left" vertical="center"/>
    </xf>
    <xf numFmtId="0" fontId="10" fillId="0" borderId="4" xfId="0" applyFont="1" applyBorder="1" applyAlignment="1" applyProtection="1">
      <alignment vertical="center"/>
    </xf>
    <xf numFmtId="0" fontId="10" fillId="0" borderId="0" xfId="0" applyFont="1" applyAlignment="1" applyProtection="1">
      <alignment vertical="center"/>
    </xf>
    <xf numFmtId="0" fontId="10" fillId="0" borderId="0" xfId="0" applyFont="1" applyAlignment="1" applyProtection="1">
      <alignment horizontal="left" vertical="center"/>
    </xf>
    <xf numFmtId="0" fontId="10" fillId="0" borderId="0" xfId="0" applyFont="1" applyAlignment="1" applyProtection="1">
      <alignment horizontal="left" vertical="center" wrapText="1"/>
    </xf>
    <xf numFmtId="167" fontId="10" fillId="0" borderId="0" xfId="0" applyNumberFormat="1" applyFont="1" applyAlignment="1" applyProtection="1">
      <alignment vertical="center"/>
    </xf>
    <xf numFmtId="0" fontId="10" fillId="0" borderId="0" xfId="0" applyFont="1" applyAlignment="1" applyProtection="1">
      <alignment vertical="center"/>
      <protection locked="0"/>
    </xf>
    <xf numFmtId="0" fontId="10" fillId="0" borderId="4" xfId="0" applyFont="1" applyBorder="1" applyAlignment="1">
      <alignment vertical="center"/>
    </xf>
    <xf numFmtId="0" fontId="10" fillId="0" borderId="15" xfId="0" applyFont="1" applyBorder="1" applyAlignment="1" applyProtection="1">
      <alignment vertical="center"/>
    </xf>
    <xf numFmtId="0" fontId="10" fillId="0" borderId="0" xfId="0" applyFont="1" applyBorder="1" applyAlignment="1" applyProtection="1">
      <alignment vertical="center"/>
    </xf>
    <xf numFmtId="0" fontId="10" fillId="0" borderId="16" xfId="0" applyFont="1" applyBorder="1" applyAlignment="1" applyProtection="1">
      <alignment vertical="center"/>
    </xf>
    <xf numFmtId="0" fontId="10" fillId="0" borderId="0" xfId="0" applyFont="1" applyAlignment="1">
      <alignment horizontal="left" vertical="center"/>
    </xf>
    <xf numFmtId="0" fontId="38" fillId="0" borderId="23" xfId="0" applyFont="1" applyBorder="1" applyAlignment="1" applyProtection="1">
      <alignment horizontal="center" vertical="center"/>
    </xf>
    <xf numFmtId="49" fontId="38" fillId="0" borderId="23" xfId="0" applyNumberFormat="1" applyFont="1" applyBorder="1" applyAlignment="1" applyProtection="1">
      <alignment horizontal="left" vertical="center" wrapText="1"/>
    </xf>
    <xf numFmtId="0" fontId="38" fillId="0" borderId="23" xfId="0" applyFont="1" applyBorder="1" applyAlignment="1" applyProtection="1">
      <alignment horizontal="left" vertical="center" wrapText="1"/>
    </xf>
    <xf numFmtId="0" fontId="38" fillId="0" borderId="23" xfId="0" applyFont="1" applyBorder="1" applyAlignment="1" applyProtection="1">
      <alignment horizontal="center" vertical="center" wrapText="1"/>
    </xf>
    <xf numFmtId="167" fontId="38" fillId="0" borderId="23" xfId="0" applyNumberFormat="1" applyFont="1" applyBorder="1" applyAlignment="1" applyProtection="1">
      <alignment vertical="center"/>
    </xf>
    <xf numFmtId="4" fontId="38" fillId="2" borderId="23" xfId="0" applyNumberFormat="1" applyFont="1" applyFill="1" applyBorder="1" applyAlignment="1" applyProtection="1">
      <alignment vertical="center"/>
      <protection locked="0"/>
    </xf>
    <xf numFmtId="4" fontId="38" fillId="0" borderId="23" xfId="0" applyNumberFormat="1" applyFont="1" applyBorder="1" applyAlignment="1" applyProtection="1">
      <alignment vertical="center"/>
    </xf>
    <xf numFmtId="0" fontId="39" fillId="0" borderId="4" xfId="0" applyFont="1" applyBorder="1" applyAlignment="1">
      <alignment vertical="center"/>
    </xf>
    <xf numFmtId="0" fontId="38" fillId="2" borderId="15" xfId="0" applyFont="1" applyFill="1" applyBorder="1" applyAlignment="1" applyProtection="1">
      <alignment horizontal="left" vertical="center"/>
      <protection locked="0"/>
    </xf>
    <xf numFmtId="0" fontId="38" fillId="0" borderId="0" xfId="0" applyFont="1" applyBorder="1" applyAlignment="1" applyProtection="1">
      <alignment horizontal="center" vertical="center"/>
    </xf>
    <xf numFmtId="0" fontId="17" fillId="0" borderId="0" xfId="0" applyFont="1" applyAlignment="1" applyProtection="1">
      <alignment horizontal="left" vertical="center" indent="1"/>
    </xf>
    <xf numFmtId="0" fontId="21" fillId="0" borderId="0" xfId="0" applyFont="1" applyAlignment="1" applyProtection="1">
      <alignment horizontal="left" vertical="center" indent="1"/>
    </xf>
    <xf numFmtId="167" fontId="21" fillId="0" borderId="0" xfId="0" applyNumberFormat="1" applyFont="1" applyAlignment="1" applyProtection="1">
      <alignment vertical="center"/>
    </xf>
    <xf numFmtId="0" fontId="11" fillId="0" borderId="4" xfId="0" applyFont="1" applyBorder="1" applyAlignment="1" applyProtection="1">
      <alignment vertical="center"/>
    </xf>
    <xf numFmtId="0" fontId="11" fillId="0" borderId="0" xfId="0" applyFont="1" applyAlignment="1" applyProtection="1">
      <alignment vertical="center"/>
    </xf>
    <xf numFmtId="0" fontId="11" fillId="0" borderId="0" xfId="0" applyFont="1" applyAlignment="1" applyProtection="1">
      <alignment horizontal="left" vertical="center"/>
    </xf>
    <xf numFmtId="0" fontId="11" fillId="0" borderId="0" xfId="0" applyFont="1" applyAlignment="1" applyProtection="1">
      <alignment horizontal="left" vertical="center" wrapText="1"/>
    </xf>
    <xf numFmtId="0" fontId="11" fillId="0" borderId="0" xfId="0" applyFont="1" applyAlignment="1" applyProtection="1">
      <alignment vertical="center"/>
      <protection locked="0"/>
    </xf>
    <xf numFmtId="0" fontId="11" fillId="0" borderId="4" xfId="0" applyFont="1" applyBorder="1" applyAlignment="1">
      <alignment vertical="center"/>
    </xf>
    <xf numFmtId="0" fontId="11" fillId="0" borderId="15" xfId="0" applyFont="1" applyBorder="1" applyAlignment="1" applyProtection="1">
      <alignment vertical="center"/>
    </xf>
    <xf numFmtId="0" fontId="11" fillId="0" borderId="0" xfId="0" applyFont="1" applyBorder="1" applyAlignment="1" applyProtection="1">
      <alignment vertical="center"/>
    </xf>
    <xf numFmtId="0" fontId="11" fillId="0" borderId="16" xfId="0" applyFont="1" applyBorder="1" applyAlignment="1" applyProtection="1">
      <alignment vertical="center"/>
    </xf>
    <xf numFmtId="0" fontId="11" fillId="0" borderId="0" xfId="0" applyFont="1" applyAlignment="1">
      <alignment horizontal="left" vertical="center"/>
    </xf>
    <xf numFmtId="167" fontId="22" fillId="2" borderId="23" xfId="0" applyNumberFormat="1" applyFont="1" applyFill="1" applyBorder="1" applyAlignment="1" applyProtection="1">
      <alignment vertical="center"/>
      <protection locked="0"/>
    </xf>
    <xf numFmtId="0" fontId="12" fillId="0" borderId="4" xfId="0" applyFont="1" applyBorder="1" applyAlignment="1" applyProtection="1">
      <alignment vertical="center"/>
    </xf>
    <xf numFmtId="0" fontId="12" fillId="0" borderId="0" xfId="0" applyFont="1" applyAlignment="1" applyProtection="1">
      <alignment vertical="center"/>
    </xf>
    <xf numFmtId="0" fontId="12" fillId="0" borderId="0" xfId="0" applyFont="1" applyAlignment="1" applyProtection="1">
      <alignment horizontal="left" vertical="center"/>
    </xf>
    <xf numFmtId="0" fontId="12" fillId="0" borderId="0" xfId="0" applyFont="1" applyAlignment="1" applyProtection="1">
      <alignment horizontal="left" vertical="center" wrapText="1"/>
    </xf>
    <xf numFmtId="167" fontId="12" fillId="0" borderId="0" xfId="0" applyNumberFormat="1" applyFont="1" applyAlignment="1" applyProtection="1">
      <alignment vertical="center"/>
    </xf>
    <xf numFmtId="0" fontId="12" fillId="0" borderId="0" xfId="0" applyFont="1" applyAlignment="1" applyProtection="1">
      <alignment vertical="center"/>
      <protection locked="0"/>
    </xf>
    <xf numFmtId="0" fontId="12" fillId="0" borderId="4" xfId="0" applyFont="1" applyBorder="1" applyAlignment="1">
      <alignment vertical="center"/>
    </xf>
    <xf numFmtId="0" fontId="12" fillId="0" borderId="15" xfId="0" applyFont="1" applyBorder="1" applyAlignment="1" applyProtection="1">
      <alignment vertical="center"/>
    </xf>
    <xf numFmtId="0" fontId="12" fillId="0" borderId="0" xfId="0" applyFont="1" applyBorder="1" applyAlignment="1" applyProtection="1">
      <alignment vertical="center"/>
    </xf>
    <xf numFmtId="0" fontId="12" fillId="0" borderId="16" xfId="0" applyFont="1" applyBorder="1" applyAlignment="1" applyProtection="1">
      <alignment vertical="center"/>
    </xf>
    <xf numFmtId="0" fontId="12" fillId="0" borderId="0" xfId="0" applyFont="1" applyAlignment="1">
      <alignment horizontal="left" vertical="center"/>
    </xf>
    <xf numFmtId="0" fontId="0" fillId="0" borderId="20" xfId="0" applyFont="1" applyBorder="1" applyAlignment="1" applyProtection="1">
      <alignment vertical="center"/>
    </xf>
    <xf numFmtId="0" fontId="0" fillId="0" borderId="21" xfId="0" applyBorder="1" applyAlignment="1" applyProtection="1">
      <alignment vertical="center"/>
    </xf>
    <xf numFmtId="0" fontId="0" fillId="0" borderId="21" xfId="0" applyFont="1" applyBorder="1" applyAlignment="1" applyProtection="1">
      <alignment vertical="center"/>
    </xf>
    <xf numFmtId="0" fontId="0" fillId="0" borderId="22" xfId="0" applyFont="1" applyBorder="1" applyAlignment="1" applyProtection="1">
      <alignment vertical="center"/>
    </xf>
    <xf numFmtId="0" fontId="23" fillId="2" borderId="20" xfId="0" applyFont="1" applyFill="1" applyBorder="1" applyAlignment="1" applyProtection="1">
      <alignment horizontal="left" vertical="center"/>
      <protection locked="0"/>
    </xf>
    <xf numFmtId="0" fontId="23" fillId="0" borderId="21" xfId="0" applyFont="1" applyBorder="1" applyAlignment="1" applyProtection="1">
      <alignment horizontal="center" vertical="center"/>
    </xf>
    <xf numFmtId="166" fontId="23" fillId="0" borderId="21" xfId="0" applyNumberFormat="1" applyFont="1" applyBorder="1" applyAlignment="1" applyProtection="1">
      <alignment vertical="center"/>
    </xf>
    <xf numFmtId="166" fontId="23" fillId="0" borderId="22" xfId="0" applyNumberFormat="1" applyFont="1" applyBorder="1" applyAlignment="1" applyProtection="1">
      <alignment vertical="center"/>
    </xf>
    <xf numFmtId="0" fontId="1" fillId="0" borderId="0" xfId="0" applyFont="1" applyAlignment="1">
      <alignment horizontal="left" vertical="top"/>
    </xf>
    <xf numFmtId="0" fontId="3" fillId="0" borderId="0" xfId="0" applyFont="1" applyAlignment="1">
      <alignment horizontal="left" vertical="top"/>
    </xf>
    <xf numFmtId="0" fontId="0" fillId="0" borderId="4" xfId="0" applyFont="1" applyBorder="1" applyAlignment="1">
      <alignment horizontal="center" vertical="center" wrapText="1"/>
    </xf>
    <xf numFmtId="0" fontId="22" fillId="4" borderId="17" xfId="0" applyFont="1" applyFill="1" applyBorder="1" applyAlignment="1">
      <alignment horizontal="center" vertical="center" wrapText="1"/>
    </xf>
    <xf numFmtId="0" fontId="22" fillId="4" borderId="18" xfId="0" applyFont="1" applyFill="1" applyBorder="1" applyAlignment="1">
      <alignment horizontal="center" vertical="center" wrapText="1"/>
    </xf>
    <xf numFmtId="0" fontId="22" fillId="4" borderId="19" xfId="0" applyFont="1" applyFill="1" applyBorder="1" applyAlignment="1">
      <alignment horizontal="center" vertical="center" wrapText="1"/>
    </xf>
    <xf numFmtId="0" fontId="4" fillId="0" borderId="0" xfId="0" applyFont="1" applyAlignment="1">
      <alignment horizontal="left" vertical="center" wrapText="1"/>
    </xf>
    <xf numFmtId="0" fontId="40" fillId="0" borderId="17" xfId="0" applyFont="1" applyBorder="1" applyAlignment="1">
      <alignment horizontal="left" vertical="center" wrapText="1"/>
    </xf>
    <xf numFmtId="0" fontId="40" fillId="0" borderId="23" xfId="0" applyFont="1" applyBorder="1" applyAlignment="1">
      <alignment horizontal="left" vertical="center" wrapText="1"/>
    </xf>
    <xf numFmtId="0" fontId="40" fillId="0" borderId="23" xfId="0" applyFont="1" applyBorder="1" applyAlignment="1">
      <alignment horizontal="left" vertical="center"/>
    </xf>
    <xf numFmtId="167" fontId="40" fillId="0" borderId="19" xfId="0" applyNumberFormat="1" applyFont="1" applyBorder="1" applyAlignment="1">
      <alignment vertical="center"/>
    </xf>
    <xf numFmtId="0" fontId="0" fillId="0" borderId="0" xfId="0" applyFont="1" applyAlignment="1">
      <alignment horizontal="left" vertical="center" wrapText="1"/>
    </xf>
    <xf numFmtId="167" fontId="0" fillId="0" borderId="0" xfId="0" applyNumberFormat="1" applyFont="1" applyAlignment="1">
      <alignment vertical="center"/>
    </xf>
    <xf numFmtId="0" fontId="34" fillId="0" borderId="0" xfId="0" applyFont="1" applyAlignment="1">
      <alignment horizontal="left" vertical="center"/>
    </xf>
    <xf numFmtId="0" fontId="0" fillId="0" borderId="0" xfId="0" applyAlignment="1">
      <alignment vertical="top"/>
    </xf>
    <xf numFmtId="0" fontId="41" fillId="0" borderId="24" xfId="0" applyFont="1" applyBorder="1" applyAlignment="1">
      <alignment vertical="center" wrapText="1"/>
    </xf>
    <xf numFmtId="0" fontId="41" fillId="0" borderId="25" xfId="0" applyFont="1" applyBorder="1" applyAlignment="1">
      <alignment vertical="center" wrapText="1"/>
    </xf>
    <xf numFmtId="0" fontId="41" fillId="0" borderId="26" xfId="0" applyFont="1" applyBorder="1" applyAlignment="1">
      <alignment vertical="center" wrapText="1"/>
    </xf>
    <xf numFmtId="0" fontId="41" fillId="0" borderId="27" xfId="0" applyFont="1" applyBorder="1" applyAlignment="1">
      <alignment horizontal="center" vertical="center" wrapText="1"/>
    </xf>
    <xf numFmtId="0" fontId="41" fillId="0" borderId="28" xfId="0" applyFont="1" applyBorder="1" applyAlignment="1">
      <alignment horizontal="center" vertical="center" wrapText="1"/>
    </xf>
    <xf numFmtId="0" fontId="41" fillId="0" borderId="27" xfId="0" applyFont="1" applyBorder="1" applyAlignment="1">
      <alignment vertical="center" wrapText="1"/>
    </xf>
    <xf numFmtId="0" fontId="41" fillId="0" borderId="28" xfId="0" applyFont="1" applyBorder="1" applyAlignment="1">
      <alignment vertical="center" wrapText="1"/>
    </xf>
    <xf numFmtId="0" fontId="43" fillId="0" borderId="1" xfId="0" applyFont="1" applyBorder="1" applyAlignment="1">
      <alignment horizontal="left" vertical="center" wrapText="1"/>
    </xf>
    <xf numFmtId="0" fontId="44" fillId="0" borderId="1" xfId="0" applyFont="1" applyBorder="1" applyAlignment="1">
      <alignment horizontal="left" vertical="center" wrapText="1"/>
    </xf>
    <xf numFmtId="0" fontId="45" fillId="0" borderId="27" xfId="0" applyFont="1" applyBorder="1" applyAlignment="1">
      <alignment vertical="center" wrapText="1"/>
    </xf>
    <xf numFmtId="0" fontId="44" fillId="0" borderId="1" xfId="0" applyFont="1" applyBorder="1" applyAlignment="1">
      <alignment vertical="center" wrapText="1"/>
    </xf>
    <xf numFmtId="0" fontId="44" fillId="0" borderId="1" xfId="0" applyFont="1" applyBorder="1" applyAlignment="1">
      <alignment horizontal="left" vertical="center"/>
    </xf>
    <xf numFmtId="0" fontId="44" fillId="0" borderId="1" xfId="0" applyFont="1" applyBorder="1" applyAlignment="1">
      <alignment vertical="center"/>
    </xf>
    <xf numFmtId="49" fontId="44" fillId="0" borderId="1" xfId="0" applyNumberFormat="1" applyFont="1" applyBorder="1" applyAlignment="1">
      <alignment vertical="center" wrapText="1"/>
    </xf>
    <xf numFmtId="0" fontId="41" fillId="0" borderId="30" xfId="0" applyFont="1" applyBorder="1" applyAlignment="1">
      <alignment vertical="center" wrapText="1"/>
    </xf>
    <xf numFmtId="0" fontId="46" fillId="0" borderId="29" xfId="0" applyFont="1" applyBorder="1" applyAlignment="1">
      <alignment vertical="center" wrapText="1"/>
    </xf>
    <xf numFmtId="0" fontId="41" fillId="0" borderId="31" xfId="0" applyFont="1" applyBorder="1" applyAlignment="1">
      <alignment vertical="center" wrapText="1"/>
    </xf>
    <xf numFmtId="0" fontId="41" fillId="0" borderId="1" xfId="0" applyFont="1" applyBorder="1" applyAlignment="1">
      <alignment vertical="top"/>
    </xf>
    <xf numFmtId="0" fontId="41" fillId="0" borderId="0" xfId="0" applyFont="1" applyAlignment="1">
      <alignment vertical="top"/>
    </xf>
    <xf numFmtId="0" fontId="41" fillId="0" borderId="24" xfId="0" applyFont="1" applyBorder="1" applyAlignment="1">
      <alignment horizontal="left" vertical="center"/>
    </xf>
    <xf numFmtId="0" fontId="41" fillId="0" borderId="25" xfId="0" applyFont="1" applyBorder="1" applyAlignment="1">
      <alignment horizontal="left" vertical="center"/>
    </xf>
    <xf numFmtId="0" fontId="41" fillId="0" borderId="26" xfId="0" applyFont="1" applyBorder="1" applyAlignment="1">
      <alignment horizontal="left" vertical="center"/>
    </xf>
    <xf numFmtId="0" fontId="41" fillId="0" borderId="27" xfId="0" applyFont="1" applyBorder="1" applyAlignment="1">
      <alignment horizontal="left" vertical="center"/>
    </xf>
    <xf numFmtId="0" fontId="41" fillId="0" borderId="28" xfId="0" applyFont="1" applyBorder="1" applyAlignment="1">
      <alignment horizontal="left" vertical="center"/>
    </xf>
    <xf numFmtId="0" fontId="43" fillId="0" borderId="1" xfId="0" applyFont="1" applyBorder="1" applyAlignment="1">
      <alignment horizontal="left" vertical="center"/>
    </xf>
    <xf numFmtId="0" fontId="47" fillId="0" borderId="0" xfId="0" applyFont="1" applyAlignment="1">
      <alignment horizontal="left" vertical="center"/>
    </xf>
    <xf numFmtId="0" fontId="43" fillId="0" borderId="29" xfId="0" applyFont="1" applyBorder="1" applyAlignment="1">
      <alignment horizontal="left" vertical="center"/>
    </xf>
    <xf numFmtId="0" fontId="43" fillId="0" borderId="29" xfId="0" applyFont="1" applyBorder="1" applyAlignment="1">
      <alignment horizontal="center" vertical="center"/>
    </xf>
    <xf numFmtId="0" fontId="47" fillId="0" borderId="29" xfId="0" applyFont="1" applyBorder="1" applyAlignment="1">
      <alignment horizontal="left" vertical="center"/>
    </xf>
    <xf numFmtId="0" fontId="48" fillId="0" borderId="1" xfId="0" applyFont="1" applyBorder="1" applyAlignment="1">
      <alignment horizontal="left" vertical="center"/>
    </xf>
    <xf numFmtId="0" fontId="45" fillId="0" borderId="0" xfId="0" applyFont="1" applyAlignment="1">
      <alignment horizontal="left" vertical="center"/>
    </xf>
    <xf numFmtId="0" fontId="49" fillId="0" borderId="1" xfId="0" applyFont="1" applyBorder="1" applyAlignment="1">
      <alignment horizontal="left" vertical="center"/>
    </xf>
    <xf numFmtId="0" fontId="44" fillId="0" borderId="1" xfId="0" applyFont="1" applyBorder="1" applyAlignment="1">
      <alignment horizontal="center" vertical="center"/>
    </xf>
    <xf numFmtId="0" fontId="44" fillId="0" borderId="0" xfId="0" applyFont="1" applyAlignment="1">
      <alignment horizontal="left" vertical="center"/>
    </xf>
    <xf numFmtId="0" fontId="45" fillId="0" borderId="27" xfId="0" applyFont="1" applyBorder="1" applyAlignment="1">
      <alignment horizontal="left" vertical="center"/>
    </xf>
    <xf numFmtId="0" fontId="44" fillId="0" borderId="1" xfId="0" applyFont="1" applyFill="1" applyBorder="1" applyAlignment="1">
      <alignment horizontal="left" vertical="center"/>
    </xf>
    <xf numFmtId="0" fontId="44" fillId="0" borderId="1" xfId="0" applyFont="1" applyFill="1" applyBorder="1" applyAlignment="1">
      <alignment horizontal="center" vertical="center"/>
    </xf>
    <xf numFmtId="0" fontId="41" fillId="0" borderId="30" xfId="0" applyFont="1" applyBorder="1" applyAlignment="1">
      <alignment horizontal="left" vertical="center"/>
    </xf>
    <xf numFmtId="0" fontId="46" fillId="0" borderId="29" xfId="0" applyFont="1" applyBorder="1" applyAlignment="1">
      <alignment horizontal="left" vertical="center"/>
    </xf>
    <xf numFmtId="0" fontId="41" fillId="0" borderId="31" xfId="0" applyFont="1" applyBorder="1" applyAlignment="1">
      <alignment horizontal="left" vertical="center"/>
    </xf>
    <xf numFmtId="0" fontId="41" fillId="0" borderId="1" xfId="0" applyFont="1" applyBorder="1" applyAlignment="1">
      <alignment horizontal="left" vertical="center"/>
    </xf>
    <xf numFmtId="0" fontId="46" fillId="0" borderId="1" xfId="0" applyFont="1" applyBorder="1" applyAlignment="1">
      <alignment horizontal="left" vertical="center"/>
    </xf>
    <xf numFmtId="0" fontId="47" fillId="0" borderId="1" xfId="0" applyFont="1" applyBorder="1" applyAlignment="1">
      <alignment horizontal="left" vertical="center"/>
    </xf>
    <xf numFmtId="0" fontId="45" fillId="0" borderId="29" xfId="0" applyFont="1" applyBorder="1" applyAlignment="1">
      <alignment horizontal="left" vertical="center"/>
    </xf>
    <xf numFmtId="0" fontId="41" fillId="0" borderId="1" xfId="0" applyFont="1" applyBorder="1" applyAlignment="1">
      <alignment horizontal="left" vertical="center" wrapText="1"/>
    </xf>
    <xf numFmtId="0" fontId="45" fillId="0" borderId="1" xfId="0" applyFont="1" applyBorder="1" applyAlignment="1">
      <alignment horizontal="left" vertical="center" wrapText="1"/>
    </xf>
    <xf numFmtId="0" fontId="45" fillId="0" borderId="1" xfId="0" applyFont="1" applyBorder="1" applyAlignment="1">
      <alignment horizontal="center" vertical="center" wrapText="1"/>
    </xf>
    <xf numFmtId="0" fontId="41" fillId="0" borderId="24" xfId="0" applyFont="1" applyBorder="1" applyAlignment="1">
      <alignment horizontal="left" vertical="center" wrapText="1"/>
    </xf>
    <xf numFmtId="0" fontId="41" fillId="0" borderId="25" xfId="0" applyFont="1" applyBorder="1" applyAlignment="1">
      <alignment horizontal="left" vertical="center" wrapText="1"/>
    </xf>
    <xf numFmtId="0" fontId="41" fillId="0" borderId="26" xfId="0" applyFont="1" applyBorder="1" applyAlignment="1">
      <alignment horizontal="left" vertical="center" wrapText="1"/>
    </xf>
    <xf numFmtId="0" fontId="41" fillId="0" borderId="27" xfId="0" applyFont="1" applyBorder="1" applyAlignment="1">
      <alignment horizontal="left" vertical="center" wrapText="1"/>
    </xf>
    <xf numFmtId="0" fontId="41" fillId="0" borderId="28" xfId="0" applyFont="1" applyBorder="1" applyAlignment="1">
      <alignment horizontal="left" vertical="center" wrapText="1"/>
    </xf>
    <xf numFmtId="0" fontId="47" fillId="0" borderId="27" xfId="0" applyFont="1" applyBorder="1" applyAlignment="1">
      <alignment horizontal="left" vertical="center" wrapText="1"/>
    </xf>
    <xf numFmtId="0" fontId="47" fillId="0" borderId="28" xfId="0" applyFont="1" applyBorder="1" applyAlignment="1">
      <alignment horizontal="left" vertical="center" wrapText="1"/>
    </xf>
    <xf numFmtId="0" fontId="45" fillId="0" borderId="27" xfId="0" applyFont="1" applyBorder="1" applyAlignment="1">
      <alignment horizontal="left" vertical="center" wrapText="1"/>
    </xf>
    <xf numFmtId="0" fontId="45" fillId="0" borderId="1" xfId="0" applyFont="1" applyBorder="1" applyAlignment="1">
      <alignment horizontal="left" vertical="center"/>
    </xf>
    <xf numFmtId="0" fontId="45" fillId="0" borderId="28" xfId="0" applyFont="1" applyBorder="1" applyAlignment="1">
      <alignment horizontal="left" vertical="center" wrapText="1"/>
    </xf>
    <xf numFmtId="0" fontId="45" fillId="0" borderId="28" xfId="0" applyFont="1" applyBorder="1" applyAlignment="1">
      <alignment horizontal="left" vertical="center"/>
    </xf>
    <xf numFmtId="0" fontId="45" fillId="0" borderId="30" xfId="0" applyFont="1" applyBorder="1" applyAlignment="1">
      <alignment horizontal="left" vertical="center" wrapText="1"/>
    </xf>
    <xf numFmtId="0" fontId="45" fillId="0" borderId="29" xfId="0" applyFont="1" applyBorder="1" applyAlignment="1">
      <alignment horizontal="left" vertical="center" wrapText="1"/>
    </xf>
    <xf numFmtId="0" fontId="45" fillId="0" borderId="31" xfId="0" applyFont="1" applyBorder="1" applyAlignment="1">
      <alignment horizontal="left" vertical="center" wrapText="1"/>
    </xf>
    <xf numFmtId="0" fontId="44" fillId="0" borderId="1" xfId="0" applyFont="1" applyBorder="1" applyAlignment="1">
      <alignment horizontal="left" vertical="top"/>
    </xf>
    <xf numFmtId="0" fontId="44" fillId="0" borderId="1" xfId="0" applyFont="1" applyBorder="1" applyAlignment="1">
      <alignment horizontal="center" vertical="top"/>
    </xf>
    <xf numFmtId="0" fontId="45" fillId="0" borderId="30" xfId="0" applyFont="1" applyBorder="1" applyAlignment="1">
      <alignment horizontal="left" vertical="center"/>
    </xf>
    <xf numFmtId="0" fontId="45" fillId="0" borderId="31" xfId="0" applyFont="1" applyBorder="1" applyAlignment="1">
      <alignment horizontal="left" vertical="center"/>
    </xf>
    <xf numFmtId="0" fontId="45" fillId="0" borderId="1" xfId="0" applyFont="1" applyBorder="1" applyAlignment="1">
      <alignment horizontal="center" vertical="center"/>
    </xf>
    <xf numFmtId="0" fontId="47" fillId="0" borderId="0" xfId="0" applyFont="1" applyAlignment="1">
      <alignment vertical="center"/>
    </xf>
    <xf numFmtId="0" fontId="43" fillId="0" borderId="1" xfId="0" applyFont="1" applyBorder="1" applyAlignment="1">
      <alignment vertical="center"/>
    </xf>
    <xf numFmtId="0" fontId="47" fillId="0" borderId="29" xfId="0" applyFont="1" applyBorder="1" applyAlignment="1">
      <alignment vertical="center"/>
    </xf>
    <xf numFmtId="0" fontId="43" fillId="0" borderId="29" xfId="0" applyFont="1" applyBorder="1" applyAlignment="1">
      <alignment vertical="center"/>
    </xf>
    <xf numFmtId="0" fontId="44" fillId="0" borderId="1" xfId="0" applyFont="1" applyBorder="1" applyAlignment="1">
      <alignment vertical="top"/>
    </xf>
    <xf numFmtId="49" fontId="44" fillId="0" borderId="1" xfId="0" applyNumberFormat="1" applyFont="1" applyBorder="1" applyAlignment="1">
      <alignment horizontal="left" vertical="center"/>
    </xf>
    <xf numFmtId="0" fontId="50" fillId="0" borderId="27" xfId="0" applyFont="1" applyBorder="1" applyAlignment="1" applyProtection="1">
      <alignment horizontal="left" vertical="center"/>
    </xf>
    <xf numFmtId="0" fontId="51" fillId="0" borderId="1" xfId="0" applyFont="1" applyBorder="1" applyAlignment="1" applyProtection="1">
      <alignment vertical="top"/>
    </xf>
    <xf numFmtId="0" fontId="51" fillId="0" borderId="1" xfId="0" applyFont="1" applyBorder="1" applyAlignment="1" applyProtection="1">
      <alignment horizontal="left" vertical="center"/>
    </xf>
    <xf numFmtId="0" fontId="51" fillId="0" borderId="1" xfId="0" applyFont="1" applyBorder="1" applyAlignment="1" applyProtection="1">
      <alignment horizontal="center" vertical="center"/>
    </xf>
    <xf numFmtId="49" fontId="51" fillId="0" borderId="1" xfId="0" applyNumberFormat="1" applyFont="1" applyBorder="1" applyAlignment="1" applyProtection="1">
      <alignment horizontal="left" vertical="center"/>
    </xf>
    <xf numFmtId="0" fontId="50" fillId="0" borderId="28" xfId="0" applyFont="1" applyBorder="1" applyAlignment="1" applyProtection="1">
      <alignment horizontal="left" vertical="center"/>
    </xf>
    <xf numFmtId="0" fontId="0" fillId="0" borderId="29" xfId="0" applyBorder="1" applyAlignment="1">
      <alignment vertical="top"/>
    </xf>
    <xf numFmtId="0" fontId="43" fillId="0" borderId="29" xfId="0" applyFont="1" applyBorder="1" applyAlignment="1">
      <alignment horizontal="left"/>
    </xf>
    <xf numFmtId="0" fontId="47" fillId="0" borderId="29" xfId="0" applyFont="1" applyBorder="1" applyAlignment="1"/>
    <xf numFmtId="0" fontId="41" fillId="0" borderId="27" xfId="0" applyFont="1" applyBorder="1" applyAlignment="1">
      <alignment vertical="top"/>
    </xf>
    <xf numFmtId="0" fontId="41" fillId="0" borderId="28" xfId="0" applyFont="1" applyBorder="1" applyAlignment="1">
      <alignment vertical="top"/>
    </xf>
    <xf numFmtId="0" fontId="41" fillId="0" borderId="30" xfId="0" applyFont="1" applyBorder="1" applyAlignment="1">
      <alignment vertical="top"/>
    </xf>
    <xf numFmtId="0" fontId="41" fillId="0" borderId="29" xfId="0" applyFont="1" applyBorder="1" applyAlignment="1">
      <alignment vertical="top"/>
    </xf>
    <xf numFmtId="0" fontId="41" fillId="0" borderId="31" xfId="0" applyFont="1" applyBorder="1" applyAlignment="1">
      <alignment vertical="top"/>
    </xf>
    <xf numFmtId="0" fontId="0" fillId="0" borderId="0" xfId="0"/>
    <xf numFmtId="4" fontId="19" fillId="0" borderId="0" xfId="0" applyNumberFormat="1" applyFont="1" applyAlignment="1" applyProtection="1">
      <alignment vertical="center"/>
    </xf>
    <xf numFmtId="0" fontId="1" fillId="0" borderId="0" xfId="0" applyFont="1" applyAlignment="1" applyProtection="1">
      <alignment vertical="center"/>
    </xf>
    <xf numFmtId="164" fontId="1" fillId="0" borderId="0" xfId="0" applyNumberFormat="1" applyFont="1" applyAlignment="1" applyProtection="1">
      <alignment horizontal="left" vertical="center"/>
    </xf>
    <xf numFmtId="4" fontId="4" fillId="3" borderId="8" xfId="0" applyNumberFormat="1" applyFont="1" applyFill="1" applyBorder="1" applyAlignment="1" applyProtection="1">
      <alignment vertical="center"/>
    </xf>
    <xf numFmtId="0" fontId="0" fillId="3" borderId="8" xfId="0" applyFont="1" applyFill="1" applyBorder="1" applyAlignment="1" applyProtection="1">
      <alignment vertical="center"/>
    </xf>
    <xf numFmtId="0" fontId="0" fillId="3" borderId="9" xfId="0" applyFont="1" applyFill="1" applyBorder="1" applyAlignment="1" applyProtection="1">
      <alignment vertical="center"/>
    </xf>
    <xf numFmtId="0" fontId="4" fillId="3" borderId="8" xfId="0" applyFont="1" applyFill="1" applyBorder="1" applyAlignment="1" applyProtection="1">
      <alignment horizontal="left" vertical="center"/>
    </xf>
    <xf numFmtId="0" fontId="17" fillId="0" borderId="0" xfId="0" applyFont="1" applyAlignment="1">
      <alignment horizontal="left" vertical="top" wrapText="1"/>
    </xf>
    <xf numFmtId="0" fontId="17" fillId="0" borderId="0" xfId="0" applyFont="1" applyAlignment="1">
      <alignment horizontal="left" vertical="center"/>
    </xf>
    <xf numFmtId="0" fontId="19" fillId="0" borderId="0" xfId="0" applyFont="1" applyAlignment="1">
      <alignment horizontal="left" vertical="center"/>
    </xf>
    <xf numFmtId="0" fontId="2" fillId="0" borderId="0" xfId="0" applyFont="1" applyAlignment="1" applyProtection="1">
      <alignment horizontal="left" vertical="center"/>
    </xf>
    <xf numFmtId="0" fontId="0" fillId="0" borderId="0" xfId="0" applyProtection="1"/>
    <xf numFmtId="0" fontId="3" fillId="0" borderId="0" xfId="0" applyFont="1" applyAlignment="1" applyProtection="1">
      <alignment horizontal="left" vertical="top" wrapText="1"/>
    </xf>
    <xf numFmtId="49" fontId="2" fillId="2" borderId="0" xfId="0" applyNumberFormat="1" applyFont="1" applyFill="1" applyAlignment="1" applyProtection="1">
      <alignment horizontal="left" vertical="center"/>
      <protection locked="0"/>
    </xf>
    <xf numFmtId="49" fontId="2" fillId="0" borderId="0" xfId="0" applyNumberFormat="1" applyFont="1" applyAlignment="1" applyProtection="1">
      <alignment horizontal="left" vertical="center"/>
    </xf>
    <xf numFmtId="0" fontId="2" fillId="0" borderId="0" xfId="0" applyFont="1" applyAlignment="1" applyProtection="1">
      <alignment horizontal="left" vertical="center" wrapText="1"/>
    </xf>
    <xf numFmtId="4" fontId="18" fillId="0" borderId="6" xfId="0" applyNumberFormat="1" applyFont="1" applyBorder="1" applyAlignment="1" applyProtection="1">
      <alignment vertical="center"/>
    </xf>
    <xf numFmtId="0" fontId="0" fillId="0" borderId="6" xfId="0" applyFont="1" applyBorder="1" applyAlignment="1" applyProtection="1">
      <alignment vertical="center"/>
    </xf>
    <xf numFmtId="0" fontId="1" fillId="0" borderId="0" xfId="0" applyFont="1" applyAlignment="1" applyProtection="1">
      <alignment horizontal="right" vertical="center"/>
    </xf>
    <xf numFmtId="4" fontId="28" fillId="0" borderId="0" xfId="0" applyNumberFormat="1" applyFont="1" applyAlignment="1" applyProtection="1">
      <alignment vertical="center"/>
    </xf>
    <xf numFmtId="0" fontId="28" fillId="0" borderId="0" xfId="0" applyFont="1" applyAlignment="1" applyProtection="1">
      <alignment vertical="center"/>
    </xf>
    <xf numFmtId="0" fontId="27" fillId="0" borderId="0" xfId="0" applyFont="1" applyAlignment="1" applyProtection="1">
      <alignment horizontal="left" vertical="center" wrapText="1"/>
    </xf>
    <xf numFmtId="4" fontId="24" fillId="0" borderId="0" xfId="0" applyNumberFormat="1" applyFont="1" applyAlignment="1" applyProtection="1">
      <alignment horizontal="right" vertical="center"/>
    </xf>
    <xf numFmtId="4" fontId="24" fillId="0" borderId="0" xfId="0" applyNumberFormat="1" applyFont="1" applyAlignment="1" applyProtection="1">
      <alignment vertical="center"/>
    </xf>
    <xf numFmtId="0" fontId="22" fillId="4" borderId="7" xfId="0" applyFont="1" applyFill="1" applyBorder="1" applyAlignment="1" applyProtection="1">
      <alignment horizontal="center" vertical="center"/>
    </xf>
    <xf numFmtId="0" fontId="22" fillId="4" borderId="8" xfId="0" applyFont="1" applyFill="1" applyBorder="1" applyAlignment="1" applyProtection="1">
      <alignment horizontal="left" vertical="center"/>
    </xf>
    <xf numFmtId="0" fontId="22" fillId="4" borderId="8" xfId="0" applyFont="1" applyFill="1" applyBorder="1" applyAlignment="1" applyProtection="1">
      <alignment horizontal="right" vertical="center"/>
    </xf>
    <xf numFmtId="0" fontId="22" fillId="4" borderId="8" xfId="0" applyFont="1" applyFill="1" applyBorder="1" applyAlignment="1" applyProtection="1">
      <alignment horizontal="center" vertical="center"/>
    </xf>
    <xf numFmtId="0" fontId="3" fillId="0" borderId="0" xfId="0" applyFont="1" applyAlignment="1" applyProtection="1">
      <alignment horizontal="left" vertical="center" wrapText="1"/>
    </xf>
    <xf numFmtId="0" fontId="3" fillId="0" borderId="0" xfId="0" applyFont="1" applyAlignment="1" applyProtection="1">
      <alignment vertical="center"/>
    </xf>
    <xf numFmtId="165" fontId="2" fillId="0" borderId="0" xfId="0" applyNumberFormat="1" applyFont="1" applyAlignment="1" applyProtection="1">
      <alignment horizontal="left" vertical="center"/>
    </xf>
    <xf numFmtId="0" fontId="2" fillId="0" borderId="0" xfId="0" applyFont="1" applyAlignment="1" applyProtection="1">
      <alignment vertical="center" wrapText="1"/>
    </xf>
    <xf numFmtId="0" fontId="2" fillId="0" borderId="0" xfId="0" applyFont="1" applyAlignment="1" applyProtection="1">
      <alignment vertical="center"/>
    </xf>
    <xf numFmtId="0" fontId="20" fillId="0" borderId="12" xfId="0" applyFont="1" applyBorder="1" applyAlignment="1">
      <alignment horizontal="center" vertical="center"/>
    </xf>
    <xf numFmtId="0" fontId="20" fillId="0" borderId="13" xfId="0" applyFont="1" applyBorder="1" applyAlignment="1">
      <alignment horizontal="left" vertical="center"/>
    </xf>
    <xf numFmtId="0" fontId="21" fillId="0" borderId="15" xfId="0" applyFont="1" applyBorder="1" applyAlignment="1">
      <alignment horizontal="left" vertical="center"/>
    </xf>
    <xf numFmtId="0" fontId="21" fillId="0" borderId="0" xfId="0" applyFont="1" applyBorder="1" applyAlignment="1">
      <alignment horizontal="left" vertical="center"/>
    </xf>
    <xf numFmtId="0" fontId="21" fillId="0" borderId="15" xfId="0" applyFont="1" applyBorder="1" applyAlignment="1" applyProtection="1">
      <alignment horizontal="left" vertical="center"/>
    </xf>
    <xf numFmtId="0" fontId="21" fillId="0" borderId="0" xfId="0" applyFont="1" applyBorder="1" applyAlignment="1" applyProtection="1">
      <alignment horizontal="left" vertical="center"/>
    </xf>
    <xf numFmtId="0" fontId="0" fillId="0" borderId="0" xfId="0" applyFont="1" applyAlignment="1" applyProtection="1">
      <alignment vertical="center"/>
    </xf>
    <xf numFmtId="0" fontId="1" fillId="0" borderId="0" xfId="0" applyFont="1" applyAlignment="1" applyProtection="1">
      <alignment horizontal="left" vertical="center" wrapText="1"/>
    </xf>
    <xf numFmtId="0" fontId="1" fillId="0" borderId="0" xfId="0" applyFont="1" applyAlignment="1" applyProtection="1">
      <alignment horizontal="left" vertical="center"/>
    </xf>
    <xf numFmtId="0" fontId="1" fillId="0" borderId="0" xfId="0" applyFont="1" applyAlignment="1">
      <alignment horizontal="left" vertical="center" wrapText="1"/>
    </xf>
    <xf numFmtId="0" fontId="1" fillId="0" borderId="0" xfId="0" applyFont="1" applyAlignment="1">
      <alignment horizontal="left" vertical="center"/>
    </xf>
    <xf numFmtId="0" fontId="3" fillId="0" borderId="0" xfId="0" applyFont="1" applyAlignment="1">
      <alignment horizontal="left" vertical="center" wrapText="1"/>
    </xf>
    <xf numFmtId="0" fontId="0" fillId="0" borderId="0" xfId="0" applyFont="1" applyAlignment="1">
      <alignment vertical="center"/>
    </xf>
    <xf numFmtId="0" fontId="2" fillId="2" borderId="0" xfId="0" applyFont="1" applyFill="1" applyAlignment="1" applyProtection="1">
      <alignment horizontal="left" vertical="center"/>
      <protection locked="0"/>
    </xf>
    <xf numFmtId="0" fontId="2" fillId="0" borderId="0" xfId="0" applyFont="1" applyAlignment="1">
      <alignment horizontal="left" vertical="center"/>
    </xf>
    <xf numFmtId="0" fontId="2" fillId="0" borderId="0" xfId="0" applyFont="1" applyAlignment="1">
      <alignment horizontal="left" vertical="center" wrapText="1"/>
    </xf>
    <xf numFmtId="0" fontId="3" fillId="0" borderId="0" xfId="0" applyFont="1" applyAlignment="1">
      <alignment horizontal="left" vertical="top" wrapText="1"/>
    </xf>
    <xf numFmtId="0" fontId="44" fillId="0" borderId="1" xfId="0" applyFont="1" applyBorder="1" applyAlignment="1">
      <alignment horizontal="left" vertical="top"/>
    </xf>
    <xf numFmtId="0" fontId="44" fillId="0" borderId="1" xfId="0" applyFont="1" applyBorder="1" applyAlignment="1">
      <alignment horizontal="left" vertical="center"/>
    </xf>
    <xf numFmtId="0" fontId="42" fillId="0" borderId="1" xfId="0" applyFont="1" applyBorder="1" applyAlignment="1">
      <alignment horizontal="center" vertical="center" wrapText="1"/>
    </xf>
    <xf numFmtId="0" fontId="43" fillId="0" borderId="29" xfId="0" applyFont="1" applyBorder="1" applyAlignment="1">
      <alignment horizontal="left"/>
    </xf>
    <xf numFmtId="0" fontId="42" fillId="0" borderId="1" xfId="0" applyFont="1" applyBorder="1" applyAlignment="1">
      <alignment horizontal="center" vertical="center"/>
    </xf>
    <xf numFmtId="49" fontId="44" fillId="0" borderId="1" xfId="0" applyNumberFormat="1" applyFont="1" applyBorder="1" applyAlignment="1">
      <alignment horizontal="left" vertical="center" wrapText="1"/>
    </xf>
    <xf numFmtId="0" fontId="44" fillId="0" borderId="1" xfId="0" applyFont="1" applyBorder="1" applyAlignment="1">
      <alignment horizontal="left" vertical="center" wrapText="1"/>
    </xf>
    <xf numFmtId="0" fontId="43" fillId="0" borderId="29" xfId="0" applyFont="1" applyBorder="1" applyAlignment="1">
      <alignment horizontal="left" wrapText="1"/>
    </xf>
    <xf numFmtId="0" fontId="22" fillId="5" borderId="23" xfId="0" applyFont="1" applyFill="1" applyBorder="1" applyAlignment="1" applyProtection="1">
      <alignment horizontal="center" vertical="center"/>
    </xf>
    <xf numFmtId="49" fontId="22" fillId="5" borderId="23" xfId="0" applyNumberFormat="1" applyFont="1" applyFill="1" applyBorder="1" applyAlignment="1" applyProtection="1">
      <alignment horizontal="left" vertical="center" wrapText="1"/>
    </xf>
    <xf numFmtId="0" fontId="22" fillId="5" borderId="23" xfId="0" applyFont="1" applyFill="1" applyBorder="1" applyAlignment="1" applyProtection="1">
      <alignment horizontal="left" vertical="center" wrapText="1"/>
    </xf>
    <xf numFmtId="0" fontId="22" fillId="5" borderId="23" xfId="0" applyFont="1" applyFill="1" applyBorder="1" applyAlignment="1" applyProtection="1">
      <alignment horizontal="center" vertical="center" wrapText="1"/>
    </xf>
    <xf numFmtId="167" fontId="22" fillId="5" borderId="23" xfId="0" applyNumberFormat="1" applyFont="1" applyFill="1" applyBorder="1" applyAlignment="1" applyProtection="1">
      <alignment vertical="center"/>
    </xf>
    <xf numFmtId="4" fontId="22" fillId="5" borderId="23" xfId="0" applyNumberFormat="1" applyFont="1" applyFill="1" applyBorder="1" applyAlignment="1" applyProtection="1">
      <alignment vertical="center"/>
      <protection locked="0"/>
    </xf>
    <xf numFmtId="4" fontId="22" fillId="5" borderId="23" xfId="0" applyNumberFormat="1" applyFont="1" applyFill="1" applyBorder="1" applyAlignment="1" applyProtection="1">
      <alignment vertical="center"/>
    </xf>
    <xf numFmtId="0" fontId="38" fillId="5" borderId="23" xfId="0" applyFont="1" applyFill="1" applyBorder="1" applyAlignment="1" applyProtection="1">
      <alignment horizontal="center" vertical="center"/>
    </xf>
    <xf numFmtId="49" fontId="38" fillId="5" borderId="23" xfId="0" applyNumberFormat="1" applyFont="1" applyFill="1" applyBorder="1" applyAlignment="1" applyProtection="1">
      <alignment horizontal="left" vertical="center" wrapText="1"/>
    </xf>
    <xf numFmtId="0" fontId="38" fillId="5" borderId="23" xfId="0" applyFont="1" applyFill="1" applyBorder="1" applyAlignment="1" applyProtection="1">
      <alignment horizontal="left" vertical="center" wrapText="1"/>
    </xf>
    <xf numFmtId="0" fontId="38" fillId="5" borderId="23" xfId="0" applyFont="1" applyFill="1" applyBorder="1" applyAlignment="1" applyProtection="1">
      <alignment horizontal="center" vertical="center" wrapText="1"/>
    </xf>
    <xf numFmtId="167" fontId="38" fillId="5" borderId="23" xfId="0" applyNumberFormat="1" applyFont="1" applyFill="1" applyBorder="1" applyAlignment="1" applyProtection="1">
      <alignment vertical="center"/>
    </xf>
    <xf numFmtId="4" fontId="38" fillId="5" borderId="23" xfId="0" applyNumberFormat="1" applyFont="1" applyFill="1" applyBorder="1" applyAlignment="1" applyProtection="1">
      <alignment vertical="center"/>
      <protection locked="0"/>
    </xf>
    <xf numFmtId="4" fontId="38" fillId="5" borderId="23" xfId="0" applyNumberFormat="1" applyFont="1" applyFill="1" applyBorder="1" applyAlignment="1" applyProtection="1">
      <alignment vertical="center"/>
    </xf>
  </cellXfs>
  <cellStyles count="2">
    <cellStyle name="Hypertextový odkaz" xfId="1" builtinId="8"/>
    <cellStyle name="Normální" xfId="0" builtinId="0" customBuiltin="1"/>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app.urs.cz/products/kros4" TargetMode="External"/></Relationships>
</file>

<file path=xl/drawings/_rels/drawing10.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app.urs.cz/products/kros4" TargetMode="External"/></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app.urs.cz/products/kros4" TargetMode="External"/></Relationships>
</file>

<file path=xl/drawings/_rels/drawing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app.urs.cz/products/kros4" TargetMode="External"/></Relationships>
</file>

<file path=xl/drawings/_rels/drawing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app.urs.cz/products/kros4" TargetMode="External"/></Relationships>
</file>

<file path=xl/drawings/_rels/drawing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app.urs.cz/products/kros4" TargetMode="External"/></Relationships>
</file>

<file path=xl/drawings/_rels/drawing6.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app.urs.cz/products/kros4" TargetMode="External"/></Relationships>
</file>

<file path=xl/drawings/_rels/drawing7.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app.urs.cz/products/kros4" TargetMode="External"/></Relationships>
</file>

<file path=xl/drawings/_rels/drawing8.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app.urs.cz/products/kros4" TargetMode="External"/></Relationships>
</file>

<file path=xl/drawings/_rels/drawing9.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app.urs.cz/products/kros4" TargetMode="External"/></Relationships>
</file>

<file path=xl/drawings/drawing1.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10.xml><?xml version="1.0" encoding="utf-8"?>
<xdr:wsDr xmlns:xdr="http://schemas.openxmlformats.org/drawingml/2006/spreadsheetDrawing" xmlns:a="http://schemas.openxmlformats.org/drawingml/2006/main">
  <xdr:absoluteAnchor>
    <xdr:pos x="0" y="0"/>
    <xdr:ext cx="286385" cy="286385"/>
    <xdr:pic>
      <xdr:nvPicPr>
        <xdr:cNvPr id="2" name="Picture 1">
          <a:hlinkClick xmlns:r="http://schemas.openxmlformats.org/officeDocument/2006/relationships" r:id="rId1" tooltip="https://app.urs.cz/products/kros4"/>
          <a:extLst>
            <a:ext uri="{FF2B5EF4-FFF2-40B4-BE49-F238E27FC236}">
              <a16:creationId xmlns:a16="http://schemas.microsoft.com/office/drawing/2014/main" id="{00000000-0008-0000-09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2.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3.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a:extLst>
            <a:ext uri="{FF2B5EF4-FFF2-40B4-BE49-F238E27FC236}">
              <a16:creationId xmlns:a16="http://schemas.microsoft.com/office/drawing/2014/main" id="{00000000-0008-0000-02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4.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a:extLst>
            <a:ext uri="{FF2B5EF4-FFF2-40B4-BE49-F238E27FC236}">
              <a16:creationId xmlns:a16="http://schemas.microsoft.com/office/drawing/2014/main" id="{00000000-0008-0000-03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5.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a:extLst>
            <a:ext uri="{FF2B5EF4-FFF2-40B4-BE49-F238E27FC236}">
              <a16:creationId xmlns:a16="http://schemas.microsoft.com/office/drawing/2014/main" id="{00000000-0008-0000-04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6.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a:extLst>
            <a:ext uri="{FF2B5EF4-FFF2-40B4-BE49-F238E27FC236}">
              <a16:creationId xmlns:a16="http://schemas.microsoft.com/office/drawing/2014/main" id="{00000000-0008-0000-05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7.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a:extLst>
            <a:ext uri="{FF2B5EF4-FFF2-40B4-BE49-F238E27FC236}">
              <a16:creationId xmlns:a16="http://schemas.microsoft.com/office/drawing/2014/main" id="{00000000-0008-0000-06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8.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a:extLst>
            <a:ext uri="{FF2B5EF4-FFF2-40B4-BE49-F238E27FC236}">
              <a16:creationId xmlns:a16="http://schemas.microsoft.com/office/drawing/2014/main" id="{00000000-0008-0000-07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9.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a:extLst>
            <a:ext uri="{FF2B5EF4-FFF2-40B4-BE49-F238E27FC236}">
              <a16:creationId xmlns:a16="http://schemas.microsoft.com/office/drawing/2014/main" id="{00000000-0008-0000-08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17" Type="http://schemas.openxmlformats.org/officeDocument/2006/relationships/hyperlink" Target="https://podminky.urs.cz/item/CS_URS_2026_01/767428103" TargetMode="External"/><Relationship Id="rId21" Type="http://schemas.openxmlformats.org/officeDocument/2006/relationships/hyperlink" Target="https://podminky.urs.cz/item/CS_URS_2026_01/622531022" TargetMode="External"/><Relationship Id="rId42" Type="http://schemas.openxmlformats.org/officeDocument/2006/relationships/hyperlink" Target="https://podminky.urs.cz/item/CS_URS_2026_01/965042141" TargetMode="External"/><Relationship Id="rId63" Type="http://schemas.openxmlformats.org/officeDocument/2006/relationships/hyperlink" Target="https://podminky.urs.cz/item/CS_URS_2026_01/712331111" TargetMode="External"/><Relationship Id="rId84" Type="http://schemas.openxmlformats.org/officeDocument/2006/relationships/hyperlink" Target="https://podminky.urs.cz/item/CS_URS_2026_01/727213227" TargetMode="External"/><Relationship Id="rId138" Type="http://schemas.openxmlformats.org/officeDocument/2006/relationships/hyperlink" Target="https://podminky.urs.cz/item/CS_URS_2026_01/784121037" TargetMode="External"/><Relationship Id="rId107" Type="http://schemas.openxmlformats.org/officeDocument/2006/relationships/hyperlink" Target="https://podminky.urs.cz/item/CS_URS_2026_01/764216603" TargetMode="External"/><Relationship Id="rId11" Type="http://schemas.openxmlformats.org/officeDocument/2006/relationships/hyperlink" Target="https://podminky.urs.cz/item/CS_URS_2026_01/417351116" TargetMode="External"/><Relationship Id="rId32" Type="http://schemas.openxmlformats.org/officeDocument/2006/relationships/hyperlink" Target="https://podminky.urs.cz/item/CS_URS_2026_01/977151112" TargetMode="External"/><Relationship Id="rId53" Type="http://schemas.openxmlformats.org/officeDocument/2006/relationships/hyperlink" Target="https://podminky.urs.cz/item/CS_URS_2026_01/997013847" TargetMode="External"/><Relationship Id="rId74" Type="http://schemas.openxmlformats.org/officeDocument/2006/relationships/hyperlink" Target="https://podminky.urs.cz/item/CS_URS_2026_01/713140825" TargetMode="External"/><Relationship Id="rId128" Type="http://schemas.openxmlformats.org/officeDocument/2006/relationships/hyperlink" Target="https://podminky.urs.cz/item/CS_URS_2026_01/776221111" TargetMode="External"/><Relationship Id="rId5" Type="http://schemas.openxmlformats.org/officeDocument/2006/relationships/hyperlink" Target="https://podminky.urs.cz/item/CS_URS_2026_01/273351121" TargetMode="External"/><Relationship Id="rId90" Type="http://schemas.openxmlformats.org/officeDocument/2006/relationships/hyperlink" Target="https://podminky.urs.cz/item/CS_URS_2026_01/762810026" TargetMode="External"/><Relationship Id="rId95" Type="http://schemas.openxmlformats.org/officeDocument/2006/relationships/hyperlink" Target="https://podminky.urs.cz/item/CS_URS_2026_01/763712212" TargetMode="External"/><Relationship Id="rId22" Type="http://schemas.openxmlformats.org/officeDocument/2006/relationships/hyperlink" Target="https://podminky.urs.cz/item/CS_URS_2026_01/629991012" TargetMode="External"/><Relationship Id="rId27" Type="http://schemas.openxmlformats.org/officeDocument/2006/relationships/hyperlink" Target="https://podminky.urs.cz/item/CS_URS_2026_01/944511211" TargetMode="External"/><Relationship Id="rId43" Type="http://schemas.openxmlformats.org/officeDocument/2006/relationships/hyperlink" Target="https://podminky.urs.cz/item/CS_URS_2026_01/965049111" TargetMode="External"/><Relationship Id="rId48" Type="http://schemas.openxmlformats.org/officeDocument/2006/relationships/hyperlink" Target="https://podminky.urs.cz/item/CS_URS_2026_01/997013312" TargetMode="External"/><Relationship Id="rId64" Type="http://schemas.openxmlformats.org/officeDocument/2006/relationships/hyperlink" Target="https://podminky.urs.cz/item/CS_URS_2026_01/712363611" TargetMode="External"/><Relationship Id="rId69" Type="http://schemas.openxmlformats.org/officeDocument/2006/relationships/hyperlink" Target="https://podminky.urs.cz/item/CS_URS_2026_01/712998004" TargetMode="External"/><Relationship Id="rId113" Type="http://schemas.openxmlformats.org/officeDocument/2006/relationships/hyperlink" Target="https://podminky.urs.cz/item/CS_URS_2026_01/766660022" TargetMode="External"/><Relationship Id="rId118" Type="http://schemas.openxmlformats.org/officeDocument/2006/relationships/hyperlink" Target="https://podminky.urs.cz/item/CS_URS_2026_01/767428105" TargetMode="External"/><Relationship Id="rId134" Type="http://schemas.openxmlformats.org/officeDocument/2006/relationships/hyperlink" Target="https://podminky.urs.cz/item/CS_URS_2026_01/998781212" TargetMode="External"/><Relationship Id="rId139" Type="http://schemas.openxmlformats.org/officeDocument/2006/relationships/hyperlink" Target="https://podminky.urs.cz/item/CS_URS_2026_01/784181101" TargetMode="External"/><Relationship Id="rId80" Type="http://schemas.openxmlformats.org/officeDocument/2006/relationships/hyperlink" Target="https://podminky.urs.cz/item/CS_URS_2026_01/714112221" TargetMode="External"/><Relationship Id="rId85" Type="http://schemas.openxmlformats.org/officeDocument/2006/relationships/hyperlink" Target="https://podminky.urs.cz/item/CS_URS_2026_01/741920486" TargetMode="External"/><Relationship Id="rId12" Type="http://schemas.openxmlformats.org/officeDocument/2006/relationships/hyperlink" Target="https://podminky.urs.cz/item/CS_URS_2026_01/417361821" TargetMode="External"/><Relationship Id="rId17" Type="http://schemas.openxmlformats.org/officeDocument/2006/relationships/hyperlink" Target="https://podminky.urs.cz/item/CS_URS_2026_01/622221113" TargetMode="External"/><Relationship Id="rId33" Type="http://schemas.openxmlformats.org/officeDocument/2006/relationships/hyperlink" Target="https://podminky.urs.cz/item/CS_URS_2026_01/977151116" TargetMode="External"/><Relationship Id="rId38" Type="http://schemas.openxmlformats.org/officeDocument/2006/relationships/hyperlink" Target="https://podminky.urs.cz/item/CS_URS_2026_01/962052211" TargetMode="External"/><Relationship Id="rId59" Type="http://schemas.openxmlformats.org/officeDocument/2006/relationships/hyperlink" Target="https://podminky.urs.cz/item/CS_URS_2026_01/712340833" TargetMode="External"/><Relationship Id="rId103" Type="http://schemas.openxmlformats.org/officeDocument/2006/relationships/hyperlink" Target="https://podminky.urs.cz/item/CS_URS_2026_01/998763412" TargetMode="External"/><Relationship Id="rId108" Type="http://schemas.openxmlformats.org/officeDocument/2006/relationships/hyperlink" Target="https://podminky.urs.cz/item/CS_URS_2026_01/998764212" TargetMode="External"/><Relationship Id="rId124" Type="http://schemas.openxmlformats.org/officeDocument/2006/relationships/hyperlink" Target="https://podminky.urs.cz/item/CS_URS_2026_01/771574416" TargetMode="External"/><Relationship Id="rId129" Type="http://schemas.openxmlformats.org/officeDocument/2006/relationships/hyperlink" Target="https://podminky.urs.cz/item/CS_URS_2026_01/776411111" TargetMode="External"/><Relationship Id="rId54" Type="http://schemas.openxmlformats.org/officeDocument/2006/relationships/hyperlink" Target="https://podminky.urs.cz/item/CS_URS_2026_01/997013813" TargetMode="External"/><Relationship Id="rId70" Type="http://schemas.openxmlformats.org/officeDocument/2006/relationships/hyperlink" Target="https://podminky.urs.cz/item/CS_URS_2026_01/998712212" TargetMode="External"/><Relationship Id="rId75" Type="http://schemas.openxmlformats.org/officeDocument/2006/relationships/hyperlink" Target="https://podminky.urs.cz/item/CS_URS_2026_01/713113111" TargetMode="External"/><Relationship Id="rId91" Type="http://schemas.openxmlformats.org/officeDocument/2006/relationships/hyperlink" Target="https://podminky.urs.cz/item/CS_URS_2026_01/762895000" TargetMode="External"/><Relationship Id="rId96" Type="http://schemas.openxmlformats.org/officeDocument/2006/relationships/hyperlink" Target="https://podminky.urs.cz/item/CS_URS_2026_01/763782112" TargetMode="External"/><Relationship Id="rId140" Type="http://schemas.openxmlformats.org/officeDocument/2006/relationships/hyperlink" Target="https://podminky.urs.cz/item/CS_URS_2026_01/784181109" TargetMode="External"/><Relationship Id="rId145" Type="http://schemas.openxmlformats.org/officeDocument/2006/relationships/hyperlink" Target="https://podminky.urs.cz/item/CS_URS_2026_01/998786212" TargetMode="External"/><Relationship Id="rId1" Type="http://schemas.openxmlformats.org/officeDocument/2006/relationships/hyperlink" Target="https://podminky.urs.cz/item/CS_URS_2026_01/131313702" TargetMode="External"/><Relationship Id="rId6" Type="http://schemas.openxmlformats.org/officeDocument/2006/relationships/hyperlink" Target="https://podminky.urs.cz/item/CS_URS_2026_01/273351122" TargetMode="External"/><Relationship Id="rId23" Type="http://schemas.openxmlformats.org/officeDocument/2006/relationships/hyperlink" Target="https://podminky.urs.cz/item/CS_URS_2026_01/941111122" TargetMode="External"/><Relationship Id="rId28" Type="http://schemas.openxmlformats.org/officeDocument/2006/relationships/hyperlink" Target="https://podminky.urs.cz/item/CS_URS_2026_01/944511811" TargetMode="External"/><Relationship Id="rId49" Type="http://schemas.openxmlformats.org/officeDocument/2006/relationships/hyperlink" Target="https://podminky.urs.cz/item/CS_URS_2026_01/997013322" TargetMode="External"/><Relationship Id="rId114" Type="http://schemas.openxmlformats.org/officeDocument/2006/relationships/hyperlink" Target="https://podminky.urs.cz/item/CS_URS_2026_01/998766212" TargetMode="External"/><Relationship Id="rId119" Type="http://schemas.openxmlformats.org/officeDocument/2006/relationships/hyperlink" Target="https://podminky.urs.cz/item/CS_URS_2026_01/998767212" TargetMode="External"/><Relationship Id="rId44" Type="http://schemas.openxmlformats.org/officeDocument/2006/relationships/hyperlink" Target="https://podminky.urs.cz/item/CS_URS_2026_01/965042141" TargetMode="External"/><Relationship Id="rId60" Type="http://schemas.openxmlformats.org/officeDocument/2006/relationships/hyperlink" Target="https://podminky.urs.cz/item/CS_URS_2026_01/712311101" TargetMode="External"/><Relationship Id="rId65" Type="http://schemas.openxmlformats.org/officeDocument/2006/relationships/hyperlink" Target="https://podminky.urs.cz/item/CS_URS_2026_01/712363612" TargetMode="External"/><Relationship Id="rId81" Type="http://schemas.openxmlformats.org/officeDocument/2006/relationships/hyperlink" Target="https://podminky.urs.cz/item/CS_URS_2026_01/998714212" TargetMode="External"/><Relationship Id="rId86" Type="http://schemas.openxmlformats.org/officeDocument/2006/relationships/hyperlink" Target="https://podminky.urs.cz/item/CS_URS_2026_01/762361313" TargetMode="External"/><Relationship Id="rId130" Type="http://schemas.openxmlformats.org/officeDocument/2006/relationships/hyperlink" Target="https://podminky.urs.cz/item/CS_URS_2026_01/776991121" TargetMode="External"/><Relationship Id="rId135" Type="http://schemas.openxmlformats.org/officeDocument/2006/relationships/hyperlink" Target="https://podminky.urs.cz/item/CS_URS_2026_01/784111001" TargetMode="External"/><Relationship Id="rId13" Type="http://schemas.openxmlformats.org/officeDocument/2006/relationships/hyperlink" Target="https://podminky.urs.cz/item/CS_URS_2026_01/612135001" TargetMode="External"/><Relationship Id="rId18" Type="http://schemas.openxmlformats.org/officeDocument/2006/relationships/hyperlink" Target="https://podminky.urs.cz/item/CS_URS_2026_01/622222001" TargetMode="External"/><Relationship Id="rId39" Type="http://schemas.openxmlformats.org/officeDocument/2006/relationships/hyperlink" Target="https://podminky.urs.cz/item/CS_URS_2026_01/965042231" TargetMode="External"/><Relationship Id="rId109" Type="http://schemas.openxmlformats.org/officeDocument/2006/relationships/hyperlink" Target="https://podminky.urs.cz/item/CS_URS_2026_01/766622126" TargetMode="External"/><Relationship Id="rId34" Type="http://schemas.openxmlformats.org/officeDocument/2006/relationships/hyperlink" Target="https://podminky.urs.cz/item/CS_URS_2026_01/977151121" TargetMode="External"/><Relationship Id="rId50" Type="http://schemas.openxmlformats.org/officeDocument/2006/relationships/hyperlink" Target="https://podminky.urs.cz/item/CS_URS_2026_01/997013501" TargetMode="External"/><Relationship Id="rId55" Type="http://schemas.openxmlformats.org/officeDocument/2006/relationships/hyperlink" Target="https://podminky.urs.cz/item/CS_URS_2026_01/998011009" TargetMode="External"/><Relationship Id="rId76" Type="http://schemas.openxmlformats.org/officeDocument/2006/relationships/hyperlink" Target="https://podminky.urs.cz/item/CS_URS_2026_01/713141152" TargetMode="External"/><Relationship Id="rId97" Type="http://schemas.openxmlformats.org/officeDocument/2006/relationships/hyperlink" Target="https://podminky.urs.cz/item/CS_URS_2026_01/763782212" TargetMode="External"/><Relationship Id="rId104" Type="http://schemas.openxmlformats.org/officeDocument/2006/relationships/hyperlink" Target="https://podminky.urs.cz/item/CS_URS_2026_01/764002841" TargetMode="External"/><Relationship Id="rId120" Type="http://schemas.openxmlformats.org/officeDocument/2006/relationships/hyperlink" Target="https://podminky.urs.cz/item/CS_URS_2026_01/771111011" TargetMode="External"/><Relationship Id="rId125" Type="http://schemas.openxmlformats.org/officeDocument/2006/relationships/hyperlink" Target="https://podminky.urs.cz/item/CS_URS_2026_01/998771112" TargetMode="External"/><Relationship Id="rId141" Type="http://schemas.openxmlformats.org/officeDocument/2006/relationships/hyperlink" Target="https://podminky.urs.cz/item/CS_URS_2026_01/784211001" TargetMode="External"/><Relationship Id="rId146" Type="http://schemas.openxmlformats.org/officeDocument/2006/relationships/printerSettings" Target="../printerSettings/printerSettings2.bin"/><Relationship Id="rId7" Type="http://schemas.openxmlformats.org/officeDocument/2006/relationships/hyperlink" Target="https://podminky.urs.cz/item/CS_URS_2026_01/273362021" TargetMode="External"/><Relationship Id="rId71" Type="http://schemas.openxmlformats.org/officeDocument/2006/relationships/hyperlink" Target="https://podminky.urs.cz/item/CS_URS_2026_01/713130853" TargetMode="External"/><Relationship Id="rId92" Type="http://schemas.openxmlformats.org/officeDocument/2006/relationships/hyperlink" Target="https://podminky.urs.cz/item/CS_URS_2026_01/998762212" TargetMode="External"/><Relationship Id="rId2" Type="http://schemas.openxmlformats.org/officeDocument/2006/relationships/hyperlink" Target="https://podminky.urs.cz/item/CS_URS_2026_01/174111101" TargetMode="External"/><Relationship Id="rId29" Type="http://schemas.openxmlformats.org/officeDocument/2006/relationships/hyperlink" Target="https://podminky.urs.cz/item/CS_URS_2026_01/949101111" TargetMode="External"/><Relationship Id="rId24" Type="http://schemas.openxmlformats.org/officeDocument/2006/relationships/hyperlink" Target="https://podminky.urs.cz/item/CS_URS_2026_01/941111222" TargetMode="External"/><Relationship Id="rId40" Type="http://schemas.openxmlformats.org/officeDocument/2006/relationships/hyperlink" Target="https://podminky.urs.cz/item/CS_URS_2026_01/965049112" TargetMode="External"/><Relationship Id="rId45" Type="http://schemas.openxmlformats.org/officeDocument/2006/relationships/hyperlink" Target="https://podminky.urs.cz/item/CS_URS_2026_01/965049111" TargetMode="External"/><Relationship Id="rId66" Type="http://schemas.openxmlformats.org/officeDocument/2006/relationships/hyperlink" Target="https://podminky.urs.cz/item/CS_URS_2026_01/712363613" TargetMode="External"/><Relationship Id="rId87" Type="http://schemas.openxmlformats.org/officeDocument/2006/relationships/hyperlink" Target="https://podminky.urs.cz/item/CS_URS_2026_01/762431024" TargetMode="External"/><Relationship Id="rId110" Type="http://schemas.openxmlformats.org/officeDocument/2006/relationships/hyperlink" Target="https://podminky.urs.cz/item/CS_URS_2026_01/766629213" TargetMode="External"/><Relationship Id="rId115" Type="http://schemas.openxmlformats.org/officeDocument/2006/relationships/hyperlink" Target="https://podminky.urs.cz/item/CS_URS_2026_01/767428101" TargetMode="External"/><Relationship Id="rId131" Type="http://schemas.openxmlformats.org/officeDocument/2006/relationships/hyperlink" Target="https://podminky.urs.cz/item/CS_URS_2026_01/998776212" TargetMode="External"/><Relationship Id="rId136" Type="http://schemas.openxmlformats.org/officeDocument/2006/relationships/hyperlink" Target="https://podminky.urs.cz/item/CS_URS_2026_01/784111009" TargetMode="External"/><Relationship Id="rId61" Type="http://schemas.openxmlformats.org/officeDocument/2006/relationships/hyperlink" Target="https://podminky.urs.cz/item/CS_URS_2026_01/712341559" TargetMode="External"/><Relationship Id="rId82" Type="http://schemas.openxmlformats.org/officeDocument/2006/relationships/hyperlink" Target="https://podminky.urs.cz/item/CS_URS_2026_01/727111042" TargetMode="External"/><Relationship Id="rId19" Type="http://schemas.openxmlformats.org/officeDocument/2006/relationships/hyperlink" Target="https://podminky.urs.cz/item/CS_URS_2026_01/622252001" TargetMode="External"/><Relationship Id="rId14" Type="http://schemas.openxmlformats.org/officeDocument/2006/relationships/hyperlink" Target="https://podminky.urs.cz/item/CS_URS_2026_01/612135091" TargetMode="External"/><Relationship Id="rId30" Type="http://schemas.openxmlformats.org/officeDocument/2006/relationships/hyperlink" Target="https://podminky.urs.cz/item/CS_URS_2026_01/953943211" TargetMode="External"/><Relationship Id="rId35" Type="http://schemas.openxmlformats.org/officeDocument/2006/relationships/hyperlink" Target="https://podminky.urs.cz/item/CS_URS_2026_01/993111111" TargetMode="External"/><Relationship Id="rId56" Type="http://schemas.openxmlformats.org/officeDocument/2006/relationships/hyperlink" Target="https://podminky.urs.cz/item/CS_URS_2026_01/712331801" TargetMode="External"/><Relationship Id="rId77" Type="http://schemas.openxmlformats.org/officeDocument/2006/relationships/hyperlink" Target="https://podminky.urs.cz/item/CS_URS_2026_01/713133111" TargetMode="External"/><Relationship Id="rId100" Type="http://schemas.openxmlformats.org/officeDocument/2006/relationships/hyperlink" Target="https://podminky.urs.cz/item/CS_URS_2026_01/763181411" TargetMode="External"/><Relationship Id="rId105" Type="http://schemas.openxmlformats.org/officeDocument/2006/relationships/hyperlink" Target="https://podminky.urs.cz/item/CS_URS_2026_01/764002861" TargetMode="External"/><Relationship Id="rId126" Type="http://schemas.openxmlformats.org/officeDocument/2006/relationships/hyperlink" Target="https://podminky.urs.cz/item/CS_URS_2026_01/776111311" TargetMode="External"/><Relationship Id="rId147" Type="http://schemas.openxmlformats.org/officeDocument/2006/relationships/drawing" Target="../drawings/drawing2.xml"/><Relationship Id="rId8" Type="http://schemas.openxmlformats.org/officeDocument/2006/relationships/hyperlink" Target="https://podminky.urs.cz/item/CS_URS_2026_01/410003101" TargetMode="External"/><Relationship Id="rId51" Type="http://schemas.openxmlformats.org/officeDocument/2006/relationships/hyperlink" Target="https://podminky.urs.cz/item/CS_URS_2026_01/997013509" TargetMode="External"/><Relationship Id="rId72" Type="http://schemas.openxmlformats.org/officeDocument/2006/relationships/hyperlink" Target="https://podminky.urs.cz/item/CS_URS_2026_01/713132331" TargetMode="External"/><Relationship Id="rId93" Type="http://schemas.openxmlformats.org/officeDocument/2006/relationships/hyperlink" Target="https://podminky.urs.cz/item/CS_URS_2026_01/763164645" TargetMode="External"/><Relationship Id="rId98" Type="http://schemas.openxmlformats.org/officeDocument/2006/relationships/hyperlink" Target="https://podminky.urs.cz/item/CS_URS_2026_01/763172413" TargetMode="External"/><Relationship Id="rId121" Type="http://schemas.openxmlformats.org/officeDocument/2006/relationships/hyperlink" Target="https://podminky.urs.cz/item/CS_URS_2026_01/771121011" TargetMode="External"/><Relationship Id="rId142" Type="http://schemas.openxmlformats.org/officeDocument/2006/relationships/hyperlink" Target="https://podminky.urs.cz/item/CS_URS_2026_01/784211009" TargetMode="External"/><Relationship Id="rId3" Type="http://schemas.openxmlformats.org/officeDocument/2006/relationships/hyperlink" Target="https://podminky.urs.cz/item/CS_URS_2026_01/632481215" TargetMode="External"/><Relationship Id="rId25" Type="http://schemas.openxmlformats.org/officeDocument/2006/relationships/hyperlink" Target="https://podminky.urs.cz/item/CS_URS_2026_01/941111822" TargetMode="External"/><Relationship Id="rId46" Type="http://schemas.openxmlformats.org/officeDocument/2006/relationships/hyperlink" Target="https://podminky.urs.cz/item/CS_URS_2026_01/968072456" TargetMode="External"/><Relationship Id="rId67" Type="http://schemas.openxmlformats.org/officeDocument/2006/relationships/hyperlink" Target="https://podminky.urs.cz/item/CS_URS_2026_01/712391171" TargetMode="External"/><Relationship Id="rId116" Type="http://schemas.openxmlformats.org/officeDocument/2006/relationships/hyperlink" Target="https://podminky.urs.cz/item/CS_URS_2026_01/767428102" TargetMode="External"/><Relationship Id="rId137" Type="http://schemas.openxmlformats.org/officeDocument/2006/relationships/hyperlink" Target="https://podminky.urs.cz/item/CS_URS_2026_01/784121031" TargetMode="External"/><Relationship Id="rId20" Type="http://schemas.openxmlformats.org/officeDocument/2006/relationships/hyperlink" Target="https://podminky.urs.cz/item/CS_URS_2026_01/622252002" TargetMode="External"/><Relationship Id="rId41" Type="http://schemas.openxmlformats.org/officeDocument/2006/relationships/hyperlink" Target="https://podminky.urs.cz/item/CS_URS_2026_01/963012520" TargetMode="External"/><Relationship Id="rId62" Type="http://schemas.openxmlformats.org/officeDocument/2006/relationships/hyperlink" Target="https://podminky.urs.cz/item/CS_URS_2026_01/712361801" TargetMode="External"/><Relationship Id="rId83" Type="http://schemas.openxmlformats.org/officeDocument/2006/relationships/hyperlink" Target="https://podminky.urs.cz/item/CS_URS_2026_01/727213204" TargetMode="External"/><Relationship Id="rId88" Type="http://schemas.openxmlformats.org/officeDocument/2006/relationships/hyperlink" Target="https://podminky.urs.cz/item/CS_URS_2026_01/762439001" TargetMode="External"/><Relationship Id="rId111" Type="http://schemas.openxmlformats.org/officeDocument/2006/relationships/hyperlink" Target="https://podminky.urs.cz/item/CS_URS_2026_01/766629631" TargetMode="External"/><Relationship Id="rId132" Type="http://schemas.openxmlformats.org/officeDocument/2006/relationships/hyperlink" Target="https://podminky.urs.cz/item/CS_URS_2026_01/781131112" TargetMode="External"/><Relationship Id="rId15" Type="http://schemas.openxmlformats.org/officeDocument/2006/relationships/hyperlink" Target="https://podminky.urs.cz/item/CS_URS_2026_01/612142001" TargetMode="External"/><Relationship Id="rId36" Type="http://schemas.openxmlformats.org/officeDocument/2006/relationships/hyperlink" Target="https://podminky.urs.cz/item/CS_URS_2026_01/993111119" TargetMode="External"/><Relationship Id="rId57" Type="http://schemas.openxmlformats.org/officeDocument/2006/relationships/hyperlink" Target="https://podminky.urs.cz/item/CS_URS_2026_01/712340831" TargetMode="External"/><Relationship Id="rId106" Type="http://schemas.openxmlformats.org/officeDocument/2006/relationships/hyperlink" Target="https://podminky.urs.cz/item/CS_URS_2026_01/764214606" TargetMode="External"/><Relationship Id="rId127" Type="http://schemas.openxmlformats.org/officeDocument/2006/relationships/hyperlink" Target="https://podminky.urs.cz/item/CS_URS_2026_01/776111411" TargetMode="External"/><Relationship Id="rId10" Type="http://schemas.openxmlformats.org/officeDocument/2006/relationships/hyperlink" Target="https://podminky.urs.cz/item/CS_URS_2026_01/417351115" TargetMode="External"/><Relationship Id="rId31" Type="http://schemas.openxmlformats.org/officeDocument/2006/relationships/hyperlink" Target="https://podminky.urs.cz/item/CS_URS_2026_01/965042121" TargetMode="External"/><Relationship Id="rId52" Type="http://schemas.openxmlformats.org/officeDocument/2006/relationships/hyperlink" Target="https://podminky.urs.cz/item/CS_URS_2026_01/997013609" TargetMode="External"/><Relationship Id="rId73" Type="http://schemas.openxmlformats.org/officeDocument/2006/relationships/hyperlink" Target="https://podminky.urs.cz/item/CS_URS_2026_01/713140823" TargetMode="External"/><Relationship Id="rId78" Type="http://schemas.openxmlformats.org/officeDocument/2006/relationships/hyperlink" Target="https://podminky.urs.cz/item/CS_URS_2026_01/713141311" TargetMode="External"/><Relationship Id="rId94" Type="http://schemas.openxmlformats.org/officeDocument/2006/relationships/hyperlink" Target="https://podminky.urs.cz/item/CS_URS_2026_01/763712111" TargetMode="External"/><Relationship Id="rId99" Type="http://schemas.openxmlformats.org/officeDocument/2006/relationships/hyperlink" Target="https://podminky.urs.cz/item/CS_URS_2026_01/763181311" TargetMode="External"/><Relationship Id="rId101" Type="http://schemas.openxmlformats.org/officeDocument/2006/relationships/hyperlink" Target="https://podminky.urs.cz/item/CS_URS_2026_01/763251391" TargetMode="External"/><Relationship Id="rId122" Type="http://schemas.openxmlformats.org/officeDocument/2006/relationships/hyperlink" Target="https://podminky.urs.cz/item/CS_URS_2026_01/771161021" TargetMode="External"/><Relationship Id="rId143" Type="http://schemas.openxmlformats.org/officeDocument/2006/relationships/hyperlink" Target="https://podminky.urs.cz/item/CS_URS_2026_01/784660101" TargetMode="External"/><Relationship Id="rId4" Type="http://schemas.openxmlformats.org/officeDocument/2006/relationships/hyperlink" Target="https://podminky.urs.cz/item/CS_URS_2026_01/273321411" TargetMode="External"/><Relationship Id="rId9" Type="http://schemas.openxmlformats.org/officeDocument/2006/relationships/hyperlink" Target="https://podminky.urs.cz/item/CS_URS_2026_01/417321414" TargetMode="External"/><Relationship Id="rId26" Type="http://schemas.openxmlformats.org/officeDocument/2006/relationships/hyperlink" Target="https://podminky.urs.cz/item/CS_URS_2026_01/944511111" TargetMode="External"/><Relationship Id="rId47" Type="http://schemas.openxmlformats.org/officeDocument/2006/relationships/hyperlink" Target="https://podminky.urs.cz/item/CS_URS_2026_01/997013152" TargetMode="External"/><Relationship Id="rId68" Type="http://schemas.openxmlformats.org/officeDocument/2006/relationships/hyperlink" Target="https://podminky.urs.cz/item/CS_URS_2026_01/712861801" TargetMode="External"/><Relationship Id="rId89" Type="http://schemas.openxmlformats.org/officeDocument/2006/relationships/hyperlink" Target="https://podminky.urs.cz/item/CS_URS_2026_01/762495000" TargetMode="External"/><Relationship Id="rId112" Type="http://schemas.openxmlformats.org/officeDocument/2006/relationships/hyperlink" Target="https://podminky.urs.cz/item/CS_URS_2026_01/766660021" TargetMode="External"/><Relationship Id="rId133" Type="http://schemas.openxmlformats.org/officeDocument/2006/relationships/hyperlink" Target="https://podminky.urs.cz/item/CS_URS_2026_01/781472218" TargetMode="External"/><Relationship Id="rId16" Type="http://schemas.openxmlformats.org/officeDocument/2006/relationships/hyperlink" Target="https://podminky.urs.cz/item/CS_URS_2026_01/612311131" TargetMode="External"/><Relationship Id="rId37" Type="http://schemas.openxmlformats.org/officeDocument/2006/relationships/hyperlink" Target="https://podminky.urs.cz/item/CS_URS_2026_01/962032112" TargetMode="External"/><Relationship Id="rId58" Type="http://schemas.openxmlformats.org/officeDocument/2006/relationships/hyperlink" Target="https://podminky.urs.cz/item/CS_URS_2026_01/712340832" TargetMode="External"/><Relationship Id="rId79" Type="http://schemas.openxmlformats.org/officeDocument/2006/relationships/hyperlink" Target="https://podminky.urs.cz/item/CS_URS_2026_01/998713212" TargetMode="External"/><Relationship Id="rId102" Type="http://schemas.openxmlformats.org/officeDocument/2006/relationships/hyperlink" Target="https://podminky.urs.cz/item/CS_URS_2026_01/763158111" TargetMode="External"/><Relationship Id="rId123" Type="http://schemas.openxmlformats.org/officeDocument/2006/relationships/hyperlink" Target="https://podminky.urs.cz/item/CS_URS_2026_01/771474112" TargetMode="External"/><Relationship Id="rId144" Type="http://schemas.openxmlformats.org/officeDocument/2006/relationships/hyperlink" Target="https://podminky.urs.cz/item/CS_URS_2026_01/786623121"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hyperlink" Target="https://podminky.urs.cz/item/CS_URS_2026_01/065002000" TargetMode="External"/><Relationship Id="rId7" Type="http://schemas.openxmlformats.org/officeDocument/2006/relationships/drawing" Target="../drawings/drawing9.xml"/><Relationship Id="rId2" Type="http://schemas.openxmlformats.org/officeDocument/2006/relationships/hyperlink" Target="https://podminky.urs.cz/item/CS_URS_2026_01/030001000" TargetMode="External"/><Relationship Id="rId1" Type="http://schemas.openxmlformats.org/officeDocument/2006/relationships/hyperlink" Target="https://podminky.urs.cz/item/CS_URS_2026_01/013244000" TargetMode="External"/><Relationship Id="rId6" Type="http://schemas.openxmlformats.org/officeDocument/2006/relationships/printerSettings" Target="../printerSettings/printerSettings9.bin"/><Relationship Id="rId5" Type="http://schemas.openxmlformats.org/officeDocument/2006/relationships/hyperlink" Target="https://podminky.urs.cz/item/CS_URS_2026_01/081002000" TargetMode="External"/><Relationship Id="rId4" Type="http://schemas.openxmlformats.org/officeDocument/2006/relationships/hyperlink" Target="https://podminky.urs.cz/item/CS_URS_2026_01/07900200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CM64"/>
  <sheetViews>
    <sheetView showGridLines="0" tabSelected="1" topLeftCell="A39" workbookViewId="0">
      <selection activeCell="A6" sqref="A6:XFD6"/>
    </sheetView>
  </sheetViews>
  <sheetFormatPr defaultRowHeight="10.199999999999999"/>
  <cols>
    <col min="1" max="1" width="8.28515625" style="1" customWidth="1"/>
    <col min="2" max="2" width="1.7109375" style="1" customWidth="1"/>
    <col min="3" max="3" width="4.140625" style="1" customWidth="1"/>
    <col min="4" max="33" width="2.7109375" style="1" customWidth="1"/>
    <col min="34" max="34" width="3.28515625" style="1" customWidth="1"/>
    <col min="35" max="35" width="31.7109375" style="1" customWidth="1"/>
    <col min="36" max="37" width="2.42578125" style="1" customWidth="1"/>
    <col min="38" max="38" width="8.28515625" style="1" customWidth="1"/>
    <col min="39" max="39" width="3.28515625" style="1" customWidth="1"/>
    <col min="40" max="40" width="13.28515625" style="1" customWidth="1"/>
    <col min="41" max="41" width="7.42578125" style="1" customWidth="1"/>
    <col min="42" max="42" width="4.140625" style="1" customWidth="1"/>
    <col min="43" max="43" width="15.7109375" style="1" customWidth="1"/>
    <col min="44" max="44" width="13.7109375" style="1" customWidth="1"/>
    <col min="45" max="47" width="25.85546875" style="1" hidden="1" customWidth="1"/>
    <col min="48" max="49" width="21.7109375" style="1" hidden="1" customWidth="1"/>
    <col min="50" max="51" width="25" style="1" hidden="1" customWidth="1"/>
    <col min="52" max="52" width="21.7109375" style="1" hidden="1" customWidth="1"/>
    <col min="53" max="53" width="19.140625" style="1" hidden="1" customWidth="1"/>
    <col min="54" max="54" width="25" style="1" hidden="1" customWidth="1"/>
    <col min="55" max="55" width="21.7109375" style="1" hidden="1" customWidth="1"/>
    <col min="56" max="56" width="19.140625" style="1" hidden="1" customWidth="1"/>
    <col min="57" max="57" width="66.42578125" style="1" customWidth="1"/>
    <col min="71" max="91" width="9.28515625" style="1" hidden="1"/>
  </cols>
  <sheetData>
    <row r="1" spans="1:74">
      <c r="A1" s="19" t="s">
        <v>0</v>
      </c>
      <c r="AZ1" s="19" t="s">
        <v>1</v>
      </c>
      <c r="BA1" s="19" t="s">
        <v>2</v>
      </c>
      <c r="BB1" s="19" t="s">
        <v>3</v>
      </c>
      <c r="BT1" s="19" t="s">
        <v>4</v>
      </c>
      <c r="BU1" s="19" t="s">
        <v>4</v>
      </c>
      <c r="BV1" s="19" t="s">
        <v>5</v>
      </c>
    </row>
    <row r="2" spans="1:74" s="1" customFormat="1" ht="36.9" customHeight="1">
      <c r="AR2" s="362"/>
      <c r="AS2" s="362"/>
      <c r="AT2" s="362"/>
      <c r="AU2" s="362"/>
      <c r="AV2" s="362"/>
      <c r="AW2" s="362"/>
      <c r="AX2" s="362"/>
      <c r="AY2" s="362"/>
      <c r="AZ2" s="362"/>
      <c r="BA2" s="362"/>
      <c r="BB2" s="362"/>
      <c r="BC2" s="362"/>
      <c r="BD2" s="362"/>
      <c r="BE2" s="362"/>
      <c r="BS2" s="20" t="s">
        <v>6</v>
      </c>
      <c r="BT2" s="20" t="s">
        <v>7</v>
      </c>
    </row>
    <row r="3" spans="1:74" s="1" customFormat="1" ht="6.9" customHeight="1">
      <c r="B3" s="21"/>
      <c r="C3" s="22"/>
      <c r="D3" s="22"/>
      <c r="E3" s="22"/>
      <c r="F3" s="22"/>
      <c r="G3" s="22"/>
      <c r="H3" s="22"/>
      <c r="I3" s="22"/>
      <c r="J3" s="22"/>
      <c r="K3" s="22"/>
      <c r="L3" s="22"/>
      <c r="M3" s="22"/>
      <c r="N3" s="22"/>
      <c r="O3" s="22"/>
      <c r="P3" s="22"/>
      <c r="Q3" s="22"/>
      <c r="R3" s="22"/>
      <c r="S3" s="22"/>
      <c r="T3" s="22"/>
      <c r="U3" s="22"/>
      <c r="V3" s="22"/>
      <c r="W3" s="22"/>
      <c r="X3" s="22"/>
      <c r="Y3" s="22"/>
      <c r="Z3" s="22"/>
      <c r="AA3" s="22"/>
      <c r="AB3" s="22"/>
      <c r="AC3" s="22"/>
      <c r="AD3" s="22"/>
      <c r="AE3" s="22"/>
      <c r="AF3" s="22"/>
      <c r="AG3" s="22"/>
      <c r="AH3" s="22"/>
      <c r="AI3" s="22"/>
      <c r="AJ3" s="22"/>
      <c r="AK3" s="22"/>
      <c r="AL3" s="22"/>
      <c r="AM3" s="22"/>
      <c r="AN3" s="22"/>
      <c r="AO3" s="22"/>
      <c r="AP3" s="22"/>
      <c r="AQ3" s="22"/>
      <c r="AR3" s="23"/>
      <c r="BS3" s="20" t="s">
        <v>6</v>
      </c>
      <c r="BT3" s="20" t="s">
        <v>8</v>
      </c>
    </row>
    <row r="4" spans="1:74" s="1" customFormat="1" ht="24.9" customHeight="1">
      <c r="B4" s="24"/>
      <c r="C4" s="25"/>
      <c r="D4" s="26" t="s">
        <v>9</v>
      </c>
      <c r="E4" s="25"/>
      <c r="F4" s="25"/>
      <c r="G4" s="25"/>
      <c r="H4" s="25"/>
      <c r="I4" s="25"/>
      <c r="J4" s="25"/>
      <c r="K4" s="25"/>
      <c r="L4" s="25"/>
      <c r="M4" s="25"/>
      <c r="N4" s="25"/>
      <c r="O4" s="25"/>
      <c r="P4" s="25"/>
      <c r="Q4" s="25"/>
      <c r="R4" s="25"/>
      <c r="S4" s="25"/>
      <c r="T4" s="25"/>
      <c r="U4" s="25"/>
      <c r="V4" s="25"/>
      <c r="W4" s="25"/>
      <c r="X4" s="25"/>
      <c r="Y4" s="25"/>
      <c r="Z4" s="25"/>
      <c r="AA4" s="25"/>
      <c r="AB4" s="25"/>
      <c r="AC4" s="25"/>
      <c r="AD4" s="25"/>
      <c r="AE4" s="25"/>
      <c r="AF4" s="25"/>
      <c r="AG4" s="25"/>
      <c r="AH4" s="25"/>
      <c r="AI4" s="25"/>
      <c r="AJ4" s="25"/>
      <c r="AK4" s="25"/>
      <c r="AL4" s="25"/>
      <c r="AM4" s="25"/>
      <c r="AN4" s="25"/>
      <c r="AO4" s="25"/>
      <c r="AP4" s="25"/>
      <c r="AQ4" s="25"/>
      <c r="AR4" s="23"/>
      <c r="AS4" s="27" t="s">
        <v>10</v>
      </c>
      <c r="BE4" s="28" t="s">
        <v>11</v>
      </c>
      <c r="BS4" s="20" t="s">
        <v>12</v>
      </c>
    </row>
    <row r="5" spans="1:74" s="1" customFormat="1" ht="12" customHeight="1">
      <c r="B5" s="24"/>
      <c r="C5" s="25"/>
      <c r="D5" s="29" t="s">
        <v>13</v>
      </c>
      <c r="E5" s="25"/>
      <c r="F5" s="25"/>
      <c r="G5" s="25"/>
      <c r="H5" s="25"/>
      <c r="I5" s="25"/>
      <c r="J5" s="25"/>
      <c r="K5" s="373" t="s">
        <v>14</v>
      </c>
      <c r="L5" s="374"/>
      <c r="M5" s="374"/>
      <c r="N5" s="374"/>
      <c r="O5" s="374"/>
      <c r="P5" s="374"/>
      <c r="Q5" s="374"/>
      <c r="R5" s="374"/>
      <c r="S5" s="374"/>
      <c r="T5" s="374"/>
      <c r="U5" s="374"/>
      <c r="V5" s="374"/>
      <c r="W5" s="374"/>
      <c r="X5" s="374"/>
      <c r="Y5" s="374"/>
      <c r="Z5" s="374"/>
      <c r="AA5" s="374"/>
      <c r="AB5" s="374"/>
      <c r="AC5" s="374"/>
      <c r="AD5" s="374"/>
      <c r="AE5" s="374"/>
      <c r="AF5" s="374"/>
      <c r="AG5" s="374"/>
      <c r="AH5" s="374"/>
      <c r="AI5" s="374"/>
      <c r="AJ5" s="374"/>
      <c r="AK5" s="374"/>
      <c r="AL5" s="374"/>
      <c r="AM5" s="374"/>
      <c r="AN5" s="374"/>
      <c r="AO5" s="374"/>
      <c r="AP5" s="25"/>
      <c r="AQ5" s="25"/>
      <c r="AR5" s="23"/>
      <c r="BE5" s="370" t="s">
        <v>15</v>
      </c>
      <c r="BS5" s="20" t="s">
        <v>6</v>
      </c>
    </row>
    <row r="6" spans="1:74" s="1" customFormat="1" ht="36.9" customHeight="1">
      <c r="B6" s="24"/>
      <c r="C6" s="25"/>
      <c r="D6" s="31" t="s">
        <v>16</v>
      </c>
      <c r="E6" s="25"/>
      <c r="F6" s="25"/>
      <c r="G6" s="25"/>
      <c r="H6" s="25"/>
      <c r="I6" s="25"/>
      <c r="J6" s="25"/>
      <c r="K6" s="375" t="s">
        <v>17</v>
      </c>
      <c r="L6" s="374"/>
      <c r="M6" s="374"/>
      <c r="N6" s="374"/>
      <c r="O6" s="374"/>
      <c r="P6" s="374"/>
      <c r="Q6" s="374"/>
      <c r="R6" s="374"/>
      <c r="S6" s="374"/>
      <c r="T6" s="374"/>
      <c r="U6" s="374"/>
      <c r="V6" s="374"/>
      <c r="W6" s="374"/>
      <c r="X6" s="374"/>
      <c r="Y6" s="374"/>
      <c r="Z6" s="374"/>
      <c r="AA6" s="374"/>
      <c r="AB6" s="374"/>
      <c r="AC6" s="374"/>
      <c r="AD6" s="374"/>
      <c r="AE6" s="374"/>
      <c r="AF6" s="374"/>
      <c r="AG6" s="374"/>
      <c r="AH6" s="374"/>
      <c r="AI6" s="374"/>
      <c r="AJ6" s="374"/>
      <c r="AK6" s="374"/>
      <c r="AL6" s="374"/>
      <c r="AM6" s="374"/>
      <c r="AN6" s="374"/>
      <c r="AO6" s="374"/>
      <c r="AP6" s="25"/>
      <c r="AQ6" s="25"/>
      <c r="AR6" s="23"/>
      <c r="BE6" s="371"/>
      <c r="BS6" s="20" t="s">
        <v>6</v>
      </c>
    </row>
    <row r="7" spans="1:74" s="1" customFormat="1" ht="12" customHeight="1">
      <c r="B7" s="24"/>
      <c r="C7" s="25"/>
      <c r="D7" s="32" t="s">
        <v>18</v>
      </c>
      <c r="E7" s="25"/>
      <c r="F7" s="25"/>
      <c r="G7" s="25"/>
      <c r="H7" s="25"/>
      <c r="I7" s="25"/>
      <c r="J7" s="25"/>
      <c r="K7" s="30" t="s">
        <v>19</v>
      </c>
      <c r="L7" s="25"/>
      <c r="M7" s="25"/>
      <c r="N7" s="25"/>
      <c r="O7" s="25"/>
      <c r="P7" s="25"/>
      <c r="Q7" s="25"/>
      <c r="R7" s="25"/>
      <c r="S7" s="25"/>
      <c r="T7" s="25"/>
      <c r="U7" s="25"/>
      <c r="V7" s="25"/>
      <c r="W7" s="25"/>
      <c r="X7" s="25"/>
      <c r="Y7" s="25"/>
      <c r="Z7" s="25"/>
      <c r="AA7" s="25"/>
      <c r="AB7" s="25"/>
      <c r="AC7" s="25"/>
      <c r="AD7" s="25"/>
      <c r="AE7" s="25"/>
      <c r="AF7" s="25"/>
      <c r="AG7" s="25"/>
      <c r="AH7" s="25"/>
      <c r="AI7" s="25"/>
      <c r="AJ7" s="25"/>
      <c r="AK7" s="32" t="s">
        <v>20</v>
      </c>
      <c r="AL7" s="25"/>
      <c r="AM7" s="25"/>
      <c r="AN7" s="30" t="s">
        <v>19</v>
      </c>
      <c r="AO7" s="25"/>
      <c r="AP7" s="25"/>
      <c r="AQ7" s="25"/>
      <c r="AR7" s="23"/>
      <c r="BE7" s="371"/>
      <c r="BS7" s="20" t="s">
        <v>6</v>
      </c>
    </row>
    <row r="8" spans="1:74" s="1" customFormat="1" ht="12" customHeight="1">
      <c r="B8" s="24"/>
      <c r="C8" s="25"/>
      <c r="D8" s="32" t="s">
        <v>21</v>
      </c>
      <c r="E8" s="25"/>
      <c r="F8" s="25"/>
      <c r="G8" s="25"/>
      <c r="H8" s="25"/>
      <c r="I8" s="25"/>
      <c r="J8" s="25"/>
      <c r="K8" s="30" t="s">
        <v>22</v>
      </c>
      <c r="L8" s="25"/>
      <c r="M8" s="25"/>
      <c r="N8" s="25"/>
      <c r="O8" s="25"/>
      <c r="P8" s="25"/>
      <c r="Q8" s="25"/>
      <c r="R8" s="25"/>
      <c r="S8" s="25"/>
      <c r="T8" s="25"/>
      <c r="U8" s="25"/>
      <c r="V8" s="25"/>
      <c r="W8" s="25"/>
      <c r="X8" s="25"/>
      <c r="Y8" s="25"/>
      <c r="Z8" s="25"/>
      <c r="AA8" s="25"/>
      <c r="AB8" s="25"/>
      <c r="AC8" s="25"/>
      <c r="AD8" s="25"/>
      <c r="AE8" s="25"/>
      <c r="AF8" s="25"/>
      <c r="AG8" s="25"/>
      <c r="AH8" s="25"/>
      <c r="AI8" s="25"/>
      <c r="AJ8" s="25"/>
      <c r="AK8" s="32" t="s">
        <v>23</v>
      </c>
      <c r="AL8" s="25"/>
      <c r="AM8" s="25"/>
      <c r="AN8" s="33" t="s">
        <v>24</v>
      </c>
      <c r="AO8" s="25"/>
      <c r="AP8" s="25"/>
      <c r="AQ8" s="25"/>
      <c r="AR8" s="23"/>
      <c r="BE8" s="371"/>
      <c r="BS8" s="20" t="s">
        <v>6</v>
      </c>
    </row>
    <row r="9" spans="1:74" s="1" customFormat="1" ht="14.4" customHeight="1">
      <c r="B9" s="24"/>
      <c r="C9" s="25"/>
      <c r="D9" s="25"/>
      <c r="E9" s="25"/>
      <c r="F9" s="25"/>
      <c r="G9" s="25"/>
      <c r="H9" s="25"/>
      <c r="I9" s="25"/>
      <c r="J9" s="25"/>
      <c r="K9" s="25"/>
      <c r="L9" s="25"/>
      <c r="M9" s="25"/>
      <c r="N9" s="25"/>
      <c r="O9" s="25"/>
      <c r="P9" s="25"/>
      <c r="Q9" s="25"/>
      <c r="R9" s="25"/>
      <c r="S9" s="25"/>
      <c r="T9" s="25"/>
      <c r="U9" s="25"/>
      <c r="V9" s="25"/>
      <c r="W9" s="25"/>
      <c r="X9" s="25"/>
      <c r="Y9" s="25"/>
      <c r="Z9" s="25"/>
      <c r="AA9" s="25"/>
      <c r="AB9" s="25"/>
      <c r="AC9" s="25"/>
      <c r="AD9" s="25"/>
      <c r="AE9" s="25"/>
      <c r="AF9" s="25"/>
      <c r="AG9" s="25"/>
      <c r="AH9" s="25"/>
      <c r="AI9" s="25"/>
      <c r="AJ9" s="25"/>
      <c r="AK9" s="25"/>
      <c r="AL9" s="25"/>
      <c r="AM9" s="25"/>
      <c r="AN9" s="25"/>
      <c r="AO9" s="25"/>
      <c r="AP9" s="25"/>
      <c r="AQ9" s="25"/>
      <c r="AR9" s="23"/>
      <c r="BE9" s="371"/>
      <c r="BS9" s="20" t="s">
        <v>6</v>
      </c>
    </row>
    <row r="10" spans="1:74" s="1" customFormat="1" ht="12" customHeight="1">
      <c r="B10" s="24"/>
      <c r="C10" s="25"/>
      <c r="D10" s="32" t="s">
        <v>25</v>
      </c>
      <c r="E10" s="25"/>
      <c r="F10" s="25"/>
      <c r="G10" s="25"/>
      <c r="H10" s="25"/>
      <c r="I10" s="25"/>
      <c r="J10" s="25"/>
      <c r="K10" s="25"/>
      <c r="L10" s="25"/>
      <c r="M10" s="25"/>
      <c r="N10" s="25"/>
      <c r="O10" s="25"/>
      <c r="P10" s="25"/>
      <c r="Q10" s="25"/>
      <c r="R10" s="25"/>
      <c r="S10" s="25"/>
      <c r="T10" s="25"/>
      <c r="U10" s="25"/>
      <c r="V10" s="25"/>
      <c r="W10" s="25"/>
      <c r="X10" s="25"/>
      <c r="Y10" s="25"/>
      <c r="Z10" s="25"/>
      <c r="AA10" s="25"/>
      <c r="AB10" s="25"/>
      <c r="AC10" s="25"/>
      <c r="AD10" s="25"/>
      <c r="AE10" s="25"/>
      <c r="AF10" s="25"/>
      <c r="AG10" s="25"/>
      <c r="AH10" s="25"/>
      <c r="AI10" s="25"/>
      <c r="AJ10" s="25"/>
      <c r="AK10" s="32" t="s">
        <v>26</v>
      </c>
      <c r="AL10" s="25"/>
      <c r="AM10" s="25"/>
      <c r="AN10" s="30" t="s">
        <v>27</v>
      </c>
      <c r="AO10" s="25"/>
      <c r="AP10" s="25"/>
      <c r="AQ10" s="25"/>
      <c r="AR10" s="23"/>
      <c r="BE10" s="371"/>
      <c r="BS10" s="20" t="s">
        <v>6</v>
      </c>
    </row>
    <row r="11" spans="1:74" s="1" customFormat="1" ht="18.45" customHeight="1">
      <c r="B11" s="24"/>
      <c r="C11" s="25"/>
      <c r="D11" s="25"/>
      <c r="E11" s="30" t="s">
        <v>28</v>
      </c>
      <c r="F11" s="25"/>
      <c r="G11" s="25"/>
      <c r="H11" s="25"/>
      <c r="I11" s="25"/>
      <c r="J11" s="25"/>
      <c r="K11" s="25"/>
      <c r="L11" s="25"/>
      <c r="M11" s="25"/>
      <c r="N11" s="25"/>
      <c r="O11" s="25"/>
      <c r="P11" s="25"/>
      <c r="Q11" s="25"/>
      <c r="R11" s="25"/>
      <c r="S11" s="25"/>
      <c r="T11" s="25"/>
      <c r="U11" s="25"/>
      <c r="V11" s="25"/>
      <c r="W11" s="25"/>
      <c r="X11" s="25"/>
      <c r="Y11" s="25"/>
      <c r="Z11" s="25"/>
      <c r="AA11" s="25"/>
      <c r="AB11" s="25"/>
      <c r="AC11" s="25"/>
      <c r="AD11" s="25"/>
      <c r="AE11" s="25"/>
      <c r="AF11" s="25"/>
      <c r="AG11" s="25"/>
      <c r="AH11" s="25"/>
      <c r="AI11" s="25"/>
      <c r="AJ11" s="25"/>
      <c r="AK11" s="32" t="s">
        <v>29</v>
      </c>
      <c r="AL11" s="25"/>
      <c r="AM11" s="25"/>
      <c r="AN11" s="30" t="s">
        <v>30</v>
      </c>
      <c r="AO11" s="25"/>
      <c r="AP11" s="25"/>
      <c r="AQ11" s="25"/>
      <c r="AR11" s="23"/>
      <c r="BE11" s="371"/>
      <c r="BS11" s="20" t="s">
        <v>6</v>
      </c>
    </row>
    <row r="12" spans="1:74" s="1" customFormat="1" ht="6.9" customHeight="1">
      <c r="B12" s="24"/>
      <c r="C12" s="25"/>
      <c r="D12" s="25"/>
      <c r="E12" s="25"/>
      <c r="F12" s="25"/>
      <c r="G12" s="25"/>
      <c r="H12" s="25"/>
      <c r="I12" s="25"/>
      <c r="J12" s="25"/>
      <c r="K12" s="25"/>
      <c r="L12" s="25"/>
      <c r="M12" s="25"/>
      <c r="N12" s="25"/>
      <c r="O12" s="25"/>
      <c r="P12" s="25"/>
      <c r="Q12" s="25"/>
      <c r="R12" s="25"/>
      <c r="S12" s="25"/>
      <c r="T12" s="25"/>
      <c r="U12" s="25"/>
      <c r="V12" s="25"/>
      <c r="W12" s="25"/>
      <c r="X12" s="25"/>
      <c r="Y12" s="25"/>
      <c r="Z12" s="25"/>
      <c r="AA12" s="25"/>
      <c r="AB12" s="25"/>
      <c r="AC12" s="25"/>
      <c r="AD12" s="25"/>
      <c r="AE12" s="25"/>
      <c r="AF12" s="25"/>
      <c r="AG12" s="25"/>
      <c r="AH12" s="25"/>
      <c r="AI12" s="25"/>
      <c r="AJ12" s="25"/>
      <c r="AK12" s="25"/>
      <c r="AL12" s="25"/>
      <c r="AM12" s="25"/>
      <c r="AN12" s="25"/>
      <c r="AO12" s="25"/>
      <c r="AP12" s="25"/>
      <c r="AQ12" s="25"/>
      <c r="AR12" s="23"/>
      <c r="BE12" s="371"/>
      <c r="BS12" s="20" t="s">
        <v>6</v>
      </c>
    </row>
    <row r="13" spans="1:74" s="1" customFormat="1" ht="12" customHeight="1">
      <c r="B13" s="24"/>
      <c r="C13" s="25"/>
      <c r="D13" s="32" t="s">
        <v>31</v>
      </c>
      <c r="E13" s="25"/>
      <c r="F13" s="25"/>
      <c r="G13" s="25"/>
      <c r="H13" s="25"/>
      <c r="I13" s="25"/>
      <c r="J13" s="25"/>
      <c r="K13" s="25"/>
      <c r="L13" s="25"/>
      <c r="M13" s="25"/>
      <c r="N13" s="25"/>
      <c r="O13" s="25"/>
      <c r="P13" s="25"/>
      <c r="Q13" s="25"/>
      <c r="R13" s="25"/>
      <c r="S13" s="25"/>
      <c r="T13" s="25"/>
      <c r="U13" s="25"/>
      <c r="V13" s="25"/>
      <c r="W13" s="25"/>
      <c r="X13" s="25"/>
      <c r="Y13" s="25"/>
      <c r="Z13" s="25"/>
      <c r="AA13" s="25"/>
      <c r="AB13" s="25"/>
      <c r="AC13" s="25"/>
      <c r="AD13" s="25"/>
      <c r="AE13" s="25"/>
      <c r="AF13" s="25"/>
      <c r="AG13" s="25"/>
      <c r="AH13" s="25"/>
      <c r="AI13" s="25"/>
      <c r="AJ13" s="25"/>
      <c r="AK13" s="32" t="s">
        <v>26</v>
      </c>
      <c r="AL13" s="25"/>
      <c r="AM13" s="25"/>
      <c r="AN13" s="34" t="s">
        <v>32</v>
      </c>
      <c r="AO13" s="25"/>
      <c r="AP13" s="25"/>
      <c r="AQ13" s="25"/>
      <c r="AR13" s="23"/>
      <c r="BE13" s="371"/>
      <c r="BS13" s="20" t="s">
        <v>6</v>
      </c>
    </row>
    <row r="14" spans="1:74" ht="13.2">
      <c r="B14" s="24"/>
      <c r="C14" s="25"/>
      <c r="D14" s="25"/>
      <c r="E14" s="376" t="s">
        <v>32</v>
      </c>
      <c r="F14" s="377"/>
      <c r="G14" s="377"/>
      <c r="H14" s="377"/>
      <c r="I14" s="377"/>
      <c r="J14" s="377"/>
      <c r="K14" s="377"/>
      <c r="L14" s="377"/>
      <c r="M14" s="377"/>
      <c r="N14" s="377"/>
      <c r="O14" s="377"/>
      <c r="P14" s="377"/>
      <c r="Q14" s="377"/>
      <c r="R14" s="377"/>
      <c r="S14" s="377"/>
      <c r="T14" s="377"/>
      <c r="U14" s="377"/>
      <c r="V14" s="377"/>
      <c r="W14" s="377"/>
      <c r="X14" s="377"/>
      <c r="Y14" s="377"/>
      <c r="Z14" s="377"/>
      <c r="AA14" s="377"/>
      <c r="AB14" s="377"/>
      <c r="AC14" s="377"/>
      <c r="AD14" s="377"/>
      <c r="AE14" s="377"/>
      <c r="AF14" s="377"/>
      <c r="AG14" s="377"/>
      <c r="AH14" s="377"/>
      <c r="AI14" s="377"/>
      <c r="AJ14" s="377"/>
      <c r="AK14" s="32" t="s">
        <v>29</v>
      </c>
      <c r="AL14" s="25"/>
      <c r="AM14" s="25"/>
      <c r="AN14" s="34" t="s">
        <v>32</v>
      </c>
      <c r="AO14" s="25"/>
      <c r="AP14" s="25"/>
      <c r="AQ14" s="25"/>
      <c r="AR14" s="23"/>
      <c r="BE14" s="371"/>
      <c r="BS14" s="20" t="s">
        <v>6</v>
      </c>
    </row>
    <row r="15" spans="1:74" s="1" customFormat="1" ht="6.9" customHeight="1">
      <c r="B15" s="24"/>
      <c r="C15" s="25"/>
      <c r="D15" s="25"/>
      <c r="E15" s="25"/>
      <c r="F15" s="25"/>
      <c r="G15" s="25"/>
      <c r="H15" s="25"/>
      <c r="I15" s="25"/>
      <c r="J15" s="25"/>
      <c r="K15" s="25"/>
      <c r="L15" s="25"/>
      <c r="M15" s="25"/>
      <c r="N15" s="25"/>
      <c r="O15" s="25"/>
      <c r="P15" s="25"/>
      <c r="Q15" s="25"/>
      <c r="R15" s="25"/>
      <c r="S15" s="25"/>
      <c r="T15" s="25"/>
      <c r="U15" s="25"/>
      <c r="V15" s="25"/>
      <c r="W15" s="25"/>
      <c r="X15" s="25"/>
      <c r="Y15" s="25"/>
      <c r="Z15" s="25"/>
      <c r="AA15" s="25"/>
      <c r="AB15" s="25"/>
      <c r="AC15" s="25"/>
      <c r="AD15" s="25"/>
      <c r="AE15" s="25"/>
      <c r="AF15" s="25"/>
      <c r="AG15" s="25"/>
      <c r="AH15" s="25"/>
      <c r="AI15" s="25"/>
      <c r="AJ15" s="25"/>
      <c r="AK15" s="25"/>
      <c r="AL15" s="25"/>
      <c r="AM15" s="25"/>
      <c r="AN15" s="25"/>
      <c r="AO15" s="25"/>
      <c r="AP15" s="25"/>
      <c r="AQ15" s="25"/>
      <c r="AR15" s="23"/>
      <c r="BE15" s="371"/>
      <c r="BS15" s="20" t="s">
        <v>4</v>
      </c>
    </row>
    <row r="16" spans="1:74" s="1" customFormat="1" ht="12" customHeight="1">
      <c r="B16" s="24"/>
      <c r="C16" s="25"/>
      <c r="D16" s="32" t="s">
        <v>33</v>
      </c>
      <c r="E16" s="25"/>
      <c r="F16" s="25"/>
      <c r="G16" s="25"/>
      <c r="H16" s="25"/>
      <c r="I16" s="25"/>
      <c r="J16" s="25"/>
      <c r="K16" s="25"/>
      <c r="L16" s="25"/>
      <c r="M16" s="25"/>
      <c r="N16" s="25"/>
      <c r="O16" s="25"/>
      <c r="P16" s="25"/>
      <c r="Q16" s="25"/>
      <c r="R16" s="25"/>
      <c r="S16" s="25"/>
      <c r="T16" s="25"/>
      <c r="U16" s="25"/>
      <c r="V16" s="25"/>
      <c r="W16" s="25"/>
      <c r="X16" s="25"/>
      <c r="Y16" s="25"/>
      <c r="Z16" s="25"/>
      <c r="AA16" s="25"/>
      <c r="AB16" s="25"/>
      <c r="AC16" s="25"/>
      <c r="AD16" s="25"/>
      <c r="AE16" s="25"/>
      <c r="AF16" s="25"/>
      <c r="AG16" s="25"/>
      <c r="AH16" s="25"/>
      <c r="AI16" s="25"/>
      <c r="AJ16" s="25"/>
      <c r="AK16" s="32" t="s">
        <v>26</v>
      </c>
      <c r="AL16" s="25"/>
      <c r="AM16" s="25"/>
      <c r="AN16" s="30" t="s">
        <v>34</v>
      </c>
      <c r="AO16" s="25"/>
      <c r="AP16" s="25"/>
      <c r="AQ16" s="25"/>
      <c r="AR16" s="23"/>
      <c r="BE16" s="371"/>
      <c r="BS16" s="20" t="s">
        <v>35</v>
      </c>
    </row>
    <row r="17" spans="1:71" s="1" customFormat="1" ht="18.45" customHeight="1">
      <c r="B17" s="24"/>
      <c r="C17" s="25"/>
      <c r="D17" s="25"/>
      <c r="E17" s="30" t="s">
        <v>36</v>
      </c>
      <c r="F17" s="25"/>
      <c r="G17" s="25"/>
      <c r="H17" s="25"/>
      <c r="I17" s="25"/>
      <c r="J17" s="25"/>
      <c r="K17" s="25"/>
      <c r="L17" s="25"/>
      <c r="M17" s="25"/>
      <c r="N17" s="25"/>
      <c r="O17" s="25"/>
      <c r="P17" s="25"/>
      <c r="Q17" s="25"/>
      <c r="R17" s="25"/>
      <c r="S17" s="25"/>
      <c r="T17" s="25"/>
      <c r="U17" s="25"/>
      <c r="V17" s="25"/>
      <c r="W17" s="25"/>
      <c r="X17" s="25"/>
      <c r="Y17" s="25"/>
      <c r="Z17" s="25"/>
      <c r="AA17" s="25"/>
      <c r="AB17" s="25"/>
      <c r="AC17" s="25"/>
      <c r="AD17" s="25"/>
      <c r="AE17" s="25"/>
      <c r="AF17" s="25"/>
      <c r="AG17" s="25"/>
      <c r="AH17" s="25"/>
      <c r="AI17" s="25"/>
      <c r="AJ17" s="25"/>
      <c r="AK17" s="32" t="s">
        <v>29</v>
      </c>
      <c r="AL17" s="25"/>
      <c r="AM17" s="25"/>
      <c r="AN17" s="30" t="s">
        <v>37</v>
      </c>
      <c r="AO17" s="25"/>
      <c r="AP17" s="25"/>
      <c r="AQ17" s="25"/>
      <c r="AR17" s="23"/>
      <c r="BE17" s="371"/>
      <c r="BS17" s="20" t="s">
        <v>35</v>
      </c>
    </row>
    <row r="18" spans="1:71" s="1" customFormat="1" ht="6.9" customHeight="1">
      <c r="B18" s="24"/>
      <c r="C18" s="25"/>
      <c r="D18" s="25"/>
      <c r="E18" s="25"/>
      <c r="F18" s="25"/>
      <c r="G18" s="25"/>
      <c r="H18" s="25"/>
      <c r="I18" s="25"/>
      <c r="J18" s="25"/>
      <c r="K18" s="25"/>
      <c r="L18" s="25"/>
      <c r="M18" s="25"/>
      <c r="N18" s="25"/>
      <c r="O18" s="25"/>
      <c r="P18" s="25"/>
      <c r="Q18" s="25"/>
      <c r="R18" s="25"/>
      <c r="S18" s="25"/>
      <c r="T18" s="25"/>
      <c r="U18" s="25"/>
      <c r="V18" s="25"/>
      <c r="W18" s="25"/>
      <c r="X18" s="25"/>
      <c r="Y18" s="25"/>
      <c r="Z18" s="25"/>
      <c r="AA18" s="25"/>
      <c r="AB18" s="25"/>
      <c r="AC18" s="25"/>
      <c r="AD18" s="25"/>
      <c r="AE18" s="25"/>
      <c r="AF18" s="25"/>
      <c r="AG18" s="25"/>
      <c r="AH18" s="25"/>
      <c r="AI18" s="25"/>
      <c r="AJ18" s="25"/>
      <c r="AK18" s="25"/>
      <c r="AL18" s="25"/>
      <c r="AM18" s="25"/>
      <c r="AN18" s="25"/>
      <c r="AO18" s="25"/>
      <c r="AP18" s="25"/>
      <c r="AQ18" s="25"/>
      <c r="AR18" s="23"/>
      <c r="BE18" s="371"/>
      <c r="BS18" s="20" t="s">
        <v>6</v>
      </c>
    </row>
    <row r="19" spans="1:71" s="1" customFormat="1" ht="12" customHeight="1">
      <c r="B19" s="24"/>
      <c r="C19" s="25"/>
      <c r="D19" s="32" t="s">
        <v>38</v>
      </c>
      <c r="E19" s="25"/>
      <c r="F19" s="25"/>
      <c r="G19" s="25"/>
      <c r="H19" s="25"/>
      <c r="I19" s="25"/>
      <c r="J19" s="25"/>
      <c r="K19" s="25"/>
      <c r="L19" s="25"/>
      <c r="M19" s="25"/>
      <c r="N19" s="25"/>
      <c r="O19" s="25"/>
      <c r="P19" s="25"/>
      <c r="Q19" s="25"/>
      <c r="R19" s="25"/>
      <c r="S19" s="25"/>
      <c r="T19" s="25"/>
      <c r="U19" s="25"/>
      <c r="V19" s="25"/>
      <c r="W19" s="25"/>
      <c r="X19" s="25"/>
      <c r="Y19" s="25"/>
      <c r="Z19" s="25"/>
      <c r="AA19" s="25"/>
      <c r="AB19" s="25"/>
      <c r="AC19" s="25"/>
      <c r="AD19" s="25"/>
      <c r="AE19" s="25"/>
      <c r="AF19" s="25"/>
      <c r="AG19" s="25"/>
      <c r="AH19" s="25"/>
      <c r="AI19" s="25"/>
      <c r="AJ19" s="25"/>
      <c r="AK19" s="32" t="s">
        <v>26</v>
      </c>
      <c r="AL19" s="25"/>
      <c r="AM19" s="25"/>
      <c r="AN19" s="30" t="s">
        <v>39</v>
      </c>
      <c r="AO19" s="25"/>
      <c r="AP19" s="25"/>
      <c r="AQ19" s="25"/>
      <c r="AR19" s="23"/>
      <c r="BE19" s="371"/>
      <c r="BS19" s="20" t="s">
        <v>6</v>
      </c>
    </row>
    <row r="20" spans="1:71" s="1" customFormat="1" ht="18.45" customHeight="1">
      <c r="B20" s="24"/>
      <c r="C20" s="25"/>
      <c r="D20" s="25"/>
      <c r="E20" s="30" t="s">
        <v>40</v>
      </c>
      <c r="F20" s="25"/>
      <c r="G20" s="25"/>
      <c r="H20" s="25"/>
      <c r="I20" s="25"/>
      <c r="J20" s="25"/>
      <c r="K20" s="25"/>
      <c r="L20" s="25"/>
      <c r="M20" s="25"/>
      <c r="N20" s="25"/>
      <c r="O20" s="25"/>
      <c r="P20" s="25"/>
      <c r="Q20" s="25"/>
      <c r="R20" s="25"/>
      <c r="S20" s="25"/>
      <c r="T20" s="25"/>
      <c r="U20" s="25"/>
      <c r="V20" s="25"/>
      <c r="W20" s="25"/>
      <c r="X20" s="25"/>
      <c r="Y20" s="25"/>
      <c r="Z20" s="25"/>
      <c r="AA20" s="25"/>
      <c r="AB20" s="25"/>
      <c r="AC20" s="25"/>
      <c r="AD20" s="25"/>
      <c r="AE20" s="25"/>
      <c r="AF20" s="25"/>
      <c r="AG20" s="25"/>
      <c r="AH20" s="25"/>
      <c r="AI20" s="25"/>
      <c r="AJ20" s="25"/>
      <c r="AK20" s="32" t="s">
        <v>29</v>
      </c>
      <c r="AL20" s="25"/>
      <c r="AM20" s="25"/>
      <c r="AN20" s="30" t="s">
        <v>41</v>
      </c>
      <c r="AO20" s="25"/>
      <c r="AP20" s="25"/>
      <c r="AQ20" s="25"/>
      <c r="AR20" s="23"/>
      <c r="BE20" s="371"/>
      <c r="BS20" s="20" t="s">
        <v>4</v>
      </c>
    </row>
    <row r="21" spans="1:71" s="1" customFormat="1" ht="6.9" customHeight="1">
      <c r="B21" s="24"/>
      <c r="C21" s="25"/>
      <c r="D21" s="25"/>
      <c r="E21" s="25"/>
      <c r="F21" s="25"/>
      <c r="G21" s="25"/>
      <c r="H21" s="25"/>
      <c r="I21" s="25"/>
      <c r="J21" s="25"/>
      <c r="K21" s="25"/>
      <c r="L21" s="25"/>
      <c r="M21" s="25"/>
      <c r="N21" s="25"/>
      <c r="O21" s="25"/>
      <c r="P21" s="25"/>
      <c r="Q21" s="25"/>
      <c r="R21" s="25"/>
      <c r="S21" s="25"/>
      <c r="T21" s="25"/>
      <c r="U21" s="25"/>
      <c r="V21" s="25"/>
      <c r="W21" s="25"/>
      <c r="X21" s="25"/>
      <c r="Y21" s="25"/>
      <c r="Z21" s="25"/>
      <c r="AA21" s="25"/>
      <c r="AB21" s="25"/>
      <c r="AC21" s="25"/>
      <c r="AD21" s="25"/>
      <c r="AE21" s="25"/>
      <c r="AF21" s="25"/>
      <c r="AG21" s="25"/>
      <c r="AH21" s="25"/>
      <c r="AI21" s="25"/>
      <c r="AJ21" s="25"/>
      <c r="AK21" s="25"/>
      <c r="AL21" s="25"/>
      <c r="AM21" s="25"/>
      <c r="AN21" s="25"/>
      <c r="AO21" s="25"/>
      <c r="AP21" s="25"/>
      <c r="AQ21" s="25"/>
      <c r="AR21" s="23"/>
      <c r="BE21" s="371"/>
    </row>
    <row r="22" spans="1:71" s="1" customFormat="1" ht="12" customHeight="1">
      <c r="B22" s="24"/>
      <c r="C22" s="25"/>
      <c r="D22" s="32" t="s">
        <v>42</v>
      </c>
      <c r="E22" s="25"/>
      <c r="F22" s="25"/>
      <c r="G22" s="25"/>
      <c r="H22" s="25"/>
      <c r="I22" s="25"/>
      <c r="J22" s="25"/>
      <c r="K22" s="25"/>
      <c r="L22" s="25"/>
      <c r="M22" s="25"/>
      <c r="N22" s="25"/>
      <c r="O22" s="25"/>
      <c r="P22" s="25"/>
      <c r="Q22" s="25"/>
      <c r="R22" s="25"/>
      <c r="S22" s="25"/>
      <c r="T22" s="25"/>
      <c r="U22" s="25"/>
      <c r="V22" s="25"/>
      <c r="W22" s="25"/>
      <c r="X22" s="25"/>
      <c r="Y22" s="25"/>
      <c r="Z22" s="25"/>
      <c r="AA22" s="25"/>
      <c r="AB22" s="25"/>
      <c r="AC22" s="25"/>
      <c r="AD22" s="25"/>
      <c r="AE22" s="25"/>
      <c r="AF22" s="25"/>
      <c r="AG22" s="25"/>
      <c r="AH22" s="25"/>
      <c r="AI22" s="25"/>
      <c r="AJ22" s="25"/>
      <c r="AK22" s="25"/>
      <c r="AL22" s="25"/>
      <c r="AM22" s="25"/>
      <c r="AN22" s="25"/>
      <c r="AO22" s="25"/>
      <c r="AP22" s="25"/>
      <c r="AQ22" s="25"/>
      <c r="AR22" s="23"/>
      <c r="BE22" s="371"/>
    </row>
    <row r="23" spans="1:71" s="1" customFormat="1" ht="52.8" customHeight="1">
      <c r="B23" s="24"/>
      <c r="C23" s="25"/>
      <c r="D23" s="25"/>
      <c r="E23" s="378" t="s">
        <v>43</v>
      </c>
      <c r="F23" s="378"/>
      <c r="G23" s="378"/>
      <c r="H23" s="378"/>
      <c r="I23" s="378"/>
      <c r="J23" s="378"/>
      <c r="K23" s="378"/>
      <c r="L23" s="378"/>
      <c r="M23" s="378"/>
      <c r="N23" s="378"/>
      <c r="O23" s="378"/>
      <c r="P23" s="378"/>
      <c r="Q23" s="378"/>
      <c r="R23" s="378"/>
      <c r="S23" s="378"/>
      <c r="T23" s="378"/>
      <c r="U23" s="378"/>
      <c r="V23" s="378"/>
      <c r="W23" s="378"/>
      <c r="X23" s="378"/>
      <c r="Y23" s="378"/>
      <c r="Z23" s="378"/>
      <c r="AA23" s="378"/>
      <c r="AB23" s="378"/>
      <c r="AC23" s="378"/>
      <c r="AD23" s="378"/>
      <c r="AE23" s="378"/>
      <c r="AF23" s="378"/>
      <c r="AG23" s="378"/>
      <c r="AH23" s="378"/>
      <c r="AI23" s="378"/>
      <c r="AJ23" s="378"/>
      <c r="AK23" s="378"/>
      <c r="AL23" s="378"/>
      <c r="AM23" s="378"/>
      <c r="AN23" s="378"/>
      <c r="AO23" s="25"/>
      <c r="AP23" s="25"/>
      <c r="AQ23" s="25"/>
      <c r="AR23" s="23"/>
      <c r="BE23" s="371"/>
    </row>
    <row r="24" spans="1:71" s="1" customFormat="1" ht="14.4" customHeight="1">
      <c r="B24" s="24"/>
      <c r="C24" s="25"/>
      <c r="D24" s="25"/>
      <c r="E24" s="25"/>
      <c r="F24" s="25"/>
      <c r="G24" s="25"/>
      <c r="H24" s="25"/>
      <c r="I24" s="25"/>
      <c r="J24" s="25"/>
      <c r="K24" s="25"/>
      <c r="L24" s="25"/>
      <c r="M24" s="25"/>
      <c r="N24" s="25"/>
      <c r="O24" s="25"/>
      <c r="P24" s="25"/>
      <c r="Q24" s="25"/>
      <c r="R24" s="25"/>
      <c r="S24" s="25"/>
      <c r="T24" s="25"/>
      <c r="U24" s="25"/>
      <c r="V24" s="25"/>
      <c r="W24" s="25"/>
      <c r="X24" s="25"/>
      <c r="Y24" s="25"/>
      <c r="Z24" s="25"/>
      <c r="AA24" s="25"/>
      <c r="AB24" s="25"/>
      <c r="AC24" s="25"/>
      <c r="AD24" s="25"/>
      <c r="AE24" s="25"/>
      <c r="AF24" s="25"/>
      <c r="AG24" s="25"/>
      <c r="AH24" s="25"/>
      <c r="AI24" s="25"/>
      <c r="AJ24" s="25"/>
      <c r="AK24" s="25"/>
      <c r="AL24" s="25"/>
      <c r="AM24" s="25"/>
      <c r="AN24" s="25"/>
      <c r="AO24" s="25"/>
      <c r="AP24" s="25"/>
      <c r="AQ24" s="25"/>
      <c r="AR24" s="23"/>
      <c r="BE24" s="371"/>
    </row>
    <row r="25" spans="1:71" s="1" customFormat="1" ht="6.9" customHeight="1">
      <c r="B25" s="24"/>
      <c r="C25" s="25"/>
      <c r="D25" s="36"/>
      <c r="E25" s="36"/>
      <c r="F25" s="36"/>
      <c r="G25" s="36"/>
      <c r="H25" s="36"/>
      <c r="I25" s="36"/>
      <c r="J25" s="36"/>
      <c r="K25" s="36"/>
      <c r="L25" s="36"/>
      <c r="M25" s="36"/>
      <c r="N25" s="36"/>
      <c r="O25" s="36"/>
      <c r="P25" s="36"/>
      <c r="Q25" s="36"/>
      <c r="R25" s="36"/>
      <c r="S25" s="36"/>
      <c r="T25" s="36"/>
      <c r="U25" s="36"/>
      <c r="V25" s="36"/>
      <c r="W25" s="36"/>
      <c r="X25" s="36"/>
      <c r="Y25" s="36"/>
      <c r="Z25" s="36"/>
      <c r="AA25" s="36"/>
      <c r="AB25" s="36"/>
      <c r="AC25" s="36"/>
      <c r="AD25" s="36"/>
      <c r="AE25" s="36"/>
      <c r="AF25" s="36"/>
      <c r="AG25" s="36"/>
      <c r="AH25" s="36"/>
      <c r="AI25" s="36"/>
      <c r="AJ25" s="36"/>
      <c r="AK25" s="36"/>
      <c r="AL25" s="36"/>
      <c r="AM25" s="36"/>
      <c r="AN25" s="36"/>
      <c r="AO25" s="36"/>
      <c r="AP25" s="25"/>
      <c r="AQ25" s="25"/>
      <c r="AR25" s="23"/>
      <c r="BE25" s="371"/>
    </row>
    <row r="26" spans="1:71" s="2" customFormat="1" ht="25.95" customHeight="1">
      <c r="A26" s="37"/>
      <c r="B26" s="38"/>
      <c r="C26" s="39"/>
      <c r="D26" s="40" t="s">
        <v>44</v>
      </c>
      <c r="E26" s="41"/>
      <c r="F26" s="41"/>
      <c r="G26" s="41"/>
      <c r="H26" s="41"/>
      <c r="I26" s="41"/>
      <c r="J26" s="41"/>
      <c r="K26" s="41"/>
      <c r="L26" s="41"/>
      <c r="M26" s="41"/>
      <c r="N26" s="41"/>
      <c r="O26" s="41"/>
      <c r="P26" s="41"/>
      <c r="Q26" s="41"/>
      <c r="R26" s="41"/>
      <c r="S26" s="41"/>
      <c r="T26" s="41"/>
      <c r="U26" s="41"/>
      <c r="V26" s="41"/>
      <c r="W26" s="41"/>
      <c r="X26" s="41"/>
      <c r="Y26" s="41"/>
      <c r="Z26" s="41"/>
      <c r="AA26" s="41"/>
      <c r="AB26" s="41"/>
      <c r="AC26" s="41"/>
      <c r="AD26" s="41"/>
      <c r="AE26" s="41"/>
      <c r="AF26" s="41"/>
      <c r="AG26" s="41"/>
      <c r="AH26" s="41"/>
      <c r="AI26" s="41"/>
      <c r="AJ26" s="41"/>
      <c r="AK26" s="379">
        <f>ROUND(AG54,2)</f>
        <v>0</v>
      </c>
      <c r="AL26" s="380"/>
      <c r="AM26" s="380"/>
      <c r="AN26" s="380"/>
      <c r="AO26" s="380"/>
      <c r="AP26" s="39"/>
      <c r="AQ26" s="39"/>
      <c r="AR26" s="42"/>
      <c r="BE26" s="371"/>
    </row>
    <row r="27" spans="1:71" s="2" customFormat="1" ht="6.9" customHeight="1">
      <c r="A27" s="37"/>
      <c r="B27" s="38"/>
      <c r="C27" s="39"/>
      <c r="D27" s="39"/>
      <c r="E27" s="39"/>
      <c r="F27" s="39"/>
      <c r="G27" s="39"/>
      <c r="H27" s="39"/>
      <c r="I27" s="39"/>
      <c r="J27" s="39"/>
      <c r="K27" s="39"/>
      <c r="L27" s="39"/>
      <c r="M27" s="39"/>
      <c r="N27" s="39"/>
      <c r="O27" s="39"/>
      <c r="P27" s="39"/>
      <c r="Q27" s="39"/>
      <c r="R27" s="39"/>
      <c r="S27" s="39"/>
      <c r="T27" s="39"/>
      <c r="U27" s="39"/>
      <c r="V27" s="39"/>
      <c r="W27" s="39"/>
      <c r="X27" s="39"/>
      <c r="Y27" s="39"/>
      <c r="Z27" s="39"/>
      <c r="AA27" s="39"/>
      <c r="AB27" s="39"/>
      <c r="AC27" s="39"/>
      <c r="AD27" s="39"/>
      <c r="AE27" s="39"/>
      <c r="AF27" s="39"/>
      <c r="AG27" s="39"/>
      <c r="AH27" s="39"/>
      <c r="AI27" s="39"/>
      <c r="AJ27" s="39"/>
      <c r="AK27" s="39"/>
      <c r="AL27" s="39"/>
      <c r="AM27" s="39"/>
      <c r="AN27" s="39"/>
      <c r="AO27" s="39"/>
      <c r="AP27" s="39"/>
      <c r="AQ27" s="39"/>
      <c r="AR27" s="42"/>
      <c r="BE27" s="371"/>
    </row>
    <row r="28" spans="1:71" s="2" customFormat="1" ht="13.2">
      <c r="A28" s="37"/>
      <c r="B28" s="38"/>
      <c r="C28" s="39"/>
      <c r="D28" s="39"/>
      <c r="E28" s="39"/>
      <c r="F28" s="39"/>
      <c r="G28" s="39"/>
      <c r="H28" s="39"/>
      <c r="I28" s="39"/>
      <c r="J28" s="39"/>
      <c r="K28" s="39"/>
      <c r="L28" s="381" t="s">
        <v>45</v>
      </c>
      <c r="M28" s="381"/>
      <c r="N28" s="381"/>
      <c r="O28" s="381"/>
      <c r="P28" s="381"/>
      <c r="Q28" s="39"/>
      <c r="R28" s="39"/>
      <c r="S28" s="39"/>
      <c r="T28" s="39"/>
      <c r="U28" s="39"/>
      <c r="V28" s="39"/>
      <c r="W28" s="381" t="s">
        <v>46</v>
      </c>
      <c r="X28" s="381"/>
      <c r="Y28" s="381"/>
      <c r="Z28" s="381"/>
      <c r="AA28" s="381"/>
      <c r="AB28" s="381"/>
      <c r="AC28" s="381"/>
      <c r="AD28" s="381"/>
      <c r="AE28" s="381"/>
      <c r="AF28" s="39"/>
      <c r="AG28" s="39"/>
      <c r="AH28" s="39"/>
      <c r="AI28" s="39"/>
      <c r="AJ28" s="39"/>
      <c r="AK28" s="381" t="s">
        <v>47</v>
      </c>
      <c r="AL28" s="381"/>
      <c r="AM28" s="381"/>
      <c r="AN28" s="381"/>
      <c r="AO28" s="381"/>
      <c r="AP28" s="39"/>
      <c r="AQ28" s="39"/>
      <c r="AR28" s="42"/>
      <c r="BE28" s="371"/>
    </row>
    <row r="29" spans="1:71" s="3" customFormat="1" ht="14.4" customHeight="1">
      <c r="B29" s="43"/>
      <c r="C29" s="44"/>
      <c r="D29" s="32" t="s">
        <v>48</v>
      </c>
      <c r="E29" s="44"/>
      <c r="F29" s="32" t="s">
        <v>49</v>
      </c>
      <c r="G29" s="44"/>
      <c r="H29" s="44"/>
      <c r="I29" s="44"/>
      <c r="J29" s="44"/>
      <c r="K29" s="44"/>
      <c r="L29" s="365">
        <v>0.21</v>
      </c>
      <c r="M29" s="364"/>
      <c r="N29" s="364"/>
      <c r="O29" s="364"/>
      <c r="P29" s="364"/>
      <c r="Q29" s="44"/>
      <c r="R29" s="44"/>
      <c r="S29" s="44"/>
      <c r="T29" s="44"/>
      <c r="U29" s="44"/>
      <c r="V29" s="44"/>
      <c r="W29" s="363">
        <f>ROUND(AZ54, 2)</f>
        <v>0</v>
      </c>
      <c r="X29" s="364"/>
      <c r="Y29" s="364"/>
      <c r="Z29" s="364"/>
      <c r="AA29" s="364"/>
      <c r="AB29" s="364"/>
      <c r="AC29" s="364"/>
      <c r="AD29" s="364"/>
      <c r="AE29" s="364"/>
      <c r="AF29" s="44"/>
      <c r="AG29" s="44"/>
      <c r="AH29" s="44"/>
      <c r="AI29" s="44"/>
      <c r="AJ29" s="44"/>
      <c r="AK29" s="363">
        <f>ROUND(AV54, 2)</f>
        <v>0</v>
      </c>
      <c r="AL29" s="364"/>
      <c r="AM29" s="364"/>
      <c r="AN29" s="364"/>
      <c r="AO29" s="364"/>
      <c r="AP29" s="44"/>
      <c r="AQ29" s="44"/>
      <c r="AR29" s="45"/>
      <c r="BE29" s="372"/>
    </row>
    <row r="30" spans="1:71" s="3" customFormat="1" ht="14.4" customHeight="1">
      <c r="B30" s="43"/>
      <c r="C30" s="44"/>
      <c r="D30" s="44"/>
      <c r="E30" s="44"/>
      <c r="F30" s="32" t="s">
        <v>50</v>
      </c>
      <c r="G30" s="44"/>
      <c r="H30" s="44"/>
      <c r="I30" s="44"/>
      <c r="J30" s="44"/>
      <c r="K30" s="44"/>
      <c r="L30" s="365">
        <v>0.12</v>
      </c>
      <c r="M30" s="364"/>
      <c r="N30" s="364"/>
      <c r="O30" s="364"/>
      <c r="P30" s="364"/>
      <c r="Q30" s="44"/>
      <c r="R30" s="44"/>
      <c r="S30" s="44"/>
      <c r="T30" s="44"/>
      <c r="U30" s="44"/>
      <c r="V30" s="44"/>
      <c r="W30" s="363">
        <f>ROUND(BA54, 2)</f>
        <v>0</v>
      </c>
      <c r="X30" s="364"/>
      <c r="Y30" s="364"/>
      <c r="Z30" s="364"/>
      <c r="AA30" s="364"/>
      <c r="AB30" s="364"/>
      <c r="AC30" s="364"/>
      <c r="AD30" s="364"/>
      <c r="AE30" s="364"/>
      <c r="AF30" s="44"/>
      <c r="AG30" s="44"/>
      <c r="AH30" s="44"/>
      <c r="AI30" s="44"/>
      <c r="AJ30" s="44"/>
      <c r="AK30" s="363">
        <f>ROUND(AW54, 2)</f>
        <v>0</v>
      </c>
      <c r="AL30" s="364"/>
      <c r="AM30" s="364"/>
      <c r="AN30" s="364"/>
      <c r="AO30" s="364"/>
      <c r="AP30" s="44"/>
      <c r="AQ30" s="44"/>
      <c r="AR30" s="45"/>
      <c r="BE30" s="372"/>
    </row>
    <row r="31" spans="1:71" s="3" customFormat="1" ht="14.4" hidden="1" customHeight="1">
      <c r="B31" s="43"/>
      <c r="C31" s="44"/>
      <c r="D31" s="44"/>
      <c r="E31" s="44"/>
      <c r="F31" s="32" t="s">
        <v>51</v>
      </c>
      <c r="G31" s="44"/>
      <c r="H31" s="44"/>
      <c r="I31" s="44"/>
      <c r="J31" s="44"/>
      <c r="K31" s="44"/>
      <c r="L31" s="365">
        <v>0.21</v>
      </c>
      <c r="M31" s="364"/>
      <c r="N31" s="364"/>
      <c r="O31" s="364"/>
      <c r="P31" s="364"/>
      <c r="Q31" s="44"/>
      <c r="R31" s="44"/>
      <c r="S31" s="44"/>
      <c r="T31" s="44"/>
      <c r="U31" s="44"/>
      <c r="V31" s="44"/>
      <c r="W31" s="363">
        <f>ROUND(BB54, 2)</f>
        <v>0</v>
      </c>
      <c r="X31" s="364"/>
      <c r="Y31" s="364"/>
      <c r="Z31" s="364"/>
      <c r="AA31" s="364"/>
      <c r="AB31" s="364"/>
      <c r="AC31" s="364"/>
      <c r="AD31" s="364"/>
      <c r="AE31" s="364"/>
      <c r="AF31" s="44"/>
      <c r="AG31" s="44"/>
      <c r="AH31" s="44"/>
      <c r="AI31" s="44"/>
      <c r="AJ31" s="44"/>
      <c r="AK31" s="363">
        <v>0</v>
      </c>
      <c r="AL31" s="364"/>
      <c r="AM31" s="364"/>
      <c r="AN31" s="364"/>
      <c r="AO31" s="364"/>
      <c r="AP31" s="44"/>
      <c r="AQ31" s="44"/>
      <c r="AR31" s="45"/>
      <c r="BE31" s="372"/>
    </row>
    <row r="32" spans="1:71" s="3" customFormat="1" ht="14.4" hidden="1" customHeight="1">
      <c r="B32" s="43"/>
      <c r="C32" s="44"/>
      <c r="D32" s="44"/>
      <c r="E32" s="44"/>
      <c r="F32" s="32" t="s">
        <v>52</v>
      </c>
      <c r="G32" s="44"/>
      <c r="H32" s="44"/>
      <c r="I32" s="44"/>
      <c r="J32" s="44"/>
      <c r="K32" s="44"/>
      <c r="L32" s="365">
        <v>0.12</v>
      </c>
      <c r="M32" s="364"/>
      <c r="N32" s="364"/>
      <c r="O32" s="364"/>
      <c r="P32" s="364"/>
      <c r="Q32" s="44"/>
      <c r="R32" s="44"/>
      <c r="S32" s="44"/>
      <c r="T32" s="44"/>
      <c r="U32" s="44"/>
      <c r="V32" s="44"/>
      <c r="W32" s="363">
        <f>ROUND(BC54, 2)</f>
        <v>0</v>
      </c>
      <c r="X32" s="364"/>
      <c r="Y32" s="364"/>
      <c r="Z32" s="364"/>
      <c r="AA32" s="364"/>
      <c r="AB32" s="364"/>
      <c r="AC32" s="364"/>
      <c r="AD32" s="364"/>
      <c r="AE32" s="364"/>
      <c r="AF32" s="44"/>
      <c r="AG32" s="44"/>
      <c r="AH32" s="44"/>
      <c r="AI32" s="44"/>
      <c r="AJ32" s="44"/>
      <c r="AK32" s="363">
        <v>0</v>
      </c>
      <c r="AL32" s="364"/>
      <c r="AM32" s="364"/>
      <c r="AN32" s="364"/>
      <c r="AO32" s="364"/>
      <c r="AP32" s="44"/>
      <c r="AQ32" s="44"/>
      <c r="AR32" s="45"/>
      <c r="BE32" s="372"/>
    </row>
    <row r="33" spans="1:57" s="3" customFormat="1" ht="14.4" hidden="1" customHeight="1">
      <c r="B33" s="43"/>
      <c r="C33" s="44"/>
      <c r="D33" s="44"/>
      <c r="E33" s="44"/>
      <c r="F33" s="32" t="s">
        <v>53</v>
      </c>
      <c r="G33" s="44"/>
      <c r="H33" s="44"/>
      <c r="I33" s="44"/>
      <c r="J33" s="44"/>
      <c r="K33" s="44"/>
      <c r="L33" s="365">
        <v>0</v>
      </c>
      <c r="M33" s="364"/>
      <c r="N33" s="364"/>
      <c r="O33" s="364"/>
      <c r="P33" s="364"/>
      <c r="Q33" s="44"/>
      <c r="R33" s="44"/>
      <c r="S33" s="44"/>
      <c r="T33" s="44"/>
      <c r="U33" s="44"/>
      <c r="V33" s="44"/>
      <c r="W33" s="363">
        <f>ROUND(BD54, 2)</f>
        <v>0</v>
      </c>
      <c r="X33" s="364"/>
      <c r="Y33" s="364"/>
      <c r="Z33" s="364"/>
      <c r="AA33" s="364"/>
      <c r="AB33" s="364"/>
      <c r="AC33" s="364"/>
      <c r="AD33" s="364"/>
      <c r="AE33" s="364"/>
      <c r="AF33" s="44"/>
      <c r="AG33" s="44"/>
      <c r="AH33" s="44"/>
      <c r="AI33" s="44"/>
      <c r="AJ33" s="44"/>
      <c r="AK33" s="363">
        <v>0</v>
      </c>
      <c r="AL33" s="364"/>
      <c r="AM33" s="364"/>
      <c r="AN33" s="364"/>
      <c r="AO33" s="364"/>
      <c r="AP33" s="44"/>
      <c r="AQ33" s="44"/>
      <c r="AR33" s="45"/>
    </row>
    <row r="34" spans="1:57" s="2" customFormat="1" ht="6.9" customHeight="1">
      <c r="A34" s="37"/>
      <c r="B34" s="38"/>
      <c r="C34" s="39"/>
      <c r="D34" s="39"/>
      <c r="E34" s="39"/>
      <c r="F34" s="39"/>
      <c r="G34" s="39"/>
      <c r="H34" s="39"/>
      <c r="I34" s="39"/>
      <c r="J34" s="39"/>
      <c r="K34" s="39"/>
      <c r="L34" s="39"/>
      <c r="M34" s="39"/>
      <c r="N34" s="39"/>
      <c r="O34" s="39"/>
      <c r="P34" s="39"/>
      <c r="Q34" s="39"/>
      <c r="R34" s="39"/>
      <c r="S34" s="39"/>
      <c r="T34" s="39"/>
      <c r="U34" s="39"/>
      <c r="V34" s="39"/>
      <c r="W34" s="39"/>
      <c r="X34" s="39"/>
      <c r="Y34" s="39"/>
      <c r="Z34" s="39"/>
      <c r="AA34" s="39"/>
      <c r="AB34" s="39"/>
      <c r="AC34" s="39"/>
      <c r="AD34" s="39"/>
      <c r="AE34" s="39"/>
      <c r="AF34" s="39"/>
      <c r="AG34" s="39"/>
      <c r="AH34" s="39"/>
      <c r="AI34" s="39"/>
      <c r="AJ34" s="39"/>
      <c r="AK34" s="39"/>
      <c r="AL34" s="39"/>
      <c r="AM34" s="39"/>
      <c r="AN34" s="39"/>
      <c r="AO34" s="39"/>
      <c r="AP34" s="39"/>
      <c r="AQ34" s="39"/>
      <c r="AR34" s="42"/>
      <c r="BE34" s="37"/>
    </row>
    <row r="35" spans="1:57" s="2" customFormat="1" ht="25.95" customHeight="1">
      <c r="A35" s="37"/>
      <c r="B35" s="38"/>
      <c r="C35" s="46"/>
      <c r="D35" s="47" t="s">
        <v>54</v>
      </c>
      <c r="E35" s="48"/>
      <c r="F35" s="48"/>
      <c r="G35" s="48"/>
      <c r="H35" s="48"/>
      <c r="I35" s="48"/>
      <c r="J35" s="48"/>
      <c r="K35" s="48"/>
      <c r="L35" s="48"/>
      <c r="M35" s="48"/>
      <c r="N35" s="48"/>
      <c r="O35" s="48"/>
      <c r="P35" s="48"/>
      <c r="Q35" s="48"/>
      <c r="R35" s="48"/>
      <c r="S35" s="48"/>
      <c r="T35" s="49" t="s">
        <v>55</v>
      </c>
      <c r="U35" s="48"/>
      <c r="V35" s="48"/>
      <c r="W35" s="48"/>
      <c r="X35" s="369" t="s">
        <v>56</v>
      </c>
      <c r="Y35" s="367"/>
      <c r="Z35" s="367"/>
      <c r="AA35" s="367"/>
      <c r="AB35" s="367"/>
      <c r="AC35" s="48"/>
      <c r="AD35" s="48"/>
      <c r="AE35" s="48"/>
      <c r="AF35" s="48"/>
      <c r="AG35" s="48"/>
      <c r="AH35" s="48"/>
      <c r="AI35" s="48"/>
      <c r="AJ35" s="48"/>
      <c r="AK35" s="366">
        <f>SUM(AK26:AK33)</f>
        <v>0</v>
      </c>
      <c r="AL35" s="367"/>
      <c r="AM35" s="367"/>
      <c r="AN35" s="367"/>
      <c r="AO35" s="368"/>
      <c r="AP35" s="46"/>
      <c r="AQ35" s="46"/>
      <c r="AR35" s="42"/>
      <c r="BE35" s="37"/>
    </row>
    <row r="36" spans="1:57" s="2" customFormat="1" ht="6.9" customHeight="1">
      <c r="A36" s="37"/>
      <c r="B36" s="38"/>
      <c r="C36" s="39"/>
      <c r="D36" s="39"/>
      <c r="E36" s="39"/>
      <c r="F36" s="39"/>
      <c r="G36" s="39"/>
      <c r="H36" s="39"/>
      <c r="I36" s="39"/>
      <c r="J36" s="39"/>
      <c r="K36" s="39"/>
      <c r="L36" s="39"/>
      <c r="M36" s="39"/>
      <c r="N36" s="39"/>
      <c r="O36" s="39"/>
      <c r="P36" s="39"/>
      <c r="Q36" s="39"/>
      <c r="R36" s="39"/>
      <c r="S36" s="39"/>
      <c r="T36" s="39"/>
      <c r="U36" s="39"/>
      <c r="V36" s="39"/>
      <c r="W36" s="39"/>
      <c r="X36" s="39"/>
      <c r="Y36" s="39"/>
      <c r="Z36" s="39"/>
      <c r="AA36" s="39"/>
      <c r="AB36" s="39"/>
      <c r="AC36" s="39"/>
      <c r="AD36" s="39"/>
      <c r="AE36" s="39"/>
      <c r="AF36" s="39"/>
      <c r="AG36" s="39"/>
      <c r="AH36" s="39"/>
      <c r="AI36" s="39"/>
      <c r="AJ36" s="39"/>
      <c r="AK36" s="39"/>
      <c r="AL36" s="39"/>
      <c r="AM36" s="39"/>
      <c r="AN36" s="39"/>
      <c r="AO36" s="39"/>
      <c r="AP36" s="39"/>
      <c r="AQ36" s="39"/>
      <c r="AR36" s="42"/>
      <c r="BE36" s="37"/>
    </row>
    <row r="37" spans="1:57" s="2" customFormat="1" ht="6.9" customHeight="1">
      <c r="A37" s="37"/>
      <c r="B37" s="50"/>
      <c r="C37" s="51"/>
      <c r="D37" s="51"/>
      <c r="E37" s="51"/>
      <c r="F37" s="51"/>
      <c r="G37" s="51"/>
      <c r="H37" s="51"/>
      <c r="I37" s="51"/>
      <c r="J37" s="51"/>
      <c r="K37" s="51"/>
      <c r="L37" s="51"/>
      <c r="M37" s="51"/>
      <c r="N37" s="51"/>
      <c r="O37" s="51"/>
      <c r="P37" s="51"/>
      <c r="Q37" s="51"/>
      <c r="R37" s="51"/>
      <c r="S37" s="51"/>
      <c r="T37" s="51"/>
      <c r="U37" s="51"/>
      <c r="V37" s="51"/>
      <c r="W37" s="51"/>
      <c r="X37" s="51"/>
      <c r="Y37" s="51"/>
      <c r="Z37" s="51"/>
      <c r="AA37" s="51"/>
      <c r="AB37" s="51"/>
      <c r="AC37" s="51"/>
      <c r="AD37" s="51"/>
      <c r="AE37" s="51"/>
      <c r="AF37" s="51"/>
      <c r="AG37" s="51"/>
      <c r="AH37" s="51"/>
      <c r="AI37" s="51"/>
      <c r="AJ37" s="51"/>
      <c r="AK37" s="51"/>
      <c r="AL37" s="51"/>
      <c r="AM37" s="51"/>
      <c r="AN37" s="51"/>
      <c r="AO37" s="51"/>
      <c r="AP37" s="51"/>
      <c r="AQ37" s="51"/>
      <c r="AR37" s="42"/>
      <c r="BE37" s="37"/>
    </row>
    <row r="41" spans="1:57" s="2" customFormat="1" ht="6.9" customHeight="1">
      <c r="A41" s="37"/>
      <c r="B41" s="52"/>
      <c r="C41" s="53"/>
      <c r="D41" s="53"/>
      <c r="E41" s="53"/>
      <c r="F41" s="53"/>
      <c r="G41" s="53"/>
      <c r="H41" s="53"/>
      <c r="I41" s="53"/>
      <c r="J41" s="53"/>
      <c r="K41" s="53"/>
      <c r="L41" s="53"/>
      <c r="M41" s="53"/>
      <c r="N41" s="53"/>
      <c r="O41" s="53"/>
      <c r="P41" s="53"/>
      <c r="Q41" s="53"/>
      <c r="R41" s="53"/>
      <c r="S41" s="53"/>
      <c r="T41" s="53"/>
      <c r="U41" s="53"/>
      <c r="V41" s="53"/>
      <c r="W41" s="53"/>
      <c r="X41" s="53"/>
      <c r="Y41" s="53"/>
      <c r="Z41" s="53"/>
      <c r="AA41" s="53"/>
      <c r="AB41" s="53"/>
      <c r="AC41" s="53"/>
      <c r="AD41" s="53"/>
      <c r="AE41" s="53"/>
      <c r="AF41" s="53"/>
      <c r="AG41" s="53"/>
      <c r="AH41" s="53"/>
      <c r="AI41" s="53"/>
      <c r="AJ41" s="53"/>
      <c r="AK41" s="53"/>
      <c r="AL41" s="53"/>
      <c r="AM41" s="53"/>
      <c r="AN41" s="53"/>
      <c r="AO41" s="53"/>
      <c r="AP41" s="53"/>
      <c r="AQ41" s="53"/>
      <c r="AR41" s="42"/>
      <c r="BE41" s="37"/>
    </row>
    <row r="42" spans="1:57" s="2" customFormat="1" ht="24.9" customHeight="1">
      <c r="A42" s="37"/>
      <c r="B42" s="38"/>
      <c r="C42" s="26" t="s">
        <v>57</v>
      </c>
      <c r="D42" s="39"/>
      <c r="E42" s="39"/>
      <c r="F42" s="39"/>
      <c r="G42" s="39"/>
      <c r="H42" s="39"/>
      <c r="I42" s="39"/>
      <c r="J42" s="39"/>
      <c r="K42" s="39"/>
      <c r="L42" s="39"/>
      <c r="M42" s="39"/>
      <c r="N42" s="39"/>
      <c r="O42" s="39"/>
      <c r="P42" s="39"/>
      <c r="Q42" s="39"/>
      <c r="R42" s="39"/>
      <c r="S42" s="39"/>
      <c r="T42" s="39"/>
      <c r="U42" s="39"/>
      <c r="V42" s="39"/>
      <c r="W42" s="39"/>
      <c r="X42" s="39"/>
      <c r="Y42" s="39"/>
      <c r="Z42" s="39"/>
      <c r="AA42" s="39"/>
      <c r="AB42" s="39"/>
      <c r="AC42" s="39"/>
      <c r="AD42" s="39"/>
      <c r="AE42" s="39"/>
      <c r="AF42" s="39"/>
      <c r="AG42" s="39"/>
      <c r="AH42" s="39"/>
      <c r="AI42" s="39"/>
      <c r="AJ42" s="39"/>
      <c r="AK42" s="39"/>
      <c r="AL42" s="39"/>
      <c r="AM42" s="39"/>
      <c r="AN42" s="39"/>
      <c r="AO42" s="39"/>
      <c r="AP42" s="39"/>
      <c r="AQ42" s="39"/>
      <c r="AR42" s="42"/>
      <c r="BE42" s="37"/>
    </row>
    <row r="43" spans="1:57" s="2" customFormat="1" ht="6.9" customHeight="1">
      <c r="A43" s="37"/>
      <c r="B43" s="38"/>
      <c r="C43" s="39"/>
      <c r="D43" s="39"/>
      <c r="E43" s="39"/>
      <c r="F43" s="39"/>
      <c r="G43" s="39"/>
      <c r="H43" s="39"/>
      <c r="I43" s="39"/>
      <c r="J43" s="39"/>
      <c r="K43" s="39"/>
      <c r="L43" s="39"/>
      <c r="M43" s="39"/>
      <c r="N43" s="39"/>
      <c r="O43" s="39"/>
      <c r="P43" s="39"/>
      <c r="Q43" s="39"/>
      <c r="R43" s="39"/>
      <c r="S43" s="39"/>
      <c r="T43" s="39"/>
      <c r="U43" s="39"/>
      <c r="V43" s="39"/>
      <c r="W43" s="39"/>
      <c r="X43" s="39"/>
      <c r="Y43" s="39"/>
      <c r="Z43" s="39"/>
      <c r="AA43" s="39"/>
      <c r="AB43" s="39"/>
      <c r="AC43" s="39"/>
      <c r="AD43" s="39"/>
      <c r="AE43" s="39"/>
      <c r="AF43" s="39"/>
      <c r="AG43" s="39"/>
      <c r="AH43" s="39"/>
      <c r="AI43" s="39"/>
      <c r="AJ43" s="39"/>
      <c r="AK43" s="39"/>
      <c r="AL43" s="39"/>
      <c r="AM43" s="39"/>
      <c r="AN43" s="39"/>
      <c r="AO43" s="39"/>
      <c r="AP43" s="39"/>
      <c r="AQ43" s="39"/>
      <c r="AR43" s="42"/>
      <c r="BE43" s="37"/>
    </row>
    <row r="44" spans="1:57" s="4" customFormat="1" ht="12" customHeight="1">
      <c r="B44" s="54"/>
      <c r="C44" s="32" t="s">
        <v>13</v>
      </c>
      <c r="D44" s="55"/>
      <c r="E44" s="55"/>
      <c r="F44" s="55"/>
      <c r="G44" s="55"/>
      <c r="H44" s="55"/>
      <c r="I44" s="55"/>
      <c r="J44" s="55"/>
      <c r="K44" s="55"/>
      <c r="L44" s="55" t="str">
        <f>K5</f>
        <v>2026_AZPROJECT_002</v>
      </c>
      <c r="M44" s="55"/>
      <c r="N44" s="55"/>
      <c r="O44" s="55"/>
      <c r="P44" s="55"/>
      <c r="Q44" s="55"/>
      <c r="R44" s="55"/>
      <c r="S44" s="55"/>
      <c r="T44" s="55"/>
      <c r="U44" s="55"/>
      <c r="V44" s="55"/>
      <c r="W44" s="55"/>
      <c r="X44" s="55"/>
      <c r="Y44" s="55"/>
      <c r="Z44" s="55"/>
      <c r="AA44" s="55"/>
      <c r="AB44" s="55"/>
      <c r="AC44" s="55"/>
      <c r="AD44" s="55"/>
      <c r="AE44" s="55"/>
      <c r="AF44" s="55"/>
      <c r="AG44" s="55"/>
      <c r="AH44" s="55"/>
      <c r="AI44" s="55"/>
      <c r="AJ44" s="55"/>
      <c r="AK44" s="55"/>
      <c r="AL44" s="55"/>
      <c r="AM44" s="55"/>
      <c r="AN44" s="55"/>
      <c r="AO44" s="55"/>
      <c r="AP44" s="55"/>
      <c r="AQ44" s="55"/>
      <c r="AR44" s="56"/>
    </row>
    <row r="45" spans="1:57" s="5" customFormat="1" ht="36.9" customHeight="1">
      <c r="B45" s="57"/>
      <c r="C45" s="58" t="s">
        <v>16</v>
      </c>
      <c r="D45" s="59"/>
      <c r="E45" s="59"/>
      <c r="F45" s="59"/>
      <c r="G45" s="59"/>
      <c r="H45" s="59"/>
      <c r="I45" s="59"/>
      <c r="J45" s="59"/>
      <c r="K45" s="59"/>
      <c r="L45" s="391" t="str">
        <f>K6</f>
        <v>STAVEBNÍ ÚPRAVY A PŘÍSTAVBA ČÁSTI OBJEKTU ZŠ V. HAVLA, PODĚBRADY</v>
      </c>
      <c r="M45" s="392"/>
      <c r="N45" s="392"/>
      <c r="O45" s="392"/>
      <c r="P45" s="392"/>
      <c r="Q45" s="392"/>
      <c r="R45" s="392"/>
      <c r="S45" s="392"/>
      <c r="T45" s="392"/>
      <c r="U45" s="392"/>
      <c r="V45" s="392"/>
      <c r="W45" s="392"/>
      <c r="X45" s="392"/>
      <c r="Y45" s="392"/>
      <c r="Z45" s="392"/>
      <c r="AA45" s="392"/>
      <c r="AB45" s="392"/>
      <c r="AC45" s="392"/>
      <c r="AD45" s="392"/>
      <c r="AE45" s="392"/>
      <c r="AF45" s="392"/>
      <c r="AG45" s="392"/>
      <c r="AH45" s="392"/>
      <c r="AI45" s="392"/>
      <c r="AJ45" s="392"/>
      <c r="AK45" s="392"/>
      <c r="AL45" s="392"/>
      <c r="AM45" s="392"/>
      <c r="AN45" s="392"/>
      <c r="AO45" s="392"/>
      <c r="AP45" s="59"/>
      <c r="AQ45" s="59"/>
      <c r="AR45" s="60"/>
    </row>
    <row r="46" spans="1:57" s="2" customFormat="1" ht="6.9" customHeight="1">
      <c r="A46" s="37"/>
      <c r="B46" s="38"/>
      <c r="C46" s="39"/>
      <c r="D46" s="39"/>
      <c r="E46" s="39"/>
      <c r="F46" s="39"/>
      <c r="G46" s="39"/>
      <c r="H46" s="39"/>
      <c r="I46" s="39"/>
      <c r="J46" s="39"/>
      <c r="K46" s="39"/>
      <c r="L46" s="39"/>
      <c r="M46" s="39"/>
      <c r="N46" s="39"/>
      <c r="O46" s="39"/>
      <c r="P46" s="39"/>
      <c r="Q46" s="39"/>
      <c r="R46" s="39"/>
      <c r="S46" s="39"/>
      <c r="T46" s="39"/>
      <c r="U46" s="39"/>
      <c r="V46" s="39"/>
      <c r="W46" s="39"/>
      <c r="X46" s="39"/>
      <c r="Y46" s="39"/>
      <c r="Z46" s="39"/>
      <c r="AA46" s="39"/>
      <c r="AB46" s="39"/>
      <c r="AC46" s="39"/>
      <c r="AD46" s="39"/>
      <c r="AE46" s="39"/>
      <c r="AF46" s="39"/>
      <c r="AG46" s="39"/>
      <c r="AH46" s="39"/>
      <c r="AI46" s="39"/>
      <c r="AJ46" s="39"/>
      <c r="AK46" s="39"/>
      <c r="AL46" s="39"/>
      <c r="AM46" s="39"/>
      <c r="AN46" s="39"/>
      <c r="AO46" s="39"/>
      <c r="AP46" s="39"/>
      <c r="AQ46" s="39"/>
      <c r="AR46" s="42"/>
      <c r="BE46" s="37"/>
    </row>
    <row r="47" spans="1:57" s="2" customFormat="1" ht="12" customHeight="1">
      <c r="A47" s="37"/>
      <c r="B47" s="38"/>
      <c r="C47" s="32" t="s">
        <v>21</v>
      </c>
      <c r="D47" s="39"/>
      <c r="E47" s="39"/>
      <c r="F47" s="39"/>
      <c r="G47" s="39"/>
      <c r="H47" s="39"/>
      <c r="I47" s="39"/>
      <c r="J47" s="39"/>
      <c r="K47" s="39"/>
      <c r="L47" s="61" t="str">
        <f>IF(K8="","",K8)</f>
        <v>Poděbrady</v>
      </c>
      <c r="M47" s="39"/>
      <c r="N47" s="39"/>
      <c r="O47" s="39"/>
      <c r="P47" s="39"/>
      <c r="Q47" s="39"/>
      <c r="R47" s="39"/>
      <c r="S47" s="39"/>
      <c r="T47" s="39"/>
      <c r="U47" s="39"/>
      <c r="V47" s="39"/>
      <c r="W47" s="39"/>
      <c r="X47" s="39"/>
      <c r="Y47" s="39"/>
      <c r="Z47" s="39"/>
      <c r="AA47" s="39"/>
      <c r="AB47" s="39"/>
      <c r="AC47" s="39"/>
      <c r="AD47" s="39"/>
      <c r="AE47" s="39"/>
      <c r="AF47" s="39"/>
      <c r="AG47" s="39"/>
      <c r="AH47" s="39"/>
      <c r="AI47" s="32" t="s">
        <v>23</v>
      </c>
      <c r="AJ47" s="39"/>
      <c r="AK47" s="39"/>
      <c r="AL47" s="39"/>
      <c r="AM47" s="393" t="str">
        <f>IF(AN8= "","",AN8)</f>
        <v>24. 7. 2026</v>
      </c>
      <c r="AN47" s="393"/>
      <c r="AO47" s="39"/>
      <c r="AP47" s="39"/>
      <c r="AQ47" s="39"/>
      <c r="AR47" s="42"/>
      <c r="BE47" s="37"/>
    </row>
    <row r="48" spans="1:57" s="2" customFormat="1" ht="6.9" customHeight="1">
      <c r="A48" s="37"/>
      <c r="B48" s="38"/>
      <c r="C48" s="39"/>
      <c r="D48" s="39"/>
      <c r="E48" s="39"/>
      <c r="F48" s="39"/>
      <c r="G48" s="39"/>
      <c r="H48" s="39"/>
      <c r="I48" s="39"/>
      <c r="J48" s="39"/>
      <c r="K48" s="39"/>
      <c r="L48" s="39"/>
      <c r="M48" s="39"/>
      <c r="N48" s="39"/>
      <c r="O48" s="39"/>
      <c r="P48" s="39"/>
      <c r="Q48" s="39"/>
      <c r="R48" s="39"/>
      <c r="S48" s="39"/>
      <c r="T48" s="39"/>
      <c r="U48" s="39"/>
      <c r="V48" s="39"/>
      <c r="W48" s="39"/>
      <c r="X48" s="39"/>
      <c r="Y48" s="39"/>
      <c r="Z48" s="39"/>
      <c r="AA48" s="39"/>
      <c r="AB48" s="39"/>
      <c r="AC48" s="39"/>
      <c r="AD48" s="39"/>
      <c r="AE48" s="39"/>
      <c r="AF48" s="39"/>
      <c r="AG48" s="39"/>
      <c r="AH48" s="39"/>
      <c r="AI48" s="39"/>
      <c r="AJ48" s="39"/>
      <c r="AK48" s="39"/>
      <c r="AL48" s="39"/>
      <c r="AM48" s="39"/>
      <c r="AN48" s="39"/>
      <c r="AO48" s="39"/>
      <c r="AP48" s="39"/>
      <c r="AQ48" s="39"/>
      <c r="AR48" s="42"/>
      <c r="BE48" s="37"/>
    </row>
    <row r="49" spans="1:91" s="2" customFormat="1" ht="25.65" customHeight="1">
      <c r="A49" s="37"/>
      <c r="B49" s="38"/>
      <c r="C49" s="32" t="s">
        <v>25</v>
      </c>
      <c r="D49" s="39"/>
      <c r="E49" s="39"/>
      <c r="F49" s="39"/>
      <c r="G49" s="39"/>
      <c r="H49" s="39"/>
      <c r="I49" s="39"/>
      <c r="J49" s="39"/>
      <c r="K49" s="39"/>
      <c r="L49" s="55" t="str">
        <f>IF(E11= "","",E11)</f>
        <v>MĚSTO PODĚBRADY, JIŘÍHO NÁMĚSTÍ 20/1</v>
      </c>
      <c r="M49" s="39"/>
      <c r="N49" s="39"/>
      <c r="O49" s="39"/>
      <c r="P49" s="39"/>
      <c r="Q49" s="39"/>
      <c r="R49" s="39"/>
      <c r="S49" s="39"/>
      <c r="T49" s="39"/>
      <c r="U49" s="39"/>
      <c r="V49" s="39"/>
      <c r="W49" s="39"/>
      <c r="X49" s="39"/>
      <c r="Y49" s="39"/>
      <c r="Z49" s="39"/>
      <c r="AA49" s="39"/>
      <c r="AB49" s="39"/>
      <c r="AC49" s="39"/>
      <c r="AD49" s="39"/>
      <c r="AE49" s="39"/>
      <c r="AF49" s="39"/>
      <c r="AG49" s="39"/>
      <c r="AH49" s="39"/>
      <c r="AI49" s="32" t="s">
        <v>33</v>
      </c>
      <c r="AJ49" s="39"/>
      <c r="AK49" s="39"/>
      <c r="AL49" s="39"/>
      <c r="AM49" s="394" t="str">
        <f>IF(E17="","",E17)</f>
        <v>AZ PROJECT spol. s r.o., Plynárenská 830, Kolín</v>
      </c>
      <c r="AN49" s="395"/>
      <c r="AO49" s="395"/>
      <c r="AP49" s="395"/>
      <c r="AQ49" s="39"/>
      <c r="AR49" s="42"/>
      <c r="AS49" s="396" t="s">
        <v>58</v>
      </c>
      <c r="AT49" s="397"/>
      <c r="AU49" s="63"/>
      <c r="AV49" s="63"/>
      <c r="AW49" s="63"/>
      <c r="AX49" s="63"/>
      <c r="AY49" s="63"/>
      <c r="AZ49" s="63"/>
      <c r="BA49" s="63"/>
      <c r="BB49" s="63"/>
      <c r="BC49" s="63"/>
      <c r="BD49" s="64"/>
      <c r="BE49" s="37"/>
    </row>
    <row r="50" spans="1:91" s="2" customFormat="1" ht="15.15" customHeight="1">
      <c r="A50" s="37"/>
      <c r="B50" s="38"/>
      <c r="C50" s="32" t="s">
        <v>31</v>
      </c>
      <c r="D50" s="39"/>
      <c r="E50" s="39"/>
      <c r="F50" s="39"/>
      <c r="G50" s="39"/>
      <c r="H50" s="39"/>
      <c r="I50" s="39"/>
      <c r="J50" s="39"/>
      <c r="K50" s="39"/>
      <c r="L50" s="55" t="str">
        <f>IF(E14= "Vyplň údaj","",E14)</f>
        <v/>
      </c>
      <c r="M50" s="39"/>
      <c r="N50" s="39"/>
      <c r="O50" s="39"/>
      <c r="P50" s="39"/>
      <c r="Q50" s="39"/>
      <c r="R50" s="39"/>
      <c r="S50" s="39"/>
      <c r="T50" s="39"/>
      <c r="U50" s="39"/>
      <c r="V50" s="39"/>
      <c r="W50" s="39"/>
      <c r="X50" s="39"/>
      <c r="Y50" s="39"/>
      <c r="Z50" s="39"/>
      <c r="AA50" s="39"/>
      <c r="AB50" s="39"/>
      <c r="AC50" s="39"/>
      <c r="AD50" s="39"/>
      <c r="AE50" s="39"/>
      <c r="AF50" s="39"/>
      <c r="AG50" s="39"/>
      <c r="AH50" s="39"/>
      <c r="AI50" s="32" t="s">
        <v>38</v>
      </c>
      <c r="AJ50" s="39"/>
      <c r="AK50" s="39"/>
      <c r="AL50" s="39"/>
      <c r="AM50" s="394" t="str">
        <f>IF(E20="","",E20)</f>
        <v>Ing. Luboš Michalec</v>
      </c>
      <c r="AN50" s="395"/>
      <c r="AO50" s="395"/>
      <c r="AP50" s="395"/>
      <c r="AQ50" s="39"/>
      <c r="AR50" s="42"/>
      <c r="AS50" s="398"/>
      <c r="AT50" s="399"/>
      <c r="AU50" s="65"/>
      <c r="AV50" s="65"/>
      <c r="AW50" s="65"/>
      <c r="AX50" s="65"/>
      <c r="AY50" s="65"/>
      <c r="AZ50" s="65"/>
      <c r="BA50" s="65"/>
      <c r="BB50" s="65"/>
      <c r="BC50" s="65"/>
      <c r="BD50" s="66"/>
      <c r="BE50" s="37"/>
    </row>
    <row r="51" spans="1:91" s="2" customFormat="1" ht="10.8" customHeight="1">
      <c r="A51" s="37"/>
      <c r="B51" s="38"/>
      <c r="C51" s="39"/>
      <c r="D51" s="39"/>
      <c r="E51" s="39"/>
      <c r="F51" s="39"/>
      <c r="G51" s="39"/>
      <c r="H51" s="39"/>
      <c r="I51" s="39"/>
      <c r="J51" s="39"/>
      <c r="K51" s="39"/>
      <c r="L51" s="39"/>
      <c r="M51" s="39"/>
      <c r="N51" s="39"/>
      <c r="O51" s="39"/>
      <c r="P51" s="39"/>
      <c r="Q51" s="39"/>
      <c r="R51" s="39"/>
      <c r="S51" s="39"/>
      <c r="T51" s="39"/>
      <c r="U51" s="39"/>
      <c r="V51" s="39"/>
      <c r="W51" s="39"/>
      <c r="X51" s="39"/>
      <c r="Y51" s="39"/>
      <c r="Z51" s="39"/>
      <c r="AA51" s="39"/>
      <c r="AB51" s="39"/>
      <c r="AC51" s="39"/>
      <c r="AD51" s="39"/>
      <c r="AE51" s="39"/>
      <c r="AF51" s="39"/>
      <c r="AG51" s="39"/>
      <c r="AH51" s="39"/>
      <c r="AI51" s="39"/>
      <c r="AJ51" s="39"/>
      <c r="AK51" s="39"/>
      <c r="AL51" s="39"/>
      <c r="AM51" s="39"/>
      <c r="AN51" s="39"/>
      <c r="AO51" s="39"/>
      <c r="AP51" s="39"/>
      <c r="AQ51" s="39"/>
      <c r="AR51" s="42"/>
      <c r="AS51" s="400"/>
      <c r="AT51" s="401"/>
      <c r="AU51" s="67"/>
      <c r="AV51" s="67"/>
      <c r="AW51" s="67"/>
      <c r="AX51" s="67"/>
      <c r="AY51" s="67"/>
      <c r="AZ51" s="67"/>
      <c r="BA51" s="67"/>
      <c r="BB51" s="67"/>
      <c r="BC51" s="67"/>
      <c r="BD51" s="68"/>
      <c r="BE51" s="37"/>
    </row>
    <row r="52" spans="1:91" s="2" customFormat="1" ht="29.25" customHeight="1">
      <c r="A52" s="37"/>
      <c r="B52" s="38"/>
      <c r="C52" s="387" t="s">
        <v>59</v>
      </c>
      <c r="D52" s="388"/>
      <c r="E52" s="388"/>
      <c r="F52" s="388"/>
      <c r="G52" s="388"/>
      <c r="H52" s="69"/>
      <c r="I52" s="390" t="s">
        <v>60</v>
      </c>
      <c r="J52" s="388"/>
      <c r="K52" s="388"/>
      <c r="L52" s="388"/>
      <c r="M52" s="388"/>
      <c r="N52" s="388"/>
      <c r="O52" s="388"/>
      <c r="P52" s="388"/>
      <c r="Q52" s="388"/>
      <c r="R52" s="388"/>
      <c r="S52" s="388"/>
      <c r="T52" s="388"/>
      <c r="U52" s="388"/>
      <c r="V52" s="388"/>
      <c r="W52" s="388"/>
      <c r="X52" s="388"/>
      <c r="Y52" s="388"/>
      <c r="Z52" s="388"/>
      <c r="AA52" s="388"/>
      <c r="AB52" s="388"/>
      <c r="AC52" s="388"/>
      <c r="AD52" s="388"/>
      <c r="AE52" s="388"/>
      <c r="AF52" s="388"/>
      <c r="AG52" s="389" t="s">
        <v>61</v>
      </c>
      <c r="AH52" s="388"/>
      <c r="AI52" s="388"/>
      <c r="AJ52" s="388"/>
      <c r="AK52" s="388"/>
      <c r="AL52" s="388"/>
      <c r="AM52" s="388"/>
      <c r="AN52" s="390" t="s">
        <v>62</v>
      </c>
      <c r="AO52" s="388"/>
      <c r="AP52" s="388"/>
      <c r="AQ52" s="70" t="s">
        <v>63</v>
      </c>
      <c r="AR52" s="42"/>
      <c r="AS52" s="71" t="s">
        <v>64</v>
      </c>
      <c r="AT52" s="72" t="s">
        <v>65</v>
      </c>
      <c r="AU52" s="72" t="s">
        <v>66</v>
      </c>
      <c r="AV52" s="72" t="s">
        <v>67</v>
      </c>
      <c r="AW52" s="72" t="s">
        <v>68</v>
      </c>
      <c r="AX52" s="72" t="s">
        <v>69</v>
      </c>
      <c r="AY52" s="72" t="s">
        <v>70</v>
      </c>
      <c r="AZ52" s="72" t="s">
        <v>71</v>
      </c>
      <c r="BA52" s="72" t="s">
        <v>72</v>
      </c>
      <c r="BB52" s="72" t="s">
        <v>73</v>
      </c>
      <c r="BC52" s="72" t="s">
        <v>74</v>
      </c>
      <c r="BD52" s="73" t="s">
        <v>75</v>
      </c>
      <c r="BE52" s="37"/>
    </row>
    <row r="53" spans="1:91" s="2" customFormat="1" ht="10.8" customHeight="1">
      <c r="A53" s="37"/>
      <c r="B53" s="38"/>
      <c r="C53" s="39"/>
      <c r="D53" s="39"/>
      <c r="E53" s="39"/>
      <c r="F53" s="39"/>
      <c r="G53" s="39"/>
      <c r="H53" s="39"/>
      <c r="I53" s="39"/>
      <c r="J53" s="39"/>
      <c r="K53" s="39"/>
      <c r="L53" s="39"/>
      <c r="M53" s="39"/>
      <c r="N53" s="39"/>
      <c r="O53" s="39"/>
      <c r="P53" s="39"/>
      <c r="Q53" s="39"/>
      <c r="R53" s="39"/>
      <c r="S53" s="39"/>
      <c r="T53" s="39"/>
      <c r="U53" s="39"/>
      <c r="V53" s="39"/>
      <c r="W53" s="39"/>
      <c r="X53" s="39"/>
      <c r="Y53" s="39"/>
      <c r="Z53" s="39"/>
      <c r="AA53" s="39"/>
      <c r="AB53" s="39"/>
      <c r="AC53" s="39"/>
      <c r="AD53" s="39"/>
      <c r="AE53" s="39"/>
      <c r="AF53" s="39"/>
      <c r="AG53" s="39"/>
      <c r="AH53" s="39"/>
      <c r="AI53" s="39"/>
      <c r="AJ53" s="39"/>
      <c r="AK53" s="39"/>
      <c r="AL53" s="39"/>
      <c r="AM53" s="39"/>
      <c r="AN53" s="39"/>
      <c r="AO53" s="39"/>
      <c r="AP53" s="39"/>
      <c r="AQ53" s="39"/>
      <c r="AR53" s="42"/>
      <c r="AS53" s="74"/>
      <c r="AT53" s="75"/>
      <c r="AU53" s="75"/>
      <c r="AV53" s="75"/>
      <c r="AW53" s="75"/>
      <c r="AX53" s="75"/>
      <c r="AY53" s="75"/>
      <c r="AZ53" s="75"/>
      <c r="BA53" s="75"/>
      <c r="BB53" s="75"/>
      <c r="BC53" s="75"/>
      <c r="BD53" s="76"/>
      <c r="BE53" s="37"/>
    </row>
    <row r="54" spans="1:91" s="6" customFormat="1" ht="32.4" customHeight="1">
      <c r="B54" s="77"/>
      <c r="C54" s="78" t="s">
        <v>76</v>
      </c>
      <c r="D54" s="79"/>
      <c r="E54" s="79"/>
      <c r="F54" s="79"/>
      <c r="G54" s="79"/>
      <c r="H54" s="79"/>
      <c r="I54" s="79"/>
      <c r="J54" s="79"/>
      <c r="K54" s="79"/>
      <c r="L54" s="79"/>
      <c r="M54" s="79"/>
      <c r="N54" s="79"/>
      <c r="O54" s="79"/>
      <c r="P54" s="79"/>
      <c r="Q54" s="79"/>
      <c r="R54" s="79"/>
      <c r="S54" s="79"/>
      <c r="T54" s="79"/>
      <c r="U54" s="79"/>
      <c r="V54" s="79"/>
      <c r="W54" s="79"/>
      <c r="X54" s="79"/>
      <c r="Y54" s="79"/>
      <c r="Z54" s="79"/>
      <c r="AA54" s="79"/>
      <c r="AB54" s="79"/>
      <c r="AC54" s="79"/>
      <c r="AD54" s="79"/>
      <c r="AE54" s="79"/>
      <c r="AF54" s="79"/>
      <c r="AG54" s="385">
        <f>ROUND(SUM(AG55:AG62),2)</f>
        <v>0</v>
      </c>
      <c r="AH54" s="385"/>
      <c r="AI54" s="385"/>
      <c r="AJ54" s="385"/>
      <c r="AK54" s="385"/>
      <c r="AL54" s="385"/>
      <c r="AM54" s="385"/>
      <c r="AN54" s="386">
        <f t="shared" ref="AN54:AN62" si="0">SUM(AG54,AT54)</f>
        <v>0</v>
      </c>
      <c r="AO54" s="386"/>
      <c r="AP54" s="386"/>
      <c r="AQ54" s="81" t="s">
        <v>19</v>
      </c>
      <c r="AR54" s="82"/>
      <c r="AS54" s="83">
        <f>ROUND(SUM(AS55:AS62),2)</f>
        <v>0</v>
      </c>
      <c r="AT54" s="84">
        <f t="shared" ref="AT54:AT62" si="1">ROUND(SUM(AV54:AW54),2)</f>
        <v>0</v>
      </c>
      <c r="AU54" s="85">
        <f>ROUND(SUM(AU55:AU62),5)</f>
        <v>0</v>
      </c>
      <c r="AV54" s="84">
        <f>ROUND(AZ54*L29,2)</f>
        <v>0</v>
      </c>
      <c r="AW54" s="84">
        <f>ROUND(BA54*L30,2)</f>
        <v>0</v>
      </c>
      <c r="AX54" s="84">
        <f>ROUND(BB54*L29,2)</f>
        <v>0</v>
      </c>
      <c r="AY54" s="84">
        <f>ROUND(BC54*L30,2)</f>
        <v>0</v>
      </c>
      <c r="AZ54" s="84">
        <f>ROUND(SUM(AZ55:AZ62),2)</f>
        <v>0</v>
      </c>
      <c r="BA54" s="84">
        <f>ROUND(SUM(BA55:BA62),2)</f>
        <v>0</v>
      </c>
      <c r="BB54" s="84">
        <f>ROUND(SUM(BB55:BB62),2)</f>
        <v>0</v>
      </c>
      <c r="BC54" s="84">
        <f>ROUND(SUM(BC55:BC62),2)</f>
        <v>0</v>
      </c>
      <c r="BD54" s="86">
        <f>ROUND(SUM(BD55:BD62),2)</f>
        <v>0</v>
      </c>
      <c r="BS54" s="87" t="s">
        <v>77</v>
      </c>
      <c r="BT54" s="87" t="s">
        <v>78</v>
      </c>
      <c r="BU54" s="88" t="s">
        <v>79</v>
      </c>
      <c r="BV54" s="87" t="s">
        <v>80</v>
      </c>
      <c r="BW54" s="87" t="s">
        <v>5</v>
      </c>
      <c r="BX54" s="87" t="s">
        <v>81</v>
      </c>
      <c r="CL54" s="87" t="s">
        <v>19</v>
      </c>
    </row>
    <row r="55" spans="1:91" s="7" customFormat="1" ht="16.5" customHeight="1">
      <c r="A55" s="89" t="s">
        <v>82</v>
      </c>
      <c r="B55" s="90"/>
      <c r="C55" s="91"/>
      <c r="D55" s="384" t="s">
        <v>83</v>
      </c>
      <c r="E55" s="384"/>
      <c r="F55" s="384"/>
      <c r="G55" s="384"/>
      <c r="H55" s="384"/>
      <c r="I55" s="92"/>
      <c r="J55" s="384" t="s">
        <v>84</v>
      </c>
      <c r="K55" s="384"/>
      <c r="L55" s="384"/>
      <c r="M55" s="384"/>
      <c r="N55" s="384"/>
      <c r="O55" s="384"/>
      <c r="P55" s="384"/>
      <c r="Q55" s="384"/>
      <c r="R55" s="384"/>
      <c r="S55" s="384"/>
      <c r="T55" s="384"/>
      <c r="U55" s="384"/>
      <c r="V55" s="384"/>
      <c r="W55" s="384"/>
      <c r="X55" s="384"/>
      <c r="Y55" s="384"/>
      <c r="Z55" s="384"/>
      <c r="AA55" s="384"/>
      <c r="AB55" s="384"/>
      <c r="AC55" s="384"/>
      <c r="AD55" s="384"/>
      <c r="AE55" s="384"/>
      <c r="AF55" s="384"/>
      <c r="AG55" s="382">
        <f>'A - Stavební část'!J30</f>
        <v>0</v>
      </c>
      <c r="AH55" s="383"/>
      <c r="AI55" s="383"/>
      <c r="AJ55" s="383"/>
      <c r="AK55" s="383"/>
      <c r="AL55" s="383"/>
      <c r="AM55" s="383"/>
      <c r="AN55" s="382">
        <f t="shared" si="0"/>
        <v>0</v>
      </c>
      <c r="AO55" s="383"/>
      <c r="AP55" s="383"/>
      <c r="AQ55" s="93" t="s">
        <v>85</v>
      </c>
      <c r="AR55" s="94"/>
      <c r="AS55" s="95">
        <v>0</v>
      </c>
      <c r="AT55" s="96">
        <f t="shared" si="1"/>
        <v>0</v>
      </c>
      <c r="AU55" s="97">
        <f>'A - Stavební část'!P103</f>
        <v>0</v>
      </c>
      <c r="AV55" s="96">
        <f>'A - Stavební část'!J33</f>
        <v>0</v>
      </c>
      <c r="AW55" s="96">
        <f>'A - Stavební část'!J34</f>
        <v>0</v>
      </c>
      <c r="AX55" s="96">
        <f>'A - Stavební část'!J35</f>
        <v>0</v>
      </c>
      <c r="AY55" s="96">
        <f>'A - Stavební část'!J36</f>
        <v>0</v>
      </c>
      <c r="AZ55" s="96">
        <f>'A - Stavební část'!F33</f>
        <v>0</v>
      </c>
      <c r="BA55" s="96">
        <f>'A - Stavební část'!F34</f>
        <v>0</v>
      </c>
      <c r="BB55" s="96">
        <f>'A - Stavební část'!F35</f>
        <v>0</v>
      </c>
      <c r="BC55" s="96">
        <f>'A - Stavební část'!F36</f>
        <v>0</v>
      </c>
      <c r="BD55" s="98">
        <f>'A - Stavební část'!F37</f>
        <v>0</v>
      </c>
      <c r="BT55" s="99" t="s">
        <v>86</v>
      </c>
      <c r="BV55" s="99" t="s">
        <v>80</v>
      </c>
      <c r="BW55" s="99" t="s">
        <v>87</v>
      </c>
      <c r="BX55" s="99" t="s">
        <v>5</v>
      </c>
      <c r="CL55" s="99" t="s">
        <v>19</v>
      </c>
      <c r="CM55" s="99" t="s">
        <v>88</v>
      </c>
    </row>
    <row r="56" spans="1:91" s="7" customFormat="1" ht="16.5" customHeight="1">
      <c r="A56" s="89" t="s">
        <v>82</v>
      </c>
      <c r="B56" s="90"/>
      <c r="C56" s="91"/>
      <c r="D56" s="384" t="s">
        <v>89</v>
      </c>
      <c r="E56" s="384"/>
      <c r="F56" s="384"/>
      <c r="G56" s="384"/>
      <c r="H56" s="384"/>
      <c r="I56" s="92"/>
      <c r="J56" s="384" t="s">
        <v>90</v>
      </c>
      <c r="K56" s="384"/>
      <c r="L56" s="384"/>
      <c r="M56" s="384"/>
      <c r="N56" s="384"/>
      <c r="O56" s="384"/>
      <c r="P56" s="384"/>
      <c r="Q56" s="384"/>
      <c r="R56" s="384"/>
      <c r="S56" s="384"/>
      <c r="T56" s="384"/>
      <c r="U56" s="384"/>
      <c r="V56" s="384"/>
      <c r="W56" s="384"/>
      <c r="X56" s="384"/>
      <c r="Y56" s="384"/>
      <c r="Z56" s="384"/>
      <c r="AA56" s="384"/>
      <c r="AB56" s="384"/>
      <c r="AC56" s="384"/>
      <c r="AD56" s="384"/>
      <c r="AE56" s="384"/>
      <c r="AF56" s="384"/>
      <c r="AG56" s="382">
        <f>'B - Zdravotechnika'!J30</f>
        <v>0</v>
      </c>
      <c r="AH56" s="383"/>
      <c r="AI56" s="383"/>
      <c r="AJ56" s="383"/>
      <c r="AK56" s="383"/>
      <c r="AL56" s="383"/>
      <c r="AM56" s="383"/>
      <c r="AN56" s="382">
        <f t="shared" si="0"/>
        <v>0</v>
      </c>
      <c r="AO56" s="383"/>
      <c r="AP56" s="383"/>
      <c r="AQ56" s="93" t="s">
        <v>85</v>
      </c>
      <c r="AR56" s="94"/>
      <c r="AS56" s="95">
        <v>0</v>
      </c>
      <c r="AT56" s="96">
        <f t="shared" si="1"/>
        <v>0</v>
      </c>
      <c r="AU56" s="97">
        <f>'B - Zdravotechnika'!P83</f>
        <v>0</v>
      </c>
      <c r="AV56" s="96">
        <f>'B - Zdravotechnika'!J33</f>
        <v>0</v>
      </c>
      <c r="AW56" s="96">
        <f>'B - Zdravotechnika'!J34</f>
        <v>0</v>
      </c>
      <c r="AX56" s="96">
        <f>'B - Zdravotechnika'!J35</f>
        <v>0</v>
      </c>
      <c r="AY56" s="96">
        <f>'B - Zdravotechnika'!J36</f>
        <v>0</v>
      </c>
      <c r="AZ56" s="96">
        <f>'B - Zdravotechnika'!F33</f>
        <v>0</v>
      </c>
      <c r="BA56" s="96">
        <f>'B - Zdravotechnika'!F34</f>
        <v>0</v>
      </c>
      <c r="BB56" s="96">
        <f>'B - Zdravotechnika'!F35</f>
        <v>0</v>
      </c>
      <c r="BC56" s="96">
        <f>'B - Zdravotechnika'!F36</f>
        <v>0</v>
      </c>
      <c r="BD56" s="98">
        <f>'B - Zdravotechnika'!F37</f>
        <v>0</v>
      </c>
      <c r="BT56" s="99" t="s">
        <v>86</v>
      </c>
      <c r="BV56" s="99" t="s">
        <v>80</v>
      </c>
      <c r="BW56" s="99" t="s">
        <v>91</v>
      </c>
      <c r="BX56" s="99" t="s">
        <v>5</v>
      </c>
      <c r="CL56" s="99" t="s">
        <v>19</v>
      </c>
      <c r="CM56" s="99" t="s">
        <v>88</v>
      </c>
    </row>
    <row r="57" spans="1:91" s="7" customFormat="1" ht="16.5" customHeight="1">
      <c r="A57" s="89" t="s">
        <v>82</v>
      </c>
      <c r="B57" s="90"/>
      <c r="C57" s="91"/>
      <c r="D57" s="384" t="s">
        <v>92</v>
      </c>
      <c r="E57" s="384"/>
      <c r="F57" s="384"/>
      <c r="G57" s="384"/>
      <c r="H57" s="384"/>
      <c r="I57" s="92"/>
      <c r="J57" s="384" t="s">
        <v>93</v>
      </c>
      <c r="K57" s="384"/>
      <c r="L57" s="384"/>
      <c r="M57" s="384"/>
      <c r="N57" s="384"/>
      <c r="O57" s="384"/>
      <c r="P57" s="384"/>
      <c r="Q57" s="384"/>
      <c r="R57" s="384"/>
      <c r="S57" s="384"/>
      <c r="T57" s="384"/>
      <c r="U57" s="384"/>
      <c r="V57" s="384"/>
      <c r="W57" s="384"/>
      <c r="X57" s="384"/>
      <c r="Y57" s="384"/>
      <c r="Z57" s="384"/>
      <c r="AA57" s="384"/>
      <c r="AB57" s="384"/>
      <c r="AC57" s="384"/>
      <c r="AD57" s="384"/>
      <c r="AE57" s="384"/>
      <c r="AF57" s="384"/>
      <c r="AG57" s="382">
        <f>'C - Ústřední vytápění'!J30</f>
        <v>0</v>
      </c>
      <c r="AH57" s="383"/>
      <c r="AI57" s="383"/>
      <c r="AJ57" s="383"/>
      <c r="AK57" s="383"/>
      <c r="AL57" s="383"/>
      <c r="AM57" s="383"/>
      <c r="AN57" s="382">
        <f t="shared" si="0"/>
        <v>0</v>
      </c>
      <c r="AO57" s="383"/>
      <c r="AP57" s="383"/>
      <c r="AQ57" s="93" t="s">
        <v>85</v>
      </c>
      <c r="AR57" s="94"/>
      <c r="AS57" s="95">
        <v>0</v>
      </c>
      <c r="AT57" s="96">
        <f t="shared" si="1"/>
        <v>0</v>
      </c>
      <c r="AU57" s="97">
        <f>'C - Ústřední vytápění'!P84</f>
        <v>0</v>
      </c>
      <c r="AV57" s="96">
        <f>'C - Ústřední vytápění'!J33</f>
        <v>0</v>
      </c>
      <c r="AW57" s="96">
        <f>'C - Ústřední vytápění'!J34</f>
        <v>0</v>
      </c>
      <c r="AX57" s="96">
        <f>'C - Ústřední vytápění'!J35</f>
        <v>0</v>
      </c>
      <c r="AY57" s="96">
        <f>'C - Ústřední vytápění'!J36</f>
        <v>0</v>
      </c>
      <c r="AZ57" s="96">
        <f>'C - Ústřední vytápění'!F33</f>
        <v>0</v>
      </c>
      <c r="BA57" s="96">
        <f>'C - Ústřední vytápění'!F34</f>
        <v>0</v>
      </c>
      <c r="BB57" s="96">
        <f>'C - Ústřední vytápění'!F35</f>
        <v>0</v>
      </c>
      <c r="BC57" s="96">
        <f>'C - Ústřední vytápění'!F36</f>
        <v>0</v>
      </c>
      <c r="BD57" s="98">
        <f>'C - Ústřední vytápění'!F37</f>
        <v>0</v>
      </c>
      <c r="BT57" s="99" t="s">
        <v>86</v>
      </c>
      <c r="BV57" s="99" t="s">
        <v>80</v>
      </c>
      <c r="BW57" s="99" t="s">
        <v>94</v>
      </c>
      <c r="BX57" s="99" t="s">
        <v>5</v>
      </c>
      <c r="CL57" s="99" t="s">
        <v>19</v>
      </c>
      <c r="CM57" s="99" t="s">
        <v>88</v>
      </c>
    </row>
    <row r="58" spans="1:91" s="7" customFormat="1" ht="16.5" customHeight="1">
      <c r="A58" s="89" t="s">
        <v>82</v>
      </c>
      <c r="B58" s="90"/>
      <c r="C58" s="91"/>
      <c r="D58" s="384" t="s">
        <v>77</v>
      </c>
      <c r="E58" s="384"/>
      <c r="F58" s="384"/>
      <c r="G58" s="384"/>
      <c r="H58" s="384"/>
      <c r="I58" s="92"/>
      <c r="J58" s="384" t="s">
        <v>95</v>
      </c>
      <c r="K58" s="384"/>
      <c r="L58" s="384"/>
      <c r="M58" s="384"/>
      <c r="N58" s="384"/>
      <c r="O58" s="384"/>
      <c r="P58" s="384"/>
      <c r="Q58" s="384"/>
      <c r="R58" s="384"/>
      <c r="S58" s="384"/>
      <c r="T58" s="384"/>
      <c r="U58" s="384"/>
      <c r="V58" s="384"/>
      <c r="W58" s="384"/>
      <c r="X58" s="384"/>
      <c r="Y58" s="384"/>
      <c r="Z58" s="384"/>
      <c r="AA58" s="384"/>
      <c r="AB58" s="384"/>
      <c r="AC58" s="384"/>
      <c r="AD58" s="384"/>
      <c r="AE58" s="384"/>
      <c r="AF58" s="384"/>
      <c r="AG58" s="382">
        <f>'D - Elektroinstalace - si...'!J30</f>
        <v>0</v>
      </c>
      <c r="AH58" s="383"/>
      <c r="AI58" s="383"/>
      <c r="AJ58" s="383"/>
      <c r="AK58" s="383"/>
      <c r="AL58" s="383"/>
      <c r="AM58" s="383"/>
      <c r="AN58" s="382">
        <f t="shared" si="0"/>
        <v>0</v>
      </c>
      <c r="AO58" s="383"/>
      <c r="AP58" s="383"/>
      <c r="AQ58" s="93" t="s">
        <v>85</v>
      </c>
      <c r="AR58" s="94"/>
      <c r="AS58" s="95">
        <v>0</v>
      </c>
      <c r="AT58" s="96">
        <f t="shared" si="1"/>
        <v>0</v>
      </c>
      <c r="AU58" s="97">
        <f>'D - Elektroinstalace - si...'!P86</f>
        <v>0</v>
      </c>
      <c r="AV58" s="96">
        <f>'D - Elektroinstalace - si...'!J33</f>
        <v>0</v>
      </c>
      <c r="AW58" s="96">
        <f>'D - Elektroinstalace - si...'!J34</f>
        <v>0</v>
      </c>
      <c r="AX58" s="96">
        <f>'D - Elektroinstalace - si...'!J35</f>
        <v>0</v>
      </c>
      <c r="AY58" s="96">
        <f>'D - Elektroinstalace - si...'!J36</f>
        <v>0</v>
      </c>
      <c r="AZ58" s="96">
        <f>'D - Elektroinstalace - si...'!F33</f>
        <v>0</v>
      </c>
      <c r="BA58" s="96">
        <f>'D - Elektroinstalace - si...'!F34</f>
        <v>0</v>
      </c>
      <c r="BB58" s="96">
        <f>'D - Elektroinstalace - si...'!F35</f>
        <v>0</v>
      </c>
      <c r="BC58" s="96">
        <f>'D - Elektroinstalace - si...'!F36</f>
        <v>0</v>
      </c>
      <c r="BD58" s="98">
        <f>'D - Elektroinstalace - si...'!F37</f>
        <v>0</v>
      </c>
      <c r="BT58" s="99" t="s">
        <v>86</v>
      </c>
      <c r="BV58" s="99" t="s">
        <v>80</v>
      </c>
      <c r="BW58" s="99" t="s">
        <v>96</v>
      </c>
      <c r="BX58" s="99" t="s">
        <v>5</v>
      </c>
      <c r="CL58" s="99" t="s">
        <v>19</v>
      </c>
      <c r="CM58" s="99" t="s">
        <v>88</v>
      </c>
    </row>
    <row r="59" spans="1:91" s="7" customFormat="1" ht="16.5" customHeight="1">
      <c r="A59" s="89" t="s">
        <v>82</v>
      </c>
      <c r="B59" s="90"/>
      <c r="C59" s="91"/>
      <c r="D59" s="384" t="s">
        <v>97</v>
      </c>
      <c r="E59" s="384"/>
      <c r="F59" s="384"/>
      <c r="G59" s="384"/>
      <c r="H59" s="384"/>
      <c r="I59" s="92"/>
      <c r="J59" s="384" t="s">
        <v>98</v>
      </c>
      <c r="K59" s="384"/>
      <c r="L59" s="384"/>
      <c r="M59" s="384"/>
      <c r="N59" s="384"/>
      <c r="O59" s="384"/>
      <c r="P59" s="384"/>
      <c r="Q59" s="384"/>
      <c r="R59" s="384"/>
      <c r="S59" s="384"/>
      <c r="T59" s="384"/>
      <c r="U59" s="384"/>
      <c r="V59" s="384"/>
      <c r="W59" s="384"/>
      <c r="X59" s="384"/>
      <c r="Y59" s="384"/>
      <c r="Z59" s="384"/>
      <c r="AA59" s="384"/>
      <c r="AB59" s="384"/>
      <c r="AC59" s="384"/>
      <c r="AD59" s="384"/>
      <c r="AE59" s="384"/>
      <c r="AF59" s="384"/>
      <c r="AG59" s="382">
        <f>'E - Elektroinstalace - sl...'!J30</f>
        <v>0</v>
      </c>
      <c r="AH59" s="383"/>
      <c r="AI59" s="383"/>
      <c r="AJ59" s="383"/>
      <c r="AK59" s="383"/>
      <c r="AL59" s="383"/>
      <c r="AM59" s="383"/>
      <c r="AN59" s="382">
        <f t="shared" si="0"/>
        <v>0</v>
      </c>
      <c r="AO59" s="383"/>
      <c r="AP59" s="383"/>
      <c r="AQ59" s="93" t="s">
        <v>85</v>
      </c>
      <c r="AR59" s="94"/>
      <c r="AS59" s="95">
        <v>0</v>
      </c>
      <c r="AT59" s="96">
        <f t="shared" si="1"/>
        <v>0</v>
      </c>
      <c r="AU59" s="97">
        <f>'E - Elektroinstalace - sl...'!P80</f>
        <v>0</v>
      </c>
      <c r="AV59" s="96">
        <f>'E - Elektroinstalace - sl...'!J33</f>
        <v>0</v>
      </c>
      <c r="AW59" s="96">
        <f>'E - Elektroinstalace - sl...'!J34</f>
        <v>0</v>
      </c>
      <c r="AX59" s="96">
        <f>'E - Elektroinstalace - sl...'!J35</f>
        <v>0</v>
      </c>
      <c r="AY59" s="96">
        <f>'E - Elektroinstalace - sl...'!J36</f>
        <v>0</v>
      </c>
      <c r="AZ59" s="96">
        <f>'E - Elektroinstalace - sl...'!F33</f>
        <v>0</v>
      </c>
      <c r="BA59" s="96">
        <f>'E - Elektroinstalace - sl...'!F34</f>
        <v>0</v>
      </c>
      <c r="BB59" s="96">
        <f>'E - Elektroinstalace - sl...'!F35</f>
        <v>0</v>
      </c>
      <c r="BC59" s="96">
        <f>'E - Elektroinstalace - sl...'!F36</f>
        <v>0</v>
      </c>
      <c r="BD59" s="98">
        <f>'E - Elektroinstalace - sl...'!F37</f>
        <v>0</v>
      </c>
      <c r="BT59" s="99" t="s">
        <v>86</v>
      </c>
      <c r="BV59" s="99" t="s">
        <v>80</v>
      </c>
      <c r="BW59" s="99" t="s">
        <v>99</v>
      </c>
      <c r="BX59" s="99" t="s">
        <v>5</v>
      </c>
      <c r="CL59" s="99" t="s">
        <v>19</v>
      </c>
      <c r="CM59" s="99" t="s">
        <v>88</v>
      </c>
    </row>
    <row r="60" spans="1:91" s="7" customFormat="1" ht="16.5" customHeight="1">
      <c r="A60" s="89" t="s">
        <v>82</v>
      </c>
      <c r="B60" s="90"/>
      <c r="C60" s="91"/>
      <c r="D60" s="384" t="s">
        <v>100</v>
      </c>
      <c r="E60" s="384"/>
      <c r="F60" s="384"/>
      <c r="G60" s="384"/>
      <c r="H60" s="384"/>
      <c r="I60" s="92"/>
      <c r="J60" s="384" t="s">
        <v>101</v>
      </c>
      <c r="K60" s="384"/>
      <c r="L60" s="384"/>
      <c r="M60" s="384"/>
      <c r="N60" s="384"/>
      <c r="O60" s="384"/>
      <c r="P60" s="384"/>
      <c r="Q60" s="384"/>
      <c r="R60" s="384"/>
      <c r="S60" s="384"/>
      <c r="T60" s="384"/>
      <c r="U60" s="384"/>
      <c r="V60" s="384"/>
      <c r="W60" s="384"/>
      <c r="X60" s="384"/>
      <c r="Y60" s="384"/>
      <c r="Z60" s="384"/>
      <c r="AA60" s="384"/>
      <c r="AB60" s="384"/>
      <c r="AC60" s="384"/>
      <c r="AD60" s="384"/>
      <c r="AE60" s="384"/>
      <c r="AF60" s="384"/>
      <c r="AG60" s="382">
        <f>'F - Vzduchotechnika'!J30</f>
        <v>0</v>
      </c>
      <c r="AH60" s="383"/>
      <c r="AI60" s="383"/>
      <c r="AJ60" s="383"/>
      <c r="AK60" s="383"/>
      <c r="AL60" s="383"/>
      <c r="AM60" s="383"/>
      <c r="AN60" s="382">
        <f t="shared" si="0"/>
        <v>0</v>
      </c>
      <c r="AO60" s="383"/>
      <c r="AP60" s="383"/>
      <c r="AQ60" s="93" t="s">
        <v>85</v>
      </c>
      <c r="AR60" s="94"/>
      <c r="AS60" s="95">
        <v>0</v>
      </c>
      <c r="AT60" s="96">
        <f t="shared" si="1"/>
        <v>0</v>
      </c>
      <c r="AU60" s="97">
        <f>'F - Vzduchotechnika'!P85</f>
        <v>0</v>
      </c>
      <c r="AV60" s="96">
        <f>'F - Vzduchotechnika'!J33</f>
        <v>0</v>
      </c>
      <c r="AW60" s="96">
        <f>'F - Vzduchotechnika'!J34</f>
        <v>0</v>
      </c>
      <c r="AX60" s="96">
        <f>'F - Vzduchotechnika'!J35</f>
        <v>0</v>
      </c>
      <c r="AY60" s="96">
        <f>'F - Vzduchotechnika'!J36</f>
        <v>0</v>
      </c>
      <c r="AZ60" s="96">
        <f>'F - Vzduchotechnika'!F33</f>
        <v>0</v>
      </c>
      <c r="BA60" s="96">
        <f>'F - Vzduchotechnika'!F34</f>
        <v>0</v>
      </c>
      <c r="BB60" s="96">
        <f>'F - Vzduchotechnika'!F35</f>
        <v>0</v>
      </c>
      <c r="BC60" s="96">
        <f>'F - Vzduchotechnika'!F36</f>
        <v>0</v>
      </c>
      <c r="BD60" s="98">
        <f>'F - Vzduchotechnika'!F37</f>
        <v>0</v>
      </c>
      <c r="BT60" s="99" t="s">
        <v>86</v>
      </c>
      <c r="BV60" s="99" t="s">
        <v>80</v>
      </c>
      <c r="BW60" s="99" t="s">
        <v>102</v>
      </c>
      <c r="BX60" s="99" t="s">
        <v>5</v>
      </c>
      <c r="CL60" s="99" t="s">
        <v>19</v>
      </c>
      <c r="CM60" s="99" t="s">
        <v>88</v>
      </c>
    </row>
    <row r="61" spans="1:91" s="7" customFormat="1" ht="16.5" customHeight="1">
      <c r="A61" s="89" t="s">
        <v>82</v>
      </c>
      <c r="B61" s="90"/>
      <c r="C61" s="91"/>
      <c r="D61" s="384" t="s">
        <v>103</v>
      </c>
      <c r="E61" s="384"/>
      <c r="F61" s="384"/>
      <c r="G61" s="384"/>
      <c r="H61" s="384"/>
      <c r="I61" s="92"/>
      <c r="J61" s="384" t="s">
        <v>104</v>
      </c>
      <c r="K61" s="384"/>
      <c r="L61" s="384"/>
      <c r="M61" s="384"/>
      <c r="N61" s="384"/>
      <c r="O61" s="384"/>
      <c r="P61" s="384"/>
      <c r="Q61" s="384"/>
      <c r="R61" s="384"/>
      <c r="S61" s="384"/>
      <c r="T61" s="384"/>
      <c r="U61" s="384"/>
      <c r="V61" s="384"/>
      <c r="W61" s="384"/>
      <c r="X61" s="384"/>
      <c r="Y61" s="384"/>
      <c r="Z61" s="384"/>
      <c r="AA61" s="384"/>
      <c r="AB61" s="384"/>
      <c r="AC61" s="384"/>
      <c r="AD61" s="384"/>
      <c r="AE61" s="384"/>
      <c r="AF61" s="384"/>
      <c r="AG61" s="382">
        <f>'G - Elektromontáže - bles...'!J30</f>
        <v>0</v>
      </c>
      <c r="AH61" s="383"/>
      <c r="AI61" s="383"/>
      <c r="AJ61" s="383"/>
      <c r="AK61" s="383"/>
      <c r="AL61" s="383"/>
      <c r="AM61" s="383"/>
      <c r="AN61" s="382">
        <f t="shared" si="0"/>
        <v>0</v>
      </c>
      <c r="AO61" s="383"/>
      <c r="AP61" s="383"/>
      <c r="AQ61" s="93" t="s">
        <v>85</v>
      </c>
      <c r="AR61" s="94"/>
      <c r="AS61" s="95">
        <v>0</v>
      </c>
      <c r="AT61" s="96">
        <f t="shared" si="1"/>
        <v>0</v>
      </c>
      <c r="AU61" s="97">
        <f>'G - Elektromontáže - bles...'!P82</f>
        <v>0</v>
      </c>
      <c r="AV61" s="96">
        <f>'G - Elektromontáže - bles...'!J33</f>
        <v>0</v>
      </c>
      <c r="AW61" s="96">
        <f>'G - Elektromontáže - bles...'!J34</f>
        <v>0</v>
      </c>
      <c r="AX61" s="96">
        <f>'G - Elektromontáže - bles...'!J35</f>
        <v>0</v>
      </c>
      <c r="AY61" s="96">
        <f>'G - Elektromontáže - bles...'!J36</f>
        <v>0</v>
      </c>
      <c r="AZ61" s="96">
        <f>'G - Elektromontáže - bles...'!F33</f>
        <v>0</v>
      </c>
      <c r="BA61" s="96">
        <f>'G - Elektromontáže - bles...'!F34</f>
        <v>0</v>
      </c>
      <c r="BB61" s="96">
        <f>'G - Elektromontáže - bles...'!F35</f>
        <v>0</v>
      </c>
      <c r="BC61" s="96">
        <f>'G - Elektromontáže - bles...'!F36</f>
        <v>0</v>
      </c>
      <c r="BD61" s="98">
        <f>'G - Elektromontáže - bles...'!F37</f>
        <v>0</v>
      </c>
      <c r="BT61" s="99" t="s">
        <v>86</v>
      </c>
      <c r="BV61" s="99" t="s">
        <v>80</v>
      </c>
      <c r="BW61" s="99" t="s">
        <v>105</v>
      </c>
      <c r="BX61" s="99" t="s">
        <v>5</v>
      </c>
      <c r="CL61" s="99" t="s">
        <v>19</v>
      </c>
      <c r="CM61" s="99" t="s">
        <v>88</v>
      </c>
    </row>
    <row r="62" spans="1:91" s="7" customFormat="1" ht="16.5" customHeight="1">
      <c r="A62" s="89" t="s">
        <v>82</v>
      </c>
      <c r="B62" s="90"/>
      <c r="C62" s="91"/>
      <c r="D62" s="384" t="s">
        <v>106</v>
      </c>
      <c r="E62" s="384"/>
      <c r="F62" s="384"/>
      <c r="G62" s="384"/>
      <c r="H62" s="384"/>
      <c r="I62" s="92"/>
      <c r="J62" s="384" t="s">
        <v>107</v>
      </c>
      <c r="K62" s="384"/>
      <c r="L62" s="384"/>
      <c r="M62" s="384"/>
      <c r="N62" s="384"/>
      <c r="O62" s="384"/>
      <c r="P62" s="384"/>
      <c r="Q62" s="384"/>
      <c r="R62" s="384"/>
      <c r="S62" s="384"/>
      <c r="T62" s="384"/>
      <c r="U62" s="384"/>
      <c r="V62" s="384"/>
      <c r="W62" s="384"/>
      <c r="X62" s="384"/>
      <c r="Y62" s="384"/>
      <c r="Z62" s="384"/>
      <c r="AA62" s="384"/>
      <c r="AB62" s="384"/>
      <c r="AC62" s="384"/>
      <c r="AD62" s="384"/>
      <c r="AE62" s="384"/>
      <c r="AF62" s="384"/>
      <c r="AG62" s="382">
        <f>'H - Vedlejší rozpočtové n...'!J30</f>
        <v>0</v>
      </c>
      <c r="AH62" s="383"/>
      <c r="AI62" s="383"/>
      <c r="AJ62" s="383"/>
      <c r="AK62" s="383"/>
      <c r="AL62" s="383"/>
      <c r="AM62" s="383"/>
      <c r="AN62" s="382">
        <f t="shared" si="0"/>
        <v>0</v>
      </c>
      <c r="AO62" s="383"/>
      <c r="AP62" s="383"/>
      <c r="AQ62" s="93" t="s">
        <v>85</v>
      </c>
      <c r="AR62" s="94"/>
      <c r="AS62" s="100">
        <v>0</v>
      </c>
      <c r="AT62" s="101">
        <f t="shared" si="1"/>
        <v>0</v>
      </c>
      <c r="AU62" s="102">
        <f>'H - Vedlejší rozpočtové n...'!P85</f>
        <v>0</v>
      </c>
      <c r="AV62" s="101">
        <f>'H - Vedlejší rozpočtové n...'!J33</f>
        <v>0</v>
      </c>
      <c r="AW62" s="101">
        <f>'H - Vedlejší rozpočtové n...'!J34</f>
        <v>0</v>
      </c>
      <c r="AX62" s="101">
        <f>'H - Vedlejší rozpočtové n...'!J35</f>
        <v>0</v>
      </c>
      <c r="AY62" s="101">
        <f>'H - Vedlejší rozpočtové n...'!J36</f>
        <v>0</v>
      </c>
      <c r="AZ62" s="101">
        <f>'H - Vedlejší rozpočtové n...'!F33</f>
        <v>0</v>
      </c>
      <c r="BA62" s="101">
        <f>'H - Vedlejší rozpočtové n...'!F34</f>
        <v>0</v>
      </c>
      <c r="BB62" s="101">
        <f>'H - Vedlejší rozpočtové n...'!F35</f>
        <v>0</v>
      </c>
      <c r="BC62" s="101">
        <f>'H - Vedlejší rozpočtové n...'!F36</f>
        <v>0</v>
      </c>
      <c r="BD62" s="103">
        <f>'H - Vedlejší rozpočtové n...'!F37</f>
        <v>0</v>
      </c>
      <c r="BT62" s="99" t="s">
        <v>86</v>
      </c>
      <c r="BV62" s="99" t="s">
        <v>80</v>
      </c>
      <c r="BW62" s="99" t="s">
        <v>108</v>
      </c>
      <c r="BX62" s="99" t="s">
        <v>5</v>
      </c>
      <c r="CL62" s="99" t="s">
        <v>19</v>
      </c>
      <c r="CM62" s="99" t="s">
        <v>88</v>
      </c>
    </row>
    <row r="63" spans="1:91" s="2" customFormat="1" ht="30" customHeight="1">
      <c r="A63" s="37"/>
      <c r="B63" s="38"/>
      <c r="C63" s="39"/>
      <c r="D63" s="39"/>
      <c r="E63" s="39"/>
      <c r="F63" s="39"/>
      <c r="G63" s="39"/>
      <c r="H63" s="39"/>
      <c r="I63" s="39"/>
      <c r="J63" s="39"/>
      <c r="K63" s="39"/>
      <c r="L63" s="39"/>
      <c r="M63" s="39"/>
      <c r="N63" s="39"/>
      <c r="O63" s="39"/>
      <c r="P63" s="39"/>
      <c r="Q63" s="39"/>
      <c r="R63" s="39"/>
      <c r="S63" s="39"/>
      <c r="T63" s="39"/>
      <c r="U63" s="39"/>
      <c r="V63" s="39"/>
      <c r="W63" s="39"/>
      <c r="X63" s="39"/>
      <c r="Y63" s="39"/>
      <c r="Z63" s="39"/>
      <c r="AA63" s="39"/>
      <c r="AB63" s="39"/>
      <c r="AC63" s="39"/>
      <c r="AD63" s="39"/>
      <c r="AE63" s="39"/>
      <c r="AF63" s="39"/>
      <c r="AG63" s="39"/>
      <c r="AH63" s="39"/>
      <c r="AI63" s="39"/>
      <c r="AJ63" s="39"/>
      <c r="AK63" s="39"/>
      <c r="AL63" s="39"/>
      <c r="AM63" s="39"/>
      <c r="AN63" s="39"/>
      <c r="AO63" s="39"/>
      <c r="AP63" s="39"/>
      <c r="AQ63" s="39"/>
      <c r="AR63" s="42"/>
      <c r="AS63" s="37"/>
      <c r="AT63" s="37"/>
      <c r="AU63" s="37"/>
      <c r="AV63" s="37"/>
      <c r="AW63" s="37"/>
      <c r="AX63" s="37"/>
      <c r="AY63" s="37"/>
      <c r="AZ63" s="37"/>
      <c r="BA63" s="37"/>
      <c r="BB63" s="37"/>
      <c r="BC63" s="37"/>
      <c r="BD63" s="37"/>
      <c r="BE63" s="37"/>
    </row>
    <row r="64" spans="1:91" s="2" customFormat="1" ht="6.9" customHeight="1">
      <c r="A64" s="37"/>
      <c r="B64" s="50"/>
      <c r="C64" s="51"/>
      <c r="D64" s="51"/>
      <c r="E64" s="51"/>
      <c r="F64" s="51"/>
      <c r="G64" s="51"/>
      <c r="H64" s="51"/>
      <c r="I64" s="51"/>
      <c r="J64" s="51"/>
      <c r="K64" s="51"/>
      <c r="L64" s="51"/>
      <c r="M64" s="51"/>
      <c r="N64" s="51"/>
      <c r="O64" s="51"/>
      <c r="P64" s="51"/>
      <c r="Q64" s="51"/>
      <c r="R64" s="51"/>
      <c r="S64" s="51"/>
      <c r="T64" s="51"/>
      <c r="U64" s="51"/>
      <c r="V64" s="51"/>
      <c r="W64" s="51"/>
      <c r="X64" s="51"/>
      <c r="Y64" s="51"/>
      <c r="Z64" s="51"/>
      <c r="AA64" s="51"/>
      <c r="AB64" s="51"/>
      <c r="AC64" s="51"/>
      <c r="AD64" s="51"/>
      <c r="AE64" s="51"/>
      <c r="AF64" s="51"/>
      <c r="AG64" s="51"/>
      <c r="AH64" s="51"/>
      <c r="AI64" s="51"/>
      <c r="AJ64" s="51"/>
      <c r="AK64" s="51"/>
      <c r="AL64" s="51"/>
      <c r="AM64" s="51"/>
      <c r="AN64" s="51"/>
      <c r="AO64" s="51"/>
      <c r="AP64" s="51"/>
      <c r="AQ64" s="51"/>
      <c r="AR64" s="42"/>
      <c r="AS64" s="37"/>
      <c r="AT64" s="37"/>
      <c r="AU64" s="37"/>
      <c r="AV64" s="37"/>
      <c r="AW64" s="37"/>
      <c r="AX64" s="37"/>
      <c r="AY64" s="37"/>
      <c r="AZ64" s="37"/>
      <c r="BA64" s="37"/>
      <c r="BB64" s="37"/>
      <c r="BC64" s="37"/>
      <c r="BD64" s="37"/>
      <c r="BE64" s="37"/>
    </row>
  </sheetData>
  <sheetProtection algorithmName="SHA-512" hashValue="zystCn5r/RIRaARZx0vwyRN6V0BsyaCQc2+GoFxpaGplgZDYrNxtfoeb5orCYhkvsNop+7jsxVqsMqYMI0Rb2g==" saltValue="4m3GPidydNlkYzAcfTU6g37A8NRD6hAN9sqeneY0sbTPkMKM4ozkEJ/ukiCo4D1MJQ8B0lNJFElxEN2NYVHhpQ==" spinCount="100000" sheet="1" objects="1" scenarios="1" formatColumns="0" formatRows="0"/>
  <mergeCells count="70">
    <mergeCell ref="AS49:AT51"/>
    <mergeCell ref="AM50:AP50"/>
    <mergeCell ref="C52:G52"/>
    <mergeCell ref="AG52:AM52"/>
    <mergeCell ref="I52:AF52"/>
    <mergeCell ref="AN52:AP52"/>
    <mergeCell ref="D55:H55"/>
    <mergeCell ref="AG55:AM55"/>
    <mergeCell ref="J55:AF55"/>
    <mergeCell ref="AN55:AP55"/>
    <mergeCell ref="D59:H59"/>
    <mergeCell ref="J59:AF59"/>
    <mergeCell ref="J56:AF56"/>
    <mergeCell ref="D56:H56"/>
    <mergeCell ref="AG56:AM56"/>
    <mergeCell ref="D57:H57"/>
    <mergeCell ref="J57:AF57"/>
    <mergeCell ref="AG57:AM57"/>
    <mergeCell ref="D62:H62"/>
    <mergeCell ref="J62:AF62"/>
    <mergeCell ref="AG54:AM54"/>
    <mergeCell ref="AN54:AP54"/>
    <mergeCell ref="AN60:AP60"/>
    <mergeCell ref="AG60:AM60"/>
    <mergeCell ref="D60:H60"/>
    <mergeCell ref="J60:AF60"/>
    <mergeCell ref="AN61:AP61"/>
    <mergeCell ref="AG61:AM61"/>
    <mergeCell ref="D61:H61"/>
    <mergeCell ref="J61:AF61"/>
    <mergeCell ref="AN58:AP58"/>
    <mergeCell ref="AG58:AM58"/>
    <mergeCell ref="D58:H58"/>
    <mergeCell ref="J58:AF58"/>
    <mergeCell ref="AK30:AO30"/>
    <mergeCell ref="L30:P30"/>
    <mergeCell ref="W30:AE30"/>
    <mergeCell ref="L31:P31"/>
    <mergeCell ref="AN62:AP62"/>
    <mergeCell ref="AG62:AM62"/>
    <mergeCell ref="AN59:AP59"/>
    <mergeCell ref="AG59:AM59"/>
    <mergeCell ref="AN56:AP56"/>
    <mergeCell ref="AN57:AP57"/>
    <mergeCell ref="L45:AO45"/>
    <mergeCell ref="AM47:AN47"/>
    <mergeCell ref="AM49:AP49"/>
    <mergeCell ref="AK26:AO26"/>
    <mergeCell ref="L28:P28"/>
    <mergeCell ref="W28:AE28"/>
    <mergeCell ref="AK28:AO28"/>
    <mergeCell ref="W29:AE29"/>
    <mergeCell ref="L29:P29"/>
    <mergeCell ref="AK29:AO29"/>
    <mergeCell ref="AR2:BE2"/>
    <mergeCell ref="AK33:AO33"/>
    <mergeCell ref="L33:P33"/>
    <mergeCell ref="W33:AE33"/>
    <mergeCell ref="AK35:AO35"/>
    <mergeCell ref="X35:AB35"/>
    <mergeCell ref="W31:AE31"/>
    <mergeCell ref="AK31:AO31"/>
    <mergeCell ref="AK32:AO32"/>
    <mergeCell ref="L32:P32"/>
    <mergeCell ref="W32:AE32"/>
    <mergeCell ref="BE5:BE32"/>
    <mergeCell ref="K5:AO5"/>
    <mergeCell ref="K6:AO6"/>
    <mergeCell ref="E14:AJ14"/>
    <mergeCell ref="E23:AN23"/>
  </mergeCells>
  <hyperlinks>
    <hyperlink ref="A55" location="'A - Stavební část'!C2" display="/" xr:uid="{00000000-0004-0000-0000-000000000000}"/>
    <hyperlink ref="A56" location="'B - Zdravotechnika'!C2" display="/" xr:uid="{00000000-0004-0000-0000-000001000000}"/>
    <hyperlink ref="A57" location="'C - Ústřední vytápění'!C2" display="/" xr:uid="{00000000-0004-0000-0000-000002000000}"/>
    <hyperlink ref="A58" location="'D - Elektroinstalace - si...'!C2" display="/" xr:uid="{00000000-0004-0000-0000-000003000000}"/>
    <hyperlink ref="A59" location="'E - Elektroinstalace - sl...'!C2" display="/" xr:uid="{00000000-0004-0000-0000-000004000000}"/>
    <hyperlink ref="A60" location="'F - Vzduchotechnika'!C2" display="/" xr:uid="{00000000-0004-0000-0000-000005000000}"/>
    <hyperlink ref="A61" location="'G - Elektromontáže - bles...'!C2" display="/" xr:uid="{00000000-0004-0000-0000-000006000000}"/>
    <hyperlink ref="A62" location="'H - Vedlejší rozpočtové n...'!C2" display="/" xr:uid="{00000000-0004-0000-0000-000007000000}"/>
  </hyperlinks>
  <printOptions horizontalCentered="1"/>
  <pageMargins left="0.7" right="0.7" top="0.75" bottom="0.75" header="0.3" footer="0.3"/>
  <pageSetup paperSize="9" scale="62" fitToHeight="100" orientation="portrait" r:id="rId1"/>
  <headerFooter>
    <oddFooter>&amp;CStrana &amp;P z &amp;N</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H107"/>
  <sheetViews>
    <sheetView showGridLines="0" workbookViewId="0"/>
  </sheetViews>
  <sheetFormatPr defaultRowHeight="10.199999999999999"/>
  <cols>
    <col min="1" max="1" width="8.28515625" style="1" customWidth="1"/>
    <col min="2" max="2" width="1.7109375" style="1" customWidth="1"/>
    <col min="3" max="3" width="25" style="1" customWidth="1"/>
    <col min="4" max="4" width="75.85546875" style="1" customWidth="1"/>
    <col min="5" max="5" width="13.28515625" style="1" customWidth="1"/>
    <col min="6" max="6" width="20" style="1" customWidth="1"/>
    <col min="7" max="7" width="1.7109375" style="1" customWidth="1"/>
    <col min="8" max="8" width="8.28515625" style="1" customWidth="1"/>
  </cols>
  <sheetData>
    <row r="1" spans="1:8" s="1" customFormat="1" ht="11.25" customHeight="1"/>
    <row r="2" spans="1:8" s="1" customFormat="1" ht="36.9" customHeight="1"/>
    <row r="3" spans="1:8" s="1" customFormat="1" ht="6.9" customHeight="1">
      <c r="B3" s="105"/>
      <c r="C3" s="106"/>
      <c r="D3" s="106"/>
      <c r="E3" s="106"/>
      <c r="F3" s="106"/>
      <c r="G3" s="106"/>
      <c r="H3" s="23"/>
    </row>
    <row r="4" spans="1:8" s="1" customFormat="1" ht="24.9" customHeight="1">
      <c r="B4" s="23"/>
      <c r="C4" s="107" t="s">
        <v>2343</v>
      </c>
      <c r="H4" s="23"/>
    </row>
    <row r="5" spans="1:8" s="1" customFormat="1" ht="12" customHeight="1">
      <c r="B5" s="23"/>
      <c r="C5" s="261" t="s">
        <v>13</v>
      </c>
      <c r="D5" s="411" t="s">
        <v>14</v>
      </c>
      <c r="E5" s="362"/>
      <c r="F5" s="362"/>
      <c r="H5" s="23"/>
    </row>
    <row r="6" spans="1:8" s="1" customFormat="1" ht="36.9" customHeight="1">
      <c r="B6" s="23"/>
      <c r="C6" s="262" t="s">
        <v>16</v>
      </c>
      <c r="D6" s="412" t="s">
        <v>17</v>
      </c>
      <c r="E6" s="362"/>
      <c r="F6" s="362"/>
      <c r="H6" s="23"/>
    </row>
    <row r="7" spans="1:8" s="1" customFormat="1" ht="16.5" customHeight="1">
      <c r="B7" s="23"/>
      <c r="C7" s="109" t="s">
        <v>23</v>
      </c>
      <c r="D7" s="112" t="str">
        <f>'Rekapitulace stavby'!AN8</f>
        <v>24. 7. 2026</v>
      </c>
      <c r="H7" s="23"/>
    </row>
    <row r="8" spans="1:8" s="2" customFormat="1" ht="10.8" customHeight="1">
      <c r="A8" s="37"/>
      <c r="B8" s="42"/>
      <c r="C8" s="37"/>
      <c r="D8" s="37"/>
      <c r="E8" s="37"/>
      <c r="F8" s="37"/>
      <c r="G8" s="37"/>
      <c r="H8" s="42"/>
    </row>
    <row r="9" spans="1:8" s="11" customFormat="1" ht="29.25" customHeight="1">
      <c r="A9" s="150"/>
      <c r="B9" s="263"/>
      <c r="C9" s="264" t="s">
        <v>59</v>
      </c>
      <c r="D9" s="265" t="s">
        <v>60</v>
      </c>
      <c r="E9" s="265" t="s">
        <v>161</v>
      </c>
      <c r="F9" s="266" t="s">
        <v>2344</v>
      </c>
      <c r="G9" s="150"/>
      <c r="H9" s="263"/>
    </row>
    <row r="10" spans="1:8" s="2" customFormat="1" ht="26.4" customHeight="1">
      <c r="A10" s="37"/>
      <c r="B10" s="42"/>
      <c r="C10" s="267" t="s">
        <v>83</v>
      </c>
      <c r="D10" s="267" t="s">
        <v>84</v>
      </c>
      <c r="E10" s="37"/>
      <c r="F10" s="37"/>
      <c r="G10" s="37"/>
      <c r="H10" s="42"/>
    </row>
    <row r="11" spans="1:8" s="2" customFormat="1" ht="16.8" customHeight="1">
      <c r="A11" s="37"/>
      <c r="B11" s="42"/>
      <c r="C11" s="268" t="s">
        <v>109</v>
      </c>
      <c r="D11" s="269" t="s">
        <v>110</v>
      </c>
      <c r="E11" s="270" t="s">
        <v>111</v>
      </c>
      <c r="F11" s="271">
        <v>162.44800000000001</v>
      </c>
      <c r="G11" s="37"/>
      <c r="H11" s="42"/>
    </row>
    <row r="12" spans="1:8" s="2" customFormat="1" ht="16.8" customHeight="1">
      <c r="A12" s="37"/>
      <c r="B12" s="42"/>
      <c r="C12" s="272" t="s">
        <v>109</v>
      </c>
      <c r="D12" s="272" t="s">
        <v>476</v>
      </c>
      <c r="E12" s="20" t="s">
        <v>19</v>
      </c>
      <c r="F12" s="273">
        <v>162.44800000000001</v>
      </c>
      <c r="G12" s="37"/>
      <c r="H12" s="42"/>
    </row>
    <row r="13" spans="1:8" s="2" customFormat="1" ht="16.8" customHeight="1">
      <c r="A13" s="37"/>
      <c r="B13" s="42"/>
      <c r="C13" s="274" t="s">
        <v>2345</v>
      </c>
      <c r="D13" s="37"/>
      <c r="E13" s="37"/>
      <c r="F13" s="37"/>
      <c r="G13" s="37"/>
      <c r="H13" s="42"/>
    </row>
    <row r="14" spans="1:8" s="2" customFormat="1" ht="16.8" customHeight="1">
      <c r="A14" s="37"/>
      <c r="B14" s="42"/>
      <c r="C14" s="272" t="s">
        <v>599</v>
      </c>
      <c r="D14" s="272" t="s">
        <v>2346</v>
      </c>
      <c r="E14" s="20" t="s">
        <v>111</v>
      </c>
      <c r="F14" s="273">
        <v>162.44800000000001</v>
      </c>
      <c r="G14" s="37"/>
      <c r="H14" s="42"/>
    </row>
    <row r="15" spans="1:8" s="2" customFormat="1" ht="16.8" customHeight="1">
      <c r="A15" s="37"/>
      <c r="B15" s="42"/>
      <c r="C15" s="272" t="s">
        <v>556</v>
      </c>
      <c r="D15" s="272" t="s">
        <v>2347</v>
      </c>
      <c r="E15" s="20" t="s">
        <v>111</v>
      </c>
      <c r="F15" s="273">
        <v>162.44800000000001</v>
      </c>
      <c r="G15" s="37"/>
      <c r="H15" s="42"/>
    </row>
    <row r="16" spans="1:8" s="2" customFormat="1" ht="20.399999999999999">
      <c r="A16" s="37"/>
      <c r="B16" s="42"/>
      <c r="C16" s="272" t="s">
        <v>561</v>
      </c>
      <c r="D16" s="272" t="s">
        <v>2348</v>
      </c>
      <c r="E16" s="20" t="s">
        <v>111</v>
      </c>
      <c r="F16" s="273">
        <v>162.44800000000001</v>
      </c>
      <c r="G16" s="37"/>
      <c r="H16" s="42"/>
    </row>
    <row r="17" spans="1:8" s="2" customFormat="1" ht="20.399999999999999">
      <c r="A17" s="37"/>
      <c r="B17" s="42"/>
      <c r="C17" s="272" t="s">
        <v>566</v>
      </c>
      <c r="D17" s="272" t="s">
        <v>2349</v>
      </c>
      <c r="E17" s="20" t="s">
        <v>111</v>
      </c>
      <c r="F17" s="273">
        <v>162.44800000000001</v>
      </c>
      <c r="G17" s="37"/>
      <c r="H17" s="42"/>
    </row>
    <row r="18" spans="1:8" s="2" customFormat="1" ht="16.8" customHeight="1">
      <c r="A18" s="37"/>
      <c r="B18" s="42"/>
      <c r="C18" s="272" t="s">
        <v>571</v>
      </c>
      <c r="D18" s="272" t="s">
        <v>2350</v>
      </c>
      <c r="E18" s="20" t="s">
        <v>111</v>
      </c>
      <c r="F18" s="273">
        <v>162.44800000000001</v>
      </c>
      <c r="G18" s="37"/>
      <c r="H18" s="42"/>
    </row>
    <row r="19" spans="1:8" s="2" customFormat="1" ht="20.399999999999999">
      <c r="A19" s="37"/>
      <c r="B19" s="42"/>
      <c r="C19" s="272" t="s">
        <v>704</v>
      </c>
      <c r="D19" s="272" t="s">
        <v>2351</v>
      </c>
      <c r="E19" s="20" t="s">
        <v>111</v>
      </c>
      <c r="F19" s="273">
        <v>162.44800000000001</v>
      </c>
      <c r="G19" s="37"/>
      <c r="H19" s="42"/>
    </row>
    <row r="20" spans="1:8" s="2" customFormat="1" ht="20.399999999999999">
      <c r="A20" s="37"/>
      <c r="B20" s="42"/>
      <c r="C20" s="272" t="s">
        <v>709</v>
      </c>
      <c r="D20" s="272" t="s">
        <v>2352</v>
      </c>
      <c r="E20" s="20" t="s">
        <v>111</v>
      </c>
      <c r="F20" s="273">
        <v>162.44800000000001</v>
      </c>
      <c r="G20" s="37"/>
      <c r="H20" s="42"/>
    </row>
    <row r="21" spans="1:8" s="2" customFormat="1" ht="16.8" customHeight="1">
      <c r="A21" s="37"/>
      <c r="B21" s="42"/>
      <c r="C21" s="272" t="s">
        <v>488</v>
      </c>
      <c r="D21" s="272" t="s">
        <v>2353</v>
      </c>
      <c r="E21" s="20" t="s">
        <v>179</v>
      </c>
      <c r="F21" s="273">
        <v>47.11</v>
      </c>
      <c r="G21" s="37"/>
      <c r="H21" s="42"/>
    </row>
    <row r="22" spans="1:8" s="2" customFormat="1" ht="20.399999999999999">
      <c r="A22" s="37"/>
      <c r="B22" s="42"/>
      <c r="C22" s="272" t="s">
        <v>470</v>
      </c>
      <c r="D22" s="272" t="s">
        <v>2354</v>
      </c>
      <c r="E22" s="20" t="s">
        <v>179</v>
      </c>
      <c r="F22" s="273">
        <v>8.1219999999999999</v>
      </c>
      <c r="G22" s="37"/>
      <c r="H22" s="42"/>
    </row>
    <row r="23" spans="1:8" s="2" customFormat="1" ht="20.399999999999999">
      <c r="A23" s="37"/>
      <c r="B23" s="42"/>
      <c r="C23" s="272" t="s">
        <v>470</v>
      </c>
      <c r="D23" s="272" t="s">
        <v>2354</v>
      </c>
      <c r="E23" s="20" t="s">
        <v>179</v>
      </c>
      <c r="F23" s="273">
        <v>16.245000000000001</v>
      </c>
      <c r="G23" s="37"/>
      <c r="H23" s="42"/>
    </row>
    <row r="24" spans="1:8" s="2" customFormat="1" ht="16.8" customHeight="1">
      <c r="A24" s="37"/>
      <c r="B24" s="42"/>
      <c r="C24" s="272" t="s">
        <v>478</v>
      </c>
      <c r="D24" s="272" t="s">
        <v>2355</v>
      </c>
      <c r="E24" s="20" t="s">
        <v>179</v>
      </c>
      <c r="F24" s="273">
        <v>8.1219999999999999</v>
      </c>
      <c r="G24" s="37"/>
      <c r="H24" s="42"/>
    </row>
    <row r="25" spans="1:8" s="2" customFormat="1" ht="16.8" customHeight="1">
      <c r="A25" s="37"/>
      <c r="B25" s="42"/>
      <c r="C25" s="272" t="s">
        <v>478</v>
      </c>
      <c r="D25" s="272" t="s">
        <v>2355</v>
      </c>
      <c r="E25" s="20" t="s">
        <v>179</v>
      </c>
      <c r="F25" s="273">
        <v>16.245000000000001</v>
      </c>
      <c r="G25" s="37"/>
      <c r="H25" s="42"/>
    </row>
    <row r="26" spans="1:8" s="2" customFormat="1" ht="16.8" customHeight="1">
      <c r="A26" s="37"/>
      <c r="B26" s="42"/>
      <c r="C26" s="268" t="s">
        <v>113</v>
      </c>
      <c r="D26" s="269" t="s">
        <v>114</v>
      </c>
      <c r="E26" s="270" t="s">
        <v>111</v>
      </c>
      <c r="F26" s="271">
        <v>166.1</v>
      </c>
      <c r="G26" s="37"/>
      <c r="H26" s="42"/>
    </row>
    <row r="27" spans="1:8" s="2" customFormat="1" ht="16.8" customHeight="1">
      <c r="A27" s="37"/>
      <c r="B27" s="42"/>
      <c r="C27" s="272" t="s">
        <v>19</v>
      </c>
      <c r="D27" s="272" t="s">
        <v>1032</v>
      </c>
      <c r="E27" s="20" t="s">
        <v>19</v>
      </c>
      <c r="F27" s="273">
        <v>0</v>
      </c>
      <c r="G27" s="37"/>
      <c r="H27" s="42"/>
    </row>
    <row r="28" spans="1:8" s="2" customFormat="1" ht="16.8" customHeight="1">
      <c r="A28" s="37"/>
      <c r="B28" s="42"/>
      <c r="C28" s="272" t="s">
        <v>19</v>
      </c>
      <c r="D28" s="272" t="s">
        <v>1033</v>
      </c>
      <c r="E28" s="20" t="s">
        <v>19</v>
      </c>
      <c r="F28" s="273">
        <v>9.6</v>
      </c>
      <c r="G28" s="37"/>
      <c r="H28" s="42"/>
    </row>
    <row r="29" spans="1:8" s="2" customFormat="1" ht="16.8" customHeight="1">
      <c r="A29" s="37"/>
      <c r="B29" s="42"/>
      <c r="C29" s="272" t="s">
        <v>19</v>
      </c>
      <c r="D29" s="272" t="s">
        <v>1034</v>
      </c>
      <c r="E29" s="20" t="s">
        <v>19</v>
      </c>
      <c r="F29" s="273">
        <v>0</v>
      </c>
      <c r="G29" s="37"/>
      <c r="H29" s="42"/>
    </row>
    <row r="30" spans="1:8" s="2" customFormat="1" ht="16.8" customHeight="1">
      <c r="A30" s="37"/>
      <c r="B30" s="42"/>
      <c r="C30" s="272" t="s">
        <v>19</v>
      </c>
      <c r="D30" s="272" t="s">
        <v>1035</v>
      </c>
      <c r="E30" s="20" t="s">
        <v>19</v>
      </c>
      <c r="F30" s="273">
        <v>17.8</v>
      </c>
      <c r="G30" s="37"/>
      <c r="H30" s="42"/>
    </row>
    <row r="31" spans="1:8" s="2" customFormat="1" ht="16.8" customHeight="1">
      <c r="A31" s="37"/>
      <c r="B31" s="42"/>
      <c r="C31" s="272" t="s">
        <v>19</v>
      </c>
      <c r="D31" s="272" t="s">
        <v>1036</v>
      </c>
      <c r="E31" s="20" t="s">
        <v>19</v>
      </c>
      <c r="F31" s="273">
        <v>0</v>
      </c>
      <c r="G31" s="37"/>
      <c r="H31" s="42"/>
    </row>
    <row r="32" spans="1:8" s="2" customFormat="1" ht="16.8" customHeight="1">
      <c r="A32" s="37"/>
      <c r="B32" s="42"/>
      <c r="C32" s="272" t="s">
        <v>19</v>
      </c>
      <c r="D32" s="272" t="s">
        <v>1037</v>
      </c>
      <c r="E32" s="20" t="s">
        <v>19</v>
      </c>
      <c r="F32" s="273">
        <v>60.5</v>
      </c>
      <c r="G32" s="37"/>
      <c r="H32" s="42"/>
    </row>
    <row r="33" spans="1:8" s="2" customFormat="1" ht="16.8" customHeight="1">
      <c r="A33" s="37"/>
      <c r="B33" s="42"/>
      <c r="C33" s="272" t="s">
        <v>19</v>
      </c>
      <c r="D33" s="272" t="s">
        <v>1038</v>
      </c>
      <c r="E33" s="20" t="s">
        <v>19</v>
      </c>
      <c r="F33" s="273">
        <v>0</v>
      </c>
      <c r="G33" s="37"/>
      <c r="H33" s="42"/>
    </row>
    <row r="34" spans="1:8" s="2" customFormat="1" ht="16.8" customHeight="1">
      <c r="A34" s="37"/>
      <c r="B34" s="42"/>
      <c r="C34" s="272" t="s">
        <v>19</v>
      </c>
      <c r="D34" s="272" t="s">
        <v>1037</v>
      </c>
      <c r="E34" s="20" t="s">
        <v>19</v>
      </c>
      <c r="F34" s="273">
        <v>60.5</v>
      </c>
      <c r="G34" s="37"/>
      <c r="H34" s="42"/>
    </row>
    <row r="35" spans="1:8" s="2" customFormat="1" ht="16.8" customHeight="1">
      <c r="A35" s="37"/>
      <c r="B35" s="42"/>
      <c r="C35" s="272" t="s">
        <v>19</v>
      </c>
      <c r="D35" s="272" t="s">
        <v>1039</v>
      </c>
      <c r="E35" s="20" t="s">
        <v>19</v>
      </c>
      <c r="F35" s="273">
        <v>0</v>
      </c>
      <c r="G35" s="37"/>
      <c r="H35" s="42"/>
    </row>
    <row r="36" spans="1:8" s="2" customFormat="1" ht="16.8" customHeight="1">
      <c r="A36" s="37"/>
      <c r="B36" s="42"/>
      <c r="C36" s="272" t="s">
        <v>19</v>
      </c>
      <c r="D36" s="272" t="s">
        <v>1040</v>
      </c>
      <c r="E36" s="20" t="s">
        <v>19</v>
      </c>
      <c r="F36" s="273">
        <v>17.7</v>
      </c>
      <c r="G36" s="37"/>
      <c r="H36" s="42"/>
    </row>
    <row r="37" spans="1:8" s="2" customFormat="1" ht="16.8" customHeight="1">
      <c r="A37" s="37"/>
      <c r="B37" s="42"/>
      <c r="C37" s="272" t="s">
        <v>113</v>
      </c>
      <c r="D37" s="272" t="s">
        <v>198</v>
      </c>
      <c r="E37" s="20" t="s">
        <v>19</v>
      </c>
      <c r="F37" s="273">
        <v>166.1</v>
      </c>
      <c r="G37" s="37"/>
      <c r="H37" s="42"/>
    </row>
    <row r="38" spans="1:8" s="2" customFormat="1" ht="16.8" customHeight="1">
      <c r="A38" s="37"/>
      <c r="B38" s="42"/>
      <c r="C38" s="274" t="s">
        <v>2345</v>
      </c>
      <c r="D38" s="37"/>
      <c r="E38" s="37"/>
      <c r="F38" s="37"/>
      <c r="G38" s="37"/>
      <c r="H38" s="42"/>
    </row>
    <row r="39" spans="1:8" s="2" customFormat="1" ht="20.399999999999999">
      <c r="A39" s="37"/>
      <c r="B39" s="42"/>
      <c r="C39" s="272" t="s">
        <v>1088</v>
      </c>
      <c r="D39" s="272" t="s">
        <v>1089</v>
      </c>
      <c r="E39" s="20" t="s">
        <v>111</v>
      </c>
      <c r="F39" s="273">
        <v>166.1</v>
      </c>
      <c r="G39" s="37"/>
      <c r="H39" s="42"/>
    </row>
    <row r="40" spans="1:8" s="2" customFormat="1" ht="16.8" customHeight="1">
      <c r="A40" s="37"/>
      <c r="B40" s="42"/>
      <c r="C40" s="272" t="s">
        <v>1103</v>
      </c>
      <c r="D40" s="272" t="s">
        <v>2356</v>
      </c>
      <c r="E40" s="20" t="s">
        <v>111</v>
      </c>
      <c r="F40" s="273">
        <v>166.1</v>
      </c>
      <c r="G40" s="37"/>
      <c r="H40" s="42"/>
    </row>
    <row r="41" spans="1:8" s="2" customFormat="1" ht="20.399999999999999">
      <c r="A41" s="37"/>
      <c r="B41" s="42"/>
      <c r="C41" s="272" t="s">
        <v>1099</v>
      </c>
      <c r="D41" s="272" t="s">
        <v>1100</v>
      </c>
      <c r="E41" s="20" t="s">
        <v>111</v>
      </c>
      <c r="F41" s="273">
        <v>166.1</v>
      </c>
      <c r="G41" s="37"/>
      <c r="H41" s="42"/>
    </row>
    <row r="42" spans="1:8" s="2" customFormat="1" ht="16.8" customHeight="1">
      <c r="A42" s="37"/>
      <c r="B42" s="42"/>
      <c r="C42" s="272" t="s">
        <v>1092</v>
      </c>
      <c r="D42" s="272" t="s">
        <v>2357</v>
      </c>
      <c r="E42" s="20" t="s">
        <v>111</v>
      </c>
      <c r="F42" s="273">
        <v>332.2</v>
      </c>
      <c r="G42" s="37"/>
      <c r="H42" s="42"/>
    </row>
    <row r="43" spans="1:8" s="2" customFormat="1" ht="16.8" customHeight="1">
      <c r="A43" s="37"/>
      <c r="B43" s="42"/>
      <c r="C43" s="268" t="s">
        <v>117</v>
      </c>
      <c r="D43" s="269" t="s">
        <v>118</v>
      </c>
      <c r="E43" s="270" t="s">
        <v>111</v>
      </c>
      <c r="F43" s="271">
        <v>598</v>
      </c>
      <c r="G43" s="37"/>
      <c r="H43" s="42"/>
    </row>
    <row r="44" spans="1:8" s="2" customFormat="1" ht="16.8" customHeight="1">
      <c r="A44" s="37"/>
      <c r="B44" s="42"/>
      <c r="C44" s="272" t="s">
        <v>117</v>
      </c>
      <c r="D44" s="272" t="s">
        <v>354</v>
      </c>
      <c r="E44" s="20" t="s">
        <v>19</v>
      </c>
      <c r="F44" s="273">
        <v>598</v>
      </c>
      <c r="G44" s="37"/>
      <c r="H44" s="42"/>
    </row>
    <row r="45" spans="1:8" s="2" customFormat="1" ht="16.8" customHeight="1">
      <c r="A45" s="37"/>
      <c r="B45" s="42"/>
      <c r="C45" s="274" t="s">
        <v>2345</v>
      </c>
      <c r="D45" s="37"/>
      <c r="E45" s="37"/>
      <c r="F45" s="37"/>
      <c r="G45" s="37"/>
      <c r="H45" s="42"/>
    </row>
    <row r="46" spans="1:8" s="2" customFormat="1" ht="20.399999999999999">
      <c r="A46" s="37"/>
      <c r="B46" s="42"/>
      <c r="C46" s="272" t="s">
        <v>350</v>
      </c>
      <c r="D46" s="272" t="s">
        <v>2358</v>
      </c>
      <c r="E46" s="20" t="s">
        <v>111</v>
      </c>
      <c r="F46" s="273">
        <v>598</v>
      </c>
      <c r="G46" s="37"/>
      <c r="H46" s="42"/>
    </row>
    <row r="47" spans="1:8" s="2" customFormat="1" ht="20.399999999999999">
      <c r="A47" s="37"/>
      <c r="B47" s="42"/>
      <c r="C47" s="272" t="s">
        <v>356</v>
      </c>
      <c r="D47" s="272" t="s">
        <v>2359</v>
      </c>
      <c r="E47" s="20" t="s">
        <v>111</v>
      </c>
      <c r="F47" s="273">
        <v>71760</v>
      </c>
      <c r="G47" s="37"/>
      <c r="H47" s="42"/>
    </row>
    <row r="48" spans="1:8" s="2" customFormat="1" ht="20.399999999999999">
      <c r="A48" s="37"/>
      <c r="B48" s="42"/>
      <c r="C48" s="272" t="s">
        <v>364</v>
      </c>
      <c r="D48" s="272" t="s">
        <v>2360</v>
      </c>
      <c r="E48" s="20" t="s">
        <v>111</v>
      </c>
      <c r="F48" s="273">
        <v>598</v>
      </c>
      <c r="G48" s="37"/>
      <c r="H48" s="42"/>
    </row>
    <row r="49" spans="1:8" s="2" customFormat="1" ht="16.8" customHeight="1">
      <c r="A49" s="37"/>
      <c r="B49" s="42"/>
      <c r="C49" s="272" t="s">
        <v>369</v>
      </c>
      <c r="D49" s="272" t="s">
        <v>2361</v>
      </c>
      <c r="E49" s="20" t="s">
        <v>111</v>
      </c>
      <c r="F49" s="273">
        <v>598</v>
      </c>
      <c r="G49" s="37"/>
      <c r="H49" s="42"/>
    </row>
    <row r="50" spans="1:8" s="2" customFormat="1" ht="16.8" customHeight="1">
      <c r="A50" s="37"/>
      <c r="B50" s="42"/>
      <c r="C50" s="272" t="s">
        <v>374</v>
      </c>
      <c r="D50" s="272" t="s">
        <v>2362</v>
      </c>
      <c r="E50" s="20" t="s">
        <v>111</v>
      </c>
      <c r="F50" s="273">
        <v>71760</v>
      </c>
      <c r="G50" s="37"/>
      <c r="H50" s="42"/>
    </row>
    <row r="51" spans="1:8" s="2" customFormat="1" ht="16.8" customHeight="1">
      <c r="A51" s="37"/>
      <c r="B51" s="42"/>
      <c r="C51" s="272" t="s">
        <v>379</v>
      </c>
      <c r="D51" s="272" t="s">
        <v>2363</v>
      </c>
      <c r="E51" s="20" t="s">
        <v>111</v>
      </c>
      <c r="F51" s="273">
        <v>598</v>
      </c>
      <c r="G51" s="37"/>
      <c r="H51" s="42"/>
    </row>
    <row r="52" spans="1:8" s="2" customFormat="1" ht="16.8" customHeight="1">
      <c r="A52" s="37"/>
      <c r="B52" s="42"/>
      <c r="C52" s="272" t="s">
        <v>428</v>
      </c>
      <c r="D52" s="272" t="s">
        <v>2364</v>
      </c>
      <c r="E52" s="20" t="s">
        <v>111</v>
      </c>
      <c r="F52" s="273">
        <v>598</v>
      </c>
      <c r="G52" s="37"/>
      <c r="H52" s="42"/>
    </row>
    <row r="53" spans="1:8" s="2" customFormat="1" ht="16.8" customHeight="1">
      <c r="A53" s="37"/>
      <c r="B53" s="42"/>
      <c r="C53" s="272" t="s">
        <v>433</v>
      </c>
      <c r="D53" s="272" t="s">
        <v>2365</v>
      </c>
      <c r="E53" s="20" t="s">
        <v>111</v>
      </c>
      <c r="F53" s="273">
        <v>1196</v>
      </c>
      <c r="G53" s="37"/>
      <c r="H53" s="42"/>
    </row>
    <row r="54" spans="1:8" s="2" customFormat="1" ht="16.8" customHeight="1">
      <c r="A54" s="37"/>
      <c r="B54" s="42"/>
      <c r="C54" s="268" t="s">
        <v>296</v>
      </c>
      <c r="D54" s="269" t="s">
        <v>2366</v>
      </c>
      <c r="E54" s="270" t="s">
        <v>111</v>
      </c>
      <c r="F54" s="271">
        <v>81.954999999999998</v>
      </c>
      <c r="G54" s="37"/>
      <c r="H54" s="42"/>
    </row>
    <row r="55" spans="1:8" s="2" customFormat="1" ht="16.8" customHeight="1">
      <c r="A55" s="37"/>
      <c r="B55" s="42"/>
      <c r="C55" s="272" t="s">
        <v>19</v>
      </c>
      <c r="D55" s="272" t="s">
        <v>294</v>
      </c>
      <c r="E55" s="20" t="s">
        <v>19</v>
      </c>
      <c r="F55" s="273">
        <v>90.852000000000004</v>
      </c>
      <c r="G55" s="37"/>
      <c r="H55" s="42"/>
    </row>
    <row r="56" spans="1:8" s="2" customFormat="1" ht="16.8" customHeight="1">
      <c r="A56" s="37"/>
      <c r="B56" s="42"/>
      <c r="C56" s="272" t="s">
        <v>19</v>
      </c>
      <c r="D56" s="272" t="s">
        <v>295</v>
      </c>
      <c r="E56" s="20" t="s">
        <v>19</v>
      </c>
      <c r="F56" s="273">
        <v>-8.8970000000000002</v>
      </c>
      <c r="G56" s="37"/>
      <c r="H56" s="42"/>
    </row>
    <row r="57" spans="1:8" s="2" customFormat="1" ht="16.8" customHeight="1">
      <c r="A57" s="37"/>
      <c r="B57" s="42"/>
      <c r="C57" s="272" t="s">
        <v>296</v>
      </c>
      <c r="D57" s="272" t="s">
        <v>198</v>
      </c>
      <c r="E57" s="20" t="s">
        <v>19</v>
      </c>
      <c r="F57" s="273">
        <v>81.954999999999998</v>
      </c>
      <c r="G57" s="37"/>
      <c r="H57" s="42"/>
    </row>
    <row r="58" spans="1:8" s="2" customFormat="1" ht="16.8" customHeight="1">
      <c r="A58" s="37"/>
      <c r="B58" s="42"/>
      <c r="C58" s="268" t="s">
        <v>120</v>
      </c>
      <c r="D58" s="269" t="s">
        <v>121</v>
      </c>
      <c r="E58" s="270" t="s">
        <v>111</v>
      </c>
      <c r="F58" s="271">
        <v>598.72900000000004</v>
      </c>
      <c r="G58" s="37"/>
      <c r="H58" s="42"/>
    </row>
    <row r="59" spans="1:8" s="2" customFormat="1" ht="16.8" customHeight="1">
      <c r="A59" s="37"/>
      <c r="B59" s="42"/>
      <c r="C59" s="272" t="s">
        <v>19</v>
      </c>
      <c r="D59" s="272" t="s">
        <v>1032</v>
      </c>
      <c r="E59" s="20" t="s">
        <v>19</v>
      </c>
      <c r="F59" s="273">
        <v>0</v>
      </c>
      <c r="G59" s="37"/>
      <c r="H59" s="42"/>
    </row>
    <row r="60" spans="1:8" s="2" customFormat="1" ht="16.8" customHeight="1">
      <c r="A60" s="37"/>
      <c r="B60" s="42"/>
      <c r="C60" s="272" t="s">
        <v>19</v>
      </c>
      <c r="D60" s="272" t="s">
        <v>1441</v>
      </c>
      <c r="E60" s="20" t="s">
        <v>19</v>
      </c>
      <c r="F60" s="273">
        <v>21.332000000000001</v>
      </c>
      <c r="G60" s="37"/>
      <c r="H60" s="42"/>
    </row>
    <row r="61" spans="1:8" s="2" customFormat="1" ht="16.8" customHeight="1">
      <c r="A61" s="37"/>
      <c r="B61" s="42"/>
      <c r="C61" s="272" t="s">
        <v>19</v>
      </c>
      <c r="D61" s="272" t="s">
        <v>1442</v>
      </c>
      <c r="E61" s="20" t="s">
        <v>19</v>
      </c>
      <c r="F61" s="273">
        <v>-0.8</v>
      </c>
      <c r="G61" s="37"/>
      <c r="H61" s="42"/>
    </row>
    <row r="62" spans="1:8" s="2" customFormat="1" ht="16.8" customHeight="1">
      <c r="A62" s="37"/>
      <c r="B62" s="42"/>
      <c r="C62" s="272" t="s">
        <v>19</v>
      </c>
      <c r="D62" s="272" t="s">
        <v>1443</v>
      </c>
      <c r="E62" s="20" t="s">
        <v>19</v>
      </c>
      <c r="F62" s="273">
        <v>-0.9</v>
      </c>
      <c r="G62" s="37"/>
      <c r="H62" s="42"/>
    </row>
    <row r="63" spans="1:8" s="2" customFormat="1" ht="16.8" customHeight="1">
      <c r="A63" s="37"/>
      <c r="B63" s="42"/>
      <c r="C63" s="272" t="s">
        <v>19</v>
      </c>
      <c r="D63" s="272" t="s">
        <v>1444</v>
      </c>
      <c r="E63" s="20" t="s">
        <v>19</v>
      </c>
      <c r="F63" s="273">
        <v>-4.95</v>
      </c>
      <c r="G63" s="37"/>
      <c r="H63" s="42"/>
    </row>
    <row r="64" spans="1:8" s="2" customFormat="1" ht="16.8" customHeight="1">
      <c r="A64" s="37"/>
      <c r="B64" s="42"/>
      <c r="C64" s="272" t="s">
        <v>19</v>
      </c>
      <c r="D64" s="272" t="s">
        <v>1034</v>
      </c>
      <c r="E64" s="20" t="s">
        <v>19</v>
      </c>
      <c r="F64" s="273">
        <v>0</v>
      </c>
      <c r="G64" s="37"/>
      <c r="H64" s="42"/>
    </row>
    <row r="65" spans="1:8" s="2" customFormat="1" ht="16.8" customHeight="1">
      <c r="A65" s="37"/>
      <c r="B65" s="42"/>
      <c r="C65" s="272" t="s">
        <v>19</v>
      </c>
      <c r="D65" s="272" t="s">
        <v>1445</v>
      </c>
      <c r="E65" s="20" t="s">
        <v>19</v>
      </c>
      <c r="F65" s="273">
        <v>61.286000000000001</v>
      </c>
      <c r="G65" s="37"/>
      <c r="H65" s="42"/>
    </row>
    <row r="66" spans="1:8" s="2" customFormat="1" ht="16.8" customHeight="1">
      <c r="A66" s="37"/>
      <c r="B66" s="42"/>
      <c r="C66" s="272" t="s">
        <v>19</v>
      </c>
      <c r="D66" s="272" t="s">
        <v>1446</v>
      </c>
      <c r="E66" s="20" t="s">
        <v>19</v>
      </c>
      <c r="F66" s="273">
        <v>-1.6</v>
      </c>
      <c r="G66" s="37"/>
      <c r="H66" s="42"/>
    </row>
    <row r="67" spans="1:8" s="2" customFormat="1" ht="16.8" customHeight="1">
      <c r="A67" s="37"/>
      <c r="B67" s="42"/>
      <c r="C67" s="272" t="s">
        <v>19</v>
      </c>
      <c r="D67" s="272" t="s">
        <v>1026</v>
      </c>
      <c r="E67" s="20" t="s">
        <v>19</v>
      </c>
      <c r="F67" s="273">
        <v>-3.1160000000000001</v>
      </c>
      <c r="G67" s="37"/>
      <c r="H67" s="42"/>
    </row>
    <row r="68" spans="1:8" s="2" customFormat="1" ht="16.8" customHeight="1">
      <c r="A68" s="37"/>
      <c r="B68" s="42"/>
      <c r="C68" s="272" t="s">
        <v>19</v>
      </c>
      <c r="D68" s="272" t="s">
        <v>1036</v>
      </c>
      <c r="E68" s="20" t="s">
        <v>19</v>
      </c>
      <c r="F68" s="273">
        <v>0</v>
      </c>
      <c r="G68" s="37"/>
      <c r="H68" s="42"/>
    </row>
    <row r="69" spans="1:8" s="2" customFormat="1" ht="16.8" customHeight="1">
      <c r="A69" s="37"/>
      <c r="B69" s="42"/>
      <c r="C69" s="272" t="s">
        <v>19</v>
      </c>
      <c r="D69" s="272" t="s">
        <v>1447</v>
      </c>
      <c r="E69" s="20" t="s">
        <v>19</v>
      </c>
      <c r="F69" s="273">
        <v>100.512</v>
      </c>
      <c r="G69" s="37"/>
      <c r="H69" s="42"/>
    </row>
    <row r="70" spans="1:8" s="2" customFormat="1" ht="16.8" customHeight="1">
      <c r="A70" s="37"/>
      <c r="B70" s="42"/>
      <c r="C70" s="272" t="s">
        <v>19</v>
      </c>
      <c r="D70" s="272" t="s">
        <v>1448</v>
      </c>
      <c r="E70" s="20" t="s">
        <v>19</v>
      </c>
      <c r="F70" s="273">
        <v>-1.8</v>
      </c>
      <c r="G70" s="37"/>
      <c r="H70" s="42"/>
    </row>
    <row r="71" spans="1:8" s="2" customFormat="1" ht="16.8" customHeight="1">
      <c r="A71" s="37"/>
      <c r="B71" s="42"/>
      <c r="C71" s="272" t="s">
        <v>19</v>
      </c>
      <c r="D71" s="272" t="s">
        <v>1449</v>
      </c>
      <c r="E71" s="20" t="s">
        <v>19</v>
      </c>
      <c r="F71" s="273">
        <v>-12.464</v>
      </c>
      <c r="G71" s="37"/>
      <c r="H71" s="42"/>
    </row>
    <row r="72" spans="1:8" s="2" customFormat="1" ht="16.8" customHeight="1">
      <c r="A72" s="37"/>
      <c r="B72" s="42"/>
      <c r="C72" s="272" t="s">
        <v>19</v>
      </c>
      <c r="D72" s="272" t="s">
        <v>1038</v>
      </c>
      <c r="E72" s="20" t="s">
        <v>19</v>
      </c>
      <c r="F72" s="273">
        <v>0</v>
      </c>
      <c r="G72" s="37"/>
      <c r="H72" s="42"/>
    </row>
    <row r="73" spans="1:8" s="2" customFormat="1" ht="16.8" customHeight="1">
      <c r="A73" s="37"/>
      <c r="B73" s="42"/>
      <c r="C73" s="272" t="s">
        <v>19</v>
      </c>
      <c r="D73" s="272" t="s">
        <v>1447</v>
      </c>
      <c r="E73" s="20" t="s">
        <v>19</v>
      </c>
      <c r="F73" s="273">
        <v>100.512</v>
      </c>
      <c r="G73" s="37"/>
      <c r="H73" s="42"/>
    </row>
    <row r="74" spans="1:8" s="2" customFormat="1" ht="16.8" customHeight="1">
      <c r="A74" s="37"/>
      <c r="B74" s="42"/>
      <c r="C74" s="272" t="s">
        <v>19</v>
      </c>
      <c r="D74" s="272" t="s">
        <v>1448</v>
      </c>
      <c r="E74" s="20" t="s">
        <v>19</v>
      </c>
      <c r="F74" s="273">
        <v>-1.8</v>
      </c>
      <c r="G74" s="37"/>
      <c r="H74" s="42"/>
    </row>
    <row r="75" spans="1:8" s="2" customFormat="1" ht="16.8" customHeight="1">
      <c r="A75" s="37"/>
      <c r="B75" s="42"/>
      <c r="C75" s="272" t="s">
        <v>19</v>
      </c>
      <c r="D75" s="272" t="s">
        <v>1449</v>
      </c>
      <c r="E75" s="20" t="s">
        <v>19</v>
      </c>
      <c r="F75" s="273">
        <v>-12.464</v>
      </c>
      <c r="G75" s="37"/>
      <c r="H75" s="42"/>
    </row>
    <row r="76" spans="1:8" s="2" customFormat="1" ht="16.8" customHeight="1">
      <c r="A76" s="37"/>
      <c r="B76" s="42"/>
      <c r="C76" s="272" t="s">
        <v>19</v>
      </c>
      <c r="D76" s="272" t="s">
        <v>1039</v>
      </c>
      <c r="E76" s="20" t="s">
        <v>19</v>
      </c>
      <c r="F76" s="273">
        <v>0</v>
      </c>
      <c r="G76" s="37"/>
      <c r="H76" s="42"/>
    </row>
    <row r="77" spans="1:8" s="2" customFormat="1" ht="16.8" customHeight="1">
      <c r="A77" s="37"/>
      <c r="B77" s="42"/>
      <c r="C77" s="272" t="s">
        <v>19</v>
      </c>
      <c r="D77" s="272" t="s">
        <v>1450</v>
      </c>
      <c r="E77" s="20" t="s">
        <v>19</v>
      </c>
      <c r="F77" s="273">
        <v>61.03</v>
      </c>
      <c r="G77" s="37"/>
      <c r="H77" s="42"/>
    </row>
    <row r="78" spans="1:8" s="2" customFormat="1" ht="16.8" customHeight="1">
      <c r="A78" s="37"/>
      <c r="B78" s="42"/>
      <c r="C78" s="272" t="s">
        <v>19</v>
      </c>
      <c r="D78" s="272" t="s">
        <v>1446</v>
      </c>
      <c r="E78" s="20" t="s">
        <v>19</v>
      </c>
      <c r="F78" s="273">
        <v>-1.6</v>
      </c>
      <c r="G78" s="37"/>
      <c r="H78" s="42"/>
    </row>
    <row r="79" spans="1:8" s="2" customFormat="1" ht="16.8" customHeight="1">
      <c r="A79" s="37"/>
      <c r="B79" s="42"/>
      <c r="C79" s="272" t="s">
        <v>19</v>
      </c>
      <c r="D79" s="272" t="s">
        <v>1027</v>
      </c>
      <c r="E79" s="20" t="s">
        <v>19</v>
      </c>
      <c r="F79" s="273">
        <v>-4.4489999999999998</v>
      </c>
      <c r="G79" s="37"/>
      <c r="H79" s="42"/>
    </row>
    <row r="80" spans="1:8" s="2" customFormat="1" ht="16.8" customHeight="1">
      <c r="A80" s="37"/>
      <c r="B80" s="42"/>
      <c r="C80" s="272" t="s">
        <v>19</v>
      </c>
      <c r="D80" s="272" t="s">
        <v>1451</v>
      </c>
      <c r="E80" s="20" t="s">
        <v>19</v>
      </c>
      <c r="F80" s="273">
        <v>0</v>
      </c>
      <c r="G80" s="37"/>
      <c r="H80" s="42"/>
    </row>
    <row r="81" spans="1:8" s="2" customFormat="1" ht="16.8" customHeight="1">
      <c r="A81" s="37"/>
      <c r="B81" s="42"/>
      <c r="C81" s="272" t="s">
        <v>19</v>
      </c>
      <c r="D81" s="272" t="s">
        <v>1452</v>
      </c>
      <c r="E81" s="20" t="s">
        <v>19</v>
      </c>
      <c r="F81" s="273">
        <v>300</v>
      </c>
      <c r="G81" s="37"/>
      <c r="H81" s="42"/>
    </row>
    <row r="82" spans="1:8" s="2" customFormat="1" ht="16.8" customHeight="1">
      <c r="A82" s="37"/>
      <c r="B82" s="42"/>
      <c r="C82" s="272" t="s">
        <v>120</v>
      </c>
      <c r="D82" s="272" t="s">
        <v>198</v>
      </c>
      <c r="E82" s="20" t="s">
        <v>19</v>
      </c>
      <c r="F82" s="273">
        <v>598.72900000000004</v>
      </c>
      <c r="G82" s="37"/>
      <c r="H82" s="42"/>
    </row>
    <row r="83" spans="1:8" s="2" customFormat="1" ht="16.8" customHeight="1">
      <c r="A83" s="37"/>
      <c r="B83" s="42"/>
      <c r="C83" s="274" t="s">
        <v>2345</v>
      </c>
      <c r="D83" s="37"/>
      <c r="E83" s="37"/>
      <c r="F83" s="37"/>
      <c r="G83" s="37"/>
      <c r="H83" s="42"/>
    </row>
    <row r="84" spans="1:8" s="2" customFormat="1" ht="20.399999999999999">
      <c r="A84" s="37"/>
      <c r="B84" s="42"/>
      <c r="C84" s="272" t="s">
        <v>1479</v>
      </c>
      <c r="D84" s="272" t="s">
        <v>2367</v>
      </c>
      <c r="E84" s="20" t="s">
        <v>111</v>
      </c>
      <c r="F84" s="273">
        <v>598.72900000000004</v>
      </c>
      <c r="G84" s="37"/>
      <c r="H84" s="42"/>
    </row>
    <row r="85" spans="1:8" s="2" customFormat="1" ht="16.8" customHeight="1">
      <c r="A85" s="37"/>
      <c r="B85" s="42"/>
      <c r="C85" s="272" t="s">
        <v>1436</v>
      </c>
      <c r="D85" s="272" t="s">
        <v>2368</v>
      </c>
      <c r="E85" s="20" t="s">
        <v>111</v>
      </c>
      <c r="F85" s="273">
        <v>598.72900000000004</v>
      </c>
      <c r="G85" s="37"/>
      <c r="H85" s="42"/>
    </row>
    <row r="86" spans="1:8" s="2" customFormat="1" ht="16.8" customHeight="1">
      <c r="A86" s="37"/>
      <c r="B86" s="42"/>
      <c r="C86" s="272" t="s">
        <v>1459</v>
      </c>
      <c r="D86" s="272" t="s">
        <v>2369</v>
      </c>
      <c r="E86" s="20" t="s">
        <v>111</v>
      </c>
      <c r="F86" s="273">
        <v>598.72900000000004</v>
      </c>
      <c r="G86" s="37"/>
      <c r="H86" s="42"/>
    </row>
    <row r="87" spans="1:8" s="2" customFormat="1" ht="16.8" customHeight="1">
      <c r="A87" s="37"/>
      <c r="B87" s="42"/>
      <c r="C87" s="272" t="s">
        <v>1469</v>
      </c>
      <c r="D87" s="272" t="s">
        <v>2370</v>
      </c>
      <c r="E87" s="20" t="s">
        <v>111</v>
      </c>
      <c r="F87" s="273">
        <v>598.72900000000004</v>
      </c>
      <c r="G87" s="37"/>
      <c r="H87" s="42"/>
    </row>
    <row r="88" spans="1:8" s="2" customFormat="1" ht="16.8" customHeight="1">
      <c r="A88" s="37"/>
      <c r="B88" s="42"/>
      <c r="C88" s="268" t="s">
        <v>123</v>
      </c>
      <c r="D88" s="269" t="s">
        <v>124</v>
      </c>
      <c r="E88" s="270" t="s">
        <v>19</v>
      </c>
      <c r="F88" s="271">
        <v>10.85</v>
      </c>
      <c r="G88" s="37"/>
      <c r="H88" s="42"/>
    </row>
    <row r="89" spans="1:8" s="2" customFormat="1" ht="16.8" customHeight="1">
      <c r="A89" s="37"/>
      <c r="B89" s="42"/>
      <c r="C89" s="272" t="s">
        <v>19</v>
      </c>
      <c r="D89" s="272" t="s">
        <v>1034</v>
      </c>
      <c r="E89" s="20" t="s">
        <v>19</v>
      </c>
      <c r="F89" s="273">
        <v>0</v>
      </c>
      <c r="G89" s="37"/>
      <c r="H89" s="42"/>
    </row>
    <row r="90" spans="1:8" s="2" customFormat="1" ht="16.8" customHeight="1">
      <c r="A90" s="37"/>
      <c r="B90" s="42"/>
      <c r="C90" s="272" t="s">
        <v>19</v>
      </c>
      <c r="D90" s="272" t="s">
        <v>1415</v>
      </c>
      <c r="E90" s="20" t="s">
        <v>19</v>
      </c>
      <c r="F90" s="273">
        <v>2.5449999999999999</v>
      </c>
      <c r="G90" s="37"/>
      <c r="H90" s="42"/>
    </row>
    <row r="91" spans="1:8" s="2" customFormat="1" ht="16.8" customHeight="1">
      <c r="A91" s="37"/>
      <c r="B91" s="42"/>
      <c r="C91" s="272" t="s">
        <v>19</v>
      </c>
      <c r="D91" s="272" t="s">
        <v>1036</v>
      </c>
      <c r="E91" s="20" t="s">
        <v>19</v>
      </c>
      <c r="F91" s="273">
        <v>0</v>
      </c>
      <c r="G91" s="37"/>
      <c r="H91" s="42"/>
    </row>
    <row r="92" spans="1:8" s="2" customFormat="1" ht="16.8" customHeight="1">
      <c r="A92" s="37"/>
      <c r="B92" s="42"/>
      <c r="C92" s="272" t="s">
        <v>19</v>
      </c>
      <c r="D92" s="272" t="s">
        <v>1416</v>
      </c>
      <c r="E92" s="20" t="s">
        <v>19</v>
      </c>
      <c r="F92" s="273">
        <v>3.06</v>
      </c>
      <c r="G92" s="37"/>
      <c r="H92" s="42"/>
    </row>
    <row r="93" spans="1:8" s="2" customFormat="1" ht="16.8" customHeight="1">
      <c r="A93" s="37"/>
      <c r="B93" s="42"/>
      <c r="C93" s="272" t="s">
        <v>19</v>
      </c>
      <c r="D93" s="272" t="s">
        <v>1038</v>
      </c>
      <c r="E93" s="20" t="s">
        <v>19</v>
      </c>
      <c r="F93" s="273">
        <v>0</v>
      </c>
      <c r="G93" s="37"/>
      <c r="H93" s="42"/>
    </row>
    <row r="94" spans="1:8" s="2" customFormat="1" ht="16.8" customHeight="1">
      <c r="A94" s="37"/>
      <c r="B94" s="42"/>
      <c r="C94" s="272" t="s">
        <v>19</v>
      </c>
      <c r="D94" s="272" t="s">
        <v>1417</v>
      </c>
      <c r="E94" s="20" t="s">
        <v>19</v>
      </c>
      <c r="F94" s="273">
        <v>2.7</v>
      </c>
      <c r="G94" s="37"/>
      <c r="H94" s="42"/>
    </row>
    <row r="95" spans="1:8" s="2" customFormat="1" ht="16.8" customHeight="1">
      <c r="A95" s="37"/>
      <c r="B95" s="42"/>
      <c r="C95" s="272" t="s">
        <v>19</v>
      </c>
      <c r="D95" s="272" t="s">
        <v>1039</v>
      </c>
      <c r="E95" s="20" t="s">
        <v>19</v>
      </c>
      <c r="F95" s="273">
        <v>0</v>
      </c>
      <c r="G95" s="37"/>
      <c r="H95" s="42"/>
    </row>
    <row r="96" spans="1:8" s="2" customFormat="1" ht="16.8" customHeight="1">
      <c r="A96" s="37"/>
      <c r="B96" s="42"/>
      <c r="C96" s="272" t="s">
        <v>19</v>
      </c>
      <c r="D96" s="272" t="s">
        <v>1415</v>
      </c>
      <c r="E96" s="20" t="s">
        <v>19</v>
      </c>
      <c r="F96" s="273">
        <v>2.5449999999999999</v>
      </c>
      <c r="G96" s="37"/>
      <c r="H96" s="42"/>
    </row>
    <row r="97" spans="1:8" s="2" customFormat="1" ht="16.8" customHeight="1">
      <c r="A97" s="37"/>
      <c r="B97" s="42"/>
      <c r="C97" s="272" t="s">
        <v>123</v>
      </c>
      <c r="D97" s="272" t="s">
        <v>198</v>
      </c>
      <c r="E97" s="20" t="s">
        <v>19</v>
      </c>
      <c r="F97" s="273">
        <v>10.85</v>
      </c>
      <c r="G97" s="37"/>
      <c r="H97" s="42"/>
    </row>
    <row r="98" spans="1:8" s="2" customFormat="1" ht="16.8" customHeight="1">
      <c r="A98" s="37"/>
      <c r="B98" s="42"/>
      <c r="C98" s="274" t="s">
        <v>2345</v>
      </c>
      <c r="D98" s="37"/>
      <c r="E98" s="37"/>
      <c r="F98" s="37"/>
      <c r="G98" s="37"/>
      <c r="H98" s="42"/>
    </row>
    <row r="99" spans="1:8" s="2" customFormat="1" ht="20.399999999999999">
      <c r="A99" s="37"/>
      <c r="B99" s="42"/>
      <c r="C99" s="272" t="s">
        <v>1419</v>
      </c>
      <c r="D99" s="272" t="s">
        <v>2371</v>
      </c>
      <c r="E99" s="20" t="s">
        <v>111</v>
      </c>
      <c r="F99" s="273">
        <v>10.85</v>
      </c>
      <c r="G99" s="37"/>
      <c r="H99" s="42"/>
    </row>
    <row r="100" spans="1:8" s="2" customFormat="1" ht="16.8" customHeight="1">
      <c r="A100" s="37"/>
      <c r="B100" s="42"/>
      <c r="C100" s="272" t="s">
        <v>1410</v>
      </c>
      <c r="D100" s="272" t="s">
        <v>2372</v>
      </c>
      <c r="E100" s="20" t="s">
        <v>111</v>
      </c>
      <c r="F100" s="273">
        <v>10.85</v>
      </c>
      <c r="G100" s="37"/>
      <c r="H100" s="42"/>
    </row>
    <row r="101" spans="1:8" s="2" customFormat="1" ht="16.8" customHeight="1">
      <c r="A101" s="37"/>
      <c r="B101" s="42"/>
      <c r="C101" s="268" t="s">
        <v>126</v>
      </c>
      <c r="D101" s="269" t="s">
        <v>127</v>
      </c>
      <c r="E101" s="270" t="s">
        <v>19</v>
      </c>
      <c r="F101" s="271">
        <v>175.04300000000001</v>
      </c>
      <c r="G101" s="37"/>
      <c r="H101" s="42"/>
    </row>
    <row r="102" spans="1:8" s="2" customFormat="1" ht="16.8" customHeight="1">
      <c r="A102" s="37"/>
      <c r="B102" s="42"/>
      <c r="C102" s="272" t="s">
        <v>126</v>
      </c>
      <c r="D102" s="272" t="s">
        <v>645</v>
      </c>
      <c r="E102" s="20" t="s">
        <v>19</v>
      </c>
      <c r="F102" s="273">
        <v>175.04300000000001</v>
      </c>
      <c r="G102" s="37"/>
      <c r="H102" s="42"/>
    </row>
    <row r="103" spans="1:8" s="2" customFormat="1" ht="16.8" customHeight="1">
      <c r="A103" s="37"/>
      <c r="B103" s="42"/>
      <c r="C103" s="274" t="s">
        <v>2345</v>
      </c>
      <c r="D103" s="37"/>
      <c r="E103" s="37"/>
      <c r="F103" s="37"/>
      <c r="G103" s="37"/>
      <c r="H103" s="42"/>
    </row>
    <row r="104" spans="1:8" s="2" customFormat="1" ht="16.8" customHeight="1">
      <c r="A104" s="37"/>
      <c r="B104" s="42"/>
      <c r="C104" s="272" t="s">
        <v>744</v>
      </c>
      <c r="D104" s="272" t="s">
        <v>2373</v>
      </c>
      <c r="E104" s="20" t="s">
        <v>111</v>
      </c>
      <c r="F104" s="273">
        <v>175.04300000000001</v>
      </c>
      <c r="G104" s="37"/>
      <c r="H104" s="42"/>
    </row>
    <row r="105" spans="1:8" s="2" customFormat="1" ht="16.8" customHeight="1">
      <c r="A105" s="37"/>
      <c r="B105" s="42"/>
      <c r="C105" s="272" t="s">
        <v>639</v>
      </c>
      <c r="D105" s="272" t="s">
        <v>2374</v>
      </c>
      <c r="E105" s="20" t="s">
        <v>111</v>
      </c>
      <c r="F105" s="273">
        <v>204.72900000000001</v>
      </c>
      <c r="G105" s="37"/>
      <c r="H105" s="42"/>
    </row>
    <row r="106" spans="1:8" s="2" customFormat="1" ht="7.35" customHeight="1">
      <c r="A106" s="37"/>
      <c r="B106" s="130"/>
      <c r="C106" s="131"/>
      <c r="D106" s="131"/>
      <c r="E106" s="131"/>
      <c r="F106" s="131"/>
      <c r="G106" s="131"/>
      <c r="H106" s="42"/>
    </row>
    <row r="107" spans="1:8" s="2" customFormat="1">
      <c r="A107" s="37"/>
      <c r="B107" s="37"/>
      <c r="C107" s="37"/>
      <c r="D107" s="37"/>
      <c r="E107" s="37"/>
      <c r="F107" s="37"/>
      <c r="G107" s="37"/>
      <c r="H107" s="37"/>
    </row>
  </sheetData>
  <sheetProtection algorithmName="SHA-512" hashValue="CNHrdTCMGt1ZAd3D+Ay1IZriBKAslnwC1rZzX8dwFEk05XseLWxhUQ8xG9IqfgAuu7lt3ESuo/7W5tZRBOdaYw==" saltValue="8ZzH5pYf9ajOJPbex2iNqX/Dy09nnH1CjtC9BCgEckmQnd8LiihO3yrwGGLgxr+StOaWIbPzrW1KOjB5opmt5Q==" spinCount="100000" sheet="1" objects="1" scenarios="1" formatColumns="0" formatRows="0"/>
  <mergeCells count="2">
    <mergeCell ref="D5:F5"/>
    <mergeCell ref="D6:F6"/>
  </mergeCells>
  <printOptions horizontalCentered="1"/>
  <pageMargins left="0.7" right="0.7" top="0.75" bottom="0.75" header="0.3" footer="0.3"/>
  <pageSetup paperSize="9" scale="81" fitToHeight="100" orientation="portrait" r:id="rId1"/>
  <headerFooter>
    <oddFooter>&amp;CStrana &amp;P z &amp;N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K219"/>
  <sheetViews>
    <sheetView showGridLines="0" topLeftCell="A43" zoomScale="110" zoomScaleNormal="110" workbookViewId="0"/>
  </sheetViews>
  <sheetFormatPr defaultRowHeight="10.199999999999999"/>
  <cols>
    <col min="1" max="1" width="8.28515625" style="275" customWidth="1"/>
    <col min="2" max="2" width="1.7109375" style="275" customWidth="1"/>
    <col min="3" max="4" width="5" style="275" customWidth="1"/>
    <col min="5" max="5" width="11.7109375" style="275" customWidth="1"/>
    <col min="6" max="6" width="9.140625" style="275" customWidth="1"/>
    <col min="7" max="7" width="5" style="275" customWidth="1"/>
    <col min="8" max="8" width="77.85546875" style="275" customWidth="1"/>
    <col min="9" max="10" width="20" style="275" customWidth="1"/>
    <col min="11" max="11" width="1.7109375" style="275" customWidth="1"/>
  </cols>
  <sheetData>
    <row r="1" spans="2:11" s="1" customFormat="1" ht="37.5" customHeight="1"/>
    <row r="2" spans="2:11" s="1" customFormat="1" ht="7.5" customHeight="1">
      <c r="B2" s="276"/>
      <c r="C2" s="277"/>
      <c r="D2" s="277"/>
      <c r="E2" s="277"/>
      <c r="F2" s="277"/>
      <c r="G2" s="277"/>
      <c r="H2" s="277"/>
      <c r="I2" s="277"/>
      <c r="J2" s="277"/>
      <c r="K2" s="278"/>
    </row>
    <row r="3" spans="2:11" s="17" customFormat="1" ht="45" customHeight="1">
      <c r="B3" s="279"/>
      <c r="C3" s="415" t="s">
        <v>2375</v>
      </c>
      <c r="D3" s="415"/>
      <c r="E3" s="415"/>
      <c r="F3" s="415"/>
      <c r="G3" s="415"/>
      <c r="H3" s="415"/>
      <c r="I3" s="415"/>
      <c r="J3" s="415"/>
      <c r="K3" s="280"/>
    </row>
    <row r="4" spans="2:11" s="1" customFormat="1" ht="25.5" customHeight="1">
      <c r="B4" s="281"/>
      <c r="C4" s="420" t="s">
        <v>2376</v>
      </c>
      <c r="D4" s="420"/>
      <c r="E4" s="420"/>
      <c r="F4" s="420"/>
      <c r="G4" s="420"/>
      <c r="H4" s="420"/>
      <c r="I4" s="420"/>
      <c r="J4" s="420"/>
      <c r="K4" s="282"/>
    </row>
    <row r="5" spans="2:11" s="1" customFormat="1" ht="5.25" customHeight="1">
      <c r="B5" s="281"/>
      <c r="C5" s="283"/>
      <c r="D5" s="283"/>
      <c r="E5" s="283"/>
      <c r="F5" s="283"/>
      <c r="G5" s="283"/>
      <c r="H5" s="283"/>
      <c r="I5" s="283"/>
      <c r="J5" s="283"/>
      <c r="K5" s="282"/>
    </row>
    <row r="6" spans="2:11" s="1" customFormat="1" ht="15" customHeight="1">
      <c r="B6" s="281"/>
      <c r="C6" s="419" t="s">
        <v>2377</v>
      </c>
      <c r="D6" s="419"/>
      <c r="E6" s="419"/>
      <c r="F6" s="419"/>
      <c r="G6" s="419"/>
      <c r="H6" s="419"/>
      <c r="I6" s="419"/>
      <c r="J6" s="419"/>
      <c r="K6" s="282"/>
    </row>
    <row r="7" spans="2:11" s="1" customFormat="1" ht="15" customHeight="1">
      <c r="B7" s="285"/>
      <c r="C7" s="419" t="s">
        <v>2378</v>
      </c>
      <c r="D7" s="419"/>
      <c r="E7" s="419"/>
      <c r="F7" s="419"/>
      <c r="G7" s="419"/>
      <c r="H7" s="419"/>
      <c r="I7" s="419"/>
      <c r="J7" s="419"/>
      <c r="K7" s="282"/>
    </row>
    <row r="8" spans="2:11" s="1" customFormat="1" ht="12.75" customHeight="1">
      <c r="B8" s="285"/>
      <c r="C8" s="284"/>
      <c r="D8" s="284"/>
      <c r="E8" s="284"/>
      <c r="F8" s="284"/>
      <c r="G8" s="284"/>
      <c r="H8" s="284"/>
      <c r="I8" s="284"/>
      <c r="J8" s="284"/>
      <c r="K8" s="282"/>
    </row>
    <row r="9" spans="2:11" s="1" customFormat="1" ht="15" customHeight="1">
      <c r="B9" s="285"/>
      <c r="C9" s="419" t="s">
        <v>2379</v>
      </c>
      <c r="D9" s="419"/>
      <c r="E9" s="419"/>
      <c r="F9" s="419"/>
      <c r="G9" s="419"/>
      <c r="H9" s="419"/>
      <c r="I9" s="419"/>
      <c r="J9" s="419"/>
      <c r="K9" s="282"/>
    </row>
    <row r="10" spans="2:11" s="1" customFormat="1" ht="15" customHeight="1">
      <c r="B10" s="285"/>
      <c r="C10" s="284"/>
      <c r="D10" s="419" t="s">
        <v>2380</v>
      </c>
      <c r="E10" s="419"/>
      <c r="F10" s="419"/>
      <c r="G10" s="419"/>
      <c r="H10" s="419"/>
      <c r="I10" s="419"/>
      <c r="J10" s="419"/>
      <c r="K10" s="282"/>
    </row>
    <row r="11" spans="2:11" s="1" customFormat="1" ht="15" customHeight="1">
      <c r="B11" s="285"/>
      <c r="C11" s="286"/>
      <c r="D11" s="419" t="s">
        <v>2381</v>
      </c>
      <c r="E11" s="419"/>
      <c r="F11" s="419"/>
      <c r="G11" s="419"/>
      <c r="H11" s="419"/>
      <c r="I11" s="419"/>
      <c r="J11" s="419"/>
      <c r="K11" s="282"/>
    </row>
    <row r="12" spans="2:11" s="1" customFormat="1" ht="15" customHeight="1">
      <c r="B12" s="285"/>
      <c r="C12" s="286"/>
      <c r="D12" s="284"/>
      <c r="E12" s="284"/>
      <c r="F12" s="284"/>
      <c r="G12" s="284"/>
      <c r="H12" s="284"/>
      <c r="I12" s="284"/>
      <c r="J12" s="284"/>
      <c r="K12" s="282"/>
    </row>
    <row r="13" spans="2:11" s="1" customFormat="1" ht="15" customHeight="1">
      <c r="B13" s="285"/>
      <c r="C13" s="286"/>
      <c r="D13" s="287" t="s">
        <v>2382</v>
      </c>
      <c r="E13" s="284"/>
      <c r="F13" s="284"/>
      <c r="G13" s="284"/>
      <c r="H13" s="284"/>
      <c r="I13" s="284"/>
      <c r="J13" s="284"/>
      <c r="K13" s="282"/>
    </row>
    <row r="14" spans="2:11" s="1" customFormat="1" ht="12.75" customHeight="1">
      <c r="B14" s="285"/>
      <c r="C14" s="286"/>
      <c r="D14" s="286"/>
      <c r="E14" s="286"/>
      <c r="F14" s="286"/>
      <c r="G14" s="286"/>
      <c r="H14" s="286"/>
      <c r="I14" s="286"/>
      <c r="J14" s="286"/>
      <c r="K14" s="282"/>
    </row>
    <row r="15" spans="2:11" s="1" customFormat="1" ht="15" customHeight="1">
      <c r="B15" s="285"/>
      <c r="C15" s="286"/>
      <c r="D15" s="419" t="s">
        <v>2383</v>
      </c>
      <c r="E15" s="419"/>
      <c r="F15" s="419"/>
      <c r="G15" s="419"/>
      <c r="H15" s="419"/>
      <c r="I15" s="419"/>
      <c r="J15" s="419"/>
      <c r="K15" s="282"/>
    </row>
    <row r="16" spans="2:11" s="1" customFormat="1" ht="15" customHeight="1">
      <c r="B16" s="285"/>
      <c r="C16" s="286"/>
      <c r="D16" s="419" t="s">
        <v>2384</v>
      </c>
      <c r="E16" s="419"/>
      <c r="F16" s="419"/>
      <c r="G16" s="419"/>
      <c r="H16" s="419"/>
      <c r="I16" s="419"/>
      <c r="J16" s="419"/>
      <c r="K16" s="282"/>
    </row>
    <row r="17" spans="2:11" s="1" customFormat="1" ht="15" customHeight="1">
      <c r="B17" s="285"/>
      <c r="C17" s="286"/>
      <c r="D17" s="419" t="s">
        <v>2385</v>
      </c>
      <c r="E17" s="419"/>
      <c r="F17" s="419"/>
      <c r="G17" s="419"/>
      <c r="H17" s="419"/>
      <c r="I17" s="419"/>
      <c r="J17" s="419"/>
      <c r="K17" s="282"/>
    </row>
    <row r="18" spans="2:11" s="1" customFormat="1" ht="15" customHeight="1">
      <c r="B18" s="285"/>
      <c r="C18" s="286"/>
      <c r="D18" s="286"/>
      <c r="E18" s="288" t="s">
        <v>85</v>
      </c>
      <c r="F18" s="419" t="s">
        <v>2386</v>
      </c>
      <c r="G18" s="419"/>
      <c r="H18" s="419"/>
      <c r="I18" s="419"/>
      <c r="J18" s="419"/>
      <c r="K18" s="282"/>
    </row>
    <row r="19" spans="2:11" s="1" customFormat="1" ht="15" customHeight="1">
      <c r="B19" s="285"/>
      <c r="C19" s="286"/>
      <c r="D19" s="286"/>
      <c r="E19" s="288" t="s">
        <v>2387</v>
      </c>
      <c r="F19" s="419" t="s">
        <v>2388</v>
      </c>
      <c r="G19" s="419"/>
      <c r="H19" s="419"/>
      <c r="I19" s="419"/>
      <c r="J19" s="419"/>
      <c r="K19" s="282"/>
    </row>
    <row r="20" spans="2:11" s="1" customFormat="1" ht="15" customHeight="1">
      <c r="B20" s="285"/>
      <c r="C20" s="286"/>
      <c r="D20" s="286"/>
      <c r="E20" s="288" t="s">
        <v>2389</v>
      </c>
      <c r="F20" s="419" t="s">
        <v>2390</v>
      </c>
      <c r="G20" s="419"/>
      <c r="H20" s="419"/>
      <c r="I20" s="419"/>
      <c r="J20" s="419"/>
      <c r="K20" s="282"/>
    </row>
    <row r="21" spans="2:11" s="1" customFormat="1" ht="15" customHeight="1">
      <c r="B21" s="285"/>
      <c r="C21" s="286"/>
      <c r="D21" s="286"/>
      <c r="E21" s="288" t="s">
        <v>2391</v>
      </c>
      <c r="F21" s="419" t="s">
        <v>2392</v>
      </c>
      <c r="G21" s="419"/>
      <c r="H21" s="419"/>
      <c r="I21" s="419"/>
      <c r="J21" s="419"/>
      <c r="K21" s="282"/>
    </row>
    <row r="22" spans="2:11" s="1" customFormat="1" ht="15" customHeight="1">
      <c r="B22" s="285"/>
      <c r="C22" s="286"/>
      <c r="D22" s="286"/>
      <c r="E22" s="288" t="s">
        <v>2393</v>
      </c>
      <c r="F22" s="419" t="s">
        <v>2394</v>
      </c>
      <c r="G22" s="419"/>
      <c r="H22" s="419"/>
      <c r="I22" s="419"/>
      <c r="J22" s="419"/>
      <c r="K22" s="282"/>
    </row>
    <row r="23" spans="2:11" s="1" customFormat="1" ht="15" customHeight="1">
      <c r="B23" s="285"/>
      <c r="C23" s="286"/>
      <c r="D23" s="286"/>
      <c r="E23" s="288" t="s">
        <v>2395</v>
      </c>
      <c r="F23" s="419" t="s">
        <v>2396</v>
      </c>
      <c r="G23" s="419"/>
      <c r="H23" s="419"/>
      <c r="I23" s="419"/>
      <c r="J23" s="419"/>
      <c r="K23" s="282"/>
    </row>
    <row r="24" spans="2:11" s="1" customFormat="1" ht="12.75" customHeight="1">
      <c r="B24" s="285"/>
      <c r="C24" s="286"/>
      <c r="D24" s="286"/>
      <c r="E24" s="286"/>
      <c r="F24" s="286"/>
      <c r="G24" s="286"/>
      <c r="H24" s="286"/>
      <c r="I24" s="286"/>
      <c r="J24" s="286"/>
      <c r="K24" s="282"/>
    </row>
    <row r="25" spans="2:11" s="1" customFormat="1" ht="15" customHeight="1">
      <c r="B25" s="285"/>
      <c r="C25" s="419" t="s">
        <v>2397</v>
      </c>
      <c r="D25" s="419"/>
      <c r="E25" s="419"/>
      <c r="F25" s="419"/>
      <c r="G25" s="419"/>
      <c r="H25" s="419"/>
      <c r="I25" s="419"/>
      <c r="J25" s="419"/>
      <c r="K25" s="282"/>
    </row>
    <row r="26" spans="2:11" s="1" customFormat="1" ht="15" customHeight="1">
      <c r="B26" s="285"/>
      <c r="C26" s="419" t="s">
        <v>2398</v>
      </c>
      <c r="D26" s="419"/>
      <c r="E26" s="419"/>
      <c r="F26" s="419"/>
      <c r="G26" s="419"/>
      <c r="H26" s="419"/>
      <c r="I26" s="419"/>
      <c r="J26" s="419"/>
      <c r="K26" s="282"/>
    </row>
    <row r="27" spans="2:11" s="1" customFormat="1" ht="15" customHeight="1">
      <c r="B27" s="285"/>
      <c r="C27" s="284"/>
      <c r="D27" s="419" t="s">
        <v>2399</v>
      </c>
      <c r="E27" s="419"/>
      <c r="F27" s="419"/>
      <c r="G27" s="419"/>
      <c r="H27" s="419"/>
      <c r="I27" s="419"/>
      <c r="J27" s="419"/>
      <c r="K27" s="282"/>
    </row>
    <row r="28" spans="2:11" s="1" customFormat="1" ht="15" customHeight="1">
      <c r="B28" s="285"/>
      <c r="C28" s="286"/>
      <c r="D28" s="419" t="s">
        <v>2400</v>
      </c>
      <c r="E28" s="419"/>
      <c r="F28" s="419"/>
      <c r="G28" s="419"/>
      <c r="H28" s="419"/>
      <c r="I28" s="419"/>
      <c r="J28" s="419"/>
      <c r="K28" s="282"/>
    </row>
    <row r="29" spans="2:11" s="1" customFormat="1" ht="12.75" customHeight="1">
      <c r="B29" s="285"/>
      <c r="C29" s="286"/>
      <c r="D29" s="286"/>
      <c r="E29" s="286"/>
      <c r="F29" s="286"/>
      <c r="G29" s="286"/>
      <c r="H29" s="286"/>
      <c r="I29" s="286"/>
      <c r="J29" s="286"/>
      <c r="K29" s="282"/>
    </row>
    <row r="30" spans="2:11" s="1" customFormat="1" ht="15" customHeight="1">
      <c r="B30" s="285"/>
      <c r="C30" s="286"/>
      <c r="D30" s="419" t="s">
        <v>2401</v>
      </c>
      <c r="E30" s="419"/>
      <c r="F30" s="419"/>
      <c r="G30" s="419"/>
      <c r="H30" s="419"/>
      <c r="I30" s="419"/>
      <c r="J30" s="419"/>
      <c r="K30" s="282"/>
    </row>
    <row r="31" spans="2:11" s="1" customFormat="1" ht="15" customHeight="1">
      <c r="B31" s="285"/>
      <c r="C31" s="286"/>
      <c r="D31" s="419" t="s">
        <v>2402</v>
      </c>
      <c r="E31" s="419"/>
      <c r="F31" s="419"/>
      <c r="G31" s="419"/>
      <c r="H31" s="419"/>
      <c r="I31" s="419"/>
      <c r="J31" s="419"/>
      <c r="K31" s="282"/>
    </row>
    <row r="32" spans="2:11" s="1" customFormat="1" ht="12.75" customHeight="1">
      <c r="B32" s="285"/>
      <c r="C32" s="286"/>
      <c r="D32" s="286"/>
      <c r="E32" s="286"/>
      <c r="F32" s="286"/>
      <c r="G32" s="286"/>
      <c r="H32" s="286"/>
      <c r="I32" s="286"/>
      <c r="J32" s="286"/>
      <c r="K32" s="282"/>
    </row>
    <row r="33" spans="2:11" s="1" customFormat="1" ht="15" customHeight="1">
      <c r="B33" s="285"/>
      <c r="C33" s="286"/>
      <c r="D33" s="419" t="s">
        <v>2403</v>
      </c>
      <c r="E33" s="419"/>
      <c r="F33" s="419"/>
      <c r="G33" s="419"/>
      <c r="H33" s="419"/>
      <c r="I33" s="419"/>
      <c r="J33" s="419"/>
      <c r="K33" s="282"/>
    </row>
    <row r="34" spans="2:11" s="1" customFormat="1" ht="15" customHeight="1">
      <c r="B34" s="285"/>
      <c r="C34" s="286"/>
      <c r="D34" s="419" t="s">
        <v>2404</v>
      </c>
      <c r="E34" s="419"/>
      <c r="F34" s="419"/>
      <c r="G34" s="419"/>
      <c r="H34" s="419"/>
      <c r="I34" s="419"/>
      <c r="J34" s="419"/>
      <c r="K34" s="282"/>
    </row>
    <row r="35" spans="2:11" s="1" customFormat="1" ht="15" customHeight="1">
      <c r="B35" s="285"/>
      <c r="C35" s="286"/>
      <c r="D35" s="419" t="s">
        <v>2405</v>
      </c>
      <c r="E35" s="419"/>
      <c r="F35" s="419"/>
      <c r="G35" s="419"/>
      <c r="H35" s="419"/>
      <c r="I35" s="419"/>
      <c r="J35" s="419"/>
      <c r="K35" s="282"/>
    </row>
    <row r="36" spans="2:11" s="1" customFormat="1" ht="15" customHeight="1">
      <c r="B36" s="285"/>
      <c r="C36" s="286"/>
      <c r="D36" s="284"/>
      <c r="E36" s="287" t="s">
        <v>160</v>
      </c>
      <c r="F36" s="284"/>
      <c r="G36" s="419" t="s">
        <v>2406</v>
      </c>
      <c r="H36" s="419"/>
      <c r="I36" s="419"/>
      <c r="J36" s="419"/>
      <c r="K36" s="282"/>
    </row>
    <row r="37" spans="2:11" s="1" customFormat="1" ht="30.75" customHeight="1">
      <c r="B37" s="285"/>
      <c r="C37" s="286"/>
      <c r="D37" s="284"/>
      <c r="E37" s="287" t="s">
        <v>2407</v>
      </c>
      <c r="F37" s="284"/>
      <c r="G37" s="419" t="s">
        <v>2408</v>
      </c>
      <c r="H37" s="419"/>
      <c r="I37" s="419"/>
      <c r="J37" s="419"/>
      <c r="K37" s="282"/>
    </row>
    <row r="38" spans="2:11" s="1" customFormat="1" ht="15" customHeight="1">
      <c r="B38" s="285"/>
      <c r="C38" s="286"/>
      <c r="D38" s="284"/>
      <c r="E38" s="287" t="s">
        <v>59</v>
      </c>
      <c r="F38" s="284"/>
      <c r="G38" s="419" t="s">
        <v>2409</v>
      </c>
      <c r="H38" s="419"/>
      <c r="I38" s="419"/>
      <c r="J38" s="419"/>
      <c r="K38" s="282"/>
    </row>
    <row r="39" spans="2:11" s="1" customFormat="1" ht="15" customHeight="1">
      <c r="B39" s="285"/>
      <c r="C39" s="286"/>
      <c r="D39" s="284"/>
      <c r="E39" s="287" t="s">
        <v>60</v>
      </c>
      <c r="F39" s="284"/>
      <c r="G39" s="419" t="s">
        <v>2410</v>
      </c>
      <c r="H39" s="419"/>
      <c r="I39" s="419"/>
      <c r="J39" s="419"/>
      <c r="K39" s="282"/>
    </row>
    <row r="40" spans="2:11" s="1" customFormat="1" ht="15" customHeight="1">
      <c r="B40" s="285"/>
      <c r="C40" s="286"/>
      <c r="D40" s="284"/>
      <c r="E40" s="287" t="s">
        <v>161</v>
      </c>
      <c r="F40" s="284"/>
      <c r="G40" s="419" t="s">
        <v>2411</v>
      </c>
      <c r="H40" s="419"/>
      <c r="I40" s="419"/>
      <c r="J40" s="419"/>
      <c r="K40" s="282"/>
    </row>
    <row r="41" spans="2:11" s="1" customFormat="1" ht="15" customHeight="1">
      <c r="B41" s="285"/>
      <c r="C41" s="286"/>
      <c r="D41" s="284"/>
      <c r="E41" s="287" t="s">
        <v>162</v>
      </c>
      <c r="F41" s="284"/>
      <c r="G41" s="419" t="s">
        <v>2412</v>
      </c>
      <c r="H41" s="419"/>
      <c r="I41" s="419"/>
      <c r="J41" s="419"/>
      <c r="K41" s="282"/>
    </row>
    <row r="42" spans="2:11" s="1" customFormat="1" ht="15" customHeight="1">
      <c r="B42" s="285"/>
      <c r="C42" s="286"/>
      <c r="D42" s="284"/>
      <c r="E42" s="287" t="s">
        <v>2413</v>
      </c>
      <c r="F42" s="284"/>
      <c r="G42" s="419" t="s">
        <v>2414</v>
      </c>
      <c r="H42" s="419"/>
      <c r="I42" s="419"/>
      <c r="J42" s="419"/>
      <c r="K42" s="282"/>
    </row>
    <row r="43" spans="2:11" s="1" customFormat="1" ht="15" customHeight="1">
      <c r="B43" s="285"/>
      <c r="C43" s="286"/>
      <c r="D43" s="284"/>
      <c r="E43" s="287"/>
      <c r="F43" s="284"/>
      <c r="G43" s="419" t="s">
        <v>2415</v>
      </c>
      <c r="H43" s="419"/>
      <c r="I43" s="419"/>
      <c r="J43" s="419"/>
      <c r="K43" s="282"/>
    </row>
    <row r="44" spans="2:11" s="1" customFormat="1" ht="15" customHeight="1">
      <c r="B44" s="285"/>
      <c r="C44" s="286"/>
      <c r="D44" s="284"/>
      <c r="E44" s="287" t="s">
        <v>2416</v>
      </c>
      <c r="F44" s="284"/>
      <c r="G44" s="419" t="s">
        <v>2417</v>
      </c>
      <c r="H44" s="419"/>
      <c r="I44" s="419"/>
      <c r="J44" s="419"/>
      <c r="K44" s="282"/>
    </row>
    <row r="45" spans="2:11" s="1" customFormat="1" ht="15" customHeight="1">
      <c r="B45" s="285"/>
      <c r="C45" s="286"/>
      <c r="D45" s="284"/>
      <c r="E45" s="287" t="s">
        <v>164</v>
      </c>
      <c r="F45" s="284"/>
      <c r="G45" s="419" t="s">
        <v>2418</v>
      </c>
      <c r="H45" s="419"/>
      <c r="I45" s="419"/>
      <c r="J45" s="419"/>
      <c r="K45" s="282"/>
    </row>
    <row r="46" spans="2:11" s="1" customFormat="1" ht="12.75" customHeight="1">
      <c r="B46" s="285"/>
      <c r="C46" s="286"/>
      <c r="D46" s="284"/>
      <c r="E46" s="284"/>
      <c r="F46" s="284"/>
      <c r="G46" s="284"/>
      <c r="H46" s="284"/>
      <c r="I46" s="284"/>
      <c r="J46" s="284"/>
      <c r="K46" s="282"/>
    </row>
    <row r="47" spans="2:11" s="1" customFormat="1" ht="15" customHeight="1">
      <c r="B47" s="285"/>
      <c r="C47" s="286"/>
      <c r="D47" s="419" t="s">
        <v>2419</v>
      </c>
      <c r="E47" s="419"/>
      <c r="F47" s="419"/>
      <c r="G47" s="419"/>
      <c r="H47" s="419"/>
      <c r="I47" s="419"/>
      <c r="J47" s="419"/>
      <c r="K47" s="282"/>
    </row>
    <row r="48" spans="2:11" s="1" customFormat="1" ht="15" customHeight="1">
      <c r="B48" s="285"/>
      <c r="C48" s="286"/>
      <c r="D48" s="286"/>
      <c r="E48" s="419" t="s">
        <v>2420</v>
      </c>
      <c r="F48" s="419"/>
      <c r="G48" s="419"/>
      <c r="H48" s="419"/>
      <c r="I48" s="419"/>
      <c r="J48" s="419"/>
      <c r="K48" s="282"/>
    </row>
    <row r="49" spans="2:11" s="1" customFormat="1" ht="15" customHeight="1">
      <c r="B49" s="285"/>
      <c r="C49" s="286"/>
      <c r="D49" s="286"/>
      <c r="E49" s="419" t="s">
        <v>2421</v>
      </c>
      <c r="F49" s="419"/>
      <c r="G49" s="419"/>
      <c r="H49" s="419"/>
      <c r="I49" s="419"/>
      <c r="J49" s="419"/>
      <c r="K49" s="282"/>
    </row>
    <row r="50" spans="2:11" s="1" customFormat="1" ht="15" customHeight="1">
      <c r="B50" s="285"/>
      <c r="C50" s="286"/>
      <c r="D50" s="286"/>
      <c r="E50" s="419" t="s">
        <v>2422</v>
      </c>
      <c r="F50" s="419"/>
      <c r="G50" s="419"/>
      <c r="H50" s="419"/>
      <c r="I50" s="419"/>
      <c r="J50" s="419"/>
      <c r="K50" s="282"/>
    </row>
    <row r="51" spans="2:11" s="1" customFormat="1" ht="15" customHeight="1">
      <c r="B51" s="285"/>
      <c r="C51" s="286"/>
      <c r="D51" s="419" t="s">
        <v>2423</v>
      </c>
      <c r="E51" s="419"/>
      <c r="F51" s="419"/>
      <c r="G51" s="419"/>
      <c r="H51" s="419"/>
      <c r="I51" s="419"/>
      <c r="J51" s="419"/>
      <c r="K51" s="282"/>
    </row>
    <row r="52" spans="2:11" s="1" customFormat="1" ht="25.5" customHeight="1">
      <c r="B52" s="281"/>
      <c r="C52" s="420" t="s">
        <v>2424</v>
      </c>
      <c r="D52" s="420"/>
      <c r="E52" s="420"/>
      <c r="F52" s="420"/>
      <c r="G52" s="420"/>
      <c r="H52" s="420"/>
      <c r="I52" s="420"/>
      <c r="J52" s="420"/>
      <c r="K52" s="282"/>
    </row>
    <row r="53" spans="2:11" s="1" customFormat="1" ht="5.25" customHeight="1">
      <c r="B53" s="281"/>
      <c r="C53" s="283"/>
      <c r="D53" s="283"/>
      <c r="E53" s="283"/>
      <c r="F53" s="283"/>
      <c r="G53" s="283"/>
      <c r="H53" s="283"/>
      <c r="I53" s="283"/>
      <c r="J53" s="283"/>
      <c r="K53" s="282"/>
    </row>
    <row r="54" spans="2:11" s="1" customFormat="1" ht="15" customHeight="1">
      <c r="B54" s="281"/>
      <c r="C54" s="419" t="s">
        <v>2425</v>
      </c>
      <c r="D54" s="419"/>
      <c r="E54" s="419"/>
      <c r="F54" s="419"/>
      <c r="G54" s="419"/>
      <c r="H54" s="419"/>
      <c r="I54" s="419"/>
      <c r="J54" s="419"/>
      <c r="K54" s="282"/>
    </row>
    <row r="55" spans="2:11" s="1" customFormat="1" ht="15" customHeight="1">
      <c r="B55" s="281"/>
      <c r="C55" s="419" t="s">
        <v>2426</v>
      </c>
      <c r="D55" s="419"/>
      <c r="E55" s="419"/>
      <c r="F55" s="419"/>
      <c r="G55" s="419"/>
      <c r="H55" s="419"/>
      <c r="I55" s="419"/>
      <c r="J55" s="419"/>
      <c r="K55" s="282"/>
    </row>
    <row r="56" spans="2:11" s="1" customFormat="1" ht="12.75" customHeight="1">
      <c r="B56" s="281"/>
      <c r="C56" s="284"/>
      <c r="D56" s="284"/>
      <c r="E56" s="284"/>
      <c r="F56" s="284"/>
      <c r="G56" s="284"/>
      <c r="H56" s="284"/>
      <c r="I56" s="284"/>
      <c r="J56" s="284"/>
      <c r="K56" s="282"/>
    </row>
    <row r="57" spans="2:11" s="1" customFormat="1" ht="15" customHeight="1">
      <c r="B57" s="281"/>
      <c r="C57" s="419" t="s">
        <v>2427</v>
      </c>
      <c r="D57" s="419"/>
      <c r="E57" s="419"/>
      <c r="F57" s="419"/>
      <c r="G57" s="419"/>
      <c r="H57" s="419"/>
      <c r="I57" s="419"/>
      <c r="J57" s="419"/>
      <c r="K57" s="282"/>
    </row>
    <row r="58" spans="2:11" s="1" customFormat="1" ht="15" customHeight="1">
      <c r="B58" s="281"/>
      <c r="C58" s="286"/>
      <c r="D58" s="419" t="s">
        <v>2428</v>
      </c>
      <c r="E58" s="419"/>
      <c r="F58" s="419"/>
      <c r="G58" s="419"/>
      <c r="H58" s="419"/>
      <c r="I58" s="419"/>
      <c r="J58" s="419"/>
      <c r="K58" s="282"/>
    </row>
    <row r="59" spans="2:11" s="1" customFormat="1" ht="15" customHeight="1">
      <c r="B59" s="281"/>
      <c r="C59" s="286"/>
      <c r="D59" s="419" t="s">
        <v>2429</v>
      </c>
      <c r="E59" s="419"/>
      <c r="F59" s="419"/>
      <c r="G59" s="419"/>
      <c r="H59" s="419"/>
      <c r="I59" s="419"/>
      <c r="J59" s="419"/>
      <c r="K59" s="282"/>
    </row>
    <row r="60" spans="2:11" s="1" customFormat="1" ht="15" customHeight="1">
      <c r="B60" s="281"/>
      <c r="C60" s="286"/>
      <c r="D60" s="419" t="s">
        <v>2430</v>
      </c>
      <c r="E60" s="419"/>
      <c r="F60" s="419"/>
      <c r="G60" s="419"/>
      <c r="H60" s="419"/>
      <c r="I60" s="419"/>
      <c r="J60" s="419"/>
      <c r="K60" s="282"/>
    </row>
    <row r="61" spans="2:11" s="1" customFormat="1" ht="15" customHeight="1">
      <c r="B61" s="281"/>
      <c r="C61" s="286"/>
      <c r="D61" s="419" t="s">
        <v>2431</v>
      </c>
      <c r="E61" s="419"/>
      <c r="F61" s="419"/>
      <c r="G61" s="419"/>
      <c r="H61" s="419"/>
      <c r="I61" s="419"/>
      <c r="J61" s="419"/>
      <c r="K61" s="282"/>
    </row>
    <row r="62" spans="2:11" s="1" customFormat="1" ht="15" customHeight="1">
      <c r="B62" s="281"/>
      <c r="C62" s="286"/>
      <c r="D62" s="418" t="s">
        <v>2432</v>
      </c>
      <c r="E62" s="418"/>
      <c r="F62" s="418"/>
      <c r="G62" s="418"/>
      <c r="H62" s="418"/>
      <c r="I62" s="418"/>
      <c r="J62" s="418"/>
      <c r="K62" s="282"/>
    </row>
    <row r="63" spans="2:11" s="1" customFormat="1" ht="15" customHeight="1">
      <c r="B63" s="281"/>
      <c r="C63" s="286"/>
      <c r="D63" s="419" t="s">
        <v>2433</v>
      </c>
      <c r="E63" s="419"/>
      <c r="F63" s="419"/>
      <c r="G63" s="419"/>
      <c r="H63" s="419"/>
      <c r="I63" s="419"/>
      <c r="J63" s="419"/>
      <c r="K63" s="282"/>
    </row>
    <row r="64" spans="2:11" s="1" customFormat="1" ht="12.75" customHeight="1">
      <c r="B64" s="281"/>
      <c r="C64" s="286"/>
      <c r="D64" s="286"/>
      <c r="E64" s="289"/>
      <c r="F64" s="286"/>
      <c r="G64" s="286"/>
      <c r="H64" s="286"/>
      <c r="I64" s="286"/>
      <c r="J64" s="286"/>
      <c r="K64" s="282"/>
    </row>
    <row r="65" spans="2:11" s="1" customFormat="1" ht="15" customHeight="1">
      <c r="B65" s="281"/>
      <c r="C65" s="286"/>
      <c r="D65" s="419" t="s">
        <v>2434</v>
      </c>
      <c r="E65" s="419"/>
      <c r="F65" s="419"/>
      <c r="G65" s="419"/>
      <c r="H65" s="419"/>
      <c r="I65" s="419"/>
      <c r="J65" s="419"/>
      <c r="K65" s="282"/>
    </row>
    <row r="66" spans="2:11" s="1" customFormat="1" ht="15" customHeight="1">
      <c r="B66" s="281"/>
      <c r="C66" s="286"/>
      <c r="D66" s="418" t="s">
        <v>2435</v>
      </c>
      <c r="E66" s="418"/>
      <c r="F66" s="418"/>
      <c r="G66" s="418"/>
      <c r="H66" s="418"/>
      <c r="I66" s="418"/>
      <c r="J66" s="418"/>
      <c r="K66" s="282"/>
    </row>
    <row r="67" spans="2:11" s="1" customFormat="1" ht="15" customHeight="1">
      <c r="B67" s="281"/>
      <c r="C67" s="286"/>
      <c r="D67" s="419" t="s">
        <v>2436</v>
      </c>
      <c r="E67" s="419"/>
      <c r="F67" s="419"/>
      <c r="G67" s="419"/>
      <c r="H67" s="419"/>
      <c r="I67" s="419"/>
      <c r="J67" s="419"/>
      <c r="K67" s="282"/>
    </row>
    <row r="68" spans="2:11" s="1" customFormat="1" ht="15" customHeight="1">
      <c r="B68" s="281"/>
      <c r="C68" s="286"/>
      <c r="D68" s="419" t="s">
        <v>2437</v>
      </c>
      <c r="E68" s="419"/>
      <c r="F68" s="419"/>
      <c r="G68" s="419"/>
      <c r="H68" s="419"/>
      <c r="I68" s="419"/>
      <c r="J68" s="419"/>
      <c r="K68" s="282"/>
    </row>
    <row r="69" spans="2:11" s="1" customFormat="1" ht="15" customHeight="1">
      <c r="B69" s="281"/>
      <c r="C69" s="286"/>
      <c r="D69" s="419" t="s">
        <v>2438</v>
      </c>
      <c r="E69" s="419"/>
      <c r="F69" s="419"/>
      <c r="G69" s="419"/>
      <c r="H69" s="419"/>
      <c r="I69" s="419"/>
      <c r="J69" s="419"/>
      <c r="K69" s="282"/>
    </row>
    <row r="70" spans="2:11" s="1" customFormat="1" ht="15" customHeight="1">
      <c r="B70" s="281"/>
      <c r="C70" s="286"/>
      <c r="D70" s="419" t="s">
        <v>2439</v>
      </c>
      <c r="E70" s="419"/>
      <c r="F70" s="419"/>
      <c r="G70" s="419"/>
      <c r="H70" s="419"/>
      <c r="I70" s="419"/>
      <c r="J70" s="419"/>
      <c r="K70" s="282"/>
    </row>
    <row r="71" spans="2:11" s="1" customFormat="1" ht="12.75" customHeight="1">
      <c r="B71" s="290"/>
      <c r="C71" s="291"/>
      <c r="D71" s="291"/>
      <c r="E71" s="291"/>
      <c r="F71" s="291"/>
      <c r="G71" s="291"/>
      <c r="H71" s="291"/>
      <c r="I71" s="291"/>
      <c r="J71" s="291"/>
      <c r="K71" s="292"/>
    </row>
    <row r="72" spans="2:11" s="1" customFormat="1" ht="18.75" customHeight="1">
      <c r="B72" s="293"/>
      <c r="C72" s="293"/>
      <c r="D72" s="293"/>
      <c r="E72" s="293"/>
      <c r="F72" s="293"/>
      <c r="G72" s="293"/>
      <c r="H72" s="293"/>
      <c r="I72" s="293"/>
      <c r="J72" s="293"/>
      <c r="K72" s="294"/>
    </row>
    <row r="73" spans="2:11" s="1" customFormat="1" ht="18.75" customHeight="1">
      <c r="B73" s="294"/>
      <c r="C73" s="294"/>
      <c r="D73" s="294"/>
      <c r="E73" s="294"/>
      <c r="F73" s="294"/>
      <c r="G73" s="294"/>
      <c r="H73" s="294"/>
      <c r="I73" s="294"/>
      <c r="J73" s="294"/>
      <c r="K73" s="294"/>
    </row>
    <row r="74" spans="2:11" s="1" customFormat="1" ht="7.5" customHeight="1">
      <c r="B74" s="295"/>
      <c r="C74" s="296"/>
      <c r="D74" s="296"/>
      <c r="E74" s="296"/>
      <c r="F74" s="296"/>
      <c r="G74" s="296"/>
      <c r="H74" s="296"/>
      <c r="I74" s="296"/>
      <c r="J74" s="296"/>
      <c r="K74" s="297"/>
    </row>
    <row r="75" spans="2:11" s="1" customFormat="1" ht="45" customHeight="1">
      <c r="B75" s="298"/>
      <c r="C75" s="417" t="s">
        <v>2440</v>
      </c>
      <c r="D75" s="417"/>
      <c r="E75" s="417"/>
      <c r="F75" s="417"/>
      <c r="G75" s="417"/>
      <c r="H75" s="417"/>
      <c r="I75" s="417"/>
      <c r="J75" s="417"/>
      <c r="K75" s="299"/>
    </row>
    <row r="76" spans="2:11" s="1" customFormat="1" ht="17.25" customHeight="1">
      <c r="B76" s="298"/>
      <c r="C76" s="300" t="s">
        <v>2441</v>
      </c>
      <c r="D76" s="300"/>
      <c r="E76" s="300"/>
      <c r="F76" s="300" t="s">
        <v>2442</v>
      </c>
      <c r="G76" s="301"/>
      <c r="H76" s="300" t="s">
        <v>60</v>
      </c>
      <c r="I76" s="300" t="s">
        <v>63</v>
      </c>
      <c r="J76" s="300" t="s">
        <v>2443</v>
      </c>
      <c r="K76" s="299"/>
    </row>
    <row r="77" spans="2:11" s="1" customFormat="1" ht="17.25" customHeight="1">
      <c r="B77" s="298"/>
      <c r="C77" s="302" t="s">
        <v>2444</v>
      </c>
      <c r="D77" s="302"/>
      <c r="E77" s="302"/>
      <c r="F77" s="303" t="s">
        <v>2445</v>
      </c>
      <c r="G77" s="304"/>
      <c r="H77" s="302"/>
      <c r="I77" s="302"/>
      <c r="J77" s="302" t="s">
        <v>2446</v>
      </c>
      <c r="K77" s="299"/>
    </row>
    <row r="78" spans="2:11" s="1" customFormat="1" ht="5.25" customHeight="1">
      <c r="B78" s="298"/>
      <c r="C78" s="305"/>
      <c r="D78" s="305"/>
      <c r="E78" s="305"/>
      <c r="F78" s="305"/>
      <c r="G78" s="306"/>
      <c r="H78" s="305"/>
      <c r="I78" s="305"/>
      <c r="J78" s="305"/>
      <c r="K78" s="299"/>
    </row>
    <row r="79" spans="2:11" s="1" customFormat="1" ht="15" customHeight="1">
      <c r="B79" s="298"/>
      <c r="C79" s="287" t="s">
        <v>59</v>
      </c>
      <c r="D79" s="307"/>
      <c r="E79" s="307"/>
      <c r="F79" s="308" t="s">
        <v>83</v>
      </c>
      <c r="G79" s="309"/>
      <c r="H79" s="287" t="s">
        <v>2447</v>
      </c>
      <c r="I79" s="287" t="s">
        <v>2448</v>
      </c>
      <c r="J79" s="287">
        <v>20</v>
      </c>
      <c r="K79" s="299"/>
    </row>
    <row r="80" spans="2:11" s="1" customFormat="1" ht="15" customHeight="1">
      <c r="B80" s="298"/>
      <c r="C80" s="287" t="s">
        <v>2449</v>
      </c>
      <c r="D80" s="287"/>
      <c r="E80" s="287"/>
      <c r="F80" s="308" t="s">
        <v>83</v>
      </c>
      <c r="G80" s="309"/>
      <c r="H80" s="287" t="s">
        <v>2450</v>
      </c>
      <c r="I80" s="287" t="s">
        <v>2448</v>
      </c>
      <c r="J80" s="287">
        <v>120</v>
      </c>
      <c r="K80" s="299"/>
    </row>
    <row r="81" spans="2:11" s="1" customFormat="1" ht="15" customHeight="1">
      <c r="B81" s="310"/>
      <c r="C81" s="287" t="s">
        <v>2451</v>
      </c>
      <c r="D81" s="287"/>
      <c r="E81" s="287"/>
      <c r="F81" s="308" t="s">
        <v>2452</v>
      </c>
      <c r="G81" s="309"/>
      <c r="H81" s="287" t="s">
        <v>2453</v>
      </c>
      <c r="I81" s="287" t="s">
        <v>2448</v>
      </c>
      <c r="J81" s="287">
        <v>50</v>
      </c>
      <c r="K81" s="299"/>
    </row>
    <row r="82" spans="2:11" s="1" customFormat="1" ht="15" customHeight="1">
      <c r="B82" s="310"/>
      <c r="C82" s="287" t="s">
        <v>2454</v>
      </c>
      <c r="D82" s="287"/>
      <c r="E82" s="287"/>
      <c r="F82" s="308" t="s">
        <v>83</v>
      </c>
      <c r="G82" s="309"/>
      <c r="H82" s="287" t="s">
        <v>2455</v>
      </c>
      <c r="I82" s="287" t="s">
        <v>2456</v>
      </c>
      <c r="J82" s="287"/>
      <c r="K82" s="299"/>
    </row>
    <row r="83" spans="2:11" s="1" customFormat="1" ht="15" customHeight="1">
      <c r="B83" s="310"/>
      <c r="C83" s="311" t="s">
        <v>2457</v>
      </c>
      <c r="D83" s="311"/>
      <c r="E83" s="311"/>
      <c r="F83" s="312" t="s">
        <v>2452</v>
      </c>
      <c r="G83" s="311"/>
      <c r="H83" s="311" t="s">
        <v>2458</v>
      </c>
      <c r="I83" s="311" t="s">
        <v>2448</v>
      </c>
      <c r="J83" s="311">
        <v>15</v>
      </c>
      <c r="K83" s="299"/>
    </row>
    <row r="84" spans="2:11" s="1" customFormat="1" ht="15" customHeight="1">
      <c r="B84" s="310"/>
      <c r="C84" s="311" t="s">
        <v>2459</v>
      </c>
      <c r="D84" s="311"/>
      <c r="E84" s="311"/>
      <c r="F84" s="312" t="s">
        <v>2452</v>
      </c>
      <c r="G84" s="311"/>
      <c r="H84" s="311" t="s">
        <v>2460</v>
      </c>
      <c r="I84" s="311" t="s">
        <v>2448</v>
      </c>
      <c r="J84" s="311">
        <v>15</v>
      </c>
      <c r="K84" s="299"/>
    </row>
    <row r="85" spans="2:11" s="1" customFormat="1" ht="15" customHeight="1">
      <c r="B85" s="310"/>
      <c r="C85" s="311" t="s">
        <v>2461</v>
      </c>
      <c r="D85" s="311"/>
      <c r="E85" s="311"/>
      <c r="F85" s="312" t="s">
        <v>2452</v>
      </c>
      <c r="G85" s="311"/>
      <c r="H85" s="311" t="s">
        <v>2462</v>
      </c>
      <c r="I85" s="311" t="s">
        <v>2448</v>
      </c>
      <c r="J85" s="311">
        <v>20</v>
      </c>
      <c r="K85" s="299"/>
    </row>
    <row r="86" spans="2:11" s="1" customFormat="1" ht="15" customHeight="1">
      <c r="B86" s="310"/>
      <c r="C86" s="311" t="s">
        <v>2463</v>
      </c>
      <c r="D86" s="311"/>
      <c r="E86" s="311"/>
      <c r="F86" s="312" t="s">
        <v>2452</v>
      </c>
      <c r="G86" s="311"/>
      <c r="H86" s="311" t="s">
        <v>2464</v>
      </c>
      <c r="I86" s="311" t="s">
        <v>2448</v>
      </c>
      <c r="J86" s="311">
        <v>20</v>
      </c>
      <c r="K86" s="299"/>
    </row>
    <row r="87" spans="2:11" s="1" customFormat="1" ht="15" customHeight="1">
      <c r="B87" s="310"/>
      <c r="C87" s="287" t="s">
        <v>2465</v>
      </c>
      <c r="D87" s="287"/>
      <c r="E87" s="287"/>
      <c r="F87" s="308" t="s">
        <v>2452</v>
      </c>
      <c r="G87" s="309"/>
      <c r="H87" s="287" t="s">
        <v>2466</v>
      </c>
      <c r="I87" s="287" t="s">
        <v>2448</v>
      </c>
      <c r="J87" s="287">
        <v>50</v>
      </c>
      <c r="K87" s="299"/>
    </row>
    <row r="88" spans="2:11" s="1" customFormat="1" ht="15" customHeight="1">
      <c r="B88" s="310"/>
      <c r="C88" s="287" t="s">
        <v>2467</v>
      </c>
      <c r="D88" s="287"/>
      <c r="E88" s="287"/>
      <c r="F88" s="308" t="s">
        <v>2452</v>
      </c>
      <c r="G88" s="309"/>
      <c r="H88" s="287" t="s">
        <v>2468</v>
      </c>
      <c r="I88" s="287" t="s">
        <v>2448</v>
      </c>
      <c r="J88" s="287">
        <v>20</v>
      </c>
      <c r="K88" s="299"/>
    </row>
    <row r="89" spans="2:11" s="1" customFormat="1" ht="15" customHeight="1">
      <c r="B89" s="310"/>
      <c r="C89" s="287" t="s">
        <v>2469</v>
      </c>
      <c r="D89" s="287"/>
      <c r="E89" s="287"/>
      <c r="F89" s="308" t="s">
        <v>2452</v>
      </c>
      <c r="G89" s="309"/>
      <c r="H89" s="287" t="s">
        <v>2470</v>
      </c>
      <c r="I89" s="287" t="s">
        <v>2448</v>
      </c>
      <c r="J89" s="287">
        <v>20</v>
      </c>
      <c r="K89" s="299"/>
    </row>
    <row r="90" spans="2:11" s="1" customFormat="1" ht="15" customHeight="1">
      <c r="B90" s="310"/>
      <c r="C90" s="287" t="s">
        <v>2471</v>
      </c>
      <c r="D90" s="287"/>
      <c r="E90" s="287"/>
      <c r="F90" s="308" t="s">
        <v>2452</v>
      </c>
      <c r="G90" s="309"/>
      <c r="H90" s="287" t="s">
        <v>2472</v>
      </c>
      <c r="I90" s="287" t="s">
        <v>2448</v>
      </c>
      <c r="J90" s="287">
        <v>50</v>
      </c>
      <c r="K90" s="299"/>
    </row>
    <row r="91" spans="2:11" s="1" customFormat="1" ht="15" customHeight="1">
      <c r="B91" s="310"/>
      <c r="C91" s="287" t="s">
        <v>2473</v>
      </c>
      <c r="D91" s="287"/>
      <c r="E91" s="287"/>
      <c r="F91" s="308" t="s">
        <v>2452</v>
      </c>
      <c r="G91" s="309"/>
      <c r="H91" s="287" t="s">
        <v>2473</v>
      </c>
      <c r="I91" s="287" t="s">
        <v>2448</v>
      </c>
      <c r="J91" s="287">
        <v>50</v>
      </c>
      <c r="K91" s="299"/>
    </row>
    <row r="92" spans="2:11" s="1" customFormat="1" ht="15" customHeight="1">
      <c r="B92" s="310"/>
      <c r="C92" s="287" t="s">
        <v>2474</v>
      </c>
      <c r="D92" s="287"/>
      <c r="E92" s="287"/>
      <c r="F92" s="308" t="s">
        <v>2452</v>
      </c>
      <c r="G92" s="309"/>
      <c r="H92" s="287" t="s">
        <v>2475</v>
      </c>
      <c r="I92" s="287" t="s">
        <v>2448</v>
      </c>
      <c r="J92" s="287">
        <v>255</v>
      </c>
      <c r="K92" s="299"/>
    </row>
    <row r="93" spans="2:11" s="1" customFormat="1" ht="15" customHeight="1">
      <c r="B93" s="310"/>
      <c r="C93" s="287" t="s">
        <v>2476</v>
      </c>
      <c r="D93" s="287"/>
      <c r="E93" s="287"/>
      <c r="F93" s="308" t="s">
        <v>83</v>
      </c>
      <c r="G93" s="309"/>
      <c r="H93" s="287" t="s">
        <v>2477</v>
      </c>
      <c r="I93" s="287" t="s">
        <v>2478</v>
      </c>
      <c r="J93" s="287"/>
      <c r="K93" s="299"/>
    </row>
    <row r="94" spans="2:11" s="1" customFormat="1" ht="15" customHeight="1">
      <c r="B94" s="310"/>
      <c r="C94" s="287" t="s">
        <v>2479</v>
      </c>
      <c r="D94" s="287"/>
      <c r="E94" s="287"/>
      <c r="F94" s="308" t="s">
        <v>83</v>
      </c>
      <c r="G94" s="309"/>
      <c r="H94" s="287" t="s">
        <v>2480</v>
      </c>
      <c r="I94" s="287" t="s">
        <v>2481</v>
      </c>
      <c r="J94" s="287"/>
      <c r="K94" s="299"/>
    </row>
    <row r="95" spans="2:11" s="1" customFormat="1" ht="15" customHeight="1">
      <c r="B95" s="310"/>
      <c r="C95" s="287" t="s">
        <v>2482</v>
      </c>
      <c r="D95" s="287"/>
      <c r="E95" s="287"/>
      <c r="F95" s="308" t="s">
        <v>83</v>
      </c>
      <c r="G95" s="309"/>
      <c r="H95" s="287" t="s">
        <v>2482</v>
      </c>
      <c r="I95" s="287" t="s">
        <v>2481</v>
      </c>
      <c r="J95" s="287"/>
      <c r="K95" s="299"/>
    </row>
    <row r="96" spans="2:11" s="1" customFormat="1" ht="15" customHeight="1">
      <c r="B96" s="310"/>
      <c r="C96" s="287" t="s">
        <v>44</v>
      </c>
      <c r="D96" s="287"/>
      <c r="E96" s="287"/>
      <c r="F96" s="308" t="s">
        <v>83</v>
      </c>
      <c r="G96" s="309"/>
      <c r="H96" s="287" t="s">
        <v>2483</v>
      </c>
      <c r="I96" s="287" t="s">
        <v>2481</v>
      </c>
      <c r="J96" s="287"/>
      <c r="K96" s="299"/>
    </row>
    <row r="97" spans="2:11" s="1" customFormat="1" ht="15" customHeight="1">
      <c r="B97" s="310"/>
      <c r="C97" s="287" t="s">
        <v>54</v>
      </c>
      <c r="D97" s="287"/>
      <c r="E97" s="287"/>
      <c r="F97" s="308" t="s">
        <v>83</v>
      </c>
      <c r="G97" s="309"/>
      <c r="H97" s="287" t="s">
        <v>2484</v>
      </c>
      <c r="I97" s="287" t="s">
        <v>2481</v>
      </c>
      <c r="J97" s="287"/>
      <c r="K97" s="299"/>
    </row>
    <row r="98" spans="2:11" s="1" customFormat="1" ht="15" customHeight="1">
      <c r="B98" s="313"/>
      <c r="C98" s="314"/>
      <c r="D98" s="314"/>
      <c r="E98" s="314"/>
      <c r="F98" s="314"/>
      <c r="G98" s="314"/>
      <c r="H98" s="314"/>
      <c r="I98" s="314"/>
      <c r="J98" s="314"/>
      <c r="K98" s="315"/>
    </row>
    <row r="99" spans="2:11" s="1" customFormat="1" ht="18.75" customHeight="1">
      <c r="B99" s="316"/>
      <c r="C99" s="317"/>
      <c r="D99" s="317"/>
      <c r="E99" s="317"/>
      <c r="F99" s="317"/>
      <c r="G99" s="317"/>
      <c r="H99" s="317"/>
      <c r="I99" s="317"/>
      <c r="J99" s="317"/>
      <c r="K99" s="316"/>
    </row>
    <row r="100" spans="2:11" s="1" customFormat="1" ht="18.75" customHeight="1">
      <c r="B100" s="294"/>
      <c r="C100" s="294"/>
      <c r="D100" s="294"/>
      <c r="E100" s="294"/>
      <c r="F100" s="294"/>
      <c r="G100" s="294"/>
      <c r="H100" s="294"/>
      <c r="I100" s="294"/>
      <c r="J100" s="294"/>
      <c r="K100" s="294"/>
    </row>
    <row r="101" spans="2:11" s="1" customFormat="1" ht="7.5" customHeight="1">
      <c r="B101" s="295"/>
      <c r="C101" s="296"/>
      <c r="D101" s="296"/>
      <c r="E101" s="296"/>
      <c r="F101" s="296"/>
      <c r="G101" s="296"/>
      <c r="H101" s="296"/>
      <c r="I101" s="296"/>
      <c r="J101" s="296"/>
      <c r="K101" s="297"/>
    </row>
    <row r="102" spans="2:11" s="1" customFormat="1" ht="45" customHeight="1">
      <c r="B102" s="298"/>
      <c r="C102" s="417" t="s">
        <v>2485</v>
      </c>
      <c r="D102" s="417"/>
      <c r="E102" s="417"/>
      <c r="F102" s="417"/>
      <c r="G102" s="417"/>
      <c r="H102" s="417"/>
      <c r="I102" s="417"/>
      <c r="J102" s="417"/>
      <c r="K102" s="299"/>
    </row>
    <row r="103" spans="2:11" s="1" customFormat="1" ht="17.25" customHeight="1">
      <c r="B103" s="298"/>
      <c r="C103" s="300" t="s">
        <v>2441</v>
      </c>
      <c r="D103" s="300"/>
      <c r="E103" s="300"/>
      <c r="F103" s="300" t="s">
        <v>2442</v>
      </c>
      <c r="G103" s="301"/>
      <c r="H103" s="300" t="s">
        <v>60</v>
      </c>
      <c r="I103" s="300" t="s">
        <v>63</v>
      </c>
      <c r="J103" s="300" t="s">
        <v>2443</v>
      </c>
      <c r="K103" s="299"/>
    </row>
    <row r="104" spans="2:11" s="1" customFormat="1" ht="17.25" customHeight="1">
      <c r="B104" s="298"/>
      <c r="C104" s="302" t="s">
        <v>2444</v>
      </c>
      <c r="D104" s="302"/>
      <c r="E104" s="302"/>
      <c r="F104" s="303" t="s">
        <v>2445</v>
      </c>
      <c r="G104" s="304"/>
      <c r="H104" s="302"/>
      <c r="I104" s="302"/>
      <c r="J104" s="302" t="s">
        <v>2446</v>
      </c>
      <c r="K104" s="299"/>
    </row>
    <row r="105" spans="2:11" s="1" customFormat="1" ht="5.25" customHeight="1">
      <c r="B105" s="298"/>
      <c r="C105" s="300"/>
      <c r="D105" s="300"/>
      <c r="E105" s="300"/>
      <c r="F105" s="300"/>
      <c r="G105" s="318"/>
      <c r="H105" s="300"/>
      <c r="I105" s="300"/>
      <c r="J105" s="300"/>
      <c r="K105" s="299"/>
    </row>
    <row r="106" spans="2:11" s="1" customFormat="1" ht="15" customHeight="1">
      <c r="B106" s="298"/>
      <c r="C106" s="287" t="s">
        <v>59</v>
      </c>
      <c r="D106" s="307"/>
      <c r="E106" s="307"/>
      <c r="F106" s="308" t="s">
        <v>83</v>
      </c>
      <c r="G106" s="287"/>
      <c r="H106" s="287" t="s">
        <v>2486</v>
      </c>
      <c r="I106" s="287" t="s">
        <v>2448</v>
      </c>
      <c r="J106" s="287">
        <v>20</v>
      </c>
      <c r="K106" s="299"/>
    </row>
    <row r="107" spans="2:11" s="1" customFormat="1" ht="15" customHeight="1">
      <c r="B107" s="298"/>
      <c r="C107" s="287" t="s">
        <v>2449</v>
      </c>
      <c r="D107" s="287"/>
      <c r="E107" s="287"/>
      <c r="F107" s="308" t="s">
        <v>83</v>
      </c>
      <c r="G107" s="287"/>
      <c r="H107" s="287" t="s">
        <v>2486</v>
      </c>
      <c r="I107" s="287" t="s">
        <v>2448</v>
      </c>
      <c r="J107" s="287">
        <v>120</v>
      </c>
      <c r="K107" s="299"/>
    </row>
    <row r="108" spans="2:11" s="1" customFormat="1" ht="15" customHeight="1">
      <c r="B108" s="310"/>
      <c r="C108" s="287" t="s">
        <v>2451</v>
      </c>
      <c r="D108" s="287"/>
      <c r="E108" s="287"/>
      <c r="F108" s="308" t="s">
        <v>2452</v>
      </c>
      <c r="G108" s="287"/>
      <c r="H108" s="287" t="s">
        <v>2486</v>
      </c>
      <c r="I108" s="287" t="s">
        <v>2448</v>
      </c>
      <c r="J108" s="287">
        <v>50</v>
      </c>
      <c r="K108" s="299"/>
    </row>
    <row r="109" spans="2:11" s="1" customFormat="1" ht="15" customHeight="1">
      <c r="B109" s="310"/>
      <c r="C109" s="287" t="s">
        <v>2454</v>
      </c>
      <c r="D109" s="287"/>
      <c r="E109" s="287"/>
      <c r="F109" s="308" t="s">
        <v>83</v>
      </c>
      <c r="G109" s="287"/>
      <c r="H109" s="287" t="s">
        <v>2486</v>
      </c>
      <c r="I109" s="287" t="s">
        <v>2456</v>
      </c>
      <c r="J109" s="287"/>
      <c r="K109" s="299"/>
    </row>
    <row r="110" spans="2:11" s="1" customFormat="1" ht="15" customHeight="1">
      <c r="B110" s="310"/>
      <c r="C110" s="287" t="s">
        <v>2465</v>
      </c>
      <c r="D110" s="287"/>
      <c r="E110" s="287"/>
      <c r="F110" s="308" t="s">
        <v>2452</v>
      </c>
      <c r="G110" s="287"/>
      <c r="H110" s="287" t="s">
        <v>2486</v>
      </c>
      <c r="I110" s="287" t="s">
        <v>2448</v>
      </c>
      <c r="J110" s="287">
        <v>50</v>
      </c>
      <c r="K110" s="299"/>
    </row>
    <row r="111" spans="2:11" s="1" customFormat="1" ht="15" customHeight="1">
      <c r="B111" s="310"/>
      <c r="C111" s="287" t="s">
        <v>2473</v>
      </c>
      <c r="D111" s="287"/>
      <c r="E111" s="287"/>
      <c r="F111" s="308" t="s">
        <v>2452</v>
      </c>
      <c r="G111" s="287"/>
      <c r="H111" s="287" t="s">
        <v>2486</v>
      </c>
      <c r="I111" s="287" t="s">
        <v>2448</v>
      </c>
      <c r="J111" s="287">
        <v>50</v>
      </c>
      <c r="K111" s="299"/>
    </row>
    <row r="112" spans="2:11" s="1" customFormat="1" ht="15" customHeight="1">
      <c r="B112" s="310"/>
      <c r="C112" s="287" t="s">
        <v>2471</v>
      </c>
      <c r="D112" s="287"/>
      <c r="E112" s="287"/>
      <c r="F112" s="308" t="s">
        <v>2452</v>
      </c>
      <c r="G112" s="287"/>
      <c r="H112" s="287" t="s">
        <v>2486</v>
      </c>
      <c r="I112" s="287" t="s">
        <v>2448</v>
      </c>
      <c r="J112" s="287">
        <v>50</v>
      </c>
      <c r="K112" s="299"/>
    </row>
    <row r="113" spans="2:11" s="1" customFormat="1" ht="15" customHeight="1">
      <c r="B113" s="310"/>
      <c r="C113" s="287" t="s">
        <v>59</v>
      </c>
      <c r="D113" s="287"/>
      <c r="E113" s="287"/>
      <c r="F113" s="308" t="s">
        <v>83</v>
      </c>
      <c r="G113" s="287"/>
      <c r="H113" s="287" t="s">
        <v>2487</v>
      </c>
      <c r="I113" s="287" t="s">
        <v>2448</v>
      </c>
      <c r="J113" s="287">
        <v>20</v>
      </c>
      <c r="K113" s="299"/>
    </row>
    <row r="114" spans="2:11" s="1" customFormat="1" ht="15" customHeight="1">
      <c r="B114" s="310"/>
      <c r="C114" s="287" t="s">
        <v>2488</v>
      </c>
      <c r="D114" s="287"/>
      <c r="E114" s="287"/>
      <c r="F114" s="308" t="s">
        <v>83</v>
      </c>
      <c r="G114" s="287"/>
      <c r="H114" s="287" t="s">
        <v>2489</v>
      </c>
      <c r="I114" s="287" t="s">
        <v>2448</v>
      </c>
      <c r="J114" s="287">
        <v>120</v>
      </c>
      <c r="K114" s="299"/>
    </row>
    <row r="115" spans="2:11" s="1" customFormat="1" ht="15" customHeight="1">
      <c r="B115" s="310"/>
      <c r="C115" s="287" t="s">
        <v>44</v>
      </c>
      <c r="D115" s="287"/>
      <c r="E115" s="287"/>
      <c r="F115" s="308" t="s">
        <v>83</v>
      </c>
      <c r="G115" s="287"/>
      <c r="H115" s="287" t="s">
        <v>2490</v>
      </c>
      <c r="I115" s="287" t="s">
        <v>2481</v>
      </c>
      <c r="J115" s="287"/>
      <c r="K115" s="299"/>
    </row>
    <row r="116" spans="2:11" s="1" customFormat="1" ht="15" customHeight="1">
      <c r="B116" s="310"/>
      <c r="C116" s="287" t="s">
        <v>54</v>
      </c>
      <c r="D116" s="287"/>
      <c r="E116" s="287"/>
      <c r="F116" s="308" t="s">
        <v>83</v>
      </c>
      <c r="G116" s="287"/>
      <c r="H116" s="287" t="s">
        <v>2491</v>
      </c>
      <c r="I116" s="287" t="s">
        <v>2481</v>
      </c>
      <c r="J116" s="287"/>
      <c r="K116" s="299"/>
    </row>
    <row r="117" spans="2:11" s="1" customFormat="1" ht="15" customHeight="1">
      <c r="B117" s="310"/>
      <c r="C117" s="287" t="s">
        <v>63</v>
      </c>
      <c r="D117" s="287"/>
      <c r="E117" s="287"/>
      <c r="F117" s="308" t="s">
        <v>83</v>
      </c>
      <c r="G117" s="287"/>
      <c r="H117" s="287" t="s">
        <v>2492</v>
      </c>
      <c r="I117" s="287" t="s">
        <v>2493</v>
      </c>
      <c r="J117" s="287"/>
      <c r="K117" s="299"/>
    </row>
    <row r="118" spans="2:11" s="1" customFormat="1" ht="15" customHeight="1">
      <c r="B118" s="313"/>
      <c r="C118" s="319"/>
      <c r="D118" s="319"/>
      <c r="E118" s="319"/>
      <c r="F118" s="319"/>
      <c r="G118" s="319"/>
      <c r="H118" s="319"/>
      <c r="I118" s="319"/>
      <c r="J118" s="319"/>
      <c r="K118" s="315"/>
    </row>
    <row r="119" spans="2:11" s="1" customFormat="1" ht="18.75" customHeight="1">
      <c r="B119" s="320"/>
      <c r="C119" s="321"/>
      <c r="D119" s="321"/>
      <c r="E119" s="321"/>
      <c r="F119" s="322"/>
      <c r="G119" s="321"/>
      <c r="H119" s="321"/>
      <c r="I119" s="321"/>
      <c r="J119" s="321"/>
      <c r="K119" s="320"/>
    </row>
    <row r="120" spans="2:11" s="1" customFormat="1" ht="18.75" customHeight="1">
      <c r="B120" s="294"/>
      <c r="C120" s="294"/>
      <c r="D120" s="294"/>
      <c r="E120" s="294"/>
      <c r="F120" s="294"/>
      <c r="G120" s="294"/>
      <c r="H120" s="294"/>
      <c r="I120" s="294"/>
      <c r="J120" s="294"/>
      <c r="K120" s="294"/>
    </row>
    <row r="121" spans="2:11" s="1" customFormat="1" ht="7.5" customHeight="1">
      <c r="B121" s="323"/>
      <c r="C121" s="324"/>
      <c r="D121" s="324"/>
      <c r="E121" s="324"/>
      <c r="F121" s="324"/>
      <c r="G121" s="324"/>
      <c r="H121" s="324"/>
      <c r="I121" s="324"/>
      <c r="J121" s="324"/>
      <c r="K121" s="325"/>
    </row>
    <row r="122" spans="2:11" s="1" customFormat="1" ht="45" customHeight="1">
      <c r="B122" s="326"/>
      <c r="C122" s="415" t="s">
        <v>2494</v>
      </c>
      <c r="D122" s="415"/>
      <c r="E122" s="415"/>
      <c r="F122" s="415"/>
      <c r="G122" s="415"/>
      <c r="H122" s="415"/>
      <c r="I122" s="415"/>
      <c r="J122" s="415"/>
      <c r="K122" s="327"/>
    </row>
    <row r="123" spans="2:11" s="1" customFormat="1" ht="17.25" customHeight="1">
      <c r="B123" s="328"/>
      <c r="C123" s="300" t="s">
        <v>2441</v>
      </c>
      <c r="D123" s="300"/>
      <c r="E123" s="300"/>
      <c r="F123" s="300" t="s">
        <v>2442</v>
      </c>
      <c r="G123" s="301"/>
      <c r="H123" s="300" t="s">
        <v>60</v>
      </c>
      <c r="I123" s="300" t="s">
        <v>63</v>
      </c>
      <c r="J123" s="300" t="s">
        <v>2443</v>
      </c>
      <c r="K123" s="329"/>
    </row>
    <row r="124" spans="2:11" s="1" customFormat="1" ht="17.25" customHeight="1">
      <c r="B124" s="328"/>
      <c r="C124" s="302" t="s">
        <v>2444</v>
      </c>
      <c r="D124" s="302"/>
      <c r="E124" s="302"/>
      <c r="F124" s="303" t="s">
        <v>2445</v>
      </c>
      <c r="G124" s="304"/>
      <c r="H124" s="302"/>
      <c r="I124" s="302"/>
      <c r="J124" s="302" t="s">
        <v>2446</v>
      </c>
      <c r="K124" s="329"/>
    </row>
    <row r="125" spans="2:11" s="1" customFormat="1" ht="5.25" customHeight="1">
      <c r="B125" s="330"/>
      <c r="C125" s="305"/>
      <c r="D125" s="305"/>
      <c r="E125" s="305"/>
      <c r="F125" s="305"/>
      <c r="G125" s="331"/>
      <c r="H125" s="305"/>
      <c r="I125" s="305"/>
      <c r="J125" s="305"/>
      <c r="K125" s="332"/>
    </row>
    <row r="126" spans="2:11" s="1" customFormat="1" ht="15" customHeight="1">
      <c r="B126" s="330"/>
      <c r="C126" s="287" t="s">
        <v>2449</v>
      </c>
      <c r="D126" s="307"/>
      <c r="E126" s="307"/>
      <c r="F126" s="308" t="s">
        <v>83</v>
      </c>
      <c r="G126" s="287"/>
      <c r="H126" s="287" t="s">
        <v>2486</v>
      </c>
      <c r="I126" s="287" t="s">
        <v>2448</v>
      </c>
      <c r="J126" s="287">
        <v>120</v>
      </c>
      <c r="K126" s="333"/>
    </row>
    <row r="127" spans="2:11" s="1" customFormat="1" ht="15" customHeight="1">
      <c r="B127" s="330"/>
      <c r="C127" s="287" t="s">
        <v>2495</v>
      </c>
      <c r="D127" s="287"/>
      <c r="E127" s="287"/>
      <c r="F127" s="308" t="s">
        <v>83</v>
      </c>
      <c r="G127" s="287"/>
      <c r="H127" s="287" t="s">
        <v>2496</v>
      </c>
      <c r="I127" s="287" t="s">
        <v>2448</v>
      </c>
      <c r="J127" s="287" t="s">
        <v>2497</v>
      </c>
      <c r="K127" s="333"/>
    </row>
    <row r="128" spans="2:11" s="1" customFormat="1" ht="15" customHeight="1">
      <c r="B128" s="330"/>
      <c r="C128" s="287" t="s">
        <v>2395</v>
      </c>
      <c r="D128" s="287"/>
      <c r="E128" s="287"/>
      <c r="F128" s="308" t="s">
        <v>83</v>
      </c>
      <c r="G128" s="287"/>
      <c r="H128" s="287" t="s">
        <v>2498</v>
      </c>
      <c r="I128" s="287" t="s">
        <v>2448</v>
      </c>
      <c r="J128" s="287" t="s">
        <v>2497</v>
      </c>
      <c r="K128" s="333"/>
    </row>
    <row r="129" spans="2:11" s="1" customFormat="1" ht="15" customHeight="1">
      <c r="B129" s="330"/>
      <c r="C129" s="287" t="s">
        <v>2457</v>
      </c>
      <c r="D129" s="287"/>
      <c r="E129" s="287"/>
      <c r="F129" s="308" t="s">
        <v>2452</v>
      </c>
      <c r="G129" s="287"/>
      <c r="H129" s="287" t="s">
        <v>2458</v>
      </c>
      <c r="I129" s="287" t="s">
        <v>2448</v>
      </c>
      <c r="J129" s="287">
        <v>15</v>
      </c>
      <c r="K129" s="333"/>
    </row>
    <row r="130" spans="2:11" s="1" customFormat="1" ht="15" customHeight="1">
      <c r="B130" s="330"/>
      <c r="C130" s="311" t="s">
        <v>2459</v>
      </c>
      <c r="D130" s="311"/>
      <c r="E130" s="311"/>
      <c r="F130" s="312" t="s">
        <v>2452</v>
      </c>
      <c r="G130" s="311"/>
      <c r="H130" s="311" t="s">
        <v>2460</v>
      </c>
      <c r="I130" s="311" t="s">
        <v>2448</v>
      </c>
      <c r="J130" s="311">
        <v>15</v>
      </c>
      <c r="K130" s="333"/>
    </row>
    <row r="131" spans="2:11" s="1" customFormat="1" ht="15" customHeight="1">
      <c r="B131" s="330"/>
      <c r="C131" s="311" t="s">
        <v>2461</v>
      </c>
      <c r="D131" s="311"/>
      <c r="E131" s="311"/>
      <c r="F131" s="312" t="s">
        <v>2452</v>
      </c>
      <c r="G131" s="311"/>
      <c r="H131" s="311" t="s">
        <v>2462</v>
      </c>
      <c r="I131" s="311" t="s">
        <v>2448</v>
      </c>
      <c r="J131" s="311">
        <v>20</v>
      </c>
      <c r="K131" s="333"/>
    </row>
    <row r="132" spans="2:11" s="1" customFormat="1" ht="15" customHeight="1">
      <c r="B132" s="330"/>
      <c r="C132" s="311" t="s">
        <v>2463</v>
      </c>
      <c r="D132" s="311"/>
      <c r="E132" s="311"/>
      <c r="F132" s="312" t="s">
        <v>2452</v>
      </c>
      <c r="G132" s="311"/>
      <c r="H132" s="311" t="s">
        <v>2464</v>
      </c>
      <c r="I132" s="311" t="s">
        <v>2448</v>
      </c>
      <c r="J132" s="311">
        <v>20</v>
      </c>
      <c r="K132" s="333"/>
    </row>
    <row r="133" spans="2:11" s="1" customFormat="1" ht="15" customHeight="1">
      <c r="B133" s="330"/>
      <c r="C133" s="287" t="s">
        <v>2451</v>
      </c>
      <c r="D133" s="287"/>
      <c r="E133" s="287"/>
      <c r="F133" s="308" t="s">
        <v>2452</v>
      </c>
      <c r="G133" s="287"/>
      <c r="H133" s="287" t="s">
        <v>2486</v>
      </c>
      <c r="I133" s="287" t="s">
        <v>2448</v>
      </c>
      <c r="J133" s="287">
        <v>50</v>
      </c>
      <c r="K133" s="333"/>
    </row>
    <row r="134" spans="2:11" s="1" customFormat="1" ht="15" customHeight="1">
      <c r="B134" s="330"/>
      <c r="C134" s="287" t="s">
        <v>2465</v>
      </c>
      <c r="D134" s="287"/>
      <c r="E134" s="287"/>
      <c r="F134" s="308" t="s">
        <v>2452</v>
      </c>
      <c r="G134" s="287"/>
      <c r="H134" s="287" t="s">
        <v>2486</v>
      </c>
      <c r="I134" s="287" t="s">
        <v>2448</v>
      </c>
      <c r="J134" s="287">
        <v>50</v>
      </c>
      <c r="K134" s="333"/>
    </row>
    <row r="135" spans="2:11" s="1" customFormat="1" ht="15" customHeight="1">
      <c r="B135" s="330"/>
      <c r="C135" s="287" t="s">
        <v>2471</v>
      </c>
      <c r="D135" s="287"/>
      <c r="E135" s="287"/>
      <c r="F135" s="308" t="s">
        <v>2452</v>
      </c>
      <c r="G135" s="287"/>
      <c r="H135" s="287" t="s">
        <v>2486</v>
      </c>
      <c r="I135" s="287" t="s">
        <v>2448</v>
      </c>
      <c r="J135" s="287">
        <v>50</v>
      </c>
      <c r="K135" s="333"/>
    </row>
    <row r="136" spans="2:11" s="1" customFormat="1" ht="15" customHeight="1">
      <c r="B136" s="330"/>
      <c r="C136" s="287" t="s">
        <v>2473</v>
      </c>
      <c r="D136" s="287"/>
      <c r="E136" s="287"/>
      <c r="F136" s="308" t="s">
        <v>2452</v>
      </c>
      <c r="G136" s="287"/>
      <c r="H136" s="287" t="s">
        <v>2486</v>
      </c>
      <c r="I136" s="287" t="s">
        <v>2448</v>
      </c>
      <c r="J136" s="287">
        <v>50</v>
      </c>
      <c r="K136" s="333"/>
    </row>
    <row r="137" spans="2:11" s="1" customFormat="1" ht="15" customHeight="1">
      <c r="B137" s="330"/>
      <c r="C137" s="287" t="s">
        <v>2474</v>
      </c>
      <c r="D137" s="287"/>
      <c r="E137" s="287"/>
      <c r="F137" s="308" t="s">
        <v>2452</v>
      </c>
      <c r="G137" s="287"/>
      <c r="H137" s="287" t="s">
        <v>2499</v>
      </c>
      <c r="I137" s="287" t="s">
        <v>2448</v>
      </c>
      <c r="J137" s="287">
        <v>255</v>
      </c>
      <c r="K137" s="333"/>
    </row>
    <row r="138" spans="2:11" s="1" customFormat="1" ht="15" customHeight="1">
      <c r="B138" s="330"/>
      <c r="C138" s="287" t="s">
        <v>2476</v>
      </c>
      <c r="D138" s="287"/>
      <c r="E138" s="287"/>
      <c r="F138" s="308" t="s">
        <v>83</v>
      </c>
      <c r="G138" s="287"/>
      <c r="H138" s="287" t="s">
        <v>2500</v>
      </c>
      <c r="I138" s="287" t="s">
        <v>2478</v>
      </c>
      <c r="J138" s="287"/>
      <c r="K138" s="333"/>
    </row>
    <row r="139" spans="2:11" s="1" customFormat="1" ht="15" customHeight="1">
      <c r="B139" s="330"/>
      <c r="C139" s="287" t="s">
        <v>2479</v>
      </c>
      <c r="D139" s="287"/>
      <c r="E139" s="287"/>
      <c r="F139" s="308" t="s">
        <v>83</v>
      </c>
      <c r="G139" s="287"/>
      <c r="H139" s="287" t="s">
        <v>2501</v>
      </c>
      <c r="I139" s="287" t="s">
        <v>2481</v>
      </c>
      <c r="J139" s="287"/>
      <c r="K139" s="333"/>
    </row>
    <row r="140" spans="2:11" s="1" customFormat="1" ht="15" customHeight="1">
      <c r="B140" s="330"/>
      <c r="C140" s="287" t="s">
        <v>2482</v>
      </c>
      <c r="D140" s="287"/>
      <c r="E140" s="287"/>
      <c r="F140" s="308" t="s">
        <v>83</v>
      </c>
      <c r="G140" s="287"/>
      <c r="H140" s="287" t="s">
        <v>2482</v>
      </c>
      <c r="I140" s="287" t="s">
        <v>2481</v>
      </c>
      <c r="J140" s="287"/>
      <c r="K140" s="333"/>
    </row>
    <row r="141" spans="2:11" s="1" customFormat="1" ht="15" customHeight="1">
      <c r="B141" s="330"/>
      <c r="C141" s="287" t="s">
        <v>44</v>
      </c>
      <c r="D141" s="287"/>
      <c r="E141" s="287"/>
      <c r="F141" s="308" t="s">
        <v>83</v>
      </c>
      <c r="G141" s="287"/>
      <c r="H141" s="287" t="s">
        <v>2502</v>
      </c>
      <c r="I141" s="287" t="s">
        <v>2481</v>
      </c>
      <c r="J141" s="287"/>
      <c r="K141" s="333"/>
    </row>
    <row r="142" spans="2:11" s="1" customFormat="1" ht="15" customHeight="1">
      <c r="B142" s="330"/>
      <c r="C142" s="287" t="s">
        <v>2503</v>
      </c>
      <c r="D142" s="287"/>
      <c r="E142" s="287"/>
      <c r="F142" s="308" t="s">
        <v>83</v>
      </c>
      <c r="G142" s="287"/>
      <c r="H142" s="287" t="s">
        <v>2504</v>
      </c>
      <c r="I142" s="287" t="s">
        <v>2481</v>
      </c>
      <c r="J142" s="287"/>
      <c r="K142" s="333"/>
    </row>
    <row r="143" spans="2:11" s="1" customFormat="1" ht="15" customHeight="1">
      <c r="B143" s="334"/>
      <c r="C143" s="335"/>
      <c r="D143" s="335"/>
      <c r="E143" s="335"/>
      <c r="F143" s="335"/>
      <c r="G143" s="335"/>
      <c r="H143" s="335"/>
      <c r="I143" s="335"/>
      <c r="J143" s="335"/>
      <c r="K143" s="336"/>
    </row>
    <row r="144" spans="2:11" s="1" customFormat="1" ht="18.75" customHeight="1">
      <c r="B144" s="321"/>
      <c r="C144" s="321"/>
      <c r="D144" s="321"/>
      <c r="E144" s="321"/>
      <c r="F144" s="322"/>
      <c r="G144" s="321"/>
      <c r="H144" s="321"/>
      <c r="I144" s="321"/>
      <c r="J144" s="321"/>
      <c r="K144" s="321"/>
    </row>
    <row r="145" spans="2:11" s="1" customFormat="1" ht="18.75" customHeight="1">
      <c r="B145" s="294"/>
      <c r="C145" s="294"/>
      <c r="D145" s="294"/>
      <c r="E145" s="294"/>
      <c r="F145" s="294"/>
      <c r="G145" s="294"/>
      <c r="H145" s="294"/>
      <c r="I145" s="294"/>
      <c r="J145" s="294"/>
      <c r="K145" s="294"/>
    </row>
    <row r="146" spans="2:11" s="1" customFormat="1" ht="7.5" customHeight="1">
      <c r="B146" s="295"/>
      <c r="C146" s="296"/>
      <c r="D146" s="296"/>
      <c r="E146" s="296"/>
      <c r="F146" s="296"/>
      <c r="G146" s="296"/>
      <c r="H146" s="296"/>
      <c r="I146" s="296"/>
      <c r="J146" s="296"/>
      <c r="K146" s="297"/>
    </row>
    <row r="147" spans="2:11" s="1" customFormat="1" ht="45" customHeight="1">
      <c r="B147" s="298"/>
      <c r="C147" s="417" t="s">
        <v>2505</v>
      </c>
      <c r="D147" s="417"/>
      <c r="E147" s="417"/>
      <c r="F147" s="417"/>
      <c r="G147" s="417"/>
      <c r="H147" s="417"/>
      <c r="I147" s="417"/>
      <c r="J147" s="417"/>
      <c r="K147" s="299"/>
    </row>
    <row r="148" spans="2:11" s="1" customFormat="1" ht="17.25" customHeight="1">
      <c r="B148" s="298"/>
      <c r="C148" s="300" t="s">
        <v>2441</v>
      </c>
      <c r="D148" s="300"/>
      <c r="E148" s="300"/>
      <c r="F148" s="300" t="s">
        <v>2442</v>
      </c>
      <c r="G148" s="301"/>
      <c r="H148" s="300" t="s">
        <v>60</v>
      </c>
      <c r="I148" s="300" t="s">
        <v>63</v>
      </c>
      <c r="J148" s="300" t="s">
        <v>2443</v>
      </c>
      <c r="K148" s="299"/>
    </row>
    <row r="149" spans="2:11" s="1" customFormat="1" ht="17.25" customHeight="1">
      <c r="B149" s="298"/>
      <c r="C149" s="302" t="s">
        <v>2444</v>
      </c>
      <c r="D149" s="302"/>
      <c r="E149" s="302"/>
      <c r="F149" s="303" t="s">
        <v>2445</v>
      </c>
      <c r="G149" s="304"/>
      <c r="H149" s="302"/>
      <c r="I149" s="302"/>
      <c r="J149" s="302" t="s">
        <v>2446</v>
      </c>
      <c r="K149" s="299"/>
    </row>
    <row r="150" spans="2:11" s="1" customFormat="1" ht="5.25" customHeight="1">
      <c r="B150" s="310"/>
      <c r="C150" s="305"/>
      <c r="D150" s="305"/>
      <c r="E150" s="305"/>
      <c r="F150" s="305"/>
      <c r="G150" s="306"/>
      <c r="H150" s="305"/>
      <c r="I150" s="305"/>
      <c r="J150" s="305"/>
      <c r="K150" s="333"/>
    </row>
    <row r="151" spans="2:11" s="1" customFormat="1" ht="15" customHeight="1">
      <c r="B151" s="310"/>
      <c r="C151" s="337" t="s">
        <v>2449</v>
      </c>
      <c r="D151" s="287"/>
      <c r="E151" s="287"/>
      <c r="F151" s="338" t="s">
        <v>83</v>
      </c>
      <c r="G151" s="287"/>
      <c r="H151" s="337" t="s">
        <v>2486</v>
      </c>
      <c r="I151" s="337" t="s">
        <v>2448</v>
      </c>
      <c r="J151" s="337">
        <v>120</v>
      </c>
      <c r="K151" s="333"/>
    </row>
    <row r="152" spans="2:11" s="1" customFormat="1" ht="15" customHeight="1">
      <c r="B152" s="310"/>
      <c r="C152" s="337" t="s">
        <v>2495</v>
      </c>
      <c r="D152" s="287"/>
      <c r="E152" s="287"/>
      <c r="F152" s="338" t="s">
        <v>83</v>
      </c>
      <c r="G152" s="287"/>
      <c r="H152" s="337" t="s">
        <v>2506</v>
      </c>
      <c r="I152" s="337" t="s">
        <v>2448</v>
      </c>
      <c r="J152" s="337" t="s">
        <v>2497</v>
      </c>
      <c r="K152" s="333"/>
    </row>
    <row r="153" spans="2:11" s="1" customFormat="1" ht="15" customHeight="1">
      <c r="B153" s="310"/>
      <c r="C153" s="337" t="s">
        <v>2395</v>
      </c>
      <c r="D153" s="287"/>
      <c r="E153" s="287"/>
      <c r="F153" s="338" t="s">
        <v>83</v>
      </c>
      <c r="G153" s="287"/>
      <c r="H153" s="337" t="s">
        <v>2507</v>
      </c>
      <c r="I153" s="337" t="s">
        <v>2448</v>
      </c>
      <c r="J153" s="337" t="s">
        <v>2497</v>
      </c>
      <c r="K153" s="333"/>
    </row>
    <row r="154" spans="2:11" s="1" customFormat="1" ht="15" customHeight="1">
      <c r="B154" s="310"/>
      <c r="C154" s="337" t="s">
        <v>2451</v>
      </c>
      <c r="D154" s="287"/>
      <c r="E154" s="287"/>
      <c r="F154" s="338" t="s">
        <v>2452</v>
      </c>
      <c r="G154" s="287"/>
      <c r="H154" s="337" t="s">
        <v>2486</v>
      </c>
      <c r="I154" s="337" t="s">
        <v>2448</v>
      </c>
      <c r="J154" s="337">
        <v>50</v>
      </c>
      <c r="K154" s="333"/>
    </row>
    <row r="155" spans="2:11" s="1" customFormat="1" ht="15" customHeight="1">
      <c r="B155" s="310"/>
      <c r="C155" s="337" t="s">
        <v>2454</v>
      </c>
      <c r="D155" s="287"/>
      <c r="E155" s="287"/>
      <c r="F155" s="338" t="s">
        <v>83</v>
      </c>
      <c r="G155" s="287"/>
      <c r="H155" s="337" t="s">
        <v>2486</v>
      </c>
      <c r="I155" s="337" t="s">
        <v>2456</v>
      </c>
      <c r="J155" s="337"/>
      <c r="K155" s="333"/>
    </row>
    <row r="156" spans="2:11" s="1" customFormat="1" ht="15" customHeight="1">
      <c r="B156" s="310"/>
      <c r="C156" s="337" t="s">
        <v>2465</v>
      </c>
      <c r="D156" s="287"/>
      <c r="E156" s="287"/>
      <c r="F156" s="338" t="s">
        <v>2452</v>
      </c>
      <c r="G156" s="287"/>
      <c r="H156" s="337" t="s">
        <v>2486</v>
      </c>
      <c r="I156" s="337" t="s">
        <v>2448</v>
      </c>
      <c r="J156" s="337">
        <v>50</v>
      </c>
      <c r="K156" s="333"/>
    </row>
    <row r="157" spans="2:11" s="1" customFormat="1" ht="15" customHeight="1">
      <c r="B157" s="310"/>
      <c r="C157" s="337" t="s">
        <v>2473</v>
      </c>
      <c r="D157" s="287"/>
      <c r="E157" s="287"/>
      <c r="F157" s="338" t="s">
        <v>2452</v>
      </c>
      <c r="G157" s="287"/>
      <c r="H157" s="337" t="s">
        <v>2486</v>
      </c>
      <c r="I157" s="337" t="s">
        <v>2448</v>
      </c>
      <c r="J157" s="337">
        <v>50</v>
      </c>
      <c r="K157" s="333"/>
    </row>
    <row r="158" spans="2:11" s="1" customFormat="1" ht="15" customHeight="1">
      <c r="B158" s="310"/>
      <c r="C158" s="337" t="s">
        <v>2471</v>
      </c>
      <c r="D158" s="287"/>
      <c r="E158" s="287"/>
      <c r="F158" s="338" t="s">
        <v>2452</v>
      </c>
      <c r="G158" s="287"/>
      <c r="H158" s="337" t="s">
        <v>2486</v>
      </c>
      <c r="I158" s="337" t="s">
        <v>2448</v>
      </c>
      <c r="J158" s="337">
        <v>50</v>
      </c>
      <c r="K158" s="333"/>
    </row>
    <row r="159" spans="2:11" s="1" customFormat="1" ht="15" customHeight="1">
      <c r="B159" s="310"/>
      <c r="C159" s="337" t="s">
        <v>132</v>
      </c>
      <c r="D159" s="287"/>
      <c r="E159" s="287"/>
      <c r="F159" s="338" t="s">
        <v>83</v>
      </c>
      <c r="G159" s="287"/>
      <c r="H159" s="337" t="s">
        <v>2508</v>
      </c>
      <c r="I159" s="337" t="s">
        <v>2448</v>
      </c>
      <c r="J159" s="337" t="s">
        <v>2509</v>
      </c>
      <c r="K159" s="333"/>
    </row>
    <row r="160" spans="2:11" s="1" customFormat="1" ht="15" customHeight="1">
      <c r="B160" s="310"/>
      <c r="C160" s="337" t="s">
        <v>2510</v>
      </c>
      <c r="D160" s="287"/>
      <c r="E160" s="287"/>
      <c r="F160" s="338" t="s">
        <v>83</v>
      </c>
      <c r="G160" s="287"/>
      <c r="H160" s="337" t="s">
        <v>2511</v>
      </c>
      <c r="I160" s="337" t="s">
        <v>2481</v>
      </c>
      <c r="J160" s="337"/>
      <c r="K160" s="333"/>
    </row>
    <row r="161" spans="2:11" s="1" customFormat="1" ht="15" customHeight="1">
      <c r="B161" s="339"/>
      <c r="C161" s="319"/>
      <c r="D161" s="319"/>
      <c r="E161" s="319"/>
      <c r="F161" s="319"/>
      <c r="G161" s="319"/>
      <c r="H161" s="319"/>
      <c r="I161" s="319"/>
      <c r="J161" s="319"/>
      <c r="K161" s="340"/>
    </row>
    <row r="162" spans="2:11" s="1" customFormat="1" ht="18.75" customHeight="1">
      <c r="B162" s="321"/>
      <c r="C162" s="331"/>
      <c r="D162" s="331"/>
      <c r="E162" s="331"/>
      <c r="F162" s="341"/>
      <c r="G162" s="331"/>
      <c r="H162" s="331"/>
      <c r="I162" s="331"/>
      <c r="J162" s="331"/>
      <c r="K162" s="321"/>
    </row>
    <row r="163" spans="2:11" s="1" customFormat="1" ht="18.75" customHeight="1">
      <c r="B163" s="294"/>
      <c r="C163" s="294"/>
      <c r="D163" s="294"/>
      <c r="E163" s="294"/>
      <c r="F163" s="294"/>
      <c r="G163" s="294"/>
      <c r="H163" s="294"/>
      <c r="I163" s="294"/>
      <c r="J163" s="294"/>
      <c r="K163" s="294"/>
    </row>
    <row r="164" spans="2:11" s="1" customFormat="1" ht="7.5" customHeight="1">
      <c r="B164" s="276"/>
      <c r="C164" s="277"/>
      <c r="D164" s="277"/>
      <c r="E164" s="277"/>
      <c r="F164" s="277"/>
      <c r="G164" s="277"/>
      <c r="H164" s="277"/>
      <c r="I164" s="277"/>
      <c r="J164" s="277"/>
      <c r="K164" s="278"/>
    </row>
    <row r="165" spans="2:11" s="1" customFormat="1" ht="45" customHeight="1">
      <c r="B165" s="279"/>
      <c r="C165" s="415" t="s">
        <v>2512</v>
      </c>
      <c r="D165" s="415"/>
      <c r="E165" s="415"/>
      <c r="F165" s="415"/>
      <c r="G165" s="415"/>
      <c r="H165" s="415"/>
      <c r="I165" s="415"/>
      <c r="J165" s="415"/>
      <c r="K165" s="280"/>
    </row>
    <row r="166" spans="2:11" s="1" customFormat="1" ht="17.25" customHeight="1">
      <c r="B166" s="279"/>
      <c r="C166" s="300" t="s">
        <v>2441</v>
      </c>
      <c r="D166" s="300"/>
      <c r="E166" s="300"/>
      <c r="F166" s="300" t="s">
        <v>2442</v>
      </c>
      <c r="G166" s="342"/>
      <c r="H166" s="343" t="s">
        <v>60</v>
      </c>
      <c r="I166" s="343" t="s">
        <v>63</v>
      </c>
      <c r="J166" s="300" t="s">
        <v>2443</v>
      </c>
      <c r="K166" s="280"/>
    </row>
    <row r="167" spans="2:11" s="1" customFormat="1" ht="17.25" customHeight="1">
      <c r="B167" s="281"/>
      <c r="C167" s="302" t="s">
        <v>2444</v>
      </c>
      <c r="D167" s="302"/>
      <c r="E167" s="302"/>
      <c r="F167" s="303" t="s">
        <v>2445</v>
      </c>
      <c r="G167" s="344"/>
      <c r="H167" s="345"/>
      <c r="I167" s="345"/>
      <c r="J167" s="302" t="s">
        <v>2446</v>
      </c>
      <c r="K167" s="282"/>
    </row>
    <row r="168" spans="2:11" s="1" customFormat="1" ht="5.25" customHeight="1">
      <c r="B168" s="310"/>
      <c r="C168" s="305"/>
      <c r="D168" s="305"/>
      <c r="E168" s="305"/>
      <c r="F168" s="305"/>
      <c r="G168" s="306"/>
      <c r="H168" s="305"/>
      <c r="I168" s="305"/>
      <c r="J168" s="305"/>
      <c r="K168" s="333"/>
    </row>
    <row r="169" spans="2:11" s="1" customFormat="1" ht="15" customHeight="1">
      <c r="B169" s="310"/>
      <c r="C169" s="287" t="s">
        <v>2449</v>
      </c>
      <c r="D169" s="287"/>
      <c r="E169" s="287"/>
      <c r="F169" s="308" t="s">
        <v>83</v>
      </c>
      <c r="G169" s="287"/>
      <c r="H169" s="287" t="s">
        <v>2486</v>
      </c>
      <c r="I169" s="287" t="s">
        <v>2448</v>
      </c>
      <c r="J169" s="287">
        <v>120</v>
      </c>
      <c r="K169" s="333"/>
    </row>
    <row r="170" spans="2:11" s="1" customFormat="1" ht="15" customHeight="1">
      <c r="B170" s="310"/>
      <c r="C170" s="287" t="s">
        <v>2495</v>
      </c>
      <c r="D170" s="287"/>
      <c r="E170" s="287"/>
      <c r="F170" s="308" t="s">
        <v>83</v>
      </c>
      <c r="G170" s="287"/>
      <c r="H170" s="287" t="s">
        <v>2496</v>
      </c>
      <c r="I170" s="287" t="s">
        <v>2448</v>
      </c>
      <c r="J170" s="287" t="s">
        <v>2497</v>
      </c>
      <c r="K170" s="333"/>
    </row>
    <row r="171" spans="2:11" s="1" customFormat="1" ht="15" customHeight="1">
      <c r="B171" s="310"/>
      <c r="C171" s="287" t="s">
        <v>2395</v>
      </c>
      <c r="D171" s="287"/>
      <c r="E171" s="287"/>
      <c r="F171" s="308" t="s">
        <v>83</v>
      </c>
      <c r="G171" s="287"/>
      <c r="H171" s="287" t="s">
        <v>2513</v>
      </c>
      <c r="I171" s="287" t="s">
        <v>2448</v>
      </c>
      <c r="J171" s="287" t="s">
        <v>2497</v>
      </c>
      <c r="K171" s="333"/>
    </row>
    <row r="172" spans="2:11" s="1" customFormat="1" ht="15" customHeight="1">
      <c r="B172" s="310"/>
      <c r="C172" s="287" t="s">
        <v>2451</v>
      </c>
      <c r="D172" s="287"/>
      <c r="E172" s="287"/>
      <c r="F172" s="308" t="s">
        <v>2452</v>
      </c>
      <c r="G172" s="287"/>
      <c r="H172" s="287" t="s">
        <v>2513</v>
      </c>
      <c r="I172" s="287" t="s">
        <v>2448</v>
      </c>
      <c r="J172" s="287">
        <v>50</v>
      </c>
      <c r="K172" s="333"/>
    </row>
    <row r="173" spans="2:11" s="1" customFormat="1" ht="15" customHeight="1">
      <c r="B173" s="310"/>
      <c r="C173" s="287" t="s">
        <v>2454</v>
      </c>
      <c r="D173" s="287"/>
      <c r="E173" s="287"/>
      <c r="F173" s="308" t="s">
        <v>83</v>
      </c>
      <c r="G173" s="287"/>
      <c r="H173" s="287" t="s">
        <v>2513</v>
      </c>
      <c r="I173" s="287" t="s">
        <v>2456</v>
      </c>
      <c r="J173" s="287"/>
      <c r="K173" s="333"/>
    </row>
    <row r="174" spans="2:11" s="1" customFormat="1" ht="15" customHeight="1">
      <c r="B174" s="310"/>
      <c r="C174" s="287" t="s">
        <v>2465</v>
      </c>
      <c r="D174" s="287"/>
      <c r="E174" s="287"/>
      <c r="F174" s="308" t="s">
        <v>2452</v>
      </c>
      <c r="G174" s="287"/>
      <c r="H174" s="287" t="s">
        <v>2513</v>
      </c>
      <c r="I174" s="287" t="s">
        <v>2448</v>
      </c>
      <c r="J174" s="287">
        <v>50</v>
      </c>
      <c r="K174" s="333"/>
    </row>
    <row r="175" spans="2:11" s="1" customFormat="1" ht="15" customHeight="1">
      <c r="B175" s="310"/>
      <c r="C175" s="287" t="s">
        <v>2473</v>
      </c>
      <c r="D175" s="287"/>
      <c r="E175" s="287"/>
      <c r="F175" s="308" t="s">
        <v>2452</v>
      </c>
      <c r="G175" s="287"/>
      <c r="H175" s="287" t="s">
        <v>2513</v>
      </c>
      <c r="I175" s="287" t="s">
        <v>2448</v>
      </c>
      <c r="J175" s="287">
        <v>50</v>
      </c>
      <c r="K175" s="333"/>
    </row>
    <row r="176" spans="2:11" s="1" customFormat="1" ht="15" customHeight="1">
      <c r="B176" s="310"/>
      <c r="C176" s="287" t="s">
        <v>2471</v>
      </c>
      <c r="D176" s="287"/>
      <c r="E176" s="287"/>
      <c r="F176" s="308" t="s">
        <v>2452</v>
      </c>
      <c r="G176" s="287"/>
      <c r="H176" s="287" t="s">
        <v>2513</v>
      </c>
      <c r="I176" s="287" t="s">
        <v>2448</v>
      </c>
      <c r="J176" s="287">
        <v>50</v>
      </c>
      <c r="K176" s="333"/>
    </row>
    <row r="177" spans="2:11" s="1" customFormat="1" ht="15" customHeight="1">
      <c r="B177" s="310"/>
      <c r="C177" s="287" t="s">
        <v>160</v>
      </c>
      <c r="D177" s="287"/>
      <c r="E177" s="287"/>
      <c r="F177" s="308" t="s">
        <v>83</v>
      </c>
      <c r="G177" s="287"/>
      <c r="H177" s="287" t="s">
        <v>2514</v>
      </c>
      <c r="I177" s="287" t="s">
        <v>2515</v>
      </c>
      <c r="J177" s="287"/>
      <c r="K177" s="333"/>
    </row>
    <row r="178" spans="2:11" s="1" customFormat="1" ht="15" customHeight="1">
      <c r="B178" s="310"/>
      <c r="C178" s="287" t="s">
        <v>63</v>
      </c>
      <c r="D178" s="287"/>
      <c r="E178" s="287"/>
      <c r="F178" s="308" t="s">
        <v>83</v>
      </c>
      <c r="G178" s="287"/>
      <c r="H178" s="287" t="s">
        <v>2516</v>
      </c>
      <c r="I178" s="287" t="s">
        <v>2517</v>
      </c>
      <c r="J178" s="287">
        <v>1</v>
      </c>
      <c r="K178" s="333"/>
    </row>
    <row r="179" spans="2:11" s="1" customFormat="1" ht="15" customHeight="1">
      <c r="B179" s="310"/>
      <c r="C179" s="287" t="s">
        <v>59</v>
      </c>
      <c r="D179" s="287"/>
      <c r="E179" s="287"/>
      <c r="F179" s="308" t="s">
        <v>83</v>
      </c>
      <c r="G179" s="287"/>
      <c r="H179" s="287" t="s">
        <v>2518</v>
      </c>
      <c r="I179" s="287" t="s">
        <v>2448</v>
      </c>
      <c r="J179" s="287">
        <v>20</v>
      </c>
      <c r="K179" s="333"/>
    </row>
    <row r="180" spans="2:11" s="1" customFormat="1" ht="15" customHeight="1">
      <c r="B180" s="310"/>
      <c r="C180" s="287" t="s">
        <v>60</v>
      </c>
      <c r="D180" s="287"/>
      <c r="E180" s="287"/>
      <c r="F180" s="308" t="s">
        <v>83</v>
      </c>
      <c r="G180" s="287"/>
      <c r="H180" s="287" t="s">
        <v>2519</v>
      </c>
      <c r="I180" s="287" t="s">
        <v>2448</v>
      </c>
      <c r="J180" s="287">
        <v>255</v>
      </c>
      <c r="K180" s="333"/>
    </row>
    <row r="181" spans="2:11" s="1" customFormat="1" ht="15" customHeight="1">
      <c r="B181" s="310"/>
      <c r="C181" s="287" t="s">
        <v>161</v>
      </c>
      <c r="D181" s="287"/>
      <c r="E181" s="287"/>
      <c r="F181" s="308" t="s">
        <v>83</v>
      </c>
      <c r="G181" s="287"/>
      <c r="H181" s="287" t="s">
        <v>2411</v>
      </c>
      <c r="I181" s="287" t="s">
        <v>2448</v>
      </c>
      <c r="J181" s="287">
        <v>10</v>
      </c>
      <c r="K181" s="333"/>
    </row>
    <row r="182" spans="2:11" s="1" customFormat="1" ht="15" customHeight="1">
      <c r="B182" s="310"/>
      <c r="C182" s="287" t="s">
        <v>162</v>
      </c>
      <c r="D182" s="287"/>
      <c r="E182" s="287"/>
      <c r="F182" s="308" t="s">
        <v>83</v>
      </c>
      <c r="G182" s="287"/>
      <c r="H182" s="287" t="s">
        <v>2520</v>
      </c>
      <c r="I182" s="287" t="s">
        <v>2481</v>
      </c>
      <c r="J182" s="287"/>
      <c r="K182" s="333"/>
    </row>
    <row r="183" spans="2:11" s="1" customFormat="1" ht="15" customHeight="1">
      <c r="B183" s="310"/>
      <c r="C183" s="287" t="s">
        <v>2521</v>
      </c>
      <c r="D183" s="287"/>
      <c r="E183" s="287"/>
      <c r="F183" s="308" t="s">
        <v>83</v>
      </c>
      <c r="G183" s="287"/>
      <c r="H183" s="287" t="s">
        <v>2522</v>
      </c>
      <c r="I183" s="287" t="s">
        <v>2481</v>
      </c>
      <c r="J183" s="287"/>
      <c r="K183" s="333"/>
    </row>
    <row r="184" spans="2:11" s="1" customFormat="1" ht="15" customHeight="1">
      <c r="B184" s="310"/>
      <c r="C184" s="287" t="s">
        <v>2510</v>
      </c>
      <c r="D184" s="287"/>
      <c r="E184" s="287"/>
      <c r="F184" s="308" t="s">
        <v>83</v>
      </c>
      <c r="G184" s="287"/>
      <c r="H184" s="287" t="s">
        <v>2523</v>
      </c>
      <c r="I184" s="287" t="s">
        <v>2481</v>
      </c>
      <c r="J184" s="287"/>
      <c r="K184" s="333"/>
    </row>
    <row r="185" spans="2:11" s="1" customFormat="1" ht="15" customHeight="1">
      <c r="B185" s="310"/>
      <c r="C185" s="287" t="s">
        <v>164</v>
      </c>
      <c r="D185" s="287"/>
      <c r="E185" s="287"/>
      <c r="F185" s="308" t="s">
        <v>2452</v>
      </c>
      <c r="G185" s="287"/>
      <c r="H185" s="287" t="s">
        <v>2524</v>
      </c>
      <c r="I185" s="287" t="s">
        <v>2448</v>
      </c>
      <c r="J185" s="287">
        <v>50</v>
      </c>
      <c r="K185" s="333"/>
    </row>
    <row r="186" spans="2:11" s="1" customFormat="1" ht="15" customHeight="1">
      <c r="B186" s="310"/>
      <c r="C186" s="287" t="s">
        <v>2525</v>
      </c>
      <c r="D186" s="287"/>
      <c r="E186" s="287"/>
      <c r="F186" s="308" t="s">
        <v>2452</v>
      </c>
      <c r="G186" s="287"/>
      <c r="H186" s="287" t="s">
        <v>2526</v>
      </c>
      <c r="I186" s="287" t="s">
        <v>2527</v>
      </c>
      <c r="J186" s="287"/>
      <c r="K186" s="333"/>
    </row>
    <row r="187" spans="2:11" s="1" customFormat="1" ht="15" customHeight="1">
      <c r="B187" s="310"/>
      <c r="C187" s="287" t="s">
        <v>2528</v>
      </c>
      <c r="D187" s="287"/>
      <c r="E187" s="287"/>
      <c r="F187" s="308" t="s">
        <v>2452</v>
      </c>
      <c r="G187" s="287"/>
      <c r="H187" s="287" t="s">
        <v>2529</v>
      </c>
      <c r="I187" s="287" t="s">
        <v>2527</v>
      </c>
      <c r="J187" s="287"/>
      <c r="K187" s="333"/>
    </row>
    <row r="188" spans="2:11" s="1" customFormat="1" ht="15" customHeight="1">
      <c r="B188" s="310"/>
      <c r="C188" s="287" t="s">
        <v>2530</v>
      </c>
      <c r="D188" s="287"/>
      <c r="E188" s="287"/>
      <c r="F188" s="308" t="s">
        <v>2452</v>
      </c>
      <c r="G188" s="287"/>
      <c r="H188" s="287" t="s">
        <v>2531</v>
      </c>
      <c r="I188" s="287" t="s">
        <v>2527</v>
      </c>
      <c r="J188" s="287"/>
      <c r="K188" s="333"/>
    </row>
    <row r="189" spans="2:11" s="1" customFormat="1" ht="15" customHeight="1">
      <c r="B189" s="310"/>
      <c r="C189" s="346" t="s">
        <v>2532</v>
      </c>
      <c r="D189" s="287"/>
      <c r="E189" s="287"/>
      <c r="F189" s="308" t="s">
        <v>2452</v>
      </c>
      <c r="G189" s="287"/>
      <c r="H189" s="287" t="s">
        <v>2533</v>
      </c>
      <c r="I189" s="287" t="s">
        <v>2534</v>
      </c>
      <c r="J189" s="347" t="s">
        <v>2535</v>
      </c>
      <c r="K189" s="333"/>
    </row>
    <row r="190" spans="2:11" s="18" customFormat="1" ht="15" customHeight="1">
      <c r="B190" s="348"/>
      <c r="C190" s="349" t="s">
        <v>2536</v>
      </c>
      <c r="D190" s="350"/>
      <c r="E190" s="350"/>
      <c r="F190" s="351" t="s">
        <v>2452</v>
      </c>
      <c r="G190" s="350"/>
      <c r="H190" s="350" t="s">
        <v>2537</v>
      </c>
      <c r="I190" s="350" t="s">
        <v>2534</v>
      </c>
      <c r="J190" s="352" t="s">
        <v>2535</v>
      </c>
      <c r="K190" s="353"/>
    </row>
    <row r="191" spans="2:11" s="1" customFormat="1" ht="15" customHeight="1">
      <c r="B191" s="310"/>
      <c r="C191" s="346" t="s">
        <v>48</v>
      </c>
      <c r="D191" s="287"/>
      <c r="E191" s="287"/>
      <c r="F191" s="308" t="s">
        <v>83</v>
      </c>
      <c r="G191" s="287"/>
      <c r="H191" s="284" t="s">
        <v>2538</v>
      </c>
      <c r="I191" s="287" t="s">
        <v>2539</v>
      </c>
      <c r="J191" s="287"/>
      <c r="K191" s="333"/>
    </row>
    <row r="192" spans="2:11" s="1" customFormat="1" ht="15" customHeight="1">
      <c r="B192" s="310"/>
      <c r="C192" s="346" t="s">
        <v>2540</v>
      </c>
      <c r="D192" s="287"/>
      <c r="E192" s="287"/>
      <c r="F192" s="308" t="s">
        <v>83</v>
      </c>
      <c r="G192" s="287"/>
      <c r="H192" s="287" t="s">
        <v>2541</v>
      </c>
      <c r="I192" s="287" t="s">
        <v>2481</v>
      </c>
      <c r="J192" s="287"/>
      <c r="K192" s="333"/>
    </row>
    <row r="193" spans="2:11" s="1" customFormat="1" ht="15" customHeight="1">
      <c r="B193" s="310"/>
      <c r="C193" s="346" t="s">
        <v>2542</v>
      </c>
      <c r="D193" s="287"/>
      <c r="E193" s="287"/>
      <c r="F193" s="308" t="s">
        <v>83</v>
      </c>
      <c r="G193" s="287"/>
      <c r="H193" s="287" t="s">
        <v>2543</v>
      </c>
      <c r="I193" s="287" t="s">
        <v>2481</v>
      </c>
      <c r="J193" s="287"/>
      <c r="K193" s="333"/>
    </row>
    <row r="194" spans="2:11" s="1" customFormat="1" ht="15" customHeight="1">
      <c r="B194" s="310"/>
      <c r="C194" s="346" t="s">
        <v>2544</v>
      </c>
      <c r="D194" s="287"/>
      <c r="E194" s="287"/>
      <c r="F194" s="308" t="s">
        <v>2452</v>
      </c>
      <c r="G194" s="287"/>
      <c r="H194" s="287" t="s">
        <v>2545</v>
      </c>
      <c r="I194" s="287" t="s">
        <v>2481</v>
      </c>
      <c r="J194" s="287"/>
      <c r="K194" s="333"/>
    </row>
    <row r="195" spans="2:11" s="1" customFormat="1" ht="15" customHeight="1">
      <c r="B195" s="339"/>
      <c r="C195" s="354"/>
      <c r="D195" s="319"/>
      <c r="E195" s="319"/>
      <c r="F195" s="319"/>
      <c r="G195" s="319"/>
      <c r="H195" s="319"/>
      <c r="I195" s="319"/>
      <c r="J195" s="319"/>
      <c r="K195" s="340"/>
    </row>
    <row r="196" spans="2:11" s="1" customFormat="1" ht="18.75" customHeight="1">
      <c r="B196" s="321"/>
      <c r="C196" s="331"/>
      <c r="D196" s="331"/>
      <c r="E196" s="331"/>
      <c r="F196" s="341"/>
      <c r="G196" s="331"/>
      <c r="H196" s="331"/>
      <c r="I196" s="331"/>
      <c r="J196" s="331"/>
      <c r="K196" s="321"/>
    </row>
    <row r="197" spans="2:11" s="1" customFormat="1" ht="18.75" customHeight="1">
      <c r="B197" s="321"/>
      <c r="C197" s="331"/>
      <c r="D197" s="331"/>
      <c r="E197" s="331"/>
      <c r="F197" s="341"/>
      <c r="G197" s="331"/>
      <c r="H197" s="331"/>
      <c r="I197" s="331"/>
      <c r="J197" s="331"/>
      <c r="K197" s="321"/>
    </row>
    <row r="198" spans="2:11" s="1" customFormat="1" ht="18.75" customHeight="1">
      <c r="B198" s="294"/>
      <c r="C198" s="294"/>
      <c r="D198" s="294"/>
      <c r="E198" s="294"/>
      <c r="F198" s="294"/>
      <c r="G198" s="294"/>
      <c r="H198" s="294"/>
      <c r="I198" s="294"/>
      <c r="J198" s="294"/>
      <c r="K198" s="294"/>
    </row>
    <row r="199" spans="2:11" s="1" customFormat="1" ht="12">
      <c r="B199" s="276"/>
      <c r="C199" s="277"/>
      <c r="D199" s="277"/>
      <c r="E199" s="277"/>
      <c r="F199" s="277"/>
      <c r="G199" s="277"/>
      <c r="H199" s="277"/>
      <c r="I199" s="277"/>
      <c r="J199" s="277"/>
      <c r="K199" s="278"/>
    </row>
    <row r="200" spans="2:11" s="1" customFormat="1" ht="22.2">
      <c r="B200" s="279"/>
      <c r="C200" s="415" t="s">
        <v>2546</v>
      </c>
      <c r="D200" s="415"/>
      <c r="E200" s="415"/>
      <c r="F200" s="415"/>
      <c r="G200" s="415"/>
      <c r="H200" s="415"/>
      <c r="I200" s="415"/>
      <c r="J200" s="415"/>
      <c r="K200" s="280"/>
    </row>
    <row r="201" spans="2:11" s="1" customFormat="1" ht="25.5" customHeight="1">
      <c r="B201" s="279"/>
      <c r="C201" s="355" t="s">
        <v>2547</v>
      </c>
      <c r="D201" s="355"/>
      <c r="E201" s="355"/>
      <c r="F201" s="355" t="s">
        <v>2548</v>
      </c>
      <c r="G201" s="356"/>
      <c r="H201" s="416" t="s">
        <v>2549</v>
      </c>
      <c r="I201" s="416"/>
      <c r="J201" s="416"/>
      <c r="K201" s="280"/>
    </row>
    <row r="202" spans="2:11" s="1" customFormat="1" ht="5.25" customHeight="1">
      <c r="B202" s="310"/>
      <c r="C202" s="305"/>
      <c r="D202" s="305"/>
      <c r="E202" s="305"/>
      <c r="F202" s="305"/>
      <c r="G202" s="331"/>
      <c r="H202" s="305"/>
      <c r="I202" s="305"/>
      <c r="J202" s="305"/>
      <c r="K202" s="333"/>
    </row>
    <row r="203" spans="2:11" s="1" customFormat="1" ht="15" customHeight="1">
      <c r="B203" s="310"/>
      <c r="C203" s="287" t="s">
        <v>2539</v>
      </c>
      <c r="D203" s="287"/>
      <c r="E203" s="287"/>
      <c r="F203" s="308" t="s">
        <v>49</v>
      </c>
      <c r="G203" s="287"/>
      <c r="H203" s="414" t="s">
        <v>2550</v>
      </c>
      <c r="I203" s="414"/>
      <c r="J203" s="414"/>
      <c r="K203" s="333"/>
    </row>
    <row r="204" spans="2:11" s="1" customFormat="1" ht="15" customHeight="1">
      <c r="B204" s="310"/>
      <c r="C204" s="287"/>
      <c r="D204" s="287"/>
      <c r="E204" s="287"/>
      <c r="F204" s="308" t="s">
        <v>50</v>
      </c>
      <c r="G204" s="287"/>
      <c r="H204" s="414" t="s">
        <v>2551</v>
      </c>
      <c r="I204" s="414"/>
      <c r="J204" s="414"/>
      <c r="K204" s="333"/>
    </row>
    <row r="205" spans="2:11" s="1" customFormat="1" ht="15" customHeight="1">
      <c r="B205" s="310"/>
      <c r="C205" s="287"/>
      <c r="D205" s="287"/>
      <c r="E205" s="287"/>
      <c r="F205" s="308" t="s">
        <v>53</v>
      </c>
      <c r="G205" s="287"/>
      <c r="H205" s="414" t="s">
        <v>2552</v>
      </c>
      <c r="I205" s="414"/>
      <c r="J205" s="414"/>
      <c r="K205" s="333"/>
    </row>
    <row r="206" spans="2:11" s="1" customFormat="1" ht="15" customHeight="1">
      <c r="B206" s="310"/>
      <c r="C206" s="287"/>
      <c r="D206" s="287"/>
      <c r="E206" s="287"/>
      <c r="F206" s="308" t="s">
        <v>51</v>
      </c>
      <c r="G206" s="287"/>
      <c r="H206" s="414" t="s">
        <v>2553</v>
      </c>
      <c r="I206" s="414"/>
      <c r="J206" s="414"/>
      <c r="K206" s="333"/>
    </row>
    <row r="207" spans="2:11" s="1" customFormat="1" ht="15" customHeight="1">
      <c r="B207" s="310"/>
      <c r="C207" s="287"/>
      <c r="D207" s="287"/>
      <c r="E207" s="287"/>
      <c r="F207" s="308" t="s">
        <v>52</v>
      </c>
      <c r="G207" s="287"/>
      <c r="H207" s="414" t="s">
        <v>2554</v>
      </c>
      <c r="I207" s="414"/>
      <c r="J207" s="414"/>
      <c r="K207" s="333"/>
    </row>
    <row r="208" spans="2:11" s="1" customFormat="1" ht="15" customHeight="1">
      <c r="B208" s="310"/>
      <c r="C208" s="287"/>
      <c r="D208" s="287"/>
      <c r="E208" s="287"/>
      <c r="F208" s="308"/>
      <c r="G208" s="287"/>
      <c r="H208" s="287"/>
      <c r="I208" s="287"/>
      <c r="J208" s="287"/>
      <c r="K208" s="333"/>
    </row>
    <row r="209" spans="2:11" s="1" customFormat="1" ht="15" customHeight="1">
      <c r="B209" s="310"/>
      <c r="C209" s="287" t="s">
        <v>2493</v>
      </c>
      <c r="D209" s="287"/>
      <c r="E209" s="287"/>
      <c r="F209" s="308" t="s">
        <v>85</v>
      </c>
      <c r="G209" s="287"/>
      <c r="H209" s="414" t="s">
        <v>2555</v>
      </c>
      <c r="I209" s="414"/>
      <c r="J209" s="414"/>
      <c r="K209" s="333"/>
    </row>
    <row r="210" spans="2:11" s="1" customFormat="1" ht="15" customHeight="1">
      <c r="B210" s="310"/>
      <c r="C210" s="287"/>
      <c r="D210" s="287"/>
      <c r="E210" s="287"/>
      <c r="F210" s="308" t="s">
        <v>2389</v>
      </c>
      <c r="G210" s="287"/>
      <c r="H210" s="414" t="s">
        <v>2390</v>
      </c>
      <c r="I210" s="414"/>
      <c r="J210" s="414"/>
      <c r="K210" s="333"/>
    </row>
    <row r="211" spans="2:11" s="1" customFormat="1" ht="15" customHeight="1">
      <c r="B211" s="310"/>
      <c r="C211" s="287"/>
      <c r="D211" s="287"/>
      <c r="E211" s="287"/>
      <c r="F211" s="308" t="s">
        <v>2387</v>
      </c>
      <c r="G211" s="287"/>
      <c r="H211" s="414" t="s">
        <v>2556</v>
      </c>
      <c r="I211" s="414"/>
      <c r="J211" s="414"/>
      <c r="K211" s="333"/>
    </row>
    <row r="212" spans="2:11" s="1" customFormat="1" ht="15" customHeight="1">
      <c r="B212" s="357"/>
      <c r="C212" s="287"/>
      <c r="D212" s="287"/>
      <c r="E212" s="287"/>
      <c r="F212" s="308" t="s">
        <v>2391</v>
      </c>
      <c r="G212" s="346"/>
      <c r="H212" s="413" t="s">
        <v>2392</v>
      </c>
      <c r="I212" s="413"/>
      <c r="J212" s="413"/>
      <c r="K212" s="358"/>
    </row>
    <row r="213" spans="2:11" s="1" customFormat="1" ht="15" customHeight="1">
      <c r="B213" s="357"/>
      <c r="C213" s="287"/>
      <c r="D213" s="287"/>
      <c r="E213" s="287"/>
      <c r="F213" s="308" t="s">
        <v>2393</v>
      </c>
      <c r="G213" s="346"/>
      <c r="H213" s="413" t="s">
        <v>2557</v>
      </c>
      <c r="I213" s="413"/>
      <c r="J213" s="413"/>
      <c r="K213" s="358"/>
    </row>
    <row r="214" spans="2:11" s="1" customFormat="1" ht="15" customHeight="1">
      <c r="B214" s="357"/>
      <c r="C214" s="287"/>
      <c r="D214" s="287"/>
      <c r="E214" s="287"/>
      <c r="F214" s="308"/>
      <c r="G214" s="346"/>
      <c r="H214" s="337"/>
      <c r="I214" s="337"/>
      <c r="J214" s="337"/>
      <c r="K214" s="358"/>
    </row>
    <row r="215" spans="2:11" s="1" customFormat="1" ht="15" customHeight="1">
      <c r="B215" s="357"/>
      <c r="C215" s="287" t="s">
        <v>2517</v>
      </c>
      <c r="D215" s="287"/>
      <c r="E215" s="287"/>
      <c r="F215" s="308">
        <v>1</v>
      </c>
      <c r="G215" s="346"/>
      <c r="H215" s="413" t="s">
        <v>2558</v>
      </c>
      <c r="I215" s="413"/>
      <c r="J215" s="413"/>
      <c r="K215" s="358"/>
    </row>
    <row r="216" spans="2:11" s="1" customFormat="1" ht="15" customHeight="1">
      <c r="B216" s="357"/>
      <c r="C216" s="287"/>
      <c r="D216" s="287"/>
      <c r="E216" s="287"/>
      <c r="F216" s="308">
        <v>2</v>
      </c>
      <c r="G216" s="346"/>
      <c r="H216" s="413" t="s">
        <v>2559</v>
      </c>
      <c r="I216" s="413"/>
      <c r="J216" s="413"/>
      <c r="K216" s="358"/>
    </row>
    <row r="217" spans="2:11" s="1" customFormat="1" ht="15" customHeight="1">
      <c r="B217" s="357"/>
      <c r="C217" s="287"/>
      <c r="D217" s="287"/>
      <c r="E217" s="287"/>
      <c r="F217" s="308">
        <v>3</v>
      </c>
      <c r="G217" s="346"/>
      <c r="H217" s="413" t="s">
        <v>2560</v>
      </c>
      <c r="I217" s="413"/>
      <c r="J217" s="413"/>
      <c r="K217" s="358"/>
    </row>
    <row r="218" spans="2:11" s="1" customFormat="1" ht="15" customHeight="1">
      <c r="B218" s="357"/>
      <c r="C218" s="287"/>
      <c r="D218" s="287"/>
      <c r="E218" s="287"/>
      <c r="F218" s="308">
        <v>4</v>
      </c>
      <c r="G218" s="346"/>
      <c r="H218" s="413" t="s">
        <v>2561</v>
      </c>
      <c r="I218" s="413"/>
      <c r="J218" s="413"/>
      <c r="K218" s="358"/>
    </row>
    <row r="219" spans="2:11" s="1" customFormat="1" ht="12.75" customHeight="1">
      <c r="B219" s="359"/>
      <c r="C219" s="360"/>
      <c r="D219" s="360"/>
      <c r="E219" s="360"/>
      <c r="F219" s="360"/>
      <c r="G219" s="360"/>
      <c r="H219" s="360"/>
      <c r="I219" s="360"/>
      <c r="J219" s="360"/>
      <c r="K219" s="361"/>
    </row>
  </sheetData>
  <sheetProtection formatCells="0" formatColumns="0" formatRows="0" insertColumns="0" insertRows="0" insertHyperlinks="0" deleteColumns="0" deleteRows="0" sort="0" autoFilter="0" pivotTables="0"/>
  <mergeCells count="77">
    <mergeCell ref="D30:J30"/>
    <mergeCell ref="D31:J31"/>
    <mergeCell ref="D33:J33"/>
    <mergeCell ref="D34:J34"/>
    <mergeCell ref="D35:J35"/>
    <mergeCell ref="G36:J36"/>
    <mergeCell ref="G37:J37"/>
    <mergeCell ref="G38:J38"/>
    <mergeCell ref="G39:J39"/>
    <mergeCell ref="G40:J40"/>
    <mergeCell ref="G41:J41"/>
    <mergeCell ref="G42:J42"/>
    <mergeCell ref="G43:J43"/>
    <mergeCell ref="G44:J44"/>
    <mergeCell ref="G45:J45"/>
    <mergeCell ref="D47:J47"/>
    <mergeCell ref="E48:J48"/>
    <mergeCell ref="E49:J49"/>
    <mergeCell ref="E50:J50"/>
    <mergeCell ref="D51:J51"/>
    <mergeCell ref="C52:J52"/>
    <mergeCell ref="C3:J3"/>
    <mergeCell ref="C4:J4"/>
    <mergeCell ref="C6:J6"/>
    <mergeCell ref="C7:J7"/>
    <mergeCell ref="C9:J9"/>
    <mergeCell ref="D10:J10"/>
    <mergeCell ref="D11:J11"/>
    <mergeCell ref="D15:J15"/>
    <mergeCell ref="D16:J16"/>
    <mergeCell ref="D17:J17"/>
    <mergeCell ref="F18:J18"/>
    <mergeCell ref="F19:J19"/>
    <mergeCell ref="F20:J20"/>
    <mergeCell ref="F21:J21"/>
    <mergeCell ref="F22:J22"/>
    <mergeCell ref="F23:J23"/>
    <mergeCell ref="C25:J25"/>
    <mergeCell ref="C26:J26"/>
    <mergeCell ref="D27:J27"/>
    <mergeCell ref="D28:J28"/>
    <mergeCell ref="C54:J54"/>
    <mergeCell ref="C55:J55"/>
    <mergeCell ref="C57:J57"/>
    <mergeCell ref="D58:J58"/>
    <mergeCell ref="D59:J59"/>
    <mergeCell ref="D60:J60"/>
    <mergeCell ref="D61:J61"/>
    <mergeCell ref="D62:J62"/>
    <mergeCell ref="D63:J63"/>
    <mergeCell ref="D65:J65"/>
    <mergeCell ref="D66:J66"/>
    <mergeCell ref="D67:J67"/>
    <mergeCell ref="D68:J68"/>
    <mergeCell ref="D69:J69"/>
    <mergeCell ref="D70:J70"/>
    <mergeCell ref="C75:J75"/>
    <mergeCell ref="C102:J102"/>
    <mergeCell ref="C122:J122"/>
    <mergeCell ref="C147:J147"/>
    <mergeCell ref="C165:J165"/>
    <mergeCell ref="C200:J200"/>
    <mergeCell ref="H201:J201"/>
    <mergeCell ref="H203:J203"/>
    <mergeCell ref="H204:J204"/>
    <mergeCell ref="H205:J205"/>
    <mergeCell ref="H206:J206"/>
    <mergeCell ref="H207:J207"/>
    <mergeCell ref="H209:J209"/>
    <mergeCell ref="H211:J211"/>
    <mergeCell ref="H215:J215"/>
    <mergeCell ref="H210:J210"/>
    <mergeCell ref="H217:J217"/>
    <mergeCell ref="H218:J218"/>
    <mergeCell ref="H216:J216"/>
    <mergeCell ref="H213:J213"/>
    <mergeCell ref="H212:J212"/>
  </mergeCells>
  <printOptions horizontalCentered="1"/>
  <pageMargins left="0.7" right="0.7" top="0.75" bottom="0.75" header="0.3" footer="0.3"/>
  <pageSetup paperSize="9" scale="70" fitToHeight="100" orientation="portrait" r:id="rId1"/>
  <headerFooter>
    <oddFooter>&amp;CStrana &amp;P z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2:BM1201"/>
  <sheetViews>
    <sheetView showGridLines="0" topLeftCell="A407" workbookViewId="0">
      <selection activeCell="W424" sqref="W424"/>
    </sheetView>
  </sheetViews>
  <sheetFormatPr defaultRowHeight="10.199999999999999"/>
  <cols>
    <col min="1" max="1" width="8.28515625" style="1" customWidth="1"/>
    <col min="2" max="2" width="1.140625" style="1" customWidth="1"/>
    <col min="3" max="3" width="4.140625" style="1" customWidth="1"/>
    <col min="4" max="4" width="4.28515625" style="1" customWidth="1"/>
    <col min="5" max="5" width="17.140625" style="1" customWidth="1"/>
    <col min="6" max="6" width="50.85546875" style="1" customWidth="1"/>
    <col min="7" max="7" width="7.42578125" style="1" customWidth="1"/>
    <col min="8" max="8" width="14" style="1" customWidth="1"/>
    <col min="9" max="9" width="15.85546875" style="1" customWidth="1"/>
    <col min="10" max="11" width="22.28515625" style="1" customWidth="1"/>
    <col min="12" max="12" width="9.28515625" style="1" customWidth="1"/>
    <col min="13" max="13" width="10.85546875" style="1" hidden="1" customWidth="1"/>
    <col min="14" max="14" width="9.28515625" style="1" hidden="1"/>
    <col min="15" max="20" width="14.140625" style="1" hidden="1" customWidth="1"/>
    <col min="21" max="21" width="16.28515625" style="1" hidden="1" customWidth="1"/>
    <col min="22" max="22" width="12.28515625" style="1" customWidth="1"/>
    <col min="23" max="23" width="16.28515625" style="1" customWidth="1"/>
    <col min="24" max="24" width="12.28515625" style="1" customWidth="1"/>
    <col min="25" max="25" width="15" style="1" customWidth="1"/>
    <col min="26" max="26" width="11" style="1" customWidth="1"/>
    <col min="27" max="27" width="15" style="1" customWidth="1"/>
    <col min="28" max="28" width="16.28515625" style="1" customWidth="1"/>
    <col min="29" max="29" width="11" style="1" customWidth="1"/>
    <col min="30" max="30" width="15" style="1" customWidth="1"/>
    <col min="31" max="31" width="16.28515625" style="1" customWidth="1"/>
    <col min="44" max="65" width="9.28515625" style="1" hidden="1"/>
  </cols>
  <sheetData>
    <row r="2" spans="1:56" s="1" customFormat="1" ht="36.9" customHeight="1">
      <c r="L2" s="362"/>
      <c r="M2" s="362"/>
      <c r="N2" s="362"/>
      <c r="O2" s="362"/>
      <c r="P2" s="362"/>
      <c r="Q2" s="362"/>
      <c r="R2" s="362"/>
      <c r="S2" s="362"/>
      <c r="T2" s="362"/>
      <c r="U2" s="362"/>
      <c r="V2" s="362"/>
      <c r="AT2" s="20" t="s">
        <v>87</v>
      </c>
      <c r="AZ2" s="104" t="s">
        <v>109</v>
      </c>
      <c r="BA2" s="104" t="s">
        <v>110</v>
      </c>
      <c r="BB2" s="104" t="s">
        <v>111</v>
      </c>
      <c r="BC2" s="104" t="s">
        <v>112</v>
      </c>
      <c r="BD2" s="104" t="s">
        <v>88</v>
      </c>
    </row>
    <row r="3" spans="1:56" s="1" customFormat="1" ht="6.9" customHeight="1">
      <c r="B3" s="105"/>
      <c r="C3" s="106"/>
      <c r="D3" s="106"/>
      <c r="E3" s="106"/>
      <c r="F3" s="106"/>
      <c r="G3" s="106"/>
      <c r="H3" s="106"/>
      <c r="I3" s="106"/>
      <c r="J3" s="106"/>
      <c r="K3" s="106"/>
      <c r="L3" s="23"/>
      <c r="AT3" s="20" t="s">
        <v>88</v>
      </c>
      <c r="AZ3" s="104" t="s">
        <v>113</v>
      </c>
      <c r="BA3" s="104" t="s">
        <v>114</v>
      </c>
      <c r="BB3" s="104" t="s">
        <v>111</v>
      </c>
      <c r="BC3" s="104" t="s">
        <v>115</v>
      </c>
      <c r="BD3" s="104" t="s">
        <v>88</v>
      </c>
    </row>
    <row r="4" spans="1:56" s="1" customFormat="1" ht="24.9" customHeight="1">
      <c r="B4" s="23"/>
      <c r="D4" s="107" t="s">
        <v>116</v>
      </c>
      <c r="L4" s="23"/>
      <c r="M4" s="108" t="s">
        <v>10</v>
      </c>
      <c r="AT4" s="20" t="s">
        <v>4</v>
      </c>
      <c r="AZ4" s="104" t="s">
        <v>117</v>
      </c>
      <c r="BA4" s="104" t="s">
        <v>118</v>
      </c>
      <c r="BB4" s="104" t="s">
        <v>111</v>
      </c>
      <c r="BC4" s="104" t="s">
        <v>119</v>
      </c>
      <c r="BD4" s="104" t="s">
        <v>88</v>
      </c>
    </row>
    <row r="5" spans="1:56" s="1" customFormat="1" ht="6.9" customHeight="1">
      <c r="B5" s="23"/>
      <c r="L5" s="23"/>
      <c r="AZ5" s="104" t="s">
        <v>120</v>
      </c>
      <c r="BA5" s="104" t="s">
        <v>121</v>
      </c>
      <c r="BB5" s="104" t="s">
        <v>111</v>
      </c>
      <c r="BC5" s="104" t="s">
        <v>122</v>
      </c>
      <c r="BD5" s="104" t="s">
        <v>88</v>
      </c>
    </row>
    <row r="6" spans="1:56" s="1" customFormat="1" ht="12" customHeight="1">
      <c r="B6" s="23"/>
      <c r="D6" s="109" t="s">
        <v>16</v>
      </c>
      <c r="L6" s="23"/>
      <c r="AZ6" s="104" t="s">
        <v>123</v>
      </c>
      <c r="BA6" s="104" t="s">
        <v>124</v>
      </c>
      <c r="BB6" s="104" t="s">
        <v>19</v>
      </c>
      <c r="BC6" s="104" t="s">
        <v>125</v>
      </c>
      <c r="BD6" s="104" t="s">
        <v>88</v>
      </c>
    </row>
    <row r="7" spans="1:56" s="1" customFormat="1" ht="26.25" customHeight="1">
      <c r="B7" s="23"/>
      <c r="E7" s="405" t="str">
        <f>'Rekapitulace stavby'!K6</f>
        <v>STAVEBNÍ ÚPRAVY A PŘÍSTAVBA ČÁSTI OBJEKTU ZŠ V. HAVLA, PODĚBRADY</v>
      </c>
      <c r="F7" s="406"/>
      <c r="G7" s="406"/>
      <c r="H7" s="406"/>
      <c r="L7" s="23"/>
      <c r="AZ7" s="104" t="s">
        <v>126</v>
      </c>
      <c r="BA7" s="104" t="s">
        <v>127</v>
      </c>
      <c r="BB7" s="104" t="s">
        <v>19</v>
      </c>
      <c r="BC7" s="104" t="s">
        <v>128</v>
      </c>
      <c r="BD7" s="104" t="s">
        <v>88</v>
      </c>
    </row>
    <row r="8" spans="1:56" s="2" customFormat="1" ht="12" customHeight="1">
      <c r="A8" s="37"/>
      <c r="B8" s="42"/>
      <c r="C8" s="37"/>
      <c r="D8" s="109" t="s">
        <v>129</v>
      </c>
      <c r="E8" s="37"/>
      <c r="F8" s="37"/>
      <c r="G8" s="37"/>
      <c r="H8" s="37"/>
      <c r="I8" s="37"/>
      <c r="J8" s="37"/>
      <c r="K8" s="37"/>
      <c r="L8" s="110"/>
      <c r="S8" s="37"/>
      <c r="T8" s="37"/>
      <c r="U8" s="37"/>
      <c r="V8" s="37"/>
      <c r="W8" s="37"/>
      <c r="X8" s="37"/>
      <c r="Y8" s="37"/>
      <c r="Z8" s="37"/>
      <c r="AA8" s="37"/>
      <c r="AB8" s="37"/>
      <c r="AC8" s="37"/>
      <c r="AD8" s="37"/>
      <c r="AE8" s="37"/>
    </row>
    <row r="9" spans="1:56" s="2" customFormat="1" ht="16.5" customHeight="1">
      <c r="A9" s="37"/>
      <c r="B9" s="42"/>
      <c r="C9" s="37"/>
      <c r="D9" s="37"/>
      <c r="E9" s="407" t="s">
        <v>130</v>
      </c>
      <c r="F9" s="408"/>
      <c r="G9" s="408"/>
      <c r="H9" s="408"/>
      <c r="I9" s="37"/>
      <c r="J9" s="37"/>
      <c r="K9" s="37"/>
      <c r="L9" s="110"/>
      <c r="S9" s="37"/>
      <c r="T9" s="37"/>
      <c r="U9" s="37"/>
      <c r="V9" s="37"/>
      <c r="W9" s="37"/>
      <c r="X9" s="37"/>
      <c r="Y9" s="37"/>
      <c r="Z9" s="37"/>
      <c r="AA9" s="37"/>
      <c r="AB9" s="37"/>
      <c r="AC9" s="37"/>
      <c r="AD9" s="37"/>
      <c r="AE9" s="37"/>
    </row>
    <row r="10" spans="1:56" s="2" customFormat="1">
      <c r="A10" s="37"/>
      <c r="B10" s="42"/>
      <c r="C10" s="37"/>
      <c r="D10" s="37"/>
      <c r="E10" s="37"/>
      <c r="F10" s="37"/>
      <c r="G10" s="37"/>
      <c r="H10" s="37"/>
      <c r="I10" s="37"/>
      <c r="J10" s="37"/>
      <c r="K10" s="37"/>
      <c r="L10" s="110"/>
      <c r="S10" s="37"/>
      <c r="T10" s="37"/>
      <c r="U10" s="37"/>
      <c r="V10" s="37"/>
      <c r="W10" s="37"/>
      <c r="X10" s="37"/>
      <c r="Y10" s="37"/>
      <c r="Z10" s="37"/>
      <c r="AA10" s="37"/>
      <c r="AB10" s="37"/>
      <c r="AC10" s="37"/>
      <c r="AD10" s="37"/>
      <c r="AE10" s="37"/>
    </row>
    <row r="11" spans="1:56" s="2" customFormat="1" ht="12" customHeight="1">
      <c r="A11" s="37"/>
      <c r="B11" s="42"/>
      <c r="C11" s="37"/>
      <c r="D11" s="109" t="s">
        <v>18</v>
      </c>
      <c r="E11" s="37"/>
      <c r="F11" s="111" t="s">
        <v>19</v>
      </c>
      <c r="G11" s="37"/>
      <c r="H11" s="37"/>
      <c r="I11" s="109" t="s">
        <v>20</v>
      </c>
      <c r="J11" s="111" t="s">
        <v>19</v>
      </c>
      <c r="K11" s="37"/>
      <c r="L11" s="110"/>
      <c r="S11" s="37"/>
      <c r="T11" s="37"/>
      <c r="U11" s="37"/>
      <c r="V11" s="37"/>
      <c r="W11" s="37"/>
      <c r="X11" s="37"/>
      <c r="Y11" s="37"/>
      <c r="Z11" s="37"/>
      <c r="AA11" s="37"/>
      <c r="AB11" s="37"/>
      <c r="AC11" s="37"/>
      <c r="AD11" s="37"/>
      <c r="AE11" s="37"/>
    </row>
    <row r="12" spans="1:56" s="2" customFormat="1" ht="12" customHeight="1">
      <c r="A12" s="37"/>
      <c r="B12" s="42"/>
      <c r="C12" s="37"/>
      <c r="D12" s="109" t="s">
        <v>21</v>
      </c>
      <c r="E12" s="37"/>
      <c r="F12" s="111" t="s">
        <v>22</v>
      </c>
      <c r="G12" s="37"/>
      <c r="H12" s="37"/>
      <c r="I12" s="109" t="s">
        <v>23</v>
      </c>
      <c r="J12" s="112" t="str">
        <f>'Rekapitulace stavby'!AN8</f>
        <v>24. 7. 2026</v>
      </c>
      <c r="K12" s="37"/>
      <c r="L12" s="110"/>
      <c r="S12" s="37"/>
      <c r="T12" s="37"/>
      <c r="U12" s="37"/>
      <c r="V12" s="37"/>
      <c r="W12" s="37"/>
      <c r="X12" s="37"/>
      <c r="Y12" s="37"/>
      <c r="Z12" s="37"/>
      <c r="AA12" s="37"/>
      <c r="AB12" s="37"/>
      <c r="AC12" s="37"/>
      <c r="AD12" s="37"/>
      <c r="AE12" s="37"/>
    </row>
    <row r="13" spans="1:56" s="2" customFormat="1" ht="10.8" customHeight="1">
      <c r="A13" s="37"/>
      <c r="B13" s="42"/>
      <c r="C13" s="37"/>
      <c r="D13" s="37"/>
      <c r="E13" s="37"/>
      <c r="F13" s="37"/>
      <c r="G13" s="37"/>
      <c r="H13" s="37"/>
      <c r="I13" s="37"/>
      <c r="J13" s="37"/>
      <c r="K13" s="37"/>
      <c r="L13" s="110"/>
      <c r="S13" s="37"/>
      <c r="T13" s="37"/>
      <c r="U13" s="37"/>
      <c r="V13" s="37"/>
      <c r="W13" s="37"/>
      <c r="X13" s="37"/>
      <c r="Y13" s="37"/>
      <c r="Z13" s="37"/>
      <c r="AA13" s="37"/>
      <c r="AB13" s="37"/>
      <c r="AC13" s="37"/>
      <c r="AD13" s="37"/>
      <c r="AE13" s="37"/>
    </row>
    <row r="14" spans="1:56" s="2" customFormat="1" ht="12" customHeight="1">
      <c r="A14" s="37"/>
      <c r="B14" s="42"/>
      <c r="C14" s="37"/>
      <c r="D14" s="109" t="s">
        <v>25</v>
      </c>
      <c r="E14" s="37"/>
      <c r="F14" s="37"/>
      <c r="G14" s="37"/>
      <c r="H14" s="37"/>
      <c r="I14" s="109" t="s">
        <v>26</v>
      </c>
      <c r="J14" s="111" t="s">
        <v>27</v>
      </c>
      <c r="K14" s="37"/>
      <c r="L14" s="110"/>
      <c r="S14" s="37"/>
      <c r="T14" s="37"/>
      <c r="U14" s="37"/>
      <c r="V14" s="37"/>
      <c r="W14" s="37"/>
      <c r="X14" s="37"/>
      <c r="Y14" s="37"/>
      <c r="Z14" s="37"/>
      <c r="AA14" s="37"/>
      <c r="AB14" s="37"/>
      <c r="AC14" s="37"/>
      <c r="AD14" s="37"/>
      <c r="AE14" s="37"/>
    </row>
    <row r="15" spans="1:56" s="2" customFormat="1" ht="18" customHeight="1">
      <c r="A15" s="37"/>
      <c r="B15" s="42"/>
      <c r="C15" s="37"/>
      <c r="D15" s="37"/>
      <c r="E15" s="111" t="s">
        <v>28</v>
      </c>
      <c r="F15" s="37"/>
      <c r="G15" s="37"/>
      <c r="H15" s="37"/>
      <c r="I15" s="109" t="s">
        <v>29</v>
      </c>
      <c r="J15" s="111" t="s">
        <v>30</v>
      </c>
      <c r="K15" s="37"/>
      <c r="L15" s="110"/>
      <c r="S15" s="37"/>
      <c r="T15" s="37"/>
      <c r="U15" s="37"/>
      <c r="V15" s="37"/>
      <c r="W15" s="37"/>
      <c r="X15" s="37"/>
      <c r="Y15" s="37"/>
      <c r="Z15" s="37"/>
      <c r="AA15" s="37"/>
      <c r="AB15" s="37"/>
      <c r="AC15" s="37"/>
      <c r="AD15" s="37"/>
      <c r="AE15" s="37"/>
    </row>
    <row r="16" spans="1:56" s="2" customFormat="1" ht="6.9" customHeight="1">
      <c r="A16" s="37"/>
      <c r="B16" s="42"/>
      <c r="C16" s="37"/>
      <c r="D16" s="37"/>
      <c r="E16" s="37"/>
      <c r="F16" s="37"/>
      <c r="G16" s="37"/>
      <c r="H16" s="37"/>
      <c r="I16" s="37"/>
      <c r="J16" s="37"/>
      <c r="K16" s="37"/>
      <c r="L16" s="110"/>
      <c r="S16" s="37"/>
      <c r="T16" s="37"/>
      <c r="U16" s="37"/>
      <c r="V16" s="37"/>
      <c r="W16" s="37"/>
      <c r="X16" s="37"/>
      <c r="Y16" s="37"/>
      <c r="Z16" s="37"/>
      <c r="AA16" s="37"/>
      <c r="AB16" s="37"/>
      <c r="AC16" s="37"/>
      <c r="AD16" s="37"/>
      <c r="AE16" s="37"/>
    </row>
    <row r="17" spans="1:31" s="2" customFormat="1" ht="12" customHeight="1">
      <c r="A17" s="37"/>
      <c r="B17" s="42"/>
      <c r="C17" s="37"/>
      <c r="D17" s="109" t="s">
        <v>31</v>
      </c>
      <c r="E17" s="37"/>
      <c r="F17" s="37"/>
      <c r="G17" s="37"/>
      <c r="H17" s="37"/>
      <c r="I17" s="109" t="s">
        <v>26</v>
      </c>
      <c r="J17" s="33" t="str">
        <f>'Rekapitulace stavby'!AN13</f>
        <v>Vyplň údaj</v>
      </c>
      <c r="K17" s="37"/>
      <c r="L17" s="110"/>
      <c r="S17" s="37"/>
      <c r="T17" s="37"/>
      <c r="U17" s="37"/>
      <c r="V17" s="37"/>
      <c r="W17" s="37"/>
      <c r="X17" s="37"/>
      <c r="Y17" s="37"/>
      <c r="Z17" s="37"/>
      <c r="AA17" s="37"/>
      <c r="AB17" s="37"/>
      <c r="AC17" s="37"/>
      <c r="AD17" s="37"/>
      <c r="AE17" s="37"/>
    </row>
    <row r="18" spans="1:31" s="2" customFormat="1" ht="18" customHeight="1">
      <c r="A18" s="37"/>
      <c r="B18" s="42"/>
      <c r="C18" s="37"/>
      <c r="D18" s="37"/>
      <c r="E18" s="409" t="str">
        <f>'Rekapitulace stavby'!E14</f>
        <v>Vyplň údaj</v>
      </c>
      <c r="F18" s="410"/>
      <c r="G18" s="410"/>
      <c r="H18" s="410"/>
      <c r="I18" s="109" t="s">
        <v>29</v>
      </c>
      <c r="J18" s="33" t="str">
        <f>'Rekapitulace stavby'!AN14</f>
        <v>Vyplň údaj</v>
      </c>
      <c r="K18" s="37"/>
      <c r="L18" s="110"/>
      <c r="S18" s="37"/>
      <c r="T18" s="37"/>
      <c r="U18" s="37"/>
      <c r="V18" s="37"/>
      <c r="W18" s="37"/>
      <c r="X18" s="37"/>
      <c r="Y18" s="37"/>
      <c r="Z18" s="37"/>
      <c r="AA18" s="37"/>
      <c r="AB18" s="37"/>
      <c r="AC18" s="37"/>
      <c r="AD18" s="37"/>
      <c r="AE18" s="37"/>
    </row>
    <row r="19" spans="1:31" s="2" customFormat="1" ht="6.9" customHeight="1">
      <c r="A19" s="37"/>
      <c r="B19" s="42"/>
      <c r="C19" s="37"/>
      <c r="D19" s="37"/>
      <c r="E19" s="37"/>
      <c r="F19" s="37"/>
      <c r="G19" s="37"/>
      <c r="H19" s="37"/>
      <c r="I19" s="37"/>
      <c r="J19" s="37"/>
      <c r="K19" s="37"/>
      <c r="L19" s="110"/>
      <c r="S19" s="37"/>
      <c r="T19" s="37"/>
      <c r="U19" s="37"/>
      <c r="V19" s="37"/>
      <c r="W19" s="37"/>
      <c r="X19" s="37"/>
      <c r="Y19" s="37"/>
      <c r="Z19" s="37"/>
      <c r="AA19" s="37"/>
      <c r="AB19" s="37"/>
      <c r="AC19" s="37"/>
      <c r="AD19" s="37"/>
      <c r="AE19" s="37"/>
    </row>
    <row r="20" spans="1:31" s="2" customFormat="1" ht="12" customHeight="1">
      <c r="A20" s="37"/>
      <c r="B20" s="42"/>
      <c r="C20" s="37"/>
      <c r="D20" s="109" t="s">
        <v>33</v>
      </c>
      <c r="E20" s="37"/>
      <c r="F20" s="37"/>
      <c r="G20" s="37"/>
      <c r="H20" s="37"/>
      <c r="I20" s="109" t="s">
        <v>26</v>
      </c>
      <c r="J20" s="111" t="s">
        <v>34</v>
      </c>
      <c r="K20" s="37"/>
      <c r="L20" s="110"/>
      <c r="S20" s="37"/>
      <c r="T20" s="37"/>
      <c r="U20" s="37"/>
      <c r="V20" s="37"/>
      <c r="W20" s="37"/>
      <c r="X20" s="37"/>
      <c r="Y20" s="37"/>
      <c r="Z20" s="37"/>
      <c r="AA20" s="37"/>
      <c r="AB20" s="37"/>
      <c r="AC20" s="37"/>
      <c r="AD20" s="37"/>
      <c r="AE20" s="37"/>
    </row>
    <row r="21" spans="1:31" s="2" customFormat="1" ht="18" customHeight="1">
      <c r="A21" s="37"/>
      <c r="B21" s="42"/>
      <c r="C21" s="37"/>
      <c r="D21" s="37"/>
      <c r="E21" s="111" t="s">
        <v>36</v>
      </c>
      <c r="F21" s="37"/>
      <c r="G21" s="37"/>
      <c r="H21" s="37"/>
      <c r="I21" s="109" t="s">
        <v>29</v>
      </c>
      <c r="J21" s="111" t="s">
        <v>37</v>
      </c>
      <c r="K21" s="37"/>
      <c r="L21" s="110"/>
      <c r="S21" s="37"/>
      <c r="T21" s="37"/>
      <c r="U21" s="37"/>
      <c r="V21" s="37"/>
      <c r="W21" s="37"/>
      <c r="X21" s="37"/>
      <c r="Y21" s="37"/>
      <c r="Z21" s="37"/>
      <c r="AA21" s="37"/>
      <c r="AB21" s="37"/>
      <c r="AC21" s="37"/>
      <c r="AD21" s="37"/>
      <c r="AE21" s="37"/>
    </row>
    <row r="22" spans="1:31" s="2" customFormat="1" ht="6.9" customHeight="1">
      <c r="A22" s="37"/>
      <c r="B22" s="42"/>
      <c r="C22" s="37"/>
      <c r="D22" s="37"/>
      <c r="E22" s="37"/>
      <c r="F22" s="37"/>
      <c r="G22" s="37"/>
      <c r="H22" s="37"/>
      <c r="I22" s="37"/>
      <c r="J22" s="37"/>
      <c r="K22" s="37"/>
      <c r="L22" s="110"/>
      <c r="S22" s="37"/>
      <c r="T22" s="37"/>
      <c r="U22" s="37"/>
      <c r="V22" s="37"/>
      <c r="W22" s="37"/>
      <c r="X22" s="37"/>
      <c r="Y22" s="37"/>
      <c r="Z22" s="37"/>
      <c r="AA22" s="37"/>
      <c r="AB22" s="37"/>
      <c r="AC22" s="37"/>
      <c r="AD22" s="37"/>
      <c r="AE22" s="37"/>
    </row>
    <row r="23" spans="1:31" s="2" customFormat="1" ht="12" customHeight="1">
      <c r="A23" s="37"/>
      <c r="B23" s="42"/>
      <c r="C23" s="37"/>
      <c r="D23" s="109" t="s">
        <v>38</v>
      </c>
      <c r="E23" s="37"/>
      <c r="F23" s="37"/>
      <c r="G23" s="37"/>
      <c r="H23" s="37"/>
      <c r="I23" s="109" t="s">
        <v>26</v>
      </c>
      <c r="J23" s="111" t="s">
        <v>39</v>
      </c>
      <c r="K23" s="37"/>
      <c r="L23" s="110"/>
      <c r="S23" s="37"/>
      <c r="T23" s="37"/>
      <c r="U23" s="37"/>
      <c r="V23" s="37"/>
      <c r="W23" s="37"/>
      <c r="X23" s="37"/>
      <c r="Y23" s="37"/>
      <c r="Z23" s="37"/>
      <c r="AA23" s="37"/>
      <c r="AB23" s="37"/>
      <c r="AC23" s="37"/>
      <c r="AD23" s="37"/>
      <c r="AE23" s="37"/>
    </row>
    <row r="24" spans="1:31" s="2" customFormat="1" ht="18" customHeight="1">
      <c r="A24" s="37"/>
      <c r="B24" s="42"/>
      <c r="C24" s="37"/>
      <c r="D24" s="37"/>
      <c r="E24" s="111" t="s">
        <v>40</v>
      </c>
      <c r="F24" s="37"/>
      <c r="G24" s="37"/>
      <c r="H24" s="37"/>
      <c r="I24" s="109" t="s">
        <v>29</v>
      </c>
      <c r="J24" s="111" t="s">
        <v>41</v>
      </c>
      <c r="K24" s="37"/>
      <c r="L24" s="110"/>
      <c r="S24" s="37"/>
      <c r="T24" s="37"/>
      <c r="U24" s="37"/>
      <c r="V24" s="37"/>
      <c r="W24" s="37"/>
      <c r="X24" s="37"/>
      <c r="Y24" s="37"/>
      <c r="Z24" s="37"/>
      <c r="AA24" s="37"/>
      <c r="AB24" s="37"/>
      <c r="AC24" s="37"/>
      <c r="AD24" s="37"/>
      <c r="AE24" s="37"/>
    </row>
    <row r="25" spans="1:31" s="2" customFormat="1" ht="6.9" customHeight="1">
      <c r="A25" s="37"/>
      <c r="B25" s="42"/>
      <c r="C25" s="37"/>
      <c r="D25" s="37"/>
      <c r="E25" s="37"/>
      <c r="F25" s="37"/>
      <c r="G25" s="37"/>
      <c r="H25" s="37"/>
      <c r="I25" s="37"/>
      <c r="J25" s="37"/>
      <c r="K25" s="37"/>
      <c r="L25" s="110"/>
      <c r="S25" s="37"/>
      <c r="T25" s="37"/>
      <c r="U25" s="37"/>
      <c r="V25" s="37"/>
      <c r="W25" s="37"/>
      <c r="X25" s="37"/>
      <c r="Y25" s="37"/>
      <c r="Z25" s="37"/>
      <c r="AA25" s="37"/>
      <c r="AB25" s="37"/>
      <c r="AC25" s="37"/>
      <c r="AD25" s="37"/>
      <c r="AE25" s="37"/>
    </row>
    <row r="26" spans="1:31" s="2" customFormat="1" ht="12" customHeight="1">
      <c r="A26" s="37"/>
      <c r="B26" s="42"/>
      <c r="C26" s="37"/>
      <c r="D26" s="109" t="s">
        <v>42</v>
      </c>
      <c r="E26" s="37"/>
      <c r="F26" s="37"/>
      <c r="G26" s="37"/>
      <c r="H26" s="37"/>
      <c r="I26" s="37"/>
      <c r="J26" s="37"/>
      <c r="K26" s="37"/>
      <c r="L26" s="110"/>
      <c r="S26" s="37"/>
      <c r="T26" s="37"/>
      <c r="U26" s="37"/>
      <c r="V26" s="37"/>
      <c r="W26" s="37"/>
      <c r="X26" s="37"/>
      <c r="Y26" s="37"/>
      <c r="Z26" s="37"/>
      <c r="AA26" s="37"/>
      <c r="AB26" s="37"/>
      <c r="AC26" s="37"/>
      <c r="AD26" s="37"/>
      <c r="AE26" s="37"/>
    </row>
    <row r="27" spans="1:31" s="8" customFormat="1" ht="71.25" customHeight="1">
      <c r="A27" s="113"/>
      <c r="B27" s="114"/>
      <c r="C27" s="113"/>
      <c r="D27" s="113"/>
      <c r="E27" s="411" t="s">
        <v>43</v>
      </c>
      <c r="F27" s="411"/>
      <c r="G27" s="411"/>
      <c r="H27" s="411"/>
      <c r="I27" s="113"/>
      <c r="J27" s="113"/>
      <c r="K27" s="113"/>
      <c r="L27" s="115"/>
      <c r="S27" s="113"/>
      <c r="T27" s="113"/>
      <c r="U27" s="113"/>
      <c r="V27" s="113"/>
      <c r="W27" s="113"/>
      <c r="X27" s="113"/>
      <c r="Y27" s="113"/>
      <c r="Z27" s="113"/>
      <c r="AA27" s="113"/>
      <c r="AB27" s="113"/>
      <c r="AC27" s="113"/>
      <c r="AD27" s="113"/>
      <c r="AE27" s="113"/>
    </row>
    <row r="28" spans="1:31" s="2" customFormat="1" ht="6.9" customHeight="1">
      <c r="A28" s="37"/>
      <c r="B28" s="42"/>
      <c r="C28" s="37"/>
      <c r="D28" s="37"/>
      <c r="E28" s="37"/>
      <c r="F28" s="37"/>
      <c r="G28" s="37"/>
      <c r="H28" s="37"/>
      <c r="I28" s="37"/>
      <c r="J28" s="37"/>
      <c r="K28" s="37"/>
      <c r="L28" s="110"/>
      <c r="S28" s="37"/>
      <c r="T28" s="37"/>
      <c r="U28" s="37"/>
      <c r="V28" s="37"/>
      <c r="W28" s="37"/>
      <c r="X28" s="37"/>
      <c r="Y28" s="37"/>
      <c r="Z28" s="37"/>
      <c r="AA28" s="37"/>
      <c r="AB28" s="37"/>
      <c r="AC28" s="37"/>
      <c r="AD28" s="37"/>
      <c r="AE28" s="37"/>
    </row>
    <row r="29" spans="1:31" s="2" customFormat="1" ht="6.9" customHeight="1">
      <c r="A29" s="37"/>
      <c r="B29" s="42"/>
      <c r="C29" s="37"/>
      <c r="D29" s="116"/>
      <c r="E29" s="116"/>
      <c r="F29" s="116"/>
      <c r="G29" s="116"/>
      <c r="H29" s="116"/>
      <c r="I29" s="116"/>
      <c r="J29" s="116"/>
      <c r="K29" s="116"/>
      <c r="L29" s="110"/>
      <c r="S29" s="37"/>
      <c r="T29" s="37"/>
      <c r="U29" s="37"/>
      <c r="V29" s="37"/>
      <c r="W29" s="37"/>
      <c r="X29" s="37"/>
      <c r="Y29" s="37"/>
      <c r="Z29" s="37"/>
      <c r="AA29" s="37"/>
      <c r="AB29" s="37"/>
      <c r="AC29" s="37"/>
      <c r="AD29" s="37"/>
      <c r="AE29" s="37"/>
    </row>
    <row r="30" spans="1:31" s="2" customFormat="1" ht="25.35" customHeight="1">
      <c r="A30" s="37"/>
      <c r="B30" s="42"/>
      <c r="C30" s="37"/>
      <c r="D30" s="117" t="s">
        <v>44</v>
      </c>
      <c r="E30" s="37"/>
      <c r="F30" s="37"/>
      <c r="G30" s="37"/>
      <c r="H30" s="37"/>
      <c r="I30" s="37"/>
      <c r="J30" s="118">
        <f>ROUND(J103, 2)</f>
        <v>0</v>
      </c>
      <c r="K30" s="37"/>
      <c r="L30" s="110"/>
      <c r="S30" s="37"/>
      <c r="T30" s="37"/>
      <c r="U30" s="37"/>
      <c r="V30" s="37"/>
      <c r="W30" s="37"/>
      <c r="X30" s="37"/>
      <c r="Y30" s="37"/>
      <c r="Z30" s="37"/>
      <c r="AA30" s="37"/>
      <c r="AB30" s="37"/>
      <c r="AC30" s="37"/>
      <c r="AD30" s="37"/>
      <c r="AE30" s="37"/>
    </row>
    <row r="31" spans="1:31" s="2" customFormat="1" ht="6.9" customHeight="1">
      <c r="A31" s="37"/>
      <c r="B31" s="42"/>
      <c r="C31" s="37"/>
      <c r="D31" s="116"/>
      <c r="E31" s="116"/>
      <c r="F31" s="116"/>
      <c r="G31" s="116"/>
      <c r="H31" s="116"/>
      <c r="I31" s="116"/>
      <c r="J31" s="116"/>
      <c r="K31" s="116"/>
      <c r="L31" s="110"/>
      <c r="S31" s="37"/>
      <c r="T31" s="37"/>
      <c r="U31" s="37"/>
      <c r="V31" s="37"/>
      <c r="W31" s="37"/>
      <c r="X31" s="37"/>
      <c r="Y31" s="37"/>
      <c r="Z31" s="37"/>
      <c r="AA31" s="37"/>
      <c r="AB31" s="37"/>
      <c r="AC31" s="37"/>
      <c r="AD31" s="37"/>
      <c r="AE31" s="37"/>
    </row>
    <row r="32" spans="1:31" s="2" customFormat="1" ht="14.4" customHeight="1">
      <c r="A32" s="37"/>
      <c r="B32" s="42"/>
      <c r="C32" s="37"/>
      <c r="D32" s="37"/>
      <c r="E32" s="37"/>
      <c r="F32" s="119" t="s">
        <v>46</v>
      </c>
      <c r="G32" s="37"/>
      <c r="H32" s="37"/>
      <c r="I32" s="119" t="s">
        <v>45</v>
      </c>
      <c r="J32" s="119" t="s">
        <v>47</v>
      </c>
      <c r="K32" s="37"/>
      <c r="L32" s="110"/>
      <c r="S32" s="37"/>
      <c r="T32" s="37"/>
      <c r="U32" s="37"/>
      <c r="V32" s="37"/>
      <c r="W32" s="37"/>
      <c r="X32" s="37"/>
      <c r="Y32" s="37"/>
      <c r="Z32" s="37"/>
      <c r="AA32" s="37"/>
      <c r="AB32" s="37"/>
      <c r="AC32" s="37"/>
      <c r="AD32" s="37"/>
      <c r="AE32" s="37"/>
    </row>
    <row r="33" spans="1:31" s="2" customFormat="1" ht="14.4" customHeight="1">
      <c r="A33" s="37"/>
      <c r="B33" s="42"/>
      <c r="C33" s="37"/>
      <c r="D33" s="120" t="s">
        <v>48</v>
      </c>
      <c r="E33" s="109" t="s">
        <v>49</v>
      </c>
      <c r="F33" s="121">
        <f>ROUND((SUM(BE103:BE1200)),  2)</f>
        <v>0</v>
      </c>
      <c r="G33" s="37"/>
      <c r="H33" s="37"/>
      <c r="I33" s="122">
        <v>0.21</v>
      </c>
      <c r="J33" s="121">
        <f>ROUND(((SUM(BE103:BE1200))*I33),  2)</f>
        <v>0</v>
      </c>
      <c r="K33" s="37"/>
      <c r="L33" s="110"/>
      <c r="S33" s="37"/>
      <c r="T33" s="37"/>
      <c r="U33" s="37"/>
      <c r="V33" s="37"/>
      <c r="W33" s="37"/>
      <c r="X33" s="37"/>
      <c r="Y33" s="37"/>
      <c r="Z33" s="37"/>
      <c r="AA33" s="37"/>
      <c r="AB33" s="37"/>
      <c r="AC33" s="37"/>
      <c r="AD33" s="37"/>
      <c r="AE33" s="37"/>
    </row>
    <row r="34" spans="1:31" s="2" customFormat="1" ht="14.4" customHeight="1">
      <c r="A34" s="37"/>
      <c r="B34" s="42"/>
      <c r="C34" s="37"/>
      <c r="D34" s="37"/>
      <c r="E34" s="109" t="s">
        <v>50</v>
      </c>
      <c r="F34" s="121">
        <f>ROUND((SUM(BF103:BF1200)),  2)</f>
        <v>0</v>
      </c>
      <c r="G34" s="37"/>
      <c r="H34" s="37"/>
      <c r="I34" s="122">
        <v>0.12</v>
      </c>
      <c r="J34" s="121">
        <f>ROUND(((SUM(BF103:BF1200))*I34),  2)</f>
        <v>0</v>
      </c>
      <c r="K34" s="37"/>
      <c r="L34" s="110"/>
      <c r="S34" s="37"/>
      <c r="T34" s="37"/>
      <c r="U34" s="37"/>
      <c r="V34" s="37"/>
      <c r="W34" s="37"/>
      <c r="X34" s="37"/>
      <c r="Y34" s="37"/>
      <c r="Z34" s="37"/>
      <c r="AA34" s="37"/>
      <c r="AB34" s="37"/>
      <c r="AC34" s="37"/>
      <c r="AD34" s="37"/>
      <c r="AE34" s="37"/>
    </row>
    <row r="35" spans="1:31" s="2" customFormat="1" ht="14.4" hidden="1" customHeight="1">
      <c r="A35" s="37"/>
      <c r="B35" s="42"/>
      <c r="C35" s="37"/>
      <c r="D35" s="37"/>
      <c r="E35" s="109" t="s">
        <v>51</v>
      </c>
      <c r="F35" s="121">
        <f>ROUND((SUM(BG103:BG1200)),  2)</f>
        <v>0</v>
      </c>
      <c r="G35" s="37"/>
      <c r="H35" s="37"/>
      <c r="I35" s="122">
        <v>0.21</v>
      </c>
      <c r="J35" s="121">
        <f>0</f>
        <v>0</v>
      </c>
      <c r="K35" s="37"/>
      <c r="L35" s="110"/>
      <c r="S35" s="37"/>
      <c r="T35" s="37"/>
      <c r="U35" s="37"/>
      <c r="V35" s="37"/>
      <c r="W35" s="37"/>
      <c r="X35" s="37"/>
      <c r="Y35" s="37"/>
      <c r="Z35" s="37"/>
      <c r="AA35" s="37"/>
      <c r="AB35" s="37"/>
      <c r="AC35" s="37"/>
      <c r="AD35" s="37"/>
      <c r="AE35" s="37"/>
    </row>
    <row r="36" spans="1:31" s="2" customFormat="1" ht="14.4" hidden="1" customHeight="1">
      <c r="A36" s="37"/>
      <c r="B36" s="42"/>
      <c r="C36" s="37"/>
      <c r="D36" s="37"/>
      <c r="E36" s="109" t="s">
        <v>52</v>
      </c>
      <c r="F36" s="121">
        <f>ROUND((SUM(BH103:BH1200)),  2)</f>
        <v>0</v>
      </c>
      <c r="G36" s="37"/>
      <c r="H36" s="37"/>
      <c r="I36" s="122">
        <v>0.12</v>
      </c>
      <c r="J36" s="121">
        <f>0</f>
        <v>0</v>
      </c>
      <c r="K36" s="37"/>
      <c r="L36" s="110"/>
      <c r="S36" s="37"/>
      <c r="T36" s="37"/>
      <c r="U36" s="37"/>
      <c r="V36" s="37"/>
      <c r="W36" s="37"/>
      <c r="X36" s="37"/>
      <c r="Y36" s="37"/>
      <c r="Z36" s="37"/>
      <c r="AA36" s="37"/>
      <c r="AB36" s="37"/>
      <c r="AC36" s="37"/>
      <c r="AD36" s="37"/>
      <c r="AE36" s="37"/>
    </row>
    <row r="37" spans="1:31" s="2" customFormat="1" ht="14.4" hidden="1" customHeight="1">
      <c r="A37" s="37"/>
      <c r="B37" s="42"/>
      <c r="C37" s="37"/>
      <c r="D37" s="37"/>
      <c r="E37" s="109" t="s">
        <v>53</v>
      </c>
      <c r="F37" s="121">
        <f>ROUND((SUM(BI103:BI1200)),  2)</f>
        <v>0</v>
      </c>
      <c r="G37" s="37"/>
      <c r="H37" s="37"/>
      <c r="I37" s="122">
        <v>0</v>
      </c>
      <c r="J37" s="121">
        <f>0</f>
        <v>0</v>
      </c>
      <c r="K37" s="37"/>
      <c r="L37" s="110"/>
      <c r="S37" s="37"/>
      <c r="T37" s="37"/>
      <c r="U37" s="37"/>
      <c r="V37" s="37"/>
      <c r="W37" s="37"/>
      <c r="X37" s="37"/>
      <c r="Y37" s="37"/>
      <c r="Z37" s="37"/>
      <c r="AA37" s="37"/>
      <c r="AB37" s="37"/>
      <c r="AC37" s="37"/>
      <c r="AD37" s="37"/>
      <c r="AE37" s="37"/>
    </row>
    <row r="38" spans="1:31" s="2" customFormat="1" ht="6.9" customHeight="1">
      <c r="A38" s="37"/>
      <c r="B38" s="42"/>
      <c r="C38" s="37"/>
      <c r="D38" s="37"/>
      <c r="E38" s="37"/>
      <c r="F38" s="37"/>
      <c r="G38" s="37"/>
      <c r="H38" s="37"/>
      <c r="I38" s="37"/>
      <c r="J38" s="37"/>
      <c r="K38" s="37"/>
      <c r="L38" s="110"/>
      <c r="S38" s="37"/>
      <c r="T38" s="37"/>
      <c r="U38" s="37"/>
      <c r="V38" s="37"/>
      <c r="W38" s="37"/>
      <c r="X38" s="37"/>
      <c r="Y38" s="37"/>
      <c r="Z38" s="37"/>
      <c r="AA38" s="37"/>
      <c r="AB38" s="37"/>
      <c r="AC38" s="37"/>
      <c r="AD38" s="37"/>
      <c r="AE38" s="37"/>
    </row>
    <row r="39" spans="1:31" s="2" customFormat="1" ht="25.35" customHeight="1">
      <c r="A39" s="37"/>
      <c r="B39" s="42"/>
      <c r="C39" s="123"/>
      <c r="D39" s="124" t="s">
        <v>54</v>
      </c>
      <c r="E39" s="125"/>
      <c r="F39" s="125"/>
      <c r="G39" s="126" t="s">
        <v>55</v>
      </c>
      <c r="H39" s="127" t="s">
        <v>56</v>
      </c>
      <c r="I39" s="125"/>
      <c r="J39" s="128">
        <f>SUM(J30:J37)</f>
        <v>0</v>
      </c>
      <c r="K39" s="129"/>
      <c r="L39" s="110"/>
      <c r="S39" s="37"/>
      <c r="T39" s="37"/>
      <c r="U39" s="37"/>
      <c r="V39" s="37"/>
      <c r="W39" s="37"/>
      <c r="X39" s="37"/>
      <c r="Y39" s="37"/>
      <c r="Z39" s="37"/>
      <c r="AA39" s="37"/>
      <c r="AB39" s="37"/>
      <c r="AC39" s="37"/>
      <c r="AD39" s="37"/>
      <c r="AE39" s="37"/>
    </row>
    <row r="40" spans="1:31" s="2" customFormat="1" ht="14.4" customHeight="1">
      <c r="A40" s="37"/>
      <c r="B40" s="130"/>
      <c r="C40" s="131"/>
      <c r="D40" s="131"/>
      <c r="E40" s="131"/>
      <c r="F40" s="131"/>
      <c r="G40" s="131"/>
      <c r="H40" s="131"/>
      <c r="I40" s="131"/>
      <c r="J40" s="131"/>
      <c r="K40" s="131"/>
      <c r="L40" s="110"/>
      <c r="S40" s="37"/>
      <c r="T40" s="37"/>
      <c r="U40" s="37"/>
      <c r="V40" s="37"/>
      <c r="W40" s="37"/>
      <c r="X40" s="37"/>
      <c r="Y40" s="37"/>
      <c r="Z40" s="37"/>
      <c r="AA40" s="37"/>
      <c r="AB40" s="37"/>
      <c r="AC40" s="37"/>
      <c r="AD40" s="37"/>
      <c r="AE40" s="37"/>
    </row>
    <row r="44" spans="1:31" s="2" customFormat="1" ht="6.9" customHeight="1">
      <c r="A44" s="37"/>
      <c r="B44" s="132"/>
      <c r="C44" s="133"/>
      <c r="D44" s="133"/>
      <c r="E44" s="133"/>
      <c r="F44" s="133"/>
      <c r="G44" s="133"/>
      <c r="H44" s="133"/>
      <c r="I44" s="133"/>
      <c r="J44" s="133"/>
      <c r="K44" s="133"/>
      <c r="L44" s="110"/>
      <c r="S44" s="37"/>
      <c r="T44" s="37"/>
      <c r="U44" s="37"/>
      <c r="V44" s="37"/>
      <c r="W44" s="37"/>
      <c r="X44" s="37"/>
      <c r="Y44" s="37"/>
      <c r="Z44" s="37"/>
      <c r="AA44" s="37"/>
      <c r="AB44" s="37"/>
      <c r="AC44" s="37"/>
      <c r="AD44" s="37"/>
      <c r="AE44" s="37"/>
    </row>
    <row r="45" spans="1:31" s="2" customFormat="1" ht="24.9" customHeight="1">
      <c r="A45" s="37"/>
      <c r="B45" s="38"/>
      <c r="C45" s="26" t="s">
        <v>131</v>
      </c>
      <c r="D45" s="39"/>
      <c r="E45" s="39"/>
      <c r="F45" s="39"/>
      <c r="G45" s="39"/>
      <c r="H45" s="39"/>
      <c r="I45" s="39"/>
      <c r="J45" s="39"/>
      <c r="K45" s="39"/>
      <c r="L45" s="110"/>
      <c r="S45" s="37"/>
      <c r="T45" s="37"/>
      <c r="U45" s="37"/>
      <c r="V45" s="37"/>
      <c r="W45" s="37"/>
      <c r="X45" s="37"/>
      <c r="Y45" s="37"/>
      <c r="Z45" s="37"/>
      <c r="AA45" s="37"/>
      <c r="AB45" s="37"/>
      <c r="AC45" s="37"/>
      <c r="AD45" s="37"/>
      <c r="AE45" s="37"/>
    </row>
    <row r="46" spans="1:31" s="2" customFormat="1" ht="6.9" customHeight="1">
      <c r="A46" s="37"/>
      <c r="B46" s="38"/>
      <c r="C46" s="39"/>
      <c r="D46" s="39"/>
      <c r="E46" s="39"/>
      <c r="F46" s="39"/>
      <c r="G46" s="39"/>
      <c r="H46" s="39"/>
      <c r="I46" s="39"/>
      <c r="J46" s="39"/>
      <c r="K46" s="39"/>
      <c r="L46" s="110"/>
      <c r="S46" s="37"/>
      <c r="T46" s="37"/>
      <c r="U46" s="37"/>
      <c r="V46" s="37"/>
      <c r="W46" s="37"/>
      <c r="X46" s="37"/>
      <c r="Y46" s="37"/>
      <c r="Z46" s="37"/>
      <c r="AA46" s="37"/>
      <c r="AB46" s="37"/>
      <c r="AC46" s="37"/>
      <c r="AD46" s="37"/>
      <c r="AE46" s="37"/>
    </row>
    <row r="47" spans="1:31" s="2" customFormat="1" ht="12" customHeight="1">
      <c r="A47" s="37"/>
      <c r="B47" s="38"/>
      <c r="C47" s="32" t="s">
        <v>16</v>
      </c>
      <c r="D47" s="39"/>
      <c r="E47" s="39"/>
      <c r="F47" s="39"/>
      <c r="G47" s="39"/>
      <c r="H47" s="39"/>
      <c r="I47" s="39"/>
      <c r="J47" s="39"/>
      <c r="K47" s="39"/>
      <c r="L47" s="110"/>
      <c r="S47" s="37"/>
      <c r="T47" s="37"/>
      <c r="U47" s="37"/>
      <c r="V47" s="37"/>
      <c r="W47" s="37"/>
      <c r="X47" s="37"/>
      <c r="Y47" s="37"/>
      <c r="Z47" s="37"/>
      <c r="AA47" s="37"/>
      <c r="AB47" s="37"/>
      <c r="AC47" s="37"/>
      <c r="AD47" s="37"/>
      <c r="AE47" s="37"/>
    </row>
    <row r="48" spans="1:31" s="2" customFormat="1" ht="26.25" customHeight="1">
      <c r="A48" s="37"/>
      <c r="B48" s="38"/>
      <c r="C48" s="39"/>
      <c r="D48" s="39"/>
      <c r="E48" s="403" t="str">
        <f>E7</f>
        <v>STAVEBNÍ ÚPRAVY A PŘÍSTAVBA ČÁSTI OBJEKTU ZŠ V. HAVLA, PODĚBRADY</v>
      </c>
      <c r="F48" s="404"/>
      <c r="G48" s="404"/>
      <c r="H48" s="404"/>
      <c r="I48" s="39"/>
      <c r="J48" s="39"/>
      <c r="K48" s="39"/>
      <c r="L48" s="110"/>
      <c r="S48" s="37"/>
      <c r="T48" s="37"/>
      <c r="U48" s="37"/>
      <c r="V48" s="37"/>
      <c r="W48" s="37"/>
      <c r="X48" s="37"/>
      <c r="Y48" s="37"/>
      <c r="Z48" s="37"/>
      <c r="AA48" s="37"/>
      <c r="AB48" s="37"/>
      <c r="AC48" s="37"/>
      <c r="AD48" s="37"/>
      <c r="AE48" s="37"/>
    </row>
    <row r="49" spans="1:47" s="2" customFormat="1" ht="12" customHeight="1">
      <c r="A49" s="37"/>
      <c r="B49" s="38"/>
      <c r="C49" s="32" t="s">
        <v>129</v>
      </c>
      <c r="D49" s="39"/>
      <c r="E49" s="39"/>
      <c r="F49" s="39"/>
      <c r="G49" s="39"/>
      <c r="H49" s="39"/>
      <c r="I49" s="39"/>
      <c r="J49" s="39"/>
      <c r="K49" s="39"/>
      <c r="L49" s="110"/>
      <c r="S49" s="37"/>
      <c r="T49" s="37"/>
      <c r="U49" s="37"/>
      <c r="V49" s="37"/>
      <c r="W49" s="37"/>
      <c r="X49" s="37"/>
      <c r="Y49" s="37"/>
      <c r="Z49" s="37"/>
      <c r="AA49" s="37"/>
      <c r="AB49" s="37"/>
      <c r="AC49" s="37"/>
      <c r="AD49" s="37"/>
      <c r="AE49" s="37"/>
    </row>
    <row r="50" spans="1:47" s="2" customFormat="1" ht="16.5" customHeight="1">
      <c r="A50" s="37"/>
      <c r="B50" s="38"/>
      <c r="C50" s="39"/>
      <c r="D50" s="39"/>
      <c r="E50" s="391" t="str">
        <f>E9</f>
        <v>A - Stavební část</v>
      </c>
      <c r="F50" s="402"/>
      <c r="G50" s="402"/>
      <c r="H50" s="402"/>
      <c r="I50" s="39"/>
      <c r="J50" s="39"/>
      <c r="K50" s="39"/>
      <c r="L50" s="110"/>
      <c r="S50" s="37"/>
      <c r="T50" s="37"/>
      <c r="U50" s="37"/>
      <c r="V50" s="37"/>
      <c r="W50" s="37"/>
      <c r="X50" s="37"/>
      <c r="Y50" s="37"/>
      <c r="Z50" s="37"/>
      <c r="AA50" s="37"/>
      <c r="AB50" s="37"/>
      <c r="AC50" s="37"/>
      <c r="AD50" s="37"/>
      <c r="AE50" s="37"/>
    </row>
    <row r="51" spans="1:47" s="2" customFormat="1" ht="6.9" customHeight="1">
      <c r="A51" s="37"/>
      <c r="B51" s="38"/>
      <c r="C51" s="39"/>
      <c r="D51" s="39"/>
      <c r="E51" s="39"/>
      <c r="F51" s="39"/>
      <c r="G51" s="39"/>
      <c r="H51" s="39"/>
      <c r="I51" s="39"/>
      <c r="J51" s="39"/>
      <c r="K51" s="39"/>
      <c r="L51" s="110"/>
      <c r="S51" s="37"/>
      <c r="T51" s="37"/>
      <c r="U51" s="37"/>
      <c r="V51" s="37"/>
      <c r="W51" s="37"/>
      <c r="X51" s="37"/>
      <c r="Y51" s="37"/>
      <c r="Z51" s="37"/>
      <c r="AA51" s="37"/>
      <c r="AB51" s="37"/>
      <c r="AC51" s="37"/>
      <c r="AD51" s="37"/>
      <c r="AE51" s="37"/>
    </row>
    <row r="52" spans="1:47" s="2" customFormat="1" ht="12" customHeight="1">
      <c r="A52" s="37"/>
      <c r="B52" s="38"/>
      <c r="C52" s="32" t="s">
        <v>21</v>
      </c>
      <c r="D52" s="39"/>
      <c r="E52" s="39"/>
      <c r="F52" s="30" t="str">
        <f>F12</f>
        <v>Poděbrady</v>
      </c>
      <c r="G52" s="39"/>
      <c r="H52" s="39"/>
      <c r="I52" s="32" t="s">
        <v>23</v>
      </c>
      <c r="J52" s="62" t="str">
        <f>IF(J12="","",J12)</f>
        <v>24. 7. 2026</v>
      </c>
      <c r="K52" s="39"/>
      <c r="L52" s="110"/>
      <c r="S52" s="37"/>
      <c r="T52" s="37"/>
      <c r="U52" s="37"/>
      <c r="V52" s="37"/>
      <c r="W52" s="37"/>
      <c r="X52" s="37"/>
      <c r="Y52" s="37"/>
      <c r="Z52" s="37"/>
      <c r="AA52" s="37"/>
      <c r="AB52" s="37"/>
      <c r="AC52" s="37"/>
      <c r="AD52" s="37"/>
      <c r="AE52" s="37"/>
    </row>
    <row r="53" spans="1:47" s="2" customFormat="1" ht="6.9" customHeight="1">
      <c r="A53" s="37"/>
      <c r="B53" s="38"/>
      <c r="C53" s="39"/>
      <c r="D53" s="39"/>
      <c r="E53" s="39"/>
      <c r="F53" s="39"/>
      <c r="G53" s="39"/>
      <c r="H53" s="39"/>
      <c r="I53" s="39"/>
      <c r="J53" s="39"/>
      <c r="K53" s="39"/>
      <c r="L53" s="110"/>
      <c r="S53" s="37"/>
      <c r="T53" s="37"/>
      <c r="U53" s="37"/>
      <c r="V53" s="37"/>
      <c r="W53" s="37"/>
      <c r="X53" s="37"/>
      <c r="Y53" s="37"/>
      <c r="Z53" s="37"/>
      <c r="AA53" s="37"/>
      <c r="AB53" s="37"/>
      <c r="AC53" s="37"/>
      <c r="AD53" s="37"/>
      <c r="AE53" s="37"/>
    </row>
    <row r="54" spans="1:47" s="2" customFormat="1" ht="40.049999999999997" customHeight="1">
      <c r="A54" s="37"/>
      <c r="B54" s="38"/>
      <c r="C54" s="32" t="s">
        <v>25</v>
      </c>
      <c r="D54" s="39"/>
      <c r="E54" s="39"/>
      <c r="F54" s="30" t="str">
        <f>E15</f>
        <v>MĚSTO PODĚBRADY, JIŘÍHO NÁMĚSTÍ 20/1</v>
      </c>
      <c r="G54" s="39"/>
      <c r="H54" s="39"/>
      <c r="I54" s="32" t="s">
        <v>33</v>
      </c>
      <c r="J54" s="35" t="str">
        <f>E21</f>
        <v>AZ PROJECT spol. s r.o., Plynárenská 830, Kolín</v>
      </c>
      <c r="K54" s="39"/>
      <c r="L54" s="110"/>
      <c r="S54" s="37"/>
      <c r="T54" s="37"/>
      <c r="U54" s="37"/>
      <c r="V54" s="37"/>
      <c r="W54" s="37"/>
      <c r="X54" s="37"/>
      <c r="Y54" s="37"/>
      <c r="Z54" s="37"/>
      <c r="AA54" s="37"/>
      <c r="AB54" s="37"/>
      <c r="AC54" s="37"/>
      <c r="AD54" s="37"/>
      <c r="AE54" s="37"/>
    </row>
    <row r="55" spans="1:47" s="2" customFormat="1" ht="15.15" customHeight="1">
      <c r="A55" s="37"/>
      <c r="B55" s="38"/>
      <c r="C55" s="32" t="s">
        <v>31</v>
      </c>
      <c r="D55" s="39"/>
      <c r="E55" s="39"/>
      <c r="F55" s="30" t="str">
        <f>IF(E18="","",E18)</f>
        <v>Vyplň údaj</v>
      </c>
      <c r="G55" s="39"/>
      <c r="H55" s="39"/>
      <c r="I55" s="32" t="s">
        <v>38</v>
      </c>
      <c r="J55" s="35" t="str">
        <f>E24</f>
        <v>Ing. Luboš Michalec</v>
      </c>
      <c r="K55" s="39"/>
      <c r="L55" s="110"/>
      <c r="S55" s="37"/>
      <c r="T55" s="37"/>
      <c r="U55" s="37"/>
      <c r="V55" s="37"/>
      <c r="W55" s="37"/>
      <c r="X55" s="37"/>
      <c r="Y55" s="37"/>
      <c r="Z55" s="37"/>
      <c r="AA55" s="37"/>
      <c r="AB55" s="37"/>
      <c r="AC55" s="37"/>
      <c r="AD55" s="37"/>
      <c r="AE55" s="37"/>
    </row>
    <row r="56" spans="1:47" s="2" customFormat="1" ht="10.35" customHeight="1">
      <c r="A56" s="37"/>
      <c r="B56" s="38"/>
      <c r="C56" s="39"/>
      <c r="D56" s="39"/>
      <c r="E56" s="39"/>
      <c r="F56" s="39"/>
      <c r="G56" s="39"/>
      <c r="H56" s="39"/>
      <c r="I56" s="39"/>
      <c r="J56" s="39"/>
      <c r="K56" s="39"/>
      <c r="L56" s="110"/>
      <c r="S56" s="37"/>
      <c r="T56" s="37"/>
      <c r="U56" s="37"/>
      <c r="V56" s="37"/>
      <c r="W56" s="37"/>
      <c r="X56" s="37"/>
      <c r="Y56" s="37"/>
      <c r="Z56" s="37"/>
      <c r="AA56" s="37"/>
      <c r="AB56" s="37"/>
      <c r="AC56" s="37"/>
      <c r="AD56" s="37"/>
      <c r="AE56" s="37"/>
    </row>
    <row r="57" spans="1:47" s="2" customFormat="1" ht="29.25" customHeight="1">
      <c r="A57" s="37"/>
      <c r="B57" s="38"/>
      <c r="C57" s="134" t="s">
        <v>132</v>
      </c>
      <c r="D57" s="135"/>
      <c r="E57" s="135"/>
      <c r="F57" s="135"/>
      <c r="G57" s="135"/>
      <c r="H57" s="135"/>
      <c r="I57" s="135"/>
      <c r="J57" s="136" t="s">
        <v>133</v>
      </c>
      <c r="K57" s="135"/>
      <c r="L57" s="110"/>
      <c r="S57" s="37"/>
      <c r="T57" s="37"/>
      <c r="U57" s="37"/>
      <c r="V57" s="37"/>
      <c r="W57" s="37"/>
      <c r="X57" s="37"/>
      <c r="Y57" s="37"/>
      <c r="Z57" s="37"/>
      <c r="AA57" s="37"/>
      <c r="AB57" s="37"/>
      <c r="AC57" s="37"/>
      <c r="AD57" s="37"/>
      <c r="AE57" s="37"/>
    </row>
    <row r="58" spans="1:47" s="2" customFormat="1" ht="10.35" customHeight="1">
      <c r="A58" s="37"/>
      <c r="B58" s="38"/>
      <c r="C58" s="39"/>
      <c r="D58" s="39"/>
      <c r="E58" s="39"/>
      <c r="F58" s="39"/>
      <c r="G58" s="39"/>
      <c r="H58" s="39"/>
      <c r="I58" s="39"/>
      <c r="J58" s="39"/>
      <c r="K58" s="39"/>
      <c r="L58" s="110"/>
      <c r="S58" s="37"/>
      <c r="T58" s="37"/>
      <c r="U58" s="37"/>
      <c r="V58" s="37"/>
      <c r="W58" s="37"/>
      <c r="X58" s="37"/>
      <c r="Y58" s="37"/>
      <c r="Z58" s="37"/>
      <c r="AA58" s="37"/>
      <c r="AB58" s="37"/>
      <c r="AC58" s="37"/>
      <c r="AD58" s="37"/>
      <c r="AE58" s="37"/>
    </row>
    <row r="59" spans="1:47" s="2" customFormat="1" ht="22.8" customHeight="1">
      <c r="A59" s="37"/>
      <c r="B59" s="38"/>
      <c r="C59" s="137" t="s">
        <v>76</v>
      </c>
      <c r="D59" s="39"/>
      <c r="E59" s="39"/>
      <c r="F59" s="39"/>
      <c r="G59" s="39"/>
      <c r="H59" s="39"/>
      <c r="I59" s="39"/>
      <c r="J59" s="80">
        <f>J103</f>
        <v>0</v>
      </c>
      <c r="K59" s="39"/>
      <c r="L59" s="110"/>
      <c r="S59" s="37"/>
      <c r="T59" s="37"/>
      <c r="U59" s="37"/>
      <c r="V59" s="37"/>
      <c r="W59" s="37"/>
      <c r="X59" s="37"/>
      <c r="Y59" s="37"/>
      <c r="Z59" s="37"/>
      <c r="AA59" s="37"/>
      <c r="AB59" s="37"/>
      <c r="AC59" s="37"/>
      <c r="AD59" s="37"/>
      <c r="AE59" s="37"/>
      <c r="AU59" s="20" t="s">
        <v>134</v>
      </c>
    </row>
    <row r="60" spans="1:47" s="9" customFormat="1" ht="24.9" customHeight="1">
      <c r="B60" s="138"/>
      <c r="C60" s="139"/>
      <c r="D60" s="140" t="s">
        <v>135</v>
      </c>
      <c r="E60" s="141"/>
      <c r="F60" s="141"/>
      <c r="G60" s="141"/>
      <c r="H60" s="141"/>
      <c r="I60" s="141"/>
      <c r="J60" s="142">
        <f>J104</f>
        <v>0</v>
      </c>
      <c r="K60" s="139"/>
      <c r="L60" s="143"/>
    </row>
    <row r="61" spans="1:47" s="10" customFormat="1" ht="19.95" customHeight="1">
      <c r="B61" s="144"/>
      <c r="C61" s="145"/>
      <c r="D61" s="146" t="s">
        <v>136</v>
      </c>
      <c r="E61" s="147"/>
      <c r="F61" s="147"/>
      <c r="G61" s="147"/>
      <c r="H61" s="147"/>
      <c r="I61" s="147"/>
      <c r="J61" s="148">
        <f>J105</f>
        <v>0</v>
      </c>
      <c r="K61" s="145"/>
      <c r="L61" s="149"/>
    </row>
    <row r="62" spans="1:47" s="10" customFormat="1" ht="19.95" customHeight="1">
      <c r="B62" s="144"/>
      <c r="C62" s="145"/>
      <c r="D62" s="146" t="s">
        <v>137</v>
      </c>
      <c r="E62" s="147"/>
      <c r="F62" s="147"/>
      <c r="G62" s="147"/>
      <c r="H62" s="147"/>
      <c r="I62" s="147"/>
      <c r="J62" s="148">
        <f>J110</f>
        <v>0</v>
      </c>
      <c r="K62" s="145"/>
      <c r="L62" s="149"/>
    </row>
    <row r="63" spans="1:47" s="10" customFormat="1" ht="19.95" customHeight="1">
      <c r="B63" s="144"/>
      <c r="C63" s="145"/>
      <c r="D63" s="146" t="s">
        <v>138</v>
      </c>
      <c r="E63" s="147"/>
      <c r="F63" s="147"/>
      <c r="G63" s="147"/>
      <c r="H63" s="147"/>
      <c r="I63" s="147"/>
      <c r="J63" s="148">
        <f>J136</f>
        <v>0</v>
      </c>
      <c r="K63" s="145"/>
      <c r="L63" s="149"/>
    </row>
    <row r="64" spans="1:47" s="10" customFormat="1" ht="19.95" customHeight="1">
      <c r="B64" s="144"/>
      <c r="C64" s="145"/>
      <c r="D64" s="146" t="s">
        <v>139</v>
      </c>
      <c r="E64" s="147"/>
      <c r="F64" s="147"/>
      <c r="G64" s="147"/>
      <c r="H64" s="147"/>
      <c r="I64" s="147"/>
      <c r="J64" s="148">
        <f>J152</f>
        <v>0</v>
      </c>
      <c r="K64" s="145"/>
      <c r="L64" s="149"/>
    </row>
    <row r="65" spans="2:12" s="10" customFormat="1" ht="19.95" customHeight="1">
      <c r="B65" s="144"/>
      <c r="C65" s="145"/>
      <c r="D65" s="146" t="s">
        <v>140</v>
      </c>
      <c r="E65" s="147"/>
      <c r="F65" s="147"/>
      <c r="G65" s="147"/>
      <c r="H65" s="147"/>
      <c r="I65" s="147"/>
      <c r="J65" s="148">
        <f>J200</f>
        <v>0</v>
      </c>
      <c r="K65" s="145"/>
      <c r="L65" s="149"/>
    </row>
    <row r="66" spans="2:12" s="10" customFormat="1" ht="19.95" customHeight="1">
      <c r="B66" s="144"/>
      <c r="C66" s="145"/>
      <c r="D66" s="146" t="s">
        <v>141</v>
      </c>
      <c r="E66" s="147"/>
      <c r="F66" s="147"/>
      <c r="G66" s="147"/>
      <c r="H66" s="147"/>
      <c r="I66" s="147"/>
      <c r="J66" s="148">
        <f>J306</f>
        <v>0</v>
      </c>
      <c r="K66" s="145"/>
      <c r="L66" s="149"/>
    </row>
    <row r="67" spans="2:12" s="10" customFormat="1" ht="19.95" customHeight="1">
      <c r="B67" s="144"/>
      <c r="C67" s="145"/>
      <c r="D67" s="146" t="s">
        <v>142</v>
      </c>
      <c r="E67" s="147"/>
      <c r="F67" s="147"/>
      <c r="G67" s="147"/>
      <c r="H67" s="147"/>
      <c r="I67" s="147"/>
      <c r="J67" s="148">
        <f>J326</f>
        <v>0</v>
      </c>
      <c r="K67" s="145"/>
      <c r="L67" s="149"/>
    </row>
    <row r="68" spans="2:12" s="9" customFormat="1" ht="24.9" customHeight="1">
      <c r="B68" s="138"/>
      <c r="C68" s="139"/>
      <c r="D68" s="140" t="s">
        <v>143</v>
      </c>
      <c r="E68" s="141"/>
      <c r="F68" s="141"/>
      <c r="G68" s="141"/>
      <c r="H68" s="141"/>
      <c r="I68" s="141"/>
      <c r="J68" s="142">
        <f>J329</f>
        <v>0</v>
      </c>
      <c r="K68" s="139"/>
      <c r="L68" s="143"/>
    </row>
    <row r="69" spans="2:12" s="10" customFormat="1" ht="19.95" customHeight="1">
      <c r="B69" s="144"/>
      <c r="C69" s="145"/>
      <c r="D69" s="146" t="s">
        <v>144</v>
      </c>
      <c r="E69" s="147"/>
      <c r="F69" s="147"/>
      <c r="G69" s="147"/>
      <c r="H69" s="147"/>
      <c r="I69" s="147"/>
      <c r="J69" s="148">
        <f>J330</f>
        <v>0</v>
      </c>
      <c r="K69" s="145"/>
      <c r="L69" s="149"/>
    </row>
    <row r="70" spans="2:12" s="10" customFormat="1" ht="19.95" customHeight="1">
      <c r="B70" s="144"/>
      <c r="C70" s="145"/>
      <c r="D70" s="146" t="s">
        <v>145</v>
      </c>
      <c r="E70" s="147"/>
      <c r="F70" s="147"/>
      <c r="G70" s="147"/>
      <c r="H70" s="147"/>
      <c r="I70" s="147"/>
      <c r="J70" s="148">
        <f>J409</f>
        <v>0</v>
      </c>
      <c r="K70" s="145"/>
      <c r="L70" s="149"/>
    </row>
    <row r="71" spans="2:12" s="10" customFormat="1" ht="19.95" customHeight="1">
      <c r="B71" s="144"/>
      <c r="C71" s="145"/>
      <c r="D71" s="146" t="s">
        <v>146</v>
      </c>
      <c r="E71" s="147"/>
      <c r="F71" s="147"/>
      <c r="G71" s="147"/>
      <c r="H71" s="147"/>
      <c r="I71" s="147"/>
      <c r="J71" s="148">
        <f>J461</f>
        <v>0</v>
      </c>
      <c r="K71" s="145"/>
      <c r="L71" s="149"/>
    </row>
    <row r="72" spans="2:12" s="10" customFormat="1" ht="19.95" customHeight="1">
      <c r="B72" s="144"/>
      <c r="C72" s="145"/>
      <c r="D72" s="146" t="s">
        <v>147</v>
      </c>
      <c r="E72" s="147"/>
      <c r="F72" s="147"/>
      <c r="G72" s="147"/>
      <c r="H72" s="147"/>
      <c r="I72" s="147"/>
      <c r="J72" s="148">
        <f>J470</f>
        <v>0</v>
      </c>
      <c r="K72" s="145"/>
      <c r="L72" s="149"/>
    </row>
    <row r="73" spans="2:12" s="10" customFormat="1" ht="19.95" customHeight="1">
      <c r="B73" s="144"/>
      <c r="C73" s="145"/>
      <c r="D73" s="146" t="s">
        <v>148</v>
      </c>
      <c r="E73" s="147"/>
      <c r="F73" s="147"/>
      <c r="G73" s="147"/>
      <c r="H73" s="147"/>
      <c r="I73" s="147"/>
      <c r="J73" s="148">
        <f>J477</f>
        <v>0</v>
      </c>
      <c r="K73" s="145"/>
      <c r="L73" s="149"/>
    </row>
    <row r="74" spans="2:12" s="10" customFormat="1" ht="19.95" customHeight="1">
      <c r="B74" s="144"/>
      <c r="C74" s="145"/>
      <c r="D74" s="146" t="s">
        <v>149</v>
      </c>
      <c r="E74" s="147"/>
      <c r="F74" s="147"/>
      <c r="G74" s="147"/>
      <c r="H74" s="147"/>
      <c r="I74" s="147"/>
      <c r="J74" s="148">
        <f>J480</f>
        <v>0</v>
      </c>
      <c r="K74" s="145"/>
      <c r="L74" s="149"/>
    </row>
    <row r="75" spans="2:12" s="10" customFormat="1" ht="19.95" customHeight="1">
      <c r="B75" s="144"/>
      <c r="C75" s="145"/>
      <c r="D75" s="146" t="s">
        <v>150</v>
      </c>
      <c r="E75" s="147"/>
      <c r="F75" s="147"/>
      <c r="G75" s="147"/>
      <c r="H75" s="147"/>
      <c r="I75" s="147"/>
      <c r="J75" s="148">
        <f>J593</f>
        <v>0</v>
      </c>
      <c r="K75" s="145"/>
      <c r="L75" s="149"/>
    </row>
    <row r="76" spans="2:12" s="10" customFormat="1" ht="19.95" customHeight="1">
      <c r="B76" s="144"/>
      <c r="C76" s="145"/>
      <c r="D76" s="146" t="s">
        <v>151</v>
      </c>
      <c r="E76" s="147"/>
      <c r="F76" s="147"/>
      <c r="G76" s="147"/>
      <c r="H76" s="147"/>
      <c r="I76" s="147"/>
      <c r="J76" s="148">
        <f>J836</f>
        <v>0</v>
      </c>
      <c r="K76" s="145"/>
      <c r="L76" s="149"/>
    </row>
    <row r="77" spans="2:12" s="10" customFormat="1" ht="19.95" customHeight="1">
      <c r="B77" s="144"/>
      <c r="C77" s="145"/>
      <c r="D77" s="146" t="s">
        <v>152</v>
      </c>
      <c r="E77" s="147"/>
      <c r="F77" s="147"/>
      <c r="G77" s="147"/>
      <c r="H77" s="147"/>
      <c r="I77" s="147"/>
      <c r="J77" s="148">
        <f>J855</f>
        <v>0</v>
      </c>
      <c r="K77" s="145"/>
      <c r="L77" s="149"/>
    </row>
    <row r="78" spans="2:12" s="10" customFormat="1" ht="19.95" customHeight="1">
      <c r="B78" s="144"/>
      <c r="C78" s="145"/>
      <c r="D78" s="146" t="s">
        <v>153</v>
      </c>
      <c r="E78" s="147"/>
      <c r="F78" s="147"/>
      <c r="G78" s="147"/>
      <c r="H78" s="147"/>
      <c r="I78" s="147"/>
      <c r="J78" s="148">
        <f>J893</f>
        <v>0</v>
      </c>
      <c r="K78" s="145"/>
      <c r="L78" s="149"/>
    </row>
    <row r="79" spans="2:12" s="10" customFormat="1" ht="19.95" customHeight="1">
      <c r="B79" s="144"/>
      <c r="C79" s="145"/>
      <c r="D79" s="146" t="s">
        <v>154</v>
      </c>
      <c r="E79" s="147"/>
      <c r="F79" s="147"/>
      <c r="G79" s="147"/>
      <c r="H79" s="147"/>
      <c r="I79" s="147"/>
      <c r="J79" s="148">
        <f>J930</f>
        <v>0</v>
      </c>
      <c r="K79" s="145"/>
      <c r="L79" s="149"/>
    </row>
    <row r="80" spans="2:12" s="10" customFormat="1" ht="19.95" customHeight="1">
      <c r="B80" s="144"/>
      <c r="C80" s="145"/>
      <c r="D80" s="146" t="s">
        <v>155</v>
      </c>
      <c r="E80" s="147"/>
      <c r="F80" s="147"/>
      <c r="G80" s="147"/>
      <c r="H80" s="147"/>
      <c r="I80" s="147"/>
      <c r="J80" s="148">
        <f>J963</f>
        <v>0</v>
      </c>
      <c r="K80" s="145"/>
      <c r="L80" s="149"/>
    </row>
    <row r="81" spans="1:31" s="10" customFormat="1" ht="19.95" customHeight="1">
      <c r="B81" s="144"/>
      <c r="C81" s="145"/>
      <c r="D81" s="146" t="s">
        <v>156</v>
      </c>
      <c r="E81" s="147"/>
      <c r="F81" s="147"/>
      <c r="G81" s="147"/>
      <c r="H81" s="147"/>
      <c r="I81" s="147"/>
      <c r="J81" s="148">
        <f>J1036</f>
        <v>0</v>
      </c>
      <c r="K81" s="145"/>
      <c r="L81" s="149"/>
    </row>
    <row r="82" spans="1:31" s="10" customFormat="1" ht="19.95" customHeight="1">
      <c r="B82" s="144"/>
      <c r="C82" s="145"/>
      <c r="D82" s="146" t="s">
        <v>157</v>
      </c>
      <c r="E82" s="147"/>
      <c r="F82" s="147"/>
      <c r="G82" s="147"/>
      <c r="H82" s="147"/>
      <c r="I82" s="147"/>
      <c r="J82" s="148">
        <f>J1065</f>
        <v>0</v>
      </c>
      <c r="K82" s="145"/>
      <c r="L82" s="149"/>
    </row>
    <row r="83" spans="1:31" s="10" customFormat="1" ht="19.95" customHeight="1">
      <c r="B83" s="144"/>
      <c r="C83" s="145"/>
      <c r="D83" s="146" t="s">
        <v>158</v>
      </c>
      <c r="E83" s="147"/>
      <c r="F83" s="147"/>
      <c r="G83" s="147"/>
      <c r="H83" s="147"/>
      <c r="I83" s="147"/>
      <c r="J83" s="148">
        <f>J1192</f>
        <v>0</v>
      </c>
      <c r="K83" s="145"/>
      <c r="L83" s="149"/>
    </row>
    <row r="84" spans="1:31" s="2" customFormat="1" ht="21.75" customHeight="1">
      <c r="A84" s="37"/>
      <c r="B84" s="38"/>
      <c r="C84" s="39"/>
      <c r="D84" s="39"/>
      <c r="E84" s="39"/>
      <c r="F84" s="39"/>
      <c r="G84" s="39"/>
      <c r="H84" s="39"/>
      <c r="I84" s="39"/>
      <c r="J84" s="39"/>
      <c r="K84" s="39"/>
      <c r="L84" s="110"/>
      <c r="S84" s="37"/>
      <c r="T84" s="37"/>
      <c r="U84" s="37"/>
      <c r="V84" s="37"/>
      <c r="W84" s="37"/>
      <c r="X84" s="37"/>
      <c r="Y84" s="37"/>
      <c r="Z84" s="37"/>
      <c r="AA84" s="37"/>
      <c r="AB84" s="37"/>
      <c r="AC84" s="37"/>
      <c r="AD84" s="37"/>
      <c r="AE84" s="37"/>
    </row>
    <row r="85" spans="1:31" s="2" customFormat="1" ht="6.9" customHeight="1">
      <c r="A85" s="37"/>
      <c r="B85" s="50"/>
      <c r="C85" s="51"/>
      <c r="D85" s="51"/>
      <c r="E85" s="51"/>
      <c r="F85" s="51"/>
      <c r="G85" s="51"/>
      <c r="H85" s="51"/>
      <c r="I85" s="51"/>
      <c r="J85" s="51"/>
      <c r="K85" s="51"/>
      <c r="L85" s="110"/>
      <c r="S85" s="37"/>
      <c r="T85" s="37"/>
      <c r="U85" s="37"/>
      <c r="V85" s="37"/>
      <c r="W85" s="37"/>
      <c r="X85" s="37"/>
      <c r="Y85" s="37"/>
      <c r="Z85" s="37"/>
      <c r="AA85" s="37"/>
      <c r="AB85" s="37"/>
      <c r="AC85" s="37"/>
      <c r="AD85" s="37"/>
      <c r="AE85" s="37"/>
    </row>
    <row r="89" spans="1:31" s="2" customFormat="1" ht="6.9" customHeight="1">
      <c r="A89" s="37"/>
      <c r="B89" s="52"/>
      <c r="C89" s="53"/>
      <c r="D89" s="53"/>
      <c r="E89" s="53"/>
      <c r="F89" s="53"/>
      <c r="G89" s="53"/>
      <c r="H89" s="53"/>
      <c r="I89" s="53"/>
      <c r="J89" s="53"/>
      <c r="K89" s="53"/>
      <c r="L89" s="110"/>
      <c r="S89" s="37"/>
      <c r="T89" s="37"/>
      <c r="U89" s="37"/>
      <c r="V89" s="37"/>
      <c r="W89" s="37"/>
      <c r="X89" s="37"/>
      <c r="Y89" s="37"/>
      <c r="Z89" s="37"/>
      <c r="AA89" s="37"/>
      <c r="AB89" s="37"/>
      <c r="AC89" s="37"/>
      <c r="AD89" s="37"/>
      <c r="AE89" s="37"/>
    </row>
    <row r="90" spans="1:31" s="2" customFormat="1" ht="24.9" customHeight="1">
      <c r="A90" s="37"/>
      <c r="B90" s="38"/>
      <c r="C90" s="26" t="s">
        <v>159</v>
      </c>
      <c r="D90" s="39"/>
      <c r="E90" s="39"/>
      <c r="F90" s="39"/>
      <c r="G90" s="39"/>
      <c r="H90" s="39"/>
      <c r="I90" s="39"/>
      <c r="J90" s="39"/>
      <c r="K90" s="39"/>
      <c r="L90" s="110"/>
      <c r="S90" s="37"/>
      <c r="T90" s="37"/>
      <c r="U90" s="37"/>
      <c r="V90" s="37"/>
      <c r="W90" s="37"/>
      <c r="X90" s="37"/>
      <c r="Y90" s="37"/>
      <c r="Z90" s="37"/>
      <c r="AA90" s="37"/>
      <c r="AB90" s="37"/>
      <c r="AC90" s="37"/>
      <c r="AD90" s="37"/>
      <c r="AE90" s="37"/>
    </row>
    <row r="91" spans="1:31" s="2" customFormat="1" ht="6.9" customHeight="1">
      <c r="A91" s="37"/>
      <c r="B91" s="38"/>
      <c r="C91" s="39"/>
      <c r="D91" s="39"/>
      <c r="E91" s="39"/>
      <c r="F91" s="39"/>
      <c r="G91" s="39"/>
      <c r="H91" s="39"/>
      <c r="I91" s="39"/>
      <c r="J91" s="39"/>
      <c r="K91" s="39"/>
      <c r="L91" s="110"/>
      <c r="S91" s="37"/>
      <c r="T91" s="37"/>
      <c r="U91" s="37"/>
      <c r="V91" s="37"/>
      <c r="W91" s="37"/>
      <c r="X91" s="37"/>
      <c r="Y91" s="37"/>
      <c r="Z91" s="37"/>
      <c r="AA91" s="37"/>
      <c r="AB91" s="37"/>
      <c r="AC91" s="37"/>
      <c r="AD91" s="37"/>
      <c r="AE91" s="37"/>
    </row>
    <row r="92" spans="1:31" s="2" customFormat="1" ht="12" customHeight="1">
      <c r="A92" s="37"/>
      <c r="B92" s="38"/>
      <c r="C92" s="32" t="s">
        <v>16</v>
      </c>
      <c r="D92" s="39"/>
      <c r="E92" s="39"/>
      <c r="F92" s="39"/>
      <c r="G92" s="39"/>
      <c r="H92" s="39"/>
      <c r="I92" s="39"/>
      <c r="J92" s="39"/>
      <c r="K92" s="39"/>
      <c r="L92" s="110"/>
      <c r="S92" s="37"/>
      <c r="T92" s="37"/>
      <c r="U92" s="37"/>
      <c r="V92" s="37"/>
      <c r="W92" s="37"/>
      <c r="X92" s="37"/>
      <c r="Y92" s="37"/>
      <c r="Z92" s="37"/>
      <c r="AA92" s="37"/>
      <c r="AB92" s="37"/>
      <c r="AC92" s="37"/>
      <c r="AD92" s="37"/>
      <c r="AE92" s="37"/>
    </row>
    <row r="93" spans="1:31" s="2" customFormat="1" ht="26.25" customHeight="1">
      <c r="A93" s="37"/>
      <c r="B93" s="38"/>
      <c r="C93" s="39"/>
      <c r="D93" s="39"/>
      <c r="E93" s="403" t="str">
        <f>E7</f>
        <v>STAVEBNÍ ÚPRAVY A PŘÍSTAVBA ČÁSTI OBJEKTU ZŠ V. HAVLA, PODĚBRADY</v>
      </c>
      <c r="F93" s="404"/>
      <c r="G93" s="404"/>
      <c r="H93" s="404"/>
      <c r="I93" s="39"/>
      <c r="J93" s="39"/>
      <c r="K93" s="39"/>
      <c r="L93" s="110"/>
      <c r="S93" s="37"/>
      <c r="T93" s="37"/>
      <c r="U93" s="37"/>
      <c r="V93" s="37"/>
      <c r="W93" s="37"/>
      <c r="X93" s="37"/>
      <c r="Y93" s="37"/>
      <c r="Z93" s="37"/>
      <c r="AA93" s="37"/>
      <c r="AB93" s="37"/>
      <c r="AC93" s="37"/>
      <c r="AD93" s="37"/>
      <c r="AE93" s="37"/>
    </row>
    <row r="94" spans="1:31" s="2" customFormat="1" ht="12" customHeight="1">
      <c r="A94" s="37"/>
      <c r="B94" s="38"/>
      <c r="C94" s="32" t="s">
        <v>129</v>
      </c>
      <c r="D94" s="39"/>
      <c r="E94" s="39"/>
      <c r="F94" s="39"/>
      <c r="G94" s="39"/>
      <c r="H94" s="39"/>
      <c r="I94" s="39"/>
      <c r="J94" s="39"/>
      <c r="K94" s="39"/>
      <c r="L94" s="110"/>
      <c r="S94" s="37"/>
      <c r="T94" s="37"/>
      <c r="U94" s="37"/>
      <c r="V94" s="37"/>
      <c r="W94" s="37"/>
      <c r="X94" s="37"/>
      <c r="Y94" s="37"/>
      <c r="Z94" s="37"/>
      <c r="AA94" s="37"/>
      <c r="AB94" s="37"/>
      <c r="AC94" s="37"/>
      <c r="AD94" s="37"/>
      <c r="AE94" s="37"/>
    </row>
    <row r="95" spans="1:31" s="2" customFormat="1" ht="16.5" customHeight="1">
      <c r="A95" s="37"/>
      <c r="B95" s="38"/>
      <c r="C95" s="39"/>
      <c r="D95" s="39"/>
      <c r="E95" s="391" t="str">
        <f>E9</f>
        <v>A - Stavební část</v>
      </c>
      <c r="F95" s="402"/>
      <c r="G95" s="402"/>
      <c r="H95" s="402"/>
      <c r="I95" s="39"/>
      <c r="J95" s="39"/>
      <c r="K95" s="39"/>
      <c r="L95" s="110"/>
      <c r="S95" s="37"/>
      <c r="T95" s="37"/>
      <c r="U95" s="37"/>
      <c r="V95" s="37"/>
      <c r="W95" s="37"/>
      <c r="X95" s="37"/>
      <c r="Y95" s="37"/>
      <c r="Z95" s="37"/>
      <c r="AA95" s="37"/>
      <c r="AB95" s="37"/>
      <c r="AC95" s="37"/>
      <c r="AD95" s="37"/>
      <c r="AE95" s="37"/>
    </row>
    <row r="96" spans="1:31" s="2" customFormat="1" ht="6.9" customHeight="1">
      <c r="A96" s="37"/>
      <c r="B96" s="38"/>
      <c r="C96" s="39"/>
      <c r="D96" s="39"/>
      <c r="E96" s="39"/>
      <c r="F96" s="39"/>
      <c r="G96" s="39"/>
      <c r="H96" s="39"/>
      <c r="I96" s="39"/>
      <c r="J96" s="39"/>
      <c r="K96" s="39"/>
      <c r="L96" s="110"/>
      <c r="S96" s="37"/>
      <c r="T96" s="37"/>
      <c r="U96" s="37"/>
      <c r="V96" s="37"/>
      <c r="W96" s="37"/>
      <c r="X96" s="37"/>
      <c r="Y96" s="37"/>
      <c r="Z96" s="37"/>
      <c r="AA96" s="37"/>
      <c r="AB96" s="37"/>
      <c r="AC96" s="37"/>
      <c r="AD96" s="37"/>
      <c r="AE96" s="37"/>
    </row>
    <row r="97" spans="1:65" s="2" customFormat="1" ht="12" customHeight="1">
      <c r="A97" s="37"/>
      <c r="B97" s="38"/>
      <c r="C97" s="32" t="s">
        <v>21</v>
      </c>
      <c r="D97" s="39"/>
      <c r="E97" s="39"/>
      <c r="F97" s="30" t="str">
        <f>F12</f>
        <v>Poděbrady</v>
      </c>
      <c r="G97" s="39"/>
      <c r="H97" s="39"/>
      <c r="I97" s="32" t="s">
        <v>23</v>
      </c>
      <c r="J97" s="62" t="str">
        <f>IF(J12="","",J12)</f>
        <v>24. 7. 2026</v>
      </c>
      <c r="K97" s="39"/>
      <c r="L97" s="110"/>
      <c r="S97" s="37"/>
      <c r="T97" s="37"/>
      <c r="U97" s="37"/>
      <c r="V97" s="37"/>
      <c r="W97" s="37"/>
      <c r="X97" s="37"/>
      <c r="Y97" s="37"/>
      <c r="Z97" s="37"/>
      <c r="AA97" s="37"/>
      <c r="AB97" s="37"/>
      <c r="AC97" s="37"/>
      <c r="AD97" s="37"/>
      <c r="AE97" s="37"/>
    </row>
    <row r="98" spans="1:65" s="2" customFormat="1" ht="6.9" customHeight="1">
      <c r="A98" s="37"/>
      <c r="B98" s="38"/>
      <c r="C98" s="39"/>
      <c r="D98" s="39"/>
      <c r="E98" s="39"/>
      <c r="F98" s="39"/>
      <c r="G98" s="39"/>
      <c r="H98" s="39"/>
      <c r="I98" s="39"/>
      <c r="J98" s="39"/>
      <c r="K98" s="39"/>
      <c r="L98" s="110"/>
      <c r="S98" s="37"/>
      <c r="T98" s="37"/>
      <c r="U98" s="37"/>
      <c r="V98" s="37"/>
      <c r="W98" s="37"/>
      <c r="X98" s="37"/>
      <c r="Y98" s="37"/>
      <c r="Z98" s="37"/>
      <c r="AA98" s="37"/>
      <c r="AB98" s="37"/>
      <c r="AC98" s="37"/>
      <c r="AD98" s="37"/>
      <c r="AE98" s="37"/>
    </row>
    <row r="99" spans="1:65" s="2" customFormat="1" ht="40.049999999999997" customHeight="1">
      <c r="A99" s="37"/>
      <c r="B99" s="38"/>
      <c r="C99" s="32" t="s">
        <v>25</v>
      </c>
      <c r="D99" s="39"/>
      <c r="E99" s="39"/>
      <c r="F99" s="30" t="str">
        <f>E15</f>
        <v>MĚSTO PODĚBRADY, JIŘÍHO NÁMĚSTÍ 20/1</v>
      </c>
      <c r="G99" s="39"/>
      <c r="H99" s="39"/>
      <c r="I99" s="32" t="s">
        <v>33</v>
      </c>
      <c r="J99" s="35" t="str">
        <f>E21</f>
        <v>AZ PROJECT spol. s r.o., Plynárenská 830, Kolín</v>
      </c>
      <c r="K99" s="39"/>
      <c r="L99" s="110"/>
      <c r="S99" s="37"/>
      <c r="T99" s="37"/>
      <c r="U99" s="37"/>
      <c r="V99" s="37"/>
      <c r="W99" s="37"/>
      <c r="X99" s="37"/>
      <c r="Y99" s="37"/>
      <c r="Z99" s="37"/>
      <c r="AA99" s="37"/>
      <c r="AB99" s="37"/>
      <c r="AC99" s="37"/>
      <c r="AD99" s="37"/>
      <c r="AE99" s="37"/>
    </row>
    <row r="100" spans="1:65" s="2" customFormat="1" ht="15.15" customHeight="1">
      <c r="A100" s="37"/>
      <c r="B100" s="38"/>
      <c r="C100" s="32" t="s">
        <v>31</v>
      </c>
      <c r="D100" s="39"/>
      <c r="E100" s="39"/>
      <c r="F100" s="30" t="str">
        <f>IF(E18="","",E18)</f>
        <v>Vyplň údaj</v>
      </c>
      <c r="G100" s="39"/>
      <c r="H100" s="39"/>
      <c r="I100" s="32" t="s">
        <v>38</v>
      </c>
      <c r="J100" s="35" t="str">
        <f>E24</f>
        <v>Ing. Luboš Michalec</v>
      </c>
      <c r="K100" s="39"/>
      <c r="L100" s="110"/>
      <c r="S100" s="37"/>
      <c r="T100" s="37"/>
      <c r="U100" s="37"/>
      <c r="V100" s="37"/>
      <c r="W100" s="37"/>
      <c r="X100" s="37"/>
      <c r="Y100" s="37"/>
      <c r="Z100" s="37"/>
      <c r="AA100" s="37"/>
      <c r="AB100" s="37"/>
      <c r="AC100" s="37"/>
      <c r="AD100" s="37"/>
      <c r="AE100" s="37"/>
    </row>
    <row r="101" spans="1:65" s="2" customFormat="1" ht="10.35" customHeight="1">
      <c r="A101" s="37"/>
      <c r="B101" s="38"/>
      <c r="C101" s="39"/>
      <c r="D101" s="39"/>
      <c r="E101" s="39"/>
      <c r="F101" s="39"/>
      <c r="G101" s="39"/>
      <c r="H101" s="39"/>
      <c r="I101" s="39"/>
      <c r="J101" s="39"/>
      <c r="K101" s="39"/>
      <c r="L101" s="110"/>
      <c r="S101" s="37"/>
      <c r="T101" s="37"/>
      <c r="U101" s="37"/>
      <c r="V101" s="37"/>
      <c r="W101" s="37"/>
      <c r="X101" s="37"/>
      <c r="Y101" s="37"/>
      <c r="Z101" s="37"/>
      <c r="AA101" s="37"/>
      <c r="AB101" s="37"/>
      <c r="AC101" s="37"/>
      <c r="AD101" s="37"/>
      <c r="AE101" s="37"/>
    </row>
    <row r="102" spans="1:65" s="11" customFormat="1" ht="29.25" customHeight="1">
      <c r="A102" s="150"/>
      <c r="B102" s="151"/>
      <c r="C102" s="152" t="s">
        <v>160</v>
      </c>
      <c r="D102" s="153" t="s">
        <v>63</v>
      </c>
      <c r="E102" s="153" t="s">
        <v>59</v>
      </c>
      <c r="F102" s="153" t="s">
        <v>60</v>
      </c>
      <c r="G102" s="153" t="s">
        <v>161</v>
      </c>
      <c r="H102" s="153" t="s">
        <v>162</v>
      </c>
      <c r="I102" s="153" t="s">
        <v>163</v>
      </c>
      <c r="J102" s="153" t="s">
        <v>133</v>
      </c>
      <c r="K102" s="154" t="s">
        <v>164</v>
      </c>
      <c r="L102" s="155"/>
      <c r="M102" s="71" t="s">
        <v>19</v>
      </c>
      <c r="N102" s="72" t="s">
        <v>48</v>
      </c>
      <c r="O102" s="72" t="s">
        <v>165</v>
      </c>
      <c r="P102" s="72" t="s">
        <v>166</v>
      </c>
      <c r="Q102" s="72" t="s">
        <v>167</v>
      </c>
      <c r="R102" s="72" t="s">
        <v>168</v>
      </c>
      <c r="S102" s="72" t="s">
        <v>169</v>
      </c>
      <c r="T102" s="73" t="s">
        <v>170</v>
      </c>
      <c r="U102" s="150"/>
      <c r="V102" s="150"/>
      <c r="W102" s="150"/>
      <c r="X102" s="150"/>
      <c r="Y102" s="150"/>
      <c r="Z102" s="150"/>
      <c r="AA102" s="150"/>
      <c r="AB102" s="150"/>
      <c r="AC102" s="150"/>
      <c r="AD102" s="150"/>
      <c r="AE102" s="150"/>
    </row>
    <row r="103" spans="1:65" s="2" customFormat="1" ht="22.8" customHeight="1">
      <c r="A103" s="37"/>
      <c r="B103" s="38"/>
      <c r="C103" s="78" t="s">
        <v>171</v>
      </c>
      <c r="D103" s="39"/>
      <c r="E103" s="39"/>
      <c r="F103" s="39"/>
      <c r="G103" s="39"/>
      <c r="H103" s="39"/>
      <c r="I103" s="39"/>
      <c r="J103" s="156">
        <f>BK103</f>
        <v>0</v>
      </c>
      <c r="K103" s="39"/>
      <c r="L103" s="42"/>
      <c r="M103" s="74"/>
      <c r="N103" s="157"/>
      <c r="O103" s="75"/>
      <c r="P103" s="158">
        <f>P104+P329</f>
        <v>0</v>
      </c>
      <c r="Q103" s="75"/>
      <c r="R103" s="158">
        <f>R104+R329</f>
        <v>164.28913292458003</v>
      </c>
      <c r="S103" s="75"/>
      <c r="T103" s="159">
        <f>T104+T329</f>
        <v>213.12839575999999</v>
      </c>
      <c r="U103" s="37"/>
      <c r="V103" s="37"/>
      <c r="W103" s="37"/>
      <c r="X103" s="37"/>
      <c r="Y103" s="37"/>
      <c r="Z103" s="37"/>
      <c r="AA103" s="37"/>
      <c r="AB103" s="37"/>
      <c r="AC103" s="37"/>
      <c r="AD103" s="37"/>
      <c r="AE103" s="37"/>
      <c r="AT103" s="20" t="s">
        <v>77</v>
      </c>
      <c r="AU103" s="20" t="s">
        <v>134</v>
      </c>
      <c r="BK103" s="160">
        <f>BK104+BK329</f>
        <v>0</v>
      </c>
    </row>
    <row r="104" spans="1:65" s="12" customFormat="1" ht="25.95" customHeight="1">
      <c r="B104" s="161"/>
      <c r="C104" s="162"/>
      <c r="D104" s="163" t="s">
        <v>77</v>
      </c>
      <c r="E104" s="164" t="s">
        <v>172</v>
      </c>
      <c r="F104" s="164" t="s">
        <v>173</v>
      </c>
      <c r="G104" s="162"/>
      <c r="H104" s="162"/>
      <c r="I104" s="165"/>
      <c r="J104" s="166">
        <f>BK104</f>
        <v>0</v>
      </c>
      <c r="K104" s="162"/>
      <c r="L104" s="167"/>
      <c r="M104" s="168"/>
      <c r="N104" s="169"/>
      <c r="O104" s="169"/>
      <c r="P104" s="170">
        <f>P105+P110+P136+P152+P200+P306+P326</f>
        <v>0</v>
      </c>
      <c r="Q104" s="169"/>
      <c r="R104" s="170">
        <f>R105+R110+R136+R152+R200+R306+R326</f>
        <v>12.310887409999999</v>
      </c>
      <c r="S104" s="169"/>
      <c r="T104" s="171">
        <f>T105+T110+T136+T152+T200+T306+T326</f>
        <v>185.25460397999998</v>
      </c>
      <c r="AR104" s="172" t="s">
        <v>86</v>
      </c>
      <c r="AT104" s="173" t="s">
        <v>77</v>
      </c>
      <c r="AU104" s="173" t="s">
        <v>78</v>
      </c>
      <c r="AY104" s="172" t="s">
        <v>174</v>
      </c>
      <c r="BK104" s="174">
        <f>BK105+BK110+BK136+BK152+BK200+BK306+BK326</f>
        <v>0</v>
      </c>
    </row>
    <row r="105" spans="1:65" s="12" customFormat="1" ht="22.8" customHeight="1">
      <c r="B105" s="161"/>
      <c r="C105" s="162"/>
      <c r="D105" s="163" t="s">
        <v>77</v>
      </c>
      <c r="E105" s="175" t="s">
        <v>86</v>
      </c>
      <c r="F105" s="175" t="s">
        <v>175</v>
      </c>
      <c r="G105" s="162"/>
      <c r="H105" s="162"/>
      <c r="I105" s="165"/>
      <c r="J105" s="176">
        <f>BK105</f>
        <v>0</v>
      </c>
      <c r="K105" s="162"/>
      <c r="L105" s="167"/>
      <c r="M105" s="168"/>
      <c r="N105" s="169"/>
      <c r="O105" s="169"/>
      <c r="P105" s="170">
        <f>SUM(P106:P109)</f>
        <v>0</v>
      </c>
      <c r="Q105" s="169"/>
      <c r="R105" s="170">
        <f>SUM(R106:R109)</f>
        <v>0</v>
      </c>
      <c r="S105" s="169"/>
      <c r="T105" s="171">
        <f>SUM(T106:T109)</f>
        <v>0</v>
      </c>
      <c r="AR105" s="172" t="s">
        <v>86</v>
      </c>
      <c r="AT105" s="173" t="s">
        <v>77</v>
      </c>
      <c r="AU105" s="173" t="s">
        <v>86</v>
      </c>
      <c r="AY105" s="172" t="s">
        <v>174</v>
      </c>
      <c r="BK105" s="174">
        <f>SUM(BK106:BK109)</f>
        <v>0</v>
      </c>
    </row>
    <row r="106" spans="1:65" s="2" customFormat="1" ht="44.25" customHeight="1">
      <c r="A106" s="37"/>
      <c r="B106" s="38"/>
      <c r="C106" s="177" t="s">
        <v>86</v>
      </c>
      <c r="D106" s="177" t="s">
        <v>176</v>
      </c>
      <c r="E106" s="178" t="s">
        <v>177</v>
      </c>
      <c r="F106" s="179" t="s">
        <v>178</v>
      </c>
      <c r="G106" s="180" t="s">
        <v>179</v>
      </c>
      <c r="H106" s="181">
        <v>1.5</v>
      </c>
      <c r="I106" s="182"/>
      <c r="J106" s="183">
        <f>ROUND(I106*H106,2)</f>
        <v>0</v>
      </c>
      <c r="K106" s="179" t="s">
        <v>180</v>
      </c>
      <c r="L106" s="42"/>
      <c r="M106" s="184" t="s">
        <v>19</v>
      </c>
      <c r="N106" s="185" t="s">
        <v>49</v>
      </c>
      <c r="O106" s="67"/>
      <c r="P106" s="186">
        <f>O106*H106</f>
        <v>0</v>
      </c>
      <c r="Q106" s="186">
        <v>0</v>
      </c>
      <c r="R106" s="186">
        <f>Q106*H106</f>
        <v>0</v>
      </c>
      <c r="S106" s="186">
        <v>0</v>
      </c>
      <c r="T106" s="187">
        <f>S106*H106</f>
        <v>0</v>
      </c>
      <c r="U106" s="37"/>
      <c r="V106" s="37"/>
      <c r="W106" s="37"/>
      <c r="X106" s="37"/>
      <c r="Y106" s="37"/>
      <c r="Z106" s="37"/>
      <c r="AA106" s="37"/>
      <c r="AB106" s="37"/>
      <c r="AC106" s="37"/>
      <c r="AD106" s="37"/>
      <c r="AE106" s="37"/>
      <c r="AR106" s="188" t="s">
        <v>181</v>
      </c>
      <c r="AT106" s="188" t="s">
        <v>176</v>
      </c>
      <c r="AU106" s="188" t="s">
        <v>88</v>
      </c>
      <c r="AY106" s="20" t="s">
        <v>174</v>
      </c>
      <c r="BE106" s="189">
        <f>IF(N106="základní",J106,0)</f>
        <v>0</v>
      </c>
      <c r="BF106" s="189">
        <f>IF(N106="snížená",J106,0)</f>
        <v>0</v>
      </c>
      <c r="BG106" s="189">
        <f>IF(N106="zákl. přenesená",J106,0)</f>
        <v>0</v>
      </c>
      <c r="BH106" s="189">
        <f>IF(N106="sníž. přenesená",J106,0)</f>
        <v>0</v>
      </c>
      <c r="BI106" s="189">
        <f>IF(N106="nulová",J106,0)</f>
        <v>0</v>
      </c>
      <c r="BJ106" s="20" t="s">
        <v>86</v>
      </c>
      <c r="BK106" s="189">
        <f>ROUND(I106*H106,2)</f>
        <v>0</v>
      </c>
      <c r="BL106" s="20" t="s">
        <v>181</v>
      </c>
      <c r="BM106" s="188" t="s">
        <v>182</v>
      </c>
    </row>
    <row r="107" spans="1:65" s="2" customFormat="1">
      <c r="A107" s="37"/>
      <c r="B107" s="38"/>
      <c r="C107" s="39"/>
      <c r="D107" s="190" t="s">
        <v>183</v>
      </c>
      <c r="E107" s="39"/>
      <c r="F107" s="191" t="s">
        <v>184</v>
      </c>
      <c r="G107" s="39"/>
      <c r="H107" s="39"/>
      <c r="I107" s="192"/>
      <c r="J107" s="39"/>
      <c r="K107" s="39"/>
      <c r="L107" s="42"/>
      <c r="M107" s="193"/>
      <c r="N107" s="194"/>
      <c r="O107" s="67"/>
      <c r="P107" s="67"/>
      <c r="Q107" s="67"/>
      <c r="R107" s="67"/>
      <c r="S107" s="67"/>
      <c r="T107" s="68"/>
      <c r="U107" s="37"/>
      <c r="V107" s="37"/>
      <c r="W107" s="37"/>
      <c r="X107" s="37"/>
      <c r="Y107" s="37"/>
      <c r="Z107" s="37"/>
      <c r="AA107" s="37"/>
      <c r="AB107" s="37"/>
      <c r="AC107" s="37"/>
      <c r="AD107" s="37"/>
      <c r="AE107" s="37"/>
      <c r="AT107" s="20" t="s">
        <v>183</v>
      </c>
      <c r="AU107" s="20" t="s">
        <v>88</v>
      </c>
    </row>
    <row r="108" spans="1:65" s="2" customFormat="1" ht="44.25" customHeight="1">
      <c r="A108" s="37"/>
      <c r="B108" s="38"/>
      <c r="C108" s="177" t="s">
        <v>88</v>
      </c>
      <c r="D108" s="177" t="s">
        <v>176</v>
      </c>
      <c r="E108" s="178" t="s">
        <v>185</v>
      </c>
      <c r="F108" s="179" t="s">
        <v>186</v>
      </c>
      <c r="G108" s="180" t="s">
        <v>179</v>
      </c>
      <c r="H108" s="181">
        <v>1.5</v>
      </c>
      <c r="I108" s="182"/>
      <c r="J108" s="183">
        <f>ROUND(I108*H108,2)</f>
        <v>0</v>
      </c>
      <c r="K108" s="179" t="s">
        <v>180</v>
      </c>
      <c r="L108" s="42"/>
      <c r="M108" s="184" t="s">
        <v>19</v>
      </c>
      <c r="N108" s="185" t="s">
        <v>49</v>
      </c>
      <c r="O108" s="67"/>
      <c r="P108" s="186">
        <f>O108*H108</f>
        <v>0</v>
      </c>
      <c r="Q108" s="186">
        <v>0</v>
      </c>
      <c r="R108" s="186">
        <f>Q108*H108</f>
        <v>0</v>
      </c>
      <c r="S108" s="186">
        <v>0</v>
      </c>
      <c r="T108" s="187">
        <f>S108*H108</f>
        <v>0</v>
      </c>
      <c r="U108" s="37"/>
      <c r="V108" s="37"/>
      <c r="W108" s="37"/>
      <c r="X108" s="37"/>
      <c r="Y108" s="37"/>
      <c r="Z108" s="37"/>
      <c r="AA108" s="37"/>
      <c r="AB108" s="37"/>
      <c r="AC108" s="37"/>
      <c r="AD108" s="37"/>
      <c r="AE108" s="37"/>
      <c r="AR108" s="188" t="s">
        <v>181</v>
      </c>
      <c r="AT108" s="188" t="s">
        <v>176</v>
      </c>
      <c r="AU108" s="188" t="s">
        <v>88</v>
      </c>
      <c r="AY108" s="20" t="s">
        <v>174</v>
      </c>
      <c r="BE108" s="189">
        <f>IF(N108="základní",J108,0)</f>
        <v>0</v>
      </c>
      <c r="BF108" s="189">
        <f>IF(N108="snížená",J108,0)</f>
        <v>0</v>
      </c>
      <c r="BG108" s="189">
        <f>IF(N108="zákl. přenesená",J108,0)</f>
        <v>0</v>
      </c>
      <c r="BH108" s="189">
        <f>IF(N108="sníž. přenesená",J108,0)</f>
        <v>0</v>
      </c>
      <c r="BI108" s="189">
        <f>IF(N108="nulová",J108,0)</f>
        <v>0</v>
      </c>
      <c r="BJ108" s="20" t="s">
        <v>86</v>
      </c>
      <c r="BK108" s="189">
        <f>ROUND(I108*H108,2)</f>
        <v>0</v>
      </c>
      <c r="BL108" s="20" t="s">
        <v>181</v>
      </c>
      <c r="BM108" s="188" t="s">
        <v>187</v>
      </c>
    </row>
    <row r="109" spans="1:65" s="2" customFormat="1">
      <c r="A109" s="37"/>
      <c r="B109" s="38"/>
      <c r="C109" s="39"/>
      <c r="D109" s="190" t="s">
        <v>183</v>
      </c>
      <c r="E109" s="39"/>
      <c r="F109" s="191" t="s">
        <v>188</v>
      </c>
      <c r="G109" s="39"/>
      <c r="H109" s="39"/>
      <c r="I109" s="192"/>
      <c r="J109" s="39"/>
      <c r="K109" s="39"/>
      <c r="L109" s="42"/>
      <c r="M109" s="193"/>
      <c r="N109" s="194"/>
      <c r="O109" s="67"/>
      <c r="P109" s="67"/>
      <c r="Q109" s="67"/>
      <c r="R109" s="67"/>
      <c r="S109" s="67"/>
      <c r="T109" s="68"/>
      <c r="U109" s="37"/>
      <c r="V109" s="37"/>
      <c r="W109" s="37"/>
      <c r="X109" s="37"/>
      <c r="Y109" s="37"/>
      <c r="Z109" s="37"/>
      <c r="AA109" s="37"/>
      <c r="AB109" s="37"/>
      <c r="AC109" s="37"/>
      <c r="AD109" s="37"/>
      <c r="AE109" s="37"/>
      <c r="AT109" s="20" t="s">
        <v>183</v>
      </c>
      <c r="AU109" s="20" t="s">
        <v>88</v>
      </c>
    </row>
    <row r="110" spans="1:65" s="12" customFormat="1" ht="22.8" customHeight="1">
      <c r="B110" s="161"/>
      <c r="C110" s="162"/>
      <c r="D110" s="163" t="s">
        <v>77</v>
      </c>
      <c r="E110" s="175" t="s">
        <v>88</v>
      </c>
      <c r="F110" s="175" t="s">
        <v>189</v>
      </c>
      <c r="G110" s="162"/>
      <c r="H110" s="162"/>
      <c r="I110" s="165"/>
      <c r="J110" s="176">
        <f>BK110</f>
        <v>0</v>
      </c>
      <c r="K110" s="162"/>
      <c r="L110" s="167"/>
      <c r="M110" s="168"/>
      <c r="N110" s="169"/>
      <c r="O110" s="169"/>
      <c r="P110" s="170">
        <f>SUM(P111:P135)</f>
        <v>0</v>
      </c>
      <c r="Q110" s="169"/>
      <c r="R110" s="170">
        <f>SUM(R111:R135)</f>
        <v>0.78615360999999995</v>
      </c>
      <c r="S110" s="169"/>
      <c r="T110" s="171">
        <f>SUM(T111:T135)</f>
        <v>0</v>
      </c>
      <c r="AR110" s="172" t="s">
        <v>86</v>
      </c>
      <c r="AT110" s="173" t="s">
        <v>77</v>
      </c>
      <c r="AU110" s="173" t="s">
        <v>86</v>
      </c>
      <c r="AY110" s="172" t="s">
        <v>174</v>
      </c>
      <c r="BK110" s="174">
        <f>SUM(BK111:BK135)</f>
        <v>0</v>
      </c>
    </row>
    <row r="111" spans="1:65" s="2" customFormat="1" ht="24.15" customHeight="1">
      <c r="A111" s="37"/>
      <c r="B111" s="38"/>
      <c r="C111" s="177" t="s">
        <v>190</v>
      </c>
      <c r="D111" s="177" t="s">
        <v>176</v>
      </c>
      <c r="E111" s="178" t="s">
        <v>191</v>
      </c>
      <c r="F111" s="179" t="s">
        <v>192</v>
      </c>
      <c r="G111" s="180" t="s">
        <v>111</v>
      </c>
      <c r="H111" s="181">
        <v>6.1</v>
      </c>
      <c r="I111" s="182"/>
      <c r="J111" s="183">
        <f>ROUND(I111*H111,2)</f>
        <v>0</v>
      </c>
      <c r="K111" s="179" t="s">
        <v>180</v>
      </c>
      <c r="L111" s="42"/>
      <c r="M111" s="184" t="s">
        <v>19</v>
      </c>
      <c r="N111" s="185" t="s">
        <v>49</v>
      </c>
      <c r="O111" s="67"/>
      <c r="P111" s="186">
        <f>O111*H111</f>
        <v>0</v>
      </c>
      <c r="Q111" s="186">
        <v>3.3E-4</v>
      </c>
      <c r="R111" s="186">
        <f>Q111*H111</f>
        <v>2.013E-3</v>
      </c>
      <c r="S111" s="186">
        <v>0</v>
      </c>
      <c r="T111" s="187">
        <f>S111*H111</f>
        <v>0</v>
      </c>
      <c r="U111" s="37"/>
      <c r="V111" s="37"/>
      <c r="W111" s="37"/>
      <c r="X111" s="37"/>
      <c r="Y111" s="37"/>
      <c r="Z111" s="37"/>
      <c r="AA111" s="37"/>
      <c r="AB111" s="37"/>
      <c r="AC111" s="37"/>
      <c r="AD111" s="37"/>
      <c r="AE111" s="37"/>
      <c r="AR111" s="188" t="s">
        <v>181</v>
      </c>
      <c r="AT111" s="188" t="s">
        <v>176</v>
      </c>
      <c r="AU111" s="188" t="s">
        <v>88</v>
      </c>
      <c r="AY111" s="20" t="s">
        <v>174</v>
      </c>
      <c r="BE111" s="189">
        <f>IF(N111="základní",J111,0)</f>
        <v>0</v>
      </c>
      <c r="BF111" s="189">
        <f>IF(N111="snížená",J111,0)</f>
        <v>0</v>
      </c>
      <c r="BG111" s="189">
        <f>IF(N111="zákl. přenesená",J111,0)</f>
        <v>0</v>
      </c>
      <c r="BH111" s="189">
        <f>IF(N111="sníž. přenesená",J111,0)</f>
        <v>0</v>
      </c>
      <c r="BI111" s="189">
        <f>IF(N111="nulová",J111,0)</f>
        <v>0</v>
      </c>
      <c r="BJ111" s="20" t="s">
        <v>86</v>
      </c>
      <c r="BK111" s="189">
        <f>ROUND(I111*H111,2)</f>
        <v>0</v>
      </c>
      <c r="BL111" s="20" t="s">
        <v>181</v>
      </c>
      <c r="BM111" s="188" t="s">
        <v>193</v>
      </c>
    </row>
    <row r="112" spans="1:65" s="2" customFormat="1">
      <c r="A112" s="37"/>
      <c r="B112" s="38"/>
      <c r="C112" s="39"/>
      <c r="D112" s="190" t="s">
        <v>183</v>
      </c>
      <c r="E112" s="39"/>
      <c r="F112" s="191" t="s">
        <v>194</v>
      </c>
      <c r="G112" s="39"/>
      <c r="H112" s="39"/>
      <c r="I112" s="192"/>
      <c r="J112" s="39"/>
      <c r="K112" s="39"/>
      <c r="L112" s="42"/>
      <c r="M112" s="193"/>
      <c r="N112" s="194"/>
      <c r="O112" s="67"/>
      <c r="P112" s="67"/>
      <c r="Q112" s="67"/>
      <c r="R112" s="67"/>
      <c r="S112" s="67"/>
      <c r="T112" s="68"/>
      <c r="U112" s="37"/>
      <c r="V112" s="37"/>
      <c r="W112" s="37"/>
      <c r="X112" s="37"/>
      <c r="Y112" s="37"/>
      <c r="Z112" s="37"/>
      <c r="AA112" s="37"/>
      <c r="AB112" s="37"/>
      <c r="AC112" s="37"/>
      <c r="AD112" s="37"/>
      <c r="AE112" s="37"/>
      <c r="AT112" s="20" t="s">
        <v>183</v>
      </c>
      <c r="AU112" s="20" t="s">
        <v>88</v>
      </c>
    </row>
    <row r="113" spans="1:65" s="13" customFormat="1">
      <c r="B113" s="195"/>
      <c r="C113" s="196"/>
      <c r="D113" s="197" t="s">
        <v>195</v>
      </c>
      <c r="E113" s="198" t="s">
        <v>19</v>
      </c>
      <c r="F113" s="199" t="s">
        <v>196</v>
      </c>
      <c r="G113" s="196"/>
      <c r="H113" s="200">
        <v>5.32</v>
      </c>
      <c r="I113" s="201"/>
      <c r="J113" s="196"/>
      <c r="K113" s="196"/>
      <c r="L113" s="202"/>
      <c r="M113" s="203"/>
      <c r="N113" s="204"/>
      <c r="O113" s="204"/>
      <c r="P113" s="204"/>
      <c r="Q113" s="204"/>
      <c r="R113" s="204"/>
      <c r="S113" s="204"/>
      <c r="T113" s="205"/>
      <c r="AT113" s="206" t="s">
        <v>195</v>
      </c>
      <c r="AU113" s="206" t="s">
        <v>88</v>
      </c>
      <c r="AV113" s="13" t="s">
        <v>88</v>
      </c>
      <c r="AW113" s="13" t="s">
        <v>35</v>
      </c>
      <c r="AX113" s="13" t="s">
        <v>78</v>
      </c>
      <c r="AY113" s="206" t="s">
        <v>174</v>
      </c>
    </row>
    <row r="114" spans="1:65" s="13" customFormat="1">
      <c r="B114" s="195"/>
      <c r="C114" s="196"/>
      <c r="D114" s="197" t="s">
        <v>195</v>
      </c>
      <c r="E114" s="198" t="s">
        <v>19</v>
      </c>
      <c r="F114" s="199" t="s">
        <v>197</v>
      </c>
      <c r="G114" s="196"/>
      <c r="H114" s="200">
        <v>0.78</v>
      </c>
      <c r="I114" s="201"/>
      <c r="J114" s="196"/>
      <c r="K114" s="196"/>
      <c r="L114" s="202"/>
      <c r="M114" s="203"/>
      <c r="N114" s="204"/>
      <c r="O114" s="204"/>
      <c r="P114" s="204"/>
      <c r="Q114" s="204"/>
      <c r="R114" s="204"/>
      <c r="S114" s="204"/>
      <c r="T114" s="205"/>
      <c r="AT114" s="206" t="s">
        <v>195</v>
      </c>
      <c r="AU114" s="206" t="s">
        <v>88</v>
      </c>
      <c r="AV114" s="13" t="s">
        <v>88</v>
      </c>
      <c r="AW114" s="13" t="s">
        <v>35</v>
      </c>
      <c r="AX114" s="13" t="s">
        <v>78</v>
      </c>
      <c r="AY114" s="206" t="s">
        <v>174</v>
      </c>
    </row>
    <row r="115" spans="1:65" s="14" customFormat="1">
      <c r="B115" s="207"/>
      <c r="C115" s="208"/>
      <c r="D115" s="197" t="s">
        <v>195</v>
      </c>
      <c r="E115" s="209" t="s">
        <v>19</v>
      </c>
      <c r="F115" s="210" t="s">
        <v>198</v>
      </c>
      <c r="G115" s="208"/>
      <c r="H115" s="211">
        <v>6.1</v>
      </c>
      <c r="I115" s="212"/>
      <c r="J115" s="208"/>
      <c r="K115" s="208"/>
      <c r="L115" s="213"/>
      <c r="M115" s="214"/>
      <c r="N115" s="215"/>
      <c r="O115" s="215"/>
      <c r="P115" s="215"/>
      <c r="Q115" s="215"/>
      <c r="R115" s="215"/>
      <c r="S115" s="215"/>
      <c r="T115" s="216"/>
      <c r="AT115" s="217" t="s">
        <v>195</v>
      </c>
      <c r="AU115" s="217" t="s">
        <v>88</v>
      </c>
      <c r="AV115" s="14" t="s">
        <v>181</v>
      </c>
      <c r="AW115" s="14" t="s">
        <v>35</v>
      </c>
      <c r="AX115" s="14" t="s">
        <v>86</v>
      </c>
      <c r="AY115" s="217" t="s">
        <v>174</v>
      </c>
    </row>
    <row r="116" spans="1:65" s="2" customFormat="1" ht="33" customHeight="1">
      <c r="A116" s="37"/>
      <c r="B116" s="38"/>
      <c r="C116" s="177" t="s">
        <v>181</v>
      </c>
      <c r="D116" s="177" t="s">
        <v>176</v>
      </c>
      <c r="E116" s="178" t="s">
        <v>199</v>
      </c>
      <c r="F116" s="179" t="s">
        <v>200</v>
      </c>
      <c r="G116" s="180" t="s">
        <v>179</v>
      </c>
      <c r="H116" s="181">
        <v>0.30499999999999999</v>
      </c>
      <c r="I116" s="182"/>
      <c r="J116" s="183">
        <f>ROUND(I116*H116,2)</f>
        <v>0</v>
      </c>
      <c r="K116" s="179" t="s">
        <v>180</v>
      </c>
      <c r="L116" s="42"/>
      <c r="M116" s="184" t="s">
        <v>19</v>
      </c>
      <c r="N116" s="185" t="s">
        <v>49</v>
      </c>
      <c r="O116" s="67"/>
      <c r="P116" s="186">
        <f>O116*H116</f>
        <v>0</v>
      </c>
      <c r="Q116" s="186">
        <v>2.5018699999999998</v>
      </c>
      <c r="R116" s="186">
        <f>Q116*H116</f>
        <v>0.7630703499999999</v>
      </c>
      <c r="S116" s="186">
        <v>0</v>
      </c>
      <c r="T116" s="187">
        <f>S116*H116</f>
        <v>0</v>
      </c>
      <c r="U116" s="37"/>
      <c r="V116" s="37"/>
      <c r="W116" s="37"/>
      <c r="X116" s="37"/>
      <c r="Y116" s="37"/>
      <c r="Z116" s="37"/>
      <c r="AA116" s="37"/>
      <c r="AB116" s="37"/>
      <c r="AC116" s="37"/>
      <c r="AD116" s="37"/>
      <c r="AE116" s="37"/>
      <c r="AR116" s="188" t="s">
        <v>181</v>
      </c>
      <c r="AT116" s="188" t="s">
        <v>176</v>
      </c>
      <c r="AU116" s="188" t="s">
        <v>88</v>
      </c>
      <c r="AY116" s="20" t="s">
        <v>174</v>
      </c>
      <c r="BE116" s="189">
        <f>IF(N116="základní",J116,0)</f>
        <v>0</v>
      </c>
      <c r="BF116" s="189">
        <f>IF(N116="snížená",J116,0)</f>
        <v>0</v>
      </c>
      <c r="BG116" s="189">
        <f>IF(N116="zákl. přenesená",J116,0)</f>
        <v>0</v>
      </c>
      <c r="BH116" s="189">
        <f>IF(N116="sníž. přenesená",J116,0)</f>
        <v>0</v>
      </c>
      <c r="BI116" s="189">
        <f>IF(N116="nulová",J116,0)</f>
        <v>0</v>
      </c>
      <c r="BJ116" s="20" t="s">
        <v>86</v>
      </c>
      <c r="BK116" s="189">
        <f>ROUND(I116*H116,2)</f>
        <v>0</v>
      </c>
      <c r="BL116" s="20" t="s">
        <v>181</v>
      </c>
      <c r="BM116" s="188" t="s">
        <v>201</v>
      </c>
    </row>
    <row r="117" spans="1:65" s="2" customFormat="1">
      <c r="A117" s="37"/>
      <c r="B117" s="38"/>
      <c r="C117" s="39"/>
      <c r="D117" s="190" t="s">
        <v>183</v>
      </c>
      <c r="E117" s="39"/>
      <c r="F117" s="191" t="s">
        <v>202</v>
      </c>
      <c r="G117" s="39"/>
      <c r="H117" s="39"/>
      <c r="I117" s="192"/>
      <c r="J117" s="39"/>
      <c r="K117" s="39"/>
      <c r="L117" s="42"/>
      <c r="M117" s="193"/>
      <c r="N117" s="194"/>
      <c r="O117" s="67"/>
      <c r="P117" s="67"/>
      <c r="Q117" s="67"/>
      <c r="R117" s="67"/>
      <c r="S117" s="67"/>
      <c r="T117" s="68"/>
      <c r="U117" s="37"/>
      <c r="V117" s="37"/>
      <c r="W117" s="37"/>
      <c r="X117" s="37"/>
      <c r="Y117" s="37"/>
      <c r="Z117" s="37"/>
      <c r="AA117" s="37"/>
      <c r="AB117" s="37"/>
      <c r="AC117" s="37"/>
      <c r="AD117" s="37"/>
      <c r="AE117" s="37"/>
      <c r="AT117" s="20" t="s">
        <v>183</v>
      </c>
      <c r="AU117" s="20" t="s">
        <v>88</v>
      </c>
    </row>
    <row r="118" spans="1:65" s="13" customFormat="1">
      <c r="B118" s="195"/>
      <c r="C118" s="196"/>
      <c r="D118" s="197" t="s">
        <v>195</v>
      </c>
      <c r="E118" s="198" t="s">
        <v>19</v>
      </c>
      <c r="F118" s="199" t="s">
        <v>203</v>
      </c>
      <c r="G118" s="196"/>
      <c r="H118" s="200">
        <v>0.26600000000000001</v>
      </c>
      <c r="I118" s="201"/>
      <c r="J118" s="196"/>
      <c r="K118" s="196"/>
      <c r="L118" s="202"/>
      <c r="M118" s="203"/>
      <c r="N118" s="204"/>
      <c r="O118" s="204"/>
      <c r="P118" s="204"/>
      <c r="Q118" s="204"/>
      <c r="R118" s="204"/>
      <c r="S118" s="204"/>
      <c r="T118" s="205"/>
      <c r="AT118" s="206" t="s">
        <v>195</v>
      </c>
      <c r="AU118" s="206" t="s">
        <v>88</v>
      </c>
      <c r="AV118" s="13" t="s">
        <v>88</v>
      </c>
      <c r="AW118" s="13" t="s">
        <v>35</v>
      </c>
      <c r="AX118" s="13" t="s">
        <v>78</v>
      </c>
      <c r="AY118" s="206" t="s">
        <v>174</v>
      </c>
    </row>
    <row r="119" spans="1:65" s="13" customFormat="1">
      <c r="B119" s="195"/>
      <c r="C119" s="196"/>
      <c r="D119" s="197" t="s">
        <v>195</v>
      </c>
      <c r="E119" s="198" t="s">
        <v>19</v>
      </c>
      <c r="F119" s="199" t="s">
        <v>204</v>
      </c>
      <c r="G119" s="196"/>
      <c r="H119" s="200">
        <v>3.9E-2</v>
      </c>
      <c r="I119" s="201"/>
      <c r="J119" s="196"/>
      <c r="K119" s="196"/>
      <c r="L119" s="202"/>
      <c r="M119" s="203"/>
      <c r="N119" s="204"/>
      <c r="O119" s="204"/>
      <c r="P119" s="204"/>
      <c r="Q119" s="204"/>
      <c r="R119" s="204"/>
      <c r="S119" s="204"/>
      <c r="T119" s="205"/>
      <c r="AT119" s="206" t="s">
        <v>195</v>
      </c>
      <c r="AU119" s="206" t="s">
        <v>88</v>
      </c>
      <c r="AV119" s="13" t="s">
        <v>88</v>
      </c>
      <c r="AW119" s="13" t="s">
        <v>35</v>
      </c>
      <c r="AX119" s="13" t="s">
        <v>78</v>
      </c>
      <c r="AY119" s="206" t="s">
        <v>174</v>
      </c>
    </row>
    <row r="120" spans="1:65" s="14" customFormat="1">
      <c r="B120" s="207"/>
      <c r="C120" s="208"/>
      <c r="D120" s="197" t="s">
        <v>195</v>
      </c>
      <c r="E120" s="209" t="s">
        <v>19</v>
      </c>
      <c r="F120" s="210" t="s">
        <v>198</v>
      </c>
      <c r="G120" s="208"/>
      <c r="H120" s="211">
        <v>0.30499999999999999</v>
      </c>
      <c r="I120" s="212"/>
      <c r="J120" s="208"/>
      <c r="K120" s="208"/>
      <c r="L120" s="213"/>
      <c r="M120" s="214"/>
      <c r="N120" s="215"/>
      <c r="O120" s="215"/>
      <c r="P120" s="215"/>
      <c r="Q120" s="215"/>
      <c r="R120" s="215"/>
      <c r="S120" s="215"/>
      <c r="T120" s="216"/>
      <c r="AT120" s="217" t="s">
        <v>195</v>
      </c>
      <c r="AU120" s="217" t="s">
        <v>88</v>
      </c>
      <c r="AV120" s="14" t="s">
        <v>181</v>
      </c>
      <c r="AW120" s="14" t="s">
        <v>35</v>
      </c>
      <c r="AX120" s="14" t="s">
        <v>86</v>
      </c>
      <c r="AY120" s="217" t="s">
        <v>174</v>
      </c>
    </row>
    <row r="121" spans="1:65" s="2" customFormat="1" ht="16.5" customHeight="1">
      <c r="A121" s="37"/>
      <c r="B121" s="38"/>
      <c r="C121" s="177" t="s">
        <v>205</v>
      </c>
      <c r="D121" s="177" t="s">
        <v>176</v>
      </c>
      <c r="E121" s="178" t="s">
        <v>206</v>
      </c>
      <c r="F121" s="179" t="s">
        <v>207</v>
      </c>
      <c r="G121" s="180" t="s">
        <v>111</v>
      </c>
      <c r="H121" s="181">
        <v>0.66</v>
      </c>
      <c r="I121" s="182"/>
      <c r="J121" s="183">
        <f>ROUND(I121*H121,2)</f>
        <v>0</v>
      </c>
      <c r="K121" s="179" t="s">
        <v>180</v>
      </c>
      <c r="L121" s="42"/>
      <c r="M121" s="184" t="s">
        <v>19</v>
      </c>
      <c r="N121" s="185" t="s">
        <v>49</v>
      </c>
      <c r="O121" s="67"/>
      <c r="P121" s="186">
        <f>O121*H121</f>
        <v>0</v>
      </c>
      <c r="Q121" s="186">
        <v>2.9399999999999999E-3</v>
      </c>
      <c r="R121" s="186">
        <f>Q121*H121</f>
        <v>1.9404000000000001E-3</v>
      </c>
      <c r="S121" s="186">
        <v>0</v>
      </c>
      <c r="T121" s="187">
        <f>S121*H121</f>
        <v>0</v>
      </c>
      <c r="U121" s="37"/>
      <c r="V121" s="37"/>
      <c r="W121" s="37"/>
      <c r="X121" s="37"/>
      <c r="Y121" s="37"/>
      <c r="Z121" s="37"/>
      <c r="AA121" s="37"/>
      <c r="AB121" s="37"/>
      <c r="AC121" s="37"/>
      <c r="AD121" s="37"/>
      <c r="AE121" s="37"/>
      <c r="AR121" s="188" t="s">
        <v>181</v>
      </c>
      <c r="AT121" s="188" t="s">
        <v>176</v>
      </c>
      <c r="AU121" s="188" t="s">
        <v>88</v>
      </c>
      <c r="AY121" s="20" t="s">
        <v>174</v>
      </c>
      <c r="BE121" s="189">
        <f>IF(N121="základní",J121,0)</f>
        <v>0</v>
      </c>
      <c r="BF121" s="189">
        <f>IF(N121="snížená",J121,0)</f>
        <v>0</v>
      </c>
      <c r="BG121" s="189">
        <f>IF(N121="zákl. přenesená",J121,0)</f>
        <v>0</v>
      </c>
      <c r="BH121" s="189">
        <f>IF(N121="sníž. přenesená",J121,0)</f>
        <v>0</v>
      </c>
      <c r="BI121" s="189">
        <f>IF(N121="nulová",J121,0)</f>
        <v>0</v>
      </c>
      <c r="BJ121" s="20" t="s">
        <v>86</v>
      </c>
      <c r="BK121" s="189">
        <f>ROUND(I121*H121,2)</f>
        <v>0</v>
      </c>
      <c r="BL121" s="20" t="s">
        <v>181</v>
      </c>
      <c r="BM121" s="188" t="s">
        <v>208</v>
      </c>
    </row>
    <row r="122" spans="1:65" s="2" customFormat="1">
      <c r="A122" s="37"/>
      <c r="B122" s="38"/>
      <c r="C122" s="39"/>
      <c r="D122" s="190" t="s">
        <v>183</v>
      </c>
      <c r="E122" s="39"/>
      <c r="F122" s="191" t="s">
        <v>209</v>
      </c>
      <c r="G122" s="39"/>
      <c r="H122" s="39"/>
      <c r="I122" s="192"/>
      <c r="J122" s="39"/>
      <c r="K122" s="39"/>
      <c r="L122" s="42"/>
      <c r="M122" s="193"/>
      <c r="N122" s="194"/>
      <c r="O122" s="67"/>
      <c r="P122" s="67"/>
      <c r="Q122" s="67"/>
      <c r="R122" s="67"/>
      <c r="S122" s="67"/>
      <c r="T122" s="68"/>
      <c r="U122" s="37"/>
      <c r="V122" s="37"/>
      <c r="W122" s="37"/>
      <c r="X122" s="37"/>
      <c r="Y122" s="37"/>
      <c r="Z122" s="37"/>
      <c r="AA122" s="37"/>
      <c r="AB122" s="37"/>
      <c r="AC122" s="37"/>
      <c r="AD122" s="37"/>
      <c r="AE122" s="37"/>
      <c r="AT122" s="20" t="s">
        <v>183</v>
      </c>
      <c r="AU122" s="20" t="s">
        <v>88</v>
      </c>
    </row>
    <row r="123" spans="1:65" s="13" customFormat="1">
      <c r="B123" s="195"/>
      <c r="C123" s="196"/>
      <c r="D123" s="197" t="s">
        <v>195</v>
      </c>
      <c r="E123" s="198" t="s">
        <v>19</v>
      </c>
      <c r="F123" s="199" t="s">
        <v>210</v>
      </c>
      <c r="G123" s="196"/>
      <c r="H123" s="200">
        <v>0.47</v>
      </c>
      <c r="I123" s="201"/>
      <c r="J123" s="196"/>
      <c r="K123" s="196"/>
      <c r="L123" s="202"/>
      <c r="M123" s="203"/>
      <c r="N123" s="204"/>
      <c r="O123" s="204"/>
      <c r="P123" s="204"/>
      <c r="Q123" s="204"/>
      <c r="R123" s="204"/>
      <c r="S123" s="204"/>
      <c r="T123" s="205"/>
      <c r="AT123" s="206" t="s">
        <v>195</v>
      </c>
      <c r="AU123" s="206" t="s">
        <v>88</v>
      </c>
      <c r="AV123" s="13" t="s">
        <v>88</v>
      </c>
      <c r="AW123" s="13" t="s">
        <v>35</v>
      </c>
      <c r="AX123" s="13" t="s">
        <v>78</v>
      </c>
      <c r="AY123" s="206" t="s">
        <v>174</v>
      </c>
    </row>
    <row r="124" spans="1:65" s="13" customFormat="1">
      <c r="B124" s="195"/>
      <c r="C124" s="196"/>
      <c r="D124" s="197" t="s">
        <v>195</v>
      </c>
      <c r="E124" s="198" t="s">
        <v>19</v>
      </c>
      <c r="F124" s="199" t="s">
        <v>211</v>
      </c>
      <c r="G124" s="196"/>
      <c r="H124" s="200">
        <v>0.19</v>
      </c>
      <c r="I124" s="201"/>
      <c r="J124" s="196"/>
      <c r="K124" s="196"/>
      <c r="L124" s="202"/>
      <c r="M124" s="203"/>
      <c r="N124" s="204"/>
      <c r="O124" s="204"/>
      <c r="P124" s="204"/>
      <c r="Q124" s="204"/>
      <c r="R124" s="204"/>
      <c r="S124" s="204"/>
      <c r="T124" s="205"/>
      <c r="AT124" s="206" t="s">
        <v>195</v>
      </c>
      <c r="AU124" s="206" t="s">
        <v>88</v>
      </c>
      <c r="AV124" s="13" t="s">
        <v>88</v>
      </c>
      <c r="AW124" s="13" t="s">
        <v>35</v>
      </c>
      <c r="AX124" s="13" t="s">
        <v>78</v>
      </c>
      <c r="AY124" s="206" t="s">
        <v>174</v>
      </c>
    </row>
    <row r="125" spans="1:65" s="14" customFormat="1">
      <c r="B125" s="207"/>
      <c r="C125" s="208"/>
      <c r="D125" s="197" t="s">
        <v>195</v>
      </c>
      <c r="E125" s="209" t="s">
        <v>19</v>
      </c>
      <c r="F125" s="210" t="s">
        <v>198</v>
      </c>
      <c r="G125" s="208"/>
      <c r="H125" s="211">
        <v>0.66</v>
      </c>
      <c r="I125" s="212"/>
      <c r="J125" s="208"/>
      <c r="K125" s="208"/>
      <c r="L125" s="213"/>
      <c r="M125" s="214"/>
      <c r="N125" s="215"/>
      <c r="O125" s="215"/>
      <c r="P125" s="215"/>
      <c r="Q125" s="215"/>
      <c r="R125" s="215"/>
      <c r="S125" s="215"/>
      <c r="T125" s="216"/>
      <c r="AT125" s="217" t="s">
        <v>195</v>
      </c>
      <c r="AU125" s="217" t="s">
        <v>88</v>
      </c>
      <c r="AV125" s="14" t="s">
        <v>181</v>
      </c>
      <c r="AW125" s="14" t="s">
        <v>35</v>
      </c>
      <c r="AX125" s="14" t="s">
        <v>86</v>
      </c>
      <c r="AY125" s="217" t="s">
        <v>174</v>
      </c>
    </row>
    <row r="126" spans="1:65" s="2" customFormat="1" ht="16.5" customHeight="1">
      <c r="A126" s="37"/>
      <c r="B126" s="38"/>
      <c r="C126" s="177" t="s">
        <v>212</v>
      </c>
      <c r="D126" s="177" t="s">
        <v>176</v>
      </c>
      <c r="E126" s="178" t="s">
        <v>213</v>
      </c>
      <c r="F126" s="179" t="s">
        <v>214</v>
      </c>
      <c r="G126" s="180" t="s">
        <v>111</v>
      </c>
      <c r="H126" s="181">
        <v>0.66</v>
      </c>
      <c r="I126" s="182"/>
      <c r="J126" s="183">
        <f>ROUND(I126*H126,2)</f>
        <v>0</v>
      </c>
      <c r="K126" s="179" t="s">
        <v>180</v>
      </c>
      <c r="L126" s="42"/>
      <c r="M126" s="184" t="s">
        <v>19</v>
      </c>
      <c r="N126" s="185" t="s">
        <v>49</v>
      </c>
      <c r="O126" s="67"/>
      <c r="P126" s="186">
        <f>O126*H126</f>
        <v>0</v>
      </c>
      <c r="Q126" s="186">
        <v>0</v>
      </c>
      <c r="R126" s="186">
        <f>Q126*H126</f>
        <v>0</v>
      </c>
      <c r="S126" s="186">
        <v>0</v>
      </c>
      <c r="T126" s="187">
        <f>S126*H126</f>
        <v>0</v>
      </c>
      <c r="U126" s="37"/>
      <c r="V126" s="37"/>
      <c r="W126" s="37"/>
      <c r="X126" s="37"/>
      <c r="Y126" s="37"/>
      <c r="Z126" s="37"/>
      <c r="AA126" s="37"/>
      <c r="AB126" s="37"/>
      <c r="AC126" s="37"/>
      <c r="AD126" s="37"/>
      <c r="AE126" s="37"/>
      <c r="AR126" s="188" t="s">
        <v>181</v>
      </c>
      <c r="AT126" s="188" t="s">
        <v>176</v>
      </c>
      <c r="AU126" s="188" t="s">
        <v>88</v>
      </c>
      <c r="AY126" s="20" t="s">
        <v>174</v>
      </c>
      <c r="BE126" s="189">
        <f>IF(N126="základní",J126,0)</f>
        <v>0</v>
      </c>
      <c r="BF126" s="189">
        <f>IF(N126="snížená",J126,0)</f>
        <v>0</v>
      </c>
      <c r="BG126" s="189">
        <f>IF(N126="zákl. přenesená",J126,0)</f>
        <v>0</v>
      </c>
      <c r="BH126" s="189">
        <f>IF(N126="sníž. přenesená",J126,0)</f>
        <v>0</v>
      </c>
      <c r="BI126" s="189">
        <f>IF(N126="nulová",J126,0)</f>
        <v>0</v>
      </c>
      <c r="BJ126" s="20" t="s">
        <v>86</v>
      </c>
      <c r="BK126" s="189">
        <f>ROUND(I126*H126,2)</f>
        <v>0</v>
      </c>
      <c r="BL126" s="20" t="s">
        <v>181</v>
      </c>
      <c r="BM126" s="188" t="s">
        <v>215</v>
      </c>
    </row>
    <row r="127" spans="1:65" s="2" customFormat="1">
      <c r="A127" s="37"/>
      <c r="B127" s="38"/>
      <c r="C127" s="39"/>
      <c r="D127" s="190" t="s">
        <v>183</v>
      </c>
      <c r="E127" s="39"/>
      <c r="F127" s="191" t="s">
        <v>216</v>
      </c>
      <c r="G127" s="39"/>
      <c r="H127" s="39"/>
      <c r="I127" s="192"/>
      <c r="J127" s="39"/>
      <c r="K127" s="39"/>
      <c r="L127" s="42"/>
      <c r="M127" s="193"/>
      <c r="N127" s="194"/>
      <c r="O127" s="67"/>
      <c r="P127" s="67"/>
      <c r="Q127" s="67"/>
      <c r="R127" s="67"/>
      <c r="S127" s="67"/>
      <c r="T127" s="68"/>
      <c r="U127" s="37"/>
      <c r="V127" s="37"/>
      <c r="W127" s="37"/>
      <c r="X127" s="37"/>
      <c r="Y127" s="37"/>
      <c r="Z127" s="37"/>
      <c r="AA127" s="37"/>
      <c r="AB127" s="37"/>
      <c r="AC127" s="37"/>
      <c r="AD127" s="37"/>
      <c r="AE127" s="37"/>
      <c r="AT127" s="20" t="s">
        <v>183</v>
      </c>
      <c r="AU127" s="20" t="s">
        <v>88</v>
      </c>
    </row>
    <row r="128" spans="1:65" s="13" customFormat="1">
      <c r="B128" s="195"/>
      <c r="C128" s="196"/>
      <c r="D128" s="197" t="s">
        <v>195</v>
      </c>
      <c r="E128" s="198" t="s">
        <v>19</v>
      </c>
      <c r="F128" s="199" t="s">
        <v>210</v>
      </c>
      <c r="G128" s="196"/>
      <c r="H128" s="200">
        <v>0.47</v>
      </c>
      <c r="I128" s="201"/>
      <c r="J128" s="196"/>
      <c r="K128" s="196"/>
      <c r="L128" s="202"/>
      <c r="M128" s="203"/>
      <c r="N128" s="204"/>
      <c r="O128" s="204"/>
      <c r="P128" s="204"/>
      <c r="Q128" s="204"/>
      <c r="R128" s="204"/>
      <c r="S128" s="204"/>
      <c r="T128" s="205"/>
      <c r="AT128" s="206" t="s">
        <v>195</v>
      </c>
      <c r="AU128" s="206" t="s">
        <v>88</v>
      </c>
      <c r="AV128" s="13" t="s">
        <v>88</v>
      </c>
      <c r="AW128" s="13" t="s">
        <v>35</v>
      </c>
      <c r="AX128" s="13" t="s">
        <v>78</v>
      </c>
      <c r="AY128" s="206" t="s">
        <v>174</v>
      </c>
    </row>
    <row r="129" spans="1:65" s="13" customFormat="1">
      <c r="B129" s="195"/>
      <c r="C129" s="196"/>
      <c r="D129" s="197" t="s">
        <v>195</v>
      </c>
      <c r="E129" s="198" t="s">
        <v>19</v>
      </c>
      <c r="F129" s="199" t="s">
        <v>211</v>
      </c>
      <c r="G129" s="196"/>
      <c r="H129" s="200">
        <v>0.19</v>
      </c>
      <c r="I129" s="201"/>
      <c r="J129" s="196"/>
      <c r="K129" s="196"/>
      <c r="L129" s="202"/>
      <c r="M129" s="203"/>
      <c r="N129" s="204"/>
      <c r="O129" s="204"/>
      <c r="P129" s="204"/>
      <c r="Q129" s="204"/>
      <c r="R129" s="204"/>
      <c r="S129" s="204"/>
      <c r="T129" s="205"/>
      <c r="AT129" s="206" t="s">
        <v>195</v>
      </c>
      <c r="AU129" s="206" t="s">
        <v>88</v>
      </c>
      <c r="AV129" s="13" t="s">
        <v>88</v>
      </c>
      <c r="AW129" s="13" t="s">
        <v>35</v>
      </c>
      <c r="AX129" s="13" t="s">
        <v>78</v>
      </c>
      <c r="AY129" s="206" t="s">
        <v>174</v>
      </c>
    </row>
    <row r="130" spans="1:65" s="14" customFormat="1">
      <c r="B130" s="207"/>
      <c r="C130" s="208"/>
      <c r="D130" s="197" t="s">
        <v>195</v>
      </c>
      <c r="E130" s="209" t="s">
        <v>19</v>
      </c>
      <c r="F130" s="210" t="s">
        <v>198</v>
      </c>
      <c r="G130" s="208"/>
      <c r="H130" s="211">
        <v>0.66</v>
      </c>
      <c r="I130" s="212"/>
      <c r="J130" s="208"/>
      <c r="K130" s="208"/>
      <c r="L130" s="213"/>
      <c r="M130" s="214"/>
      <c r="N130" s="215"/>
      <c r="O130" s="215"/>
      <c r="P130" s="215"/>
      <c r="Q130" s="215"/>
      <c r="R130" s="215"/>
      <c r="S130" s="215"/>
      <c r="T130" s="216"/>
      <c r="AT130" s="217" t="s">
        <v>195</v>
      </c>
      <c r="AU130" s="217" t="s">
        <v>88</v>
      </c>
      <c r="AV130" s="14" t="s">
        <v>181</v>
      </c>
      <c r="AW130" s="14" t="s">
        <v>35</v>
      </c>
      <c r="AX130" s="14" t="s">
        <v>86</v>
      </c>
      <c r="AY130" s="217" t="s">
        <v>174</v>
      </c>
    </row>
    <row r="131" spans="1:65" s="2" customFormat="1" ht="24.15" customHeight="1">
      <c r="A131" s="37"/>
      <c r="B131" s="38"/>
      <c r="C131" s="177" t="s">
        <v>217</v>
      </c>
      <c r="D131" s="177" t="s">
        <v>176</v>
      </c>
      <c r="E131" s="178" t="s">
        <v>218</v>
      </c>
      <c r="F131" s="179" t="s">
        <v>219</v>
      </c>
      <c r="G131" s="180" t="s">
        <v>220</v>
      </c>
      <c r="H131" s="181">
        <v>1.7999999999999999E-2</v>
      </c>
      <c r="I131" s="182"/>
      <c r="J131" s="183">
        <f>ROUND(I131*H131,2)</f>
        <v>0</v>
      </c>
      <c r="K131" s="179" t="s">
        <v>180</v>
      </c>
      <c r="L131" s="42"/>
      <c r="M131" s="184" t="s">
        <v>19</v>
      </c>
      <c r="N131" s="185" t="s">
        <v>49</v>
      </c>
      <c r="O131" s="67"/>
      <c r="P131" s="186">
        <f>O131*H131</f>
        <v>0</v>
      </c>
      <c r="Q131" s="186">
        <v>1.06277</v>
      </c>
      <c r="R131" s="186">
        <f>Q131*H131</f>
        <v>1.9129859999999999E-2</v>
      </c>
      <c r="S131" s="186">
        <v>0</v>
      </c>
      <c r="T131" s="187">
        <f>S131*H131</f>
        <v>0</v>
      </c>
      <c r="U131" s="37"/>
      <c r="V131" s="37"/>
      <c r="W131" s="37"/>
      <c r="X131" s="37"/>
      <c r="Y131" s="37"/>
      <c r="Z131" s="37"/>
      <c r="AA131" s="37"/>
      <c r="AB131" s="37"/>
      <c r="AC131" s="37"/>
      <c r="AD131" s="37"/>
      <c r="AE131" s="37"/>
      <c r="AR131" s="188" t="s">
        <v>181</v>
      </c>
      <c r="AT131" s="188" t="s">
        <v>176</v>
      </c>
      <c r="AU131" s="188" t="s">
        <v>88</v>
      </c>
      <c r="AY131" s="20" t="s">
        <v>174</v>
      </c>
      <c r="BE131" s="189">
        <f>IF(N131="základní",J131,0)</f>
        <v>0</v>
      </c>
      <c r="BF131" s="189">
        <f>IF(N131="snížená",J131,0)</f>
        <v>0</v>
      </c>
      <c r="BG131" s="189">
        <f>IF(N131="zákl. přenesená",J131,0)</f>
        <v>0</v>
      </c>
      <c r="BH131" s="189">
        <f>IF(N131="sníž. přenesená",J131,0)</f>
        <v>0</v>
      </c>
      <c r="BI131" s="189">
        <f>IF(N131="nulová",J131,0)</f>
        <v>0</v>
      </c>
      <c r="BJ131" s="20" t="s">
        <v>86</v>
      </c>
      <c r="BK131" s="189">
        <f>ROUND(I131*H131,2)</f>
        <v>0</v>
      </c>
      <c r="BL131" s="20" t="s">
        <v>181</v>
      </c>
      <c r="BM131" s="188" t="s">
        <v>221</v>
      </c>
    </row>
    <row r="132" spans="1:65" s="2" customFormat="1">
      <c r="A132" s="37"/>
      <c r="B132" s="38"/>
      <c r="C132" s="39"/>
      <c r="D132" s="190" t="s">
        <v>183</v>
      </c>
      <c r="E132" s="39"/>
      <c r="F132" s="191" t="s">
        <v>222</v>
      </c>
      <c r="G132" s="39"/>
      <c r="H132" s="39"/>
      <c r="I132" s="192"/>
      <c r="J132" s="39"/>
      <c r="K132" s="39"/>
      <c r="L132" s="42"/>
      <c r="M132" s="193"/>
      <c r="N132" s="194"/>
      <c r="O132" s="67"/>
      <c r="P132" s="67"/>
      <c r="Q132" s="67"/>
      <c r="R132" s="67"/>
      <c r="S132" s="67"/>
      <c r="T132" s="68"/>
      <c r="U132" s="37"/>
      <c r="V132" s="37"/>
      <c r="W132" s="37"/>
      <c r="X132" s="37"/>
      <c r="Y132" s="37"/>
      <c r="Z132" s="37"/>
      <c r="AA132" s="37"/>
      <c r="AB132" s="37"/>
      <c r="AC132" s="37"/>
      <c r="AD132" s="37"/>
      <c r="AE132" s="37"/>
      <c r="AT132" s="20" t="s">
        <v>183</v>
      </c>
      <c r="AU132" s="20" t="s">
        <v>88</v>
      </c>
    </row>
    <row r="133" spans="1:65" s="13" customFormat="1">
      <c r="B133" s="195"/>
      <c r="C133" s="196"/>
      <c r="D133" s="197" t="s">
        <v>195</v>
      </c>
      <c r="E133" s="198" t="s">
        <v>19</v>
      </c>
      <c r="F133" s="199" t="s">
        <v>223</v>
      </c>
      <c r="G133" s="196"/>
      <c r="H133" s="200">
        <v>1.6E-2</v>
      </c>
      <c r="I133" s="201"/>
      <c r="J133" s="196"/>
      <c r="K133" s="196"/>
      <c r="L133" s="202"/>
      <c r="M133" s="203"/>
      <c r="N133" s="204"/>
      <c r="O133" s="204"/>
      <c r="P133" s="204"/>
      <c r="Q133" s="204"/>
      <c r="R133" s="204"/>
      <c r="S133" s="204"/>
      <c r="T133" s="205"/>
      <c r="AT133" s="206" t="s">
        <v>195</v>
      </c>
      <c r="AU133" s="206" t="s">
        <v>88</v>
      </c>
      <c r="AV133" s="13" t="s">
        <v>88</v>
      </c>
      <c r="AW133" s="13" t="s">
        <v>35</v>
      </c>
      <c r="AX133" s="13" t="s">
        <v>78</v>
      </c>
      <c r="AY133" s="206" t="s">
        <v>174</v>
      </c>
    </row>
    <row r="134" spans="1:65" s="13" customFormat="1">
      <c r="B134" s="195"/>
      <c r="C134" s="196"/>
      <c r="D134" s="197" t="s">
        <v>195</v>
      </c>
      <c r="E134" s="198" t="s">
        <v>19</v>
      </c>
      <c r="F134" s="199" t="s">
        <v>224</v>
      </c>
      <c r="G134" s="196"/>
      <c r="H134" s="200">
        <v>2E-3</v>
      </c>
      <c r="I134" s="201"/>
      <c r="J134" s="196"/>
      <c r="K134" s="196"/>
      <c r="L134" s="202"/>
      <c r="M134" s="203"/>
      <c r="N134" s="204"/>
      <c r="O134" s="204"/>
      <c r="P134" s="204"/>
      <c r="Q134" s="204"/>
      <c r="R134" s="204"/>
      <c r="S134" s="204"/>
      <c r="T134" s="205"/>
      <c r="AT134" s="206" t="s">
        <v>195</v>
      </c>
      <c r="AU134" s="206" t="s">
        <v>88</v>
      </c>
      <c r="AV134" s="13" t="s">
        <v>88</v>
      </c>
      <c r="AW134" s="13" t="s">
        <v>35</v>
      </c>
      <c r="AX134" s="13" t="s">
        <v>78</v>
      </c>
      <c r="AY134" s="206" t="s">
        <v>174</v>
      </c>
    </row>
    <row r="135" spans="1:65" s="14" customFormat="1">
      <c r="B135" s="207"/>
      <c r="C135" s="208"/>
      <c r="D135" s="197" t="s">
        <v>195</v>
      </c>
      <c r="E135" s="209" t="s">
        <v>19</v>
      </c>
      <c r="F135" s="210" t="s">
        <v>198</v>
      </c>
      <c r="G135" s="208"/>
      <c r="H135" s="211">
        <v>1.7999999999999999E-2</v>
      </c>
      <c r="I135" s="212"/>
      <c r="J135" s="208"/>
      <c r="K135" s="208"/>
      <c r="L135" s="213"/>
      <c r="M135" s="214"/>
      <c r="N135" s="215"/>
      <c r="O135" s="215"/>
      <c r="P135" s="215"/>
      <c r="Q135" s="215"/>
      <c r="R135" s="215"/>
      <c r="S135" s="215"/>
      <c r="T135" s="216"/>
      <c r="AT135" s="217" t="s">
        <v>195</v>
      </c>
      <c r="AU135" s="217" t="s">
        <v>88</v>
      </c>
      <c r="AV135" s="14" t="s">
        <v>181</v>
      </c>
      <c r="AW135" s="14" t="s">
        <v>35</v>
      </c>
      <c r="AX135" s="14" t="s">
        <v>86</v>
      </c>
      <c r="AY135" s="217" t="s">
        <v>174</v>
      </c>
    </row>
    <row r="136" spans="1:65" s="12" customFormat="1" ht="22.8" customHeight="1">
      <c r="B136" s="161"/>
      <c r="C136" s="162"/>
      <c r="D136" s="163" t="s">
        <v>77</v>
      </c>
      <c r="E136" s="175" t="s">
        <v>181</v>
      </c>
      <c r="F136" s="175" t="s">
        <v>225</v>
      </c>
      <c r="G136" s="162"/>
      <c r="H136" s="162"/>
      <c r="I136" s="165"/>
      <c r="J136" s="176">
        <f>BK136</f>
        <v>0</v>
      </c>
      <c r="K136" s="162"/>
      <c r="L136" s="167"/>
      <c r="M136" s="168"/>
      <c r="N136" s="169"/>
      <c r="O136" s="169"/>
      <c r="P136" s="170">
        <f>SUM(P137:P151)</f>
        <v>0</v>
      </c>
      <c r="Q136" s="169"/>
      <c r="R136" s="170">
        <f>SUM(R137:R151)</f>
        <v>7.0123512899999998</v>
      </c>
      <c r="S136" s="169"/>
      <c r="T136" s="171">
        <f>SUM(T137:T151)</f>
        <v>0</v>
      </c>
      <c r="AR136" s="172" t="s">
        <v>86</v>
      </c>
      <c r="AT136" s="173" t="s">
        <v>77</v>
      </c>
      <c r="AU136" s="173" t="s">
        <v>86</v>
      </c>
      <c r="AY136" s="172" t="s">
        <v>174</v>
      </c>
      <c r="BK136" s="174">
        <f>SUM(BK137:BK151)</f>
        <v>0</v>
      </c>
    </row>
    <row r="137" spans="1:65" s="2" customFormat="1" ht="44.25" customHeight="1">
      <c r="A137" s="37"/>
      <c r="B137" s="38"/>
      <c r="C137" s="177" t="s">
        <v>226</v>
      </c>
      <c r="D137" s="177" t="s">
        <v>176</v>
      </c>
      <c r="E137" s="178" t="s">
        <v>227</v>
      </c>
      <c r="F137" s="179" t="s">
        <v>228</v>
      </c>
      <c r="G137" s="180" t="s">
        <v>229</v>
      </c>
      <c r="H137" s="181">
        <v>1</v>
      </c>
      <c r="I137" s="182"/>
      <c r="J137" s="183">
        <f>ROUND(I137*H137,2)</f>
        <v>0</v>
      </c>
      <c r="K137" s="179" t="s">
        <v>180</v>
      </c>
      <c r="L137" s="42"/>
      <c r="M137" s="184" t="s">
        <v>19</v>
      </c>
      <c r="N137" s="185" t="s">
        <v>49</v>
      </c>
      <c r="O137" s="67"/>
      <c r="P137" s="186">
        <f>O137*H137</f>
        <v>0</v>
      </c>
      <c r="Q137" s="186">
        <v>6.0000000000000002E-5</v>
      </c>
      <c r="R137" s="186">
        <f>Q137*H137</f>
        <v>6.0000000000000002E-5</v>
      </c>
      <c r="S137" s="186">
        <v>0</v>
      </c>
      <c r="T137" s="187">
        <f>S137*H137</f>
        <v>0</v>
      </c>
      <c r="U137" s="37"/>
      <c r="V137" s="37"/>
      <c r="W137" s="37"/>
      <c r="X137" s="37"/>
      <c r="Y137" s="37"/>
      <c r="Z137" s="37"/>
      <c r="AA137" s="37"/>
      <c r="AB137" s="37"/>
      <c r="AC137" s="37"/>
      <c r="AD137" s="37"/>
      <c r="AE137" s="37"/>
      <c r="AR137" s="188" t="s">
        <v>181</v>
      </c>
      <c r="AT137" s="188" t="s">
        <v>176</v>
      </c>
      <c r="AU137" s="188" t="s">
        <v>88</v>
      </c>
      <c r="AY137" s="20" t="s">
        <v>174</v>
      </c>
      <c r="BE137" s="189">
        <f>IF(N137="základní",J137,0)</f>
        <v>0</v>
      </c>
      <c r="BF137" s="189">
        <f>IF(N137="snížená",J137,0)</f>
        <v>0</v>
      </c>
      <c r="BG137" s="189">
        <f>IF(N137="zákl. přenesená",J137,0)</f>
        <v>0</v>
      </c>
      <c r="BH137" s="189">
        <f>IF(N137="sníž. přenesená",J137,0)</f>
        <v>0</v>
      </c>
      <c r="BI137" s="189">
        <f>IF(N137="nulová",J137,0)</f>
        <v>0</v>
      </c>
      <c r="BJ137" s="20" t="s">
        <v>86</v>
      </c>
      <c r="BK137" s="189">
        <f>ROUND(I137*H137,2)</f>
        <v>0</v>
      </c>
      <c r="BL137" s="20" t="s">
        <v>181</v>
      </c>
      <c r="BM137" s="188" t="s">
        <v>230</v>
      </c>
    </row>
    <row r="138" spans="1:65" s="2" customFormat="1">
      <c r="A138" s="37"/>
      <c r="B138" s="38"/>
      <c r="C138" s="39"/>
      <c r="D138" s="190" t="s">
        <v>183</v>
      </c>
      <c r="E138" s="39"/>
      <c r="F138" s="191" t="s">
        <v>231</v>
      </c>
      <c r="G138" s="39"/>
      <c r="H138" s="39"/>
      <c r="I138" s="192"/>
      <c r="J138" s="39"/>
      <c r="K138" s="39"/>
      <c r="L138" s="42"/>
      <c r="M138" s="193"/>
      <c r="N138" s="194"/>
      <c r="O138" s="67"/>
      <c r="P138" s="67"/>
      <c r="Q138" s="67"/>
      <c r="R138" s="67"/>
      <c r="S138" s="67"/>
      <c r="T138" s="68"/>
      <c r="U138" s="37"/>
      <c r="V138" s="37"/>
      <c r="W138" s="37"/>
      <c r="X138" s="37"/>
      <c r="Y138" s="37"/>
      <c r="Z138" s="37"/>
      <c r="AA138" s="37"/>
      <c r="AB138" s="37"/>
      <c r="AC138" s="37"/>
      <c r="AD138" s="37"/>
      <c r="AE138" s="37"/>
      <c r="AT138" s="20" t="s">
        <v>183</v>
      </c>
      <c r="AU138" s="20" t="s">
        <v>88</v>
      </c>
    </row>
    <row r="139" spans="1:65" s="2" customFormat="1" ht="24.15" customHeight="1">
      <c r="A139" s="37"/>
      <c r="B139" s="38"/>
      <c r="C139" s="218" t="s">
        <v>232</v>
      </c>
      <c r="D139" s="218" t="s">
        <v>233</v>
      </c>
      <c r="E139" s="219" t="s">
        <v>234</v>
      </c>
      <c r="F139" s="220" t="s">
        <v>235</v>
      </c>
      <c r="G139" s="221" t="s">
        <v>236</v>
      </c>
      <c r="H139" s="222">
        <v>1</v>
      </c>
      <c r="I139" s="223"/>
      <c r="J139" s="224">
        <f>ROUND(I139*H139,2)</f>
        <v>0</v>
      </c>
      <c r="K139" s="220" t="s">
        <v>180</v>
      </c>
      <c r="L139" s="225"/>
      <c r="M139" s="226" t="s">
        <v>19</v>
      </c>
      <c r="N139" s="227" t="s">
        <v>49</v>
      </c>
      <c r="O139" s="67"/>
      <c r="P139" s="186">
        <f>O139*H139</f>
        <v>0</v>
      </c>
      <c r="Q139" s="186">
        <v>1.6999999999999999E-3</v>
      </c>
      <c r="R139" s="186">
        <f>Q139*H139</f>
        <v>1.6999999999999999E-3</v>
      </c>
      <c r="S139" s="186">
        <v>0</v>
      </c>
      <c r="T139" s="187">
        <f>S139*H139</f>
        <v>0</v>
      </c>
      <c r="U139" s="37"/>
      <c r="V139" s="37"/>
      <c r="W139" s="37"/>
      <c r="X139" s="37"/>
      <c r="Y139" s="37"/>
      <c r="Z139" s="37"/>
      <c r="AA139" s="37"/>
      <c r="AB139" s="37"/>
      <c r="AC139" s="37"/>
      <c r="AD139" s="37"/>
      <c r="AE139" s="37"/>
      <c r="AR139" s="188" t="s">
        <v>226</v>
      </c>
      <c r="AT139" s="188" t="s">
        <v>233</v>
      </c>
      <c r="AU139" s="188" t="s">
        <v>88</v>
      </c>
      <c r="AY139" s="20" t="s">
        <v>174</v>
      </c>
      <c r="BE139" s="189">
        <f>IF(N139="základní",J139,0)</f>
        <v>0</v>
      </c>
      <c r="BF139" s="189">
        <f>IF(N139="snížená",J139,0)</f>
        <v>0</v>
      </c>
      <c r="BG139" s="189">
        <f>IF(N139="zákl. přenesená",J139,0)</f>
        <v>0</v>
      </c>
      <c r="BH139" s="189">
        <f>IF(N139="sníž. přenesená",J139,0)</f>
        <v>0</v>
      </c>
      <c r="BI139" s="189">
        <f>IF(N139="nulová",J139,0)</f>
        <v>0</v>
      </c>
      <c r="BJ139" s="20" t="s">
        <v>86</v>
      </c>
      <c r="BK139" s="189">
        <f>ROUND(I139*H139,2)</f>
        <v>0</v>
      </c>
      <c r="BL139" s="20" t="s">
        <v>181</v>
      </c>
      <c r="BM139" s="188" t="s">
        <v>237</v>
      </c>
    </row>
    <row r="140" spans="1:65" s="2" customFormat="1" ht="24.15" customHeight="1">
      <c r="A140" s="37"/>
      <c r="B140" s="38"/>
      <c r="C140" s="218" t="s">
        <v>238</v>
      </c>
      <c r="D140" s="218" t="s">
        <v>233</v>
      </c>
      <c r="E140" s="219" t="s">
        <v>239</v>
      </c>
      <c r="F140" s="220" t="s">
        <v>240</v>
      </c>
      <c r="G140" s="221" t="s">
        <v>236</v>
      </c>
      <c r="H140" s="222">
        <v>1</v>
      </c>
      <c r="I140" s="223"/>
      <c r="J140" s="224">
        <f>ROUND(I140*H140,2)</f>
        <v>0</v>
      </c>
      <c r="K140" s="220" t="s">
        <v>180</v>
      </c>
      <c r="L140" s="225"/>
      <c r="M140" s="226" t="s">
        <v>19</v>
      </c>
      <c r="N140" s="227" t="s">
        <v>49</v>
      </c>
      <c r="O140" s="67"/>
      <c r="P140" s="186">
        <f>O140*H140</f>
        <v>0</v>
      </c>
      <c r="Q140" s="186">
        <v>1.8400000000000001E-3</v>
      </c>
      <c r="R140" s="186">
        <f>Q140*H140</f>
        <v>1.8400000000000001E-3</v>
      </c>
      <c r="S140" s="186">
        <v>0</v>
      </c>
      <c r="T140" s="187">
        <f>S140*H140</f>
        <v>0</v>
      </c>
      <c r="U140" s="37"/>
      <c r="V140" s="37"/>
      <c r="W140" s="37"/>
      <c r="X140" s="37"/>
      <c r="Y140" s="37"/>
      <c r="Z140" s="37"/>
      <c r="AA140" s="37"/>
      <c r="AB140" s="37"/>
      <c r="AC140" s="37"/>
      <c r="AD140" s="37"/>
      <c r="AE140" s="37"/>
      <c r="AR140" s="188" t="s">
        <v>226</v>
      </c>
      <c r="AT140" s="188" t="s">
        <v>233</v>
      </c>
      <c r="AU140" s="188" t="s">
        <v>88</v>
      </c>
      <c r="AY140" s="20" t="s">
        <v>174</v>
      </c>
      <c r="BE140" s="189">
        <f>IF(N140="základní",J140,0)</f>
        <v>0</v>
      </c>
      <c r="BF140" s="189">
        <f>IF(N140="snížená",J140,0)</f>
        <v>0</v>
      </c>
      <c r="BG140" s="189">
        <f>IF(N140="zákl. přenesená",J140,0)</f>
        <v>0</v>
      </c>
      <c r="BH140" s="189">
        <f>IF(N140="sníž. přenesená",J140,0)</f>
        <v>0</v>
      </c>
      <c r="BI140" s="189">
        <f>IF(N140="nulová",J140,0)</f>
        <v>0</v>
      </c>
      <c r="BJ140" s="20" t="s">
        <v>86</v>
      </c>
      <c r="BK140" s="189">
        <f>ROUND(I140*H140,2)</f>
        <v>0</v>
      </c>
      <c r="BL140" s="20" t="s">
        <v>181</v>
      </c>
      <c r="BM140" s="188" t="s">
        <v>241</v>
      </c>
    </row>
    <row r="141" spans="1:65" s="2" customFormat="1" ht="16.5" customHeight="1">
      <c r="A141" s="37"/>
      <c r="B141" s="38"/>
      <c r="C141" s="218" t="s">
        <v>242</v>
      </c>
      <c r="D141" s="218" t="s">
        <v>233</v>
      </c>
      <c r="E141" s="219" t="s">
        <v>243</v>
      </c>
      <c r="F141" s="220" t="s">
        <v>244</v>
      </c>
      <c r="G141" s="221" t="s">
        <v>229</v>
      </c>
      <c r="H141" s="222">
        <v>1</v>
      </c>
      <c r="I141" s="223"/>
      <c r="J141" s="224">
        <f>ROUND(I141*H141,2)</f>
        <v>0</v>
      </c>
      <c r="K141" s="220" t="s">
        <v>180</v>
      </c>
      <c r="L141" s="225"/>
      <c r="M141" s="226" t="s">
        <v>19</v>
      </c>
      <c r="N141" s="227" t="s">
        <v>49</v>
      </c>
      <c r="O141" s="67"/>
      <c r="P141" s="186">
        <f>O141*H141</f>
        <v>0</v>
      </c>
      <c r="Q141" s="186">
        <v>3.6999999999999999E-4</v>
      </c>
      <c r="R141" s="186">
        <f>Q141*H141</f>
        <v>3.6999999999999999E-4</v>
      </c>
      <c r="S141" s="186">
        <v>0</v>
      </c>
      <c r="T141" s="187">
        <f>S141*H141</f>
        <v>0</v>
      </c>
      <c r="U141" s="37"/>
      <c r="V141" s="37"/>
      <c r="W141" s="37"/>
      <c r="X141" s="37"/>
      <c r="Y141" s="37"/>
      <c r="Z141" s="37"/>
      <c r="AA141" s="37"/>
      <c r="AB141" s="37"/>
      <c r="AC141" s="37"/>
      <c r="AD141" s="37"/>
      <c r="AE141" s="37"/>
      <c r="AR141" s="188" t="s">
        <v>226</v>
      </c>
      <c r="AT141" s="188" t="s">
        <v>233</v>
      </c>
      <c r="AU141" s="188" t="s">
        <v>88</v>
      </c>
      <c r="AY141" s="20" t="s">
        <v>174</v>
      </c>
      <c r="BE141" s="189">
        <f>IF(N141="základní",J141,0)</f>
        <v>0</v>
      </c>
      <c r="BF141" s="189">
        <f>IF(N141="snížená",J141,0)</f>
        <v>0</v>
      </c>
      <c r="BG141" s="189">
        <f>IF(N141="zákl. přenesená",J141,0)</f>
        <v>0</v>
      </c>
      <c r="BH141" s="189">
        <f>IF(N141="sníž. přenesená",J141,0)</f>
        <v>0</v>
      </c>
      <c r="BI141" s="189">
        <f>IF(N141="nulová",J141,0)</f>
        <v>0</v>
      </c>
      <c r="BJ141" s="20" t="s">
        <v>86</v>
      </c>
      <c r="BK141" s="189">
        <f>ROUND(I141*H141,2)</f>
        <v>0</v>
      </c>
      <c r="BL141" s="20" t="s">
        <v>181</v>
      </c>
      <c r="BM141" s="188" t="s">
        <v>245</v>
      </c>
    </row>
    <row r="142" spans="1:65" s="2" customFormat="1" ht="24.15" customHeight="1">
      <c r="A142" s="37"/>
      <c r="B142" s="38"/>
      <c r="C142" s="177" t="s">
        <v>8</v>
      </c>
      <c r="D142" s="177" t="s">
        <v>176</v>
      </c>
      <c r="E142" s="178" t="s">
        <v>246</v>
      </c>
      <c r="F142" s="179" t="s">
        <v>247</v>
      </c>
      <c r="G142" s="180" t="s">
        <v>179</v>
      </c>
      <c r="H142" s="181">
        <v>2.6</v>
      </c>
      <c r="I142" s="182"/>
      <c r="J142" s="183">
        <f>ROUND(I142*H142,2)</f>
        <v>0</v>
      </c>
      <c r="K142" s="179" t="s">
        <v>180</v>
      </c>
      <c r="L142" s="42"/>
      <c r="M142" s="184" t="s">
        <v>19</v>
      </c>
      <c r="N142" s="185" t="s">
        <v>49</v>
      </c>
      <c r="O142" s="67"/>
      <c r="P142" s="186">
        <f>O142*H142</f>
        <v>0</v>
      </c>
      <c r="Q142" s="186">
        <v>2.5019800000000001</v>
      </c>
      <c r="R142" s="186">
        <f>Q142*H142</f>
        <v>6.5051480000000002</v>
      </c>
      <c r="S142" s="186">
        <v>0</v>
      </c>
      <c r="T142" s="187">
        <f>S142*H142</f>
        <v>0</v>
      </c>
      <c r="U142" s="37"/>
      <c r="V142" s="37"/>
      <c r="W142" s="37"/>
      <c r="X142" s="37"/>
      <c r="Y142" s="37"/>
      <c r="Z142" s="37"/>
      <c r="AA142" s="37"/>
      <c r="AB142" s="37"/>
      <c r="AC142" s="37"/>
      <c r="AD142" s="37"/>
      <c r="AE142" s="37"/>
      <c r="AR142" s="188" t="s">
        <v>181</v>
      </c>
      <c r="AT142" s="188" t="s">
        <v>176</v>
      </c>
      <c r="AU142" s="188" t="s">
        <v>88</v>
      </c>
      <c r="AY142" s="20" t="s">
        <v>174</v>
      </c>
      <c r="BE142" s="189">
        <f>IF(N142="základní",J142,0)</f>
        <v>0</v>
      </c>
      <c r="BF142" s="189">
        <f>IF(N142="snížená",J142,0)</f>
        <v>0</v>
      </c>
      <c r="BG142" s="189">
        <f>IF(N142="zákl. přenesená",J142,0)</f>
        <v>0</v>
      </c>
      <c r="BH142" s="189">
        <f>IF(N142="sníž. přenesená",J142,0)</f>
        <v>0</v>
      </c>
      <c r="BI142" s="189">
        <f>IF(N142="nulová",J142,0)</f>
        <v>0</v>
      </c>
      <c r="BJ142" s="20" t="s">
        <v>86</v>
      </c>
      <c r="BK142" s="189">
        <f>ROUND(I142*H142,2)</f>
        <v>0</v>
      </c>
      <c r="BL142" s="20" t="s">
        <v>181</v>
      </c>
      <c r="BM142" s="188" t="s">
        <v>248</v>
      </c>
    </row>
    <row r="143" spans="1:65" s="2" customFormat="1">
      <c r="A143" s="37"/>
      <c r="B143" s="38"/>
      <c r="C143" s="39"/>
      <c r="D143" s="190" t="s">
        <v>183</v>
      </c>
      <c r="E143" s="39"/>
      <c r="F143" s="191" t="s">
        <v>249</v>
      </c>
      <c r="G143" s="39"/>
      <c r="H143" s="39"/>
      <c r="I143" s="192"/>
      <c r="J143" s="39"/>
      <c r="K143" s="39"/>
      <c r="L143" s="42"/>
      <c r="M143" s="193"/>
      <c r="N143" s="194"/>
      <c r="O143" s="67"/>
      <c r="P143" s="67"/>
      <c r="Q143" s="67"/>
      <c r="R143" s="67"/>
      <c r="S143" s="67"/>
      <c r="T143" s="68"/>
      <c r="U143" s="37"/>
      <c r="V143" s="37"/>
      <c r="W143" s="37"/>
      <c r="X143" s="37"/>
      <c r="Y143" s="37"/>
      <c r="Z143" s="37"/>
      <c r="AA143" s="37"/>
      <c r="AB143" s="37"/>
      <c r="AC143" s="37"/>
      <c r="AD143" s="37"/>
      <c r="AE143" s="37"/>
      <c r="AT143" s="20" t="s">
        <v>183</v>
      </c>
      <c r="AU143" s="20" t="s">
        <v>88</v>
      </c>
    </row>
    <row r="144" spans="1:65" s="2" customFormat="1" ht="24.15" customHeight="1">
      <c r="A144" s="37"/>
      <c r="B144" s="38"/>
      <c r="C144" s="177" t="s">
        <v>250</v>
      </c>
      <c r="D144" s="177" t="s">
        <v>176</v>
      </c>
      <c r="E144" s="178" t="s">
        <v>251</v>
      </c>
      <c r="F144" s="179" t="s">
        <v>252</v>
      </c>
      <c r="G144" s="180" t="s">
        <v>111</v>
      </c>
      <c r="H144" s="181">
        <v>5.085</v>
      </c>
      <c r="I144" s="182"/>
      <c r="J144" s="183">
        <f>ROUND(I144*H144,2)</f>
        <v>0</v>
      </c>
      <c r="K144" s="179" t="s">
        <v>180</v>
      </c>
      <c r="L144" s="42"/>
      <c r="M144" s="184" t="s">
        <v>19</v>
      </c>
      <c r="N144" s="185" t="s">
        <v>49</v>
      </c>
      <c r="O144" s="67"/>
      <c r="P144" s="186">
        <f>O144*H144</f>
        <v>0</v>
      </c>
      <c r="Q144" s="186">
        <v>1.1169999999999999E-2</v>
      </c>
      <c r="R144" s="186">
        <f>Q144*H144</f>
        <v>5.6799449999999994E-2</v>
      </c>
      <c r="S144" s="186">
        <v>0</v>
      </c>
      <c r="T144" s="187">
        <f>S144*H144</f>
        <v>0</v>
      </c>
      <c r="U144" s="37"/>
      <c r="V144" s="37"/>
      <c r="W144" s="37"/>
      <c r="X144" s="37"/>
      <c r="Y144" s="37"/>
      <c r="Z144" s="37"/>
      <c r="AA144" s="37"/>
      <c r="AB144" s="37"/>
      <c r="AC144" s="37"/>
      <c r="AD144" s="37"/>
      <c r="AE144" s="37"/>
      <c r="AR144" s="188" t="s">
        <v>181</v>
      </c>
      <c r="AT144" s="188" t="s">
        <v>176</v>
      </c>
      <c r="AU144" s="188" t="s">
        <v>88</v>
      </c>
      <c r="AY144" s="20" t="s">
        <v>174</v>
      </c>
      <c r="BE144" s="189">
        <f>IF(N144="základní",J144,0)</f>
        <v>0</v>
      </c>
      <c r="BF144" s="189">
        <f>IF(N144="snížená",J144,0)</f>
        <v>0</v>
      </c>
      <c r="BG144" s="189">
        <f>IF(N144="zákl. přenesená",J144,0)</f>
        <v>0</v>
      </c>
      <c r="BH144" s="189">
        <f>IF(N144="sníž. přenesená",J144,0)</f>
        <v>0</v>
      </c>
      <c r="BI144" s="189">
        <f>IF(N144="nulová",J144,0)</f>
        <v>0</v>
      </c>
      <c r="BJ144" s="20" t="s">
        <v>86</v>
      </c>
      <c r="BK144" s="189">
        <f>ROUND(I144*H144,2)</f>
        <v>0</v>
      </c>
      <c r="BL144" s="20" t="s">
        <v>181</v>
      </c>
      <c r="BM144" s="188" t="s">
        <v>253</v>
      </c>
    </row>
    <row r="145" spans="1:65" s="2" customFormat="1">
      <c r="A145" s="37"/>
      <c r="B145" s="38"/>
      <c r="C145" s="39"/>
      <c r="D145" s="190" t="s">
        <v>183</v>
      </c>
      <c r="E145" s="39"/>
      <c r="F145" s="191" t="s">
        <v>254</v>
      </c>
      <c r="G145" s="39"/>
      <c r="H145" s="39"/>
      <c r="I145" s="192"/>
      <c r="J145" s="39"/>
      <c r="K145" s="39"/>
      <c r="L145" s="42"/>
      <c r="M145" s="193"/>
      <c r="N145" s="194"/>
      <c r="O145" s="67"/>
      <c r="P145" s="67"/>
      <c r="Q145" s="67"/>
      <c r="R145" s="67"/>
      <c r="S145" s="67"/>
      <c r="T145" s="68"/>
      <c r="U145" s="37"/>
      <c r="V145" s="37"/>
      <c r="W145" s="37"/>
      <c r="X145" s="37"/>
      <c r="Y145" s="37"/>
      <c r="Z145" s="37"/>
      <c r="AA145" s="37"/>
      <c r="AB145" s="37"/>
      <c r="AC145" s="37"/>
      <c r="AD145" s="37"/>
      <c r="AE145" s="37"/>
      <c r="AT145" s="20" t="s">
        <v>183</v>
      </c>
      <c r="AU145" s="20" t="s">
        <v>88</v>
      </c>
    </row>
    <row r="146" spans="1:65" s="13" customFormat="1">
      <c r="B146" s="195"/>
      <c r="C146" s="196"/>
      <c r="D146" s="197" t="s">
        <v>195</v>
      </c>
      <c r="E146" s="198" t="s">
        <v>19</v>
      </c>
      <c r="F146" s="199" t="s">
        <v>255</v>
      </c>
      <c r="G146" s="196"/>
      <c r="H146" s="200">
        <v>5.085</v>
      </c>
      <c r="I146" s="201"/>
      <c r="J146" s="196"/>
      <c r="K146" s="196"/>
      <c r="L146" s="202"/>
      <c r="M146" s="203"/>
      <c r="N146" s="204"/>
      <c r="O146" s="204"/>
      <c r="P146" s="204"/>
      <c r="Q146" s="204"/>
      <c r="R146" s="204"/>
      <c r="S146" s="204"/>
      <c r="T146" s="205"/>
      <c r="AT146" s="206" t="s">
        <v>195</v>
      </c>
      <c r="AU146" s="206" t="s">
        <v>88</v>
      </c>
      <c r="AV146" s="13" t="s">
        <v>88</v>
      </c>
      <c r="AW146" s="13" t="s">
        <v>35</v>
      </c>
      <c r="AX146" s="13" t="s">
        <v>86</v>
      </c>
      <c r="AY146" s="206" t="s">
        <v>174</v>
      </c>
    </row>
    <row r="147" spans="1:65" s="2" customFormat="1" ht="24.15" customHeight="1">
      <c r="A147" s="37"/>
      <c r="B147" s="38"/>
      <c r="C147" s="177" t="s">
        <v>256</v>
      </c>
      <c r="D147" s="177" t="s">
        <v>176</v>
      </c>
      <c r="E147" s="178" t="s">
        <v>257</v>
      </c>
      <c r="F147" s="179" t="s">
        <v>258</v>
      </c>
      <c r="G147" s="180" t="s">
        <v>111</v>
      </c>
      <c r="H147" s="181">
        <v>5.085</v>
      </c>
      <c r="I147" s="182"/>
      <c r="J147" s="183">
        <f>ROUND(I147*H147,2)</f>
        <v>0</v>
      </c>
      <c r="K147" s="179" t="s">
        <v>180</v>
      </c>
      <c r="L147" s="42"/>
      <c r="M147" s="184" t="s">
        <v>19</v>
      </c>
      <c r="N147" s="185" t="s">
        <v>49</v>
      </c>
      <c r="O147" s="67"/>
      <c r="P147" s="186">
        <f>O147*H147</f>
        <v>0</v>
      </c>
      <c r="Q147" s="186">
        <v>0</v>
      </c>
      <c r="R147" s="186">
        <f>Q147*H147</f>
        <v>0</v>
      </c>
      <c r="S147" s="186">
        <v>0</v>
      </c>
      <c r="T147" s="187">
        <f>S147*H147</f>
        <v>0</v>
      </c>
      <c r="U147" s="37"/>
      <c r="V147" s="37"/>
      <c r="W147" s="37"/>
      <c r="X147" s="37"/>
      <c r="Y147" s="37"/>
      <c r="Z147" s="37"/>
      <c r="AA147" s="37"/>
      <c r="AB147" s="37"/>
      <c r="AC147" s="37"/>
      <c r="AD147" s="37"/>
      <c r="AE147" s="37"/>
      <c r="AR147" s="188" t="s">
        <v>181</v>
      </c>
      <c r="AT147" s="188" t="s">
        <v>176</v>
      </c>
      <c r="AU147" s="188" t="s">
        <v>88</v>
      </c>
      <c r="AY147" s="20" t="s">
        <v>174</v>
      </c>
      <c r="BE147" s="189">
        <f>IF(N147="základní",J147,0)</f>
        <v>0</v>
      </c>
      <c r="BF147" s="189">
        <f>IF(N147="snížená",J147,0)</f>
        <v>0</v>
      </c>
      <c r="BG147" s="189">
        <f>IF(N147="zákl. přenesená",J147,0)</f>
        <v>0</v>
      </c>
      <c r="BH147" s="189">
        <f>IF(N147="sníž. přenesená",J147,0)</f>
        <v>0</v>
      </c>
      <c r="BI147" s="189">
        <f>IF(N147="nulová",J147,0)</f>
        <v>0</v>
      </c>
      <c r="BJ147" s="20" t="s">
        <v>86</v>
      </c>
      <c r="BK147" s="189">
        <f>ROUND(I147*H147,2)</f>
        <v>0</v>
      </c>
      <c r="BL147" s="20" t="s">
        <v>181</v>
      </c>
      <c r="BM147" s="188" t="s">
        <v>259</v>
      </c>
    </row>
    <row r="148" spans="1:65" s="2" customFormat="1">
      <c r="A148" s="37"/>
      <c r="B148" s="38"/>
      <c r="C148" s="39"/>
      <c r="D148" s="190" t="s">
        <v>183</v>
      </c>
      <c r="E148" s="39"/>
      <c r="F148" s="191" t="s">
        <v>260</v>
      </c>
      <c r="G148" s="39"/>
      <c r="H148" s="39"/>
      <c r="I148" s="192"/>
      <c r="J148" s="39"/>
      <c r="K148" s="39"/>
      <c r="L148" s="42"/>
      <c r="M148" s="193"/>
      <c r="N148" s="194"/>
      <c r="O148" s="67"/>
      <c r="P148" s="67"/>
      <c r="Q148" s="67"/>
      <c r="R148" s="67"/>
      <c r="S148" s="67"/>
      <c r="T148" s="68"/>
      <c r="U148" s="37"/>
      <c r="V148" s="37"/>
      <c r="W148" s="37"/>
      <c r="X148" s="37"/>
      <c r="Y148" s="37"/>
      <c r="Z148" s="37"/>
      <c r="AA148" s="37"/>
      <c r="AB148" s="37"/>
      <c r="AC148" s="37"/>
      <c r="AD148" s="37"/>
      <c r="AE148" s="37"/>
      <c r="AT148" s="20" t="s">
        <v>183</v>
      </c>
      <c r="AU148" s="20" t="s">
        <v>88</v>
      </c>
    </row>
    <row r="149" spans="1:65" s="13" customFormat="1">
      <c r="B149" s="195"/>
      <c r="C149" s="196"/>
      <c r="D149" s="197" t="s">
        <v>195</v>
      </c>
      <c r="E149" s="198" t="s">
        <v>19</v>
      </c>
      <c r="F149" s="199" t="s">
        <v>255</v>
      </c>
      <c r="G149" s="196"/>
      <c r="H149" s="200">
        <v>5.085</v>
      </c>
      <c r="I149" s="201"/>
      <c r="J149" s="196"/>
      <c r="K149" s="196"/>
      <c r="L149" s="202"/>
      <c r="M149" s="203"/>
      <c r="N149" s="204"/>
      <c r="O149" s="204"/>
      <c r="P149" s="204"/>
      <c r="Q149" s="204"/>
      <c r="R149" s="204"/>
      <c r="S149" s="204"/>
      <c r="T149" s="205"/>
      <c r="AT149" s="206" t="s">
        <v>195</v>
      </c>
      <c r="AU149" s="206" t="s">
        <v>88</v>
      </c>
      <c r="AV149" s="13" t="s">
        <v>88</v>
      </c>
      <c r="AW149" s="13" t="s">
        <v>35</v>
      </c>
      <c r="AX149" s="13" t="s">
        <v>86</v>
      </c>
      <c r="AY149" s="206" t="s">
        <v>174</v>
      </c>
    </row>
    <row r="150" spans="1:65" s="2" customFormat="1" ht="24.15" customHeight="1">
      <c r="A150" s="37"/>
      <c r="B150" s="38"/>
      <c r="C150" s="177" t="s">
        <v>261</v>
      </c>
      <c r="D150" s="177" t="s">
        <v>176</v>
      </c>
      <c r="E150" s="178" t="s">
        <v>262</v>
      </c>
      <c r="F150" s="179" t="s">
        <v>263</v>
      </c>
      <c r="G150" s="180" t="s">
        <v>220</v>
      </c>
      <c r="H150" s="181">
        <v>0.42399999999999999</v>
      </c>
      <c r="I150" s="182"/>
      <c r="J150" s="183">
        <f>ROUND(I150*H150,2)</f>
        <v>0</v>
      </c>
      <c r="K150" s="179" t="s">
        <v>180</v>
      </c>
      <c r="L150" s="42"/>
      <c r="M150" s="184" t="s">
        <v>19</v>
      </c>
      <c r="N150" s="185" t="s">
        <v>49</v>
      </c>
      <c r="O150" s="67"/>
      <c r="P150" s="186">
        <f>O150*H150</f>
        <v>0</v>
      </c>
      <c r="Q150" s="186">
        <v>1.05291</v>
      </c>
      <c r="R150" s="186">
        <f>Q150*H150</f>
        <v>0.44643383999999997</v>
      </c>
      <c r="S150" s="186">
        <v>0</v>
      </c>
      <c r="T150" s="187">
        <f>S150*H150</f>
        <v>0</v>
      </c>
      <c r="U150" s="37"/>
      <c r="V150" s="37"/>
      <c r="W150" s="37"/>
      <c r="X150" s="37"/>
      <c r="Y150" s="37"/>
      <c r="Z150" s="37"/>
      <c r="AA150" s="37"/>
      <c r="AB150" s="37"/>
      <c r="AC150" s="37"/>
      <c r="AD150" s="37"/>
      <c r="AE150" s="37"/>
      <c r="AR150" s="188" t="s">
        <v>181</v>
      </c>
      <c r="AT150" s="188" t="s">
        <v>176</v>
      </c>
      <c r="AU150" s="188" t="s">
        <v>88</v>
      </c>
      <c r="AY150" s="20" t="s">
        <v>174</v>
      </c>
      <c r="BE150" s="189">
        <f>IF(N150="základní",J150,0)</f>
        <v>0</v>
      </c>
      <c r="BF150" s="189">
        <f>IF(N150="snížená",J150,0)</f>
        <v>0</v>
      </c>
      <c r="BG150" s="189">
        <f>IF(N150="zákl. přenesená",J150,0)</f>
        <v>0</v>
      </c>
      <c r="BH150" s="189">
        <f>IF(N150="sníž. přenesená",J150,0)</f>
        <v>0</v>
      </c>
      <c r="BI150" s="189">
        <f>IF(N150="nulová",J150,0)</f>
        <v>0</v>
      </c>
      <c r="BJ150" s="20" t="s">
        <v>86</v>
      </c>
      <c r="BK150" s="189">
        <f>ROUND(I150*H150,2)</f>
        <v>0</v>
      </c>
      <c r="BL150" s="20" t="s">
        <v>181</v>
      </c>
      <c r="BM150" s="188" t="s">
        <v>264</v>
      </c>
    </row>
    <row r="151" spans="1:65" s="2" customFormat="1">
      <c r="A151" s="37"/>
      <c r="B151" s="38"/>
      <c r="C151" s="39"/>
      <c r="D151" s="190" t="s">
        <v>183</v>
      </c>
      <c r="E151" s="39"/>
      <c r="F151" s="191" t="s">
        <v>265</v>
      </c>
      <c r="G151" s="39"/>
      <c r="H151" s="39"/>
      <c r="I151" s="192"/>
      <c r="J151" s="39"/>
      <c r="K151" s="39"/>
      <c r="L151" s="42"/>
      <c r="M151" s="193"/>
      <c r="N151" s="194"/>
      <c r="O151" s="67"/>
      <c r="P151" s="67"/>
      <c r="Q151" s="67"/>
      <c r="R151" s="67"/>
      <c r="S151" s="67"/>
      <c r="T151" s="68"/>
      <c r="U151" s="37"/>
      <c r="V151" s="37"/>
      <c r="W151" s="37"/>
      <c r="X151" s="37"/>
      <c r="Y151" s="37"/>
      <c r="Z151" s="37"/>
      <c r="AA151" s="37"/>
      <c r="AB151" s="37"/>
      <c r="AC151" s="37"/>
      <c r="AD151" s="37"/>
      <c r="AE151" s="37"/>
      <c r="AT151" s="20" t="s">
        <v>183</v>
      </c>
      <c r="AU151" s="20" t="s">
        <v>88</v>
      </c>
    </row>
    <row r="152" spans="1:65" s="12" customFormat="1" ht="22.8" customHeight="1">
      <c r="B152" s="161"/>
      <c r="C152" s="162"/>
      <c r="D152" s="163" t="s">
        <v>77</v>
      </c>
      <c r="E152" s="175" t="s">
        <v>212</v>
      </c>
      <c r="F152" s="175" t="s">
        <v>266</v>
      </c>
      <c r="G152" s="162"/>
      <c r="H152" s="162"/>
      <c r="I152" s="165"/>
      <c r="J152" s="176">
        <f>BK152</f>
        <v>0</v>
      </c>
      <c r="K152" s="162"/>
      <c r="L152" s="167"/>
      <c r="M152" s="168"/>
      <c r="N152" s="169"/>
      <c r="O152" s="169"/>
      <c r="P152" s="170">
        <f>SUM(P153:P199)</f>
        <v>0</v>
      </c>
      <c r="Q152" s="169"/>
      <c r="R152" s="170">
        <f>SUM(R153:R199)</f>
        <v>4.4863115100000002</v>
      </c>
      <c r="S152" s="169"/>
      <c r="T152" s="171">
        <f>SUM(T153:T199)</f>
        <v>8.8980000000000005E-5</v>
      </c>
      <c r="AR152" s="172" t="s">
        <v>86</v>
      </c>
      <c r="AT152" s="173" t="s">
        <v>77</v>
      </c>
      <c r="AU152" s="173" t="s">
        <v>86</v>
      </c>
      <c r="AY152" s="172" t="s">
        <v>174</v>
      </c>
      <c r="BK152" s="174">
        <f>SUM(BK153:BK199)</f>
        <v>0</v>
      </c>
    </row>
    <row r="153" spans="1:65" s="2" customFormat="1" ht="33" customHeight="1">
      <c r="A153" s="37"/>
      <c r="B153" s="38"/>
      <c r="C153" s="177" t="s">
        <v>267</v>
      </c>
      <c r="D153" s="177" t="s">
        <v>176</v>
      </c>
      <c r="E153" s="178" t="s">
        <v>268</v>
      </c>
      <c r="F153" s="179" t="s">
        <v>269</v>
      </c>
      <c r="G153" s="180" t="s">
        <v>111</v>
      </c>
      <c r="H153" s="181">
        <v>65.234999999999999</v>
      </c>
      <c r="I153" s="182"/>
      <c r="J153" s="183">
        <f>ROUND(I153*H153,2)</f>
        <v>0</v>
      </c>
      <c r="K153" s="179" t="s">
        <v>180</v>
      </c>
      <c r="L153" s="42"/>
      <c r="M153" s="184" t="s">
        <v>19</v>
      </c>
      <c r="N153" s="185" t="s">
        <v>49</v>
      </c>
      <c r="O153" s="67"/>
      <c r="P153" s="186">
        <f>O153*H153</f>
        <v>0</v>
      </c>
      <c r="Q153" s="186">
        <v>2.0480000000000002E-2</v>
      </c>
      <c r="R153" s="186">
        <f>Q153*H153</f>
        <v>1.3360128</v>
      </c>
      <c r="S153" s="186">
        <v>0</v>
      </c>
      <c r="T153" s="187">
        <f>S153*H153</f>
        <v>0</v>
      </c>
      <c r="U153" s="37"/>
      <c r="V153" s="37"/>
      <c r="W153" s="37"/>
      <c r="X153" s="37"/>
      <c r="Y153" s="37"/>
      <c r="Z153" s="37"/>
      <c r="AA153" s="37"/>
      <c r="AB153" s="37"/>
      <c r="AC153" s="37"/>
      <c r="AD153" s="37"/>
      <c r="AE153" s="37"/>
      <c r="AR153" s="188" t="s">
        <v>181</v>
      </c>
      <c r="AT153" s="188" t="s">
        <v>176</v>
      </c>
      <c r="AU153" s="188" t="s">
        <v>88</v>
      </c>
      <c r="AY153" s="20" t="s">
        <v>174</v>
      </c>
      <c r="BE153" s="189">
        <f>IF(N153="základní",J153,0)</f>
        <v>0</v>
      </c>
      <c r="BF153" s="189">
        <f>IF(N153="snížená",J153,0)</f>
        <v>0</v>
      </c>
      <c r="BG153" s="189">
        <f>IF(N153="zákl. přenesená",J153,0)</f>
        <v>0</v>
      </c>
      <c r="BH153" s="189">
        <f>IF(N153="sníž. přenesená",J153,0)</f>
        <v>0</v>
      </c>
      <c r="BI153" s="189">
        <f>IF(N153="nulová",J153,0)</f>
        <v>0</v>
      </c>
      <c r="BJ153" s="20" t="s">
        <v>86</v>
      </c>
      <c r="BK153" s="189">
        <f>ROUND(I153*H153,2)</f>
        <v>0</v>
      </c>
      <c r="BL153" s="20" t="s">
        <v>181</v>
      </c>
      <c r="BM153" s="188" t="s">
        <v>270</v>
      </c>
    </row>
    <row r="154" spans="1:65" s="2" customFormat="1">
      <c r="A154" s="37"/>
      <c r="B154" s="38"/>
      <c r="C154" s="39"/>
      <c r="D154" s="190" t="s">
        <v>183</v>
      </c>
      <c r="E154" s="39"/>
      <c r="F154" s="191" t="s">
        <v>271</v>
      </c>
      <c r="G154" s="39"/>
      <c r="H154" s="39"/>
      <c r="I154" s="192"/>
      <c r="J154" s="39"/>
      <c r="K154" s="39"/>
      <c r="L154" s="42"/>
      <c r="M154" s="193"/>
      <c r="N154" s="194"/>
      <c r="O154" s="67"/>
      <c r="P154" s="67"/>
      <c r="Q154" s="67"/>
      <c r="R154" s="67"/>
      <c r="S154" s="67"/>
      <c r="T154" s="68"/>
      <c r="U154" s="37"/>
      <c r="V154" s="37"/>
      <c r="W154" s="37"/>
      <c r="X154" s="37"/>
      <c r="Y154" s="37"/>
      <c r="Z154" s="37"/>
      <c r="AA154" s="37"/>
      <c r="AB154" s="37"/>
      <c r="AC154" s="37"/>
      <c r="AD154" s="37"/>
      <c r="AE154" s="37"/>
      <c r="AT154" s="20" t="s">
        <v>183</v>
      </c>
      <c r="AU154" s="20" t="s">
        <v>88</v>
      </c>
    </row>
    <row r="155" spans="1:65" s="13" customFormat="1">
      <c r="B155" s="195"/>
      <c r="C155" s="196"/>
      <c r="D155" s="197" t="s">
        <v>195</v>
      </c>
      <c r="E155" s="198" t="s">
        <v>19</v>
      </c>
      <c r="F155" s="199" t="s">
        <v>272</v>
      </c>
      <c r="G155" s="196"/>
      <c r="H155" s="200">
        <v>74.685000000000002</v>
      </c>
      <c r="I155" s="201"/>
      <c r="J155" s="196"/>
      <c r="K155" s="196"/>
      <c r="L155" s="202"/>
      <c r="M155" s="203"/>
      <c r="N155" s="204"/>
      <c r="O155" s="204"/>
      <c r="P155" s="204"/>
      <c r="Q155" s="204"/>
      <c r="R155" s="204"/>
      <c r="S155" s="204"/>
      <c r="T155" s="205"/>
      <c r="AT155" s="206" t="s">
        <v>195</v>
      </c>
      <c r="AU155" s="206" t="s">
        <v>88</v>
      </c>
      <c r="AV155" s="13" t="s">
        <v>88</v>
      </c>
      <c r="AW155" s="13" t="s">
        <v>35</v>
      </c>
      <c r="AX155" s="13" t="s">
        <v>78</v>
      </c>
      <c r="AY155" s="206" t="s">
        <v>174</v>
      </c>
    </row>
    <row r="156" spans="1:65" s="13" customFormat="1">
      <c r="B156" s="195"/>
      <c r="C156" s="196"/>
      <c r="D156" s="197" t="s">
        <v>195</v>
      </c>
      <c r="E156" s="198" t="s">
        <v>19</v>
      </c>
      <c r="F156" s="199" t="s">
        <v>273</v>
      </c>
      <c r="G156" s="196"/>
      <c r="H156" s="200">
        <v>-9.4499999999999993</v>
      </c>
      <c r="I156" s="201"/>
      <c r="J156" s="196"/>
      <c r="K156" s="196"/>
      <c r="L156" s="202"/>
      <c r="M156" s="203"/>
      <c r="N156" s="204"/>
      <c r="O156" s="204"/>
      <c r="P156" s="204"/>
      <c r="Q156" s="204"/>
      <c r="R156" s="204"/>
      <c r="S156" s="204"/>
      <c r="T156" s="205"/>
      <c r="AT156" s="206" t="s">
        <v>195</v>
      </c>
      <c r="AU156" s="206" t="s">
        <v>88</v>
      </c>
      <c r="AV156" s="13" t="s">
        <v>88</v>
      </c>
      <c r="AW156" s="13" t="s">
        <v>35</v>
      </c>
      <c r="AX156" s="13" t="s">
        <v>78</v>
      </c>
      <c r="AY156" s="206" t="s">
        <v>174</v>
      </c>
    </row>
    <row r="157" spans="1:65" s="14" customFormat="1">
      <c r="B157" s="207"/>
      <c r="C157" s="208"/>
      <c r="D157" s="197" t="s">
        <v>195</v>
      </c>
      <c r="E157" s="209" t="s">
        <v>19</v>
      </c>
      <c r="F157" s="210" t="s">
        <v>198</v>
      </c>
      <c r="G157" s="208"/>
      <c r="H157" s="211">
        <v>65.234999999999999</v>
      </c>
      <c r="I157" s="212"/>
      <c r="J157" s="208"/>
      <c r="K157" s="208"/>
      <c r="L157" s="213"/>
      <c r="M157" s="214"/>
      <c r="N157" s="215"/>
      <c r="O157" s="215"/>
      <c r="P157" s="215"/>
      <c r="Q157" s="215"/>
      <c r="R157" s="215"/>
      <c r="S157" s="215"/>
      <c r="T157" s="216"/>
      <c r="AT157" s="217" t="s">
        <v>195</v>
      </c>
      <c r="AU157" s="217" t="s">
        <v>88</v>
      </c>
      <c r="AV157" s="14" t="s">
        <v>181</v>
      </c>
      <c r="AW157" s="14" t="s">
        <v>35</v>
      </c>
      <c r="AX157" s="14" t="s">
        <v>86</v>
      </c>
      <c r="AY157" s="217" t="s">
        <v>174</v>
      </c>
    </row>
    <row r="158" spans="1:65" s="2" customFormat="1" ht="49.05" customHeight="1">
      <c r="A158" s="37"/>
      <c r="B158" s="38"/>
      <c r="C158" s="177" t="s">
        <v>274</v>
      </c>
      <c r="D158" s="177" t="s">
        <v>176</v>
      </c>
      <c r="E158" s="178" t="s">
        <v>275</v>
      </c>
      <c r="F158" s="179" t="s">
        <v>276</v>
      </c>
      <c r="G158" s="180" t="s">
        <v>111</v>
      </c>
      <c r="H158" s="181">
        <v>65.234999999999999</v>
      </c>
      <c r="I158" s="182"/>
      <c r="J158" s="183">
        <f>ROUND(I158*H158,2)</f>
        <v>0</v>
      </c>
      <c r="K158" s="179" t="s">
        <v>180</v>
      </c>
      <c r="L158" s="42"/>
      <c r="M158" s="184" t="s">
        <v>19</v>
      </c>
      <c r="N158" s="185" t="s">
        <v>49</v>
      </c>
      <c r="O158" s="67"/>
      <c r="P158" s="186">
        <f>O158*H158</f>
        <v>0</v>
      </c>
      <c r="Q158" s="186">
        <v>7.9000000000000008E-3</v>
      </c>
      <c r="R158" s="186">
        <f>Q158*H158</f>
        <v>0.5153565</v>
      </c>
      <c r="S158" s="186">
        <v>0</v>
      </c>
      <c r="T158" s="187">
        <f>S158*H158</f>
        <v>0</v>
      </c>
      <c r="U158" s="37"/>
      <c r="V158" s="37"/>
      <c r="W158" s="37"/>
      <c r="X158" s="37"/>
      <c r="Y158" s="37"/>
      <c r="Z158" s="37"/>
      <c r="AA158" s="37"/>
      <c r="AB158" s="37"/>
      <c r="AC158" s="37"/>
      <c r="AD158" s="37"/>
      <c r="AE158" s="37"/>
      <c r="AR158" s="188" t="s">
        <v>181</v>
      </c>
      <c r="AT158" s="188" t="s">
        <v>176</v>
      </c>
      <c r="AU158" s="188" t="s">
        <v>88</v>
      </c>
      <c r="AY158" s="20" t="s">
        <v>174</v>
      </c>
      <c r="BE158" s="189">
        <f>IF(N158="základní",J158,0)</f>
        <v>0</v>
      </c>
      <c r="BF158" s="189">
        <f>IF(N158="snížená",J158,0)</f>
        <v>0</v>
      </c>
      <c r="BG158" s="189">
        <f>IF(N158="zákl. přenesená",J158,0)</f>
        <v>0</v>
      </c>
      <c r="BH158" s="189">
        <f>IF(N158="sníž. přenesená",J158,0)</f>
        <v>0</v>
      </c>
      <c r="BI158" s="189">
        <f>IF(N158="nulová",J158,0)</f>
        <v>0</v>
      </c>
      <c r="BJ158" s="20" t="s">
        <v>86</v>
      </c>
      <c r="BK158" s="189">
        <f>ROUND(I158*H158,2)</f>
        <v>0</v>
      </c>
      <c r="BL158" s="20" t="s">
        <v>181</v>
      </c>
      <c r="BM158" s="188" t="s">
        <v>277</v>
      </c>
    </row>
    <row r="159" spans="1:65" s="2" customFormat="1">
      <c r="A159" s="37"/>
      <c r="B159" s="38"/>
      <c r="C159" s="39"/>
      <c r="D159" s="190" t="s">
        <v>183</v>
      </c>
      <c r="E159" s="39"/>
      <c r="F159" s="191" t="s">
        <v>278</v>
      </c>
      <c r="G159" s="39"/>
      <c r="H159" s="39"/>
      <c r="I159" s="192"/>
      <c r="J159" s="39"/>
      <c r="K159" s="39"/>
      <c r="L159" s="42"/>
      <c r="M159" s="193"/>
      <c r="N159" s="194"/>
      <c r="O159" s="67"/>
      <c r="P159" s="67"/>
      <c r="Q159" s="67"/>
      <c r="R159" s="67"/>
      <c r="S159" s="67"/>
      <c r="T159" s="68"/>
      <c r="U159" s="37"/>
      <c r="V159" s="37"/>
      <c r="W159" s="37"/>
      <c r="X159" s="37"/>
      <c r="Y159" s="37"/>
      <c r="Z159" s="37"/>
      <c r="AA159" s="37"/>
      <c r="AB159" s="37"/>
      <c r="AC159" s="37"/>
      <c r="AD159" s="37"/>
      <c r="AE159" s="37"/>
      <c r="AT159" s="20" t="s">
        <v>183</v>
      </c>
      <c r="AU159" s="20" t="s">
        <v>88</v>
      </c>
    </row>
    <row r="160" spans="1:65" s="13" customFormat="1">
      <c r="B160" s="195"/>
      <c r="C160" s="196"/>
      <c r="D160" s="197" t="s">
        <v>195</v>
      </c>
      <c r="E160" s="198" t="s">
        <v>19</v>
      </c>
      <c r="F160" s="199" t="s">
        <v>272</v>
      </c>
      <c r="G160" s="196"/>
      <c r="H160" s="200">
        <v>74.685000000000002</v>
      </c>
      <c r="I160" s="201"/>
      <c r="J160" s="196"/>
      <c r="K160" s="196"/>
      <c r="L160" s="202"/>
      <c r="M160" s="203"/>
      <c r="N160" s="204"/>
      <c r="O160" s="204"/>
      <c r="P160" s="204"/>
      <c r="Q160" s="204"/>
      <c r="R160" s="204"/>
      <c r="S160" s="204"/>
      <c r="T160" s="205"/>
      <c r="AT160" s="206" t="s">
        <v>195</v>
      </c>
      <c r="AU160" s="206" t="s">
        <v>88</v>
      </c>
      <c r="AV160" s="13" t="s">
        <v>88</v>
      </c>
      <c r="AW160" s="13" t="s">
        <v>35</v>
      </c>
      <c r="AX160" s="13" t="s">
        <v>78</v>
      </c>
      <c r="AY160" s="206" t="s">
        <v>174</v>
      </c>
    </row>
    <row r="161" spans="1:65" s="13" customFormat="1">
      <c r="B161" s="195"/>
      <c r="C161" s="196"/>
      <c r="D161" s="197" t="s">
        <v>195</v>
      </c>
      <c r="E161" s="198" t="s">
        <v>19</v>
      </c>
      <c r="F161" s="199" t="s">
        <v>273</v>
      </c>
      <c r="G161" s="196"/>
      <c r="H161" s="200">
        <v>-9.4499999999999993</v>
      </c>
      <c r="I161" s="201"/>
      <c r="J161" s="196"/>
      <c r="K161" s="196"/>
      <c r="L161" s="202"/>
      <c r="M161" s="203"/>
      <c r="N161" s="204"/>
      <c r="O161" s="204"/>
      <c r="P161" s="204"/>
      <c r="Q161" s="204"/>
      <c r="R161" s="204"/>
      <c r="S161" s="204"/>
      <c r="T161" s="205"/>
      <c r="AT161" s="206" t="s">
        <v>195</v>
      </c>
      <c r="AU161" s="206" t="s">
        <v>88</v>
      </c>
      <c r="AV161" s="13" t="s">
        <v>88</v>
      </c>
      <c r="AW161" s="13" t="s">
        <v>35</v>
      </c>
      <c r="AX161" s="13" t="s">
        <v>78</v>
      </c>
      <c r="AY161" s="206" t="s">
        <v>174</v>
      </c>
    </row>
    <row r="162" spans="1:65" s="14" customFormat="1">
      <c r="B162" s="207"/>
      <c r="C162" s="208"/>
      <c r="D162" s="197" t="s">
        <v>195</v>
      </c>
      <c r="E162" s="209" t="s">
        <v>19</v>
      </c>
      <c r="F162" s="210" t="s">
        <v>198</v>
      </c>
      <c r="G162" s="208"/>
      <c r="H162" s="211">
        <v>65.234999999999999</v>
      </c>
      <c r="I162" s="212"/>
      <c r="J162" s="208"/>
      <c r="K162" s="208"/>
      <c r="L162" s="213"/>
      <c r="M162" s="214"/>
      <c r="N162" s="215"/>
      <c r="O162" s="215"/>
      <c r="P162" s="215"/>
      <c r="Q162" s="215"/>
      <c r="R162" s="215"/>
      <c r="S162" s="215"/>
      <c r="T162" s="216"/>
      <c r="AT162" s="217" t="s">
        <v>195</v>
      </c>
      <c r="AU162" s="217" t="s">
        <v>88</v>
      </c>
      <c r="AV162" s="14" t="s">
        <v>181</v>
      </c>
      <c r="AW162" s="14" t="s">
        <v>35</v>
      </c>
      <c r="AX162" s="14" t="s">
        <v>86</v>
      </c>
      <c r="AY162" s="217" t="s">
        <v>174</v>
      </c>
    </row>
    <row r="163" spans="1:65" s="2" customFormat="1" ht="37.799999999999997" customHeight="1">
      <c r="A163" s="37"/>
      <c r="B163" s="38"/>
      <c r="C163" s="177" t="s">
        <v>279</v>
      </c>
      <c r="D163" s="177" t="s">
        <v>176</v>
      </c>
      <c r="E163" s="178" t="s">
        <v>280</v>
      </c>
      <c r="F163" s="179" t="s">
        <v>281</v>
      </c>
      <c r="G163" s="180" t="s">
        <v>111</v>
      </c>
      <c r="H163" s="181">
        <v>65.234999999999999</v>
      </c>
      <c r="I163" s="182"/>
      <c r="J163" s="183">
        <f>ROUND(I163*H163,2)</f>
        <v>0</v>
      </c>
      <c r="K163" s="179" t="s">
        <v>180</v>
      </c>
      <c r="L163" s="42"/>
      <c r="M163" s="184" t="s">
        <v>19</v>
      </c>
      <c r="N163" s="185" t="s">
        <v>49</v>
      </c>
      <c r="O163" s="67"/>
      <c r="P163" s="186">
        <f>O163*H163</f>
        <v>0</v>
      </c>
      <c r="Q163" s="186">
        <v>4.3800000000000002E-3</v>
      </c>
      <c r="R163" s="186">
        <f>Q163*H163</f>
        <v>0.28572930000000002</v>
      </c>
      <c r="S163" s="186">
        <v>0</v>
      </c>
      <c r="T163" s="187">
        <f>S163*H163</f>
        <v>0</v>
      </c>
      <c r="U163" s="37"/>
      <c r="V163" s="37"/>
      <c r="W163" s="37"/>
      <c r="X163" s="37"/>
      <c r="Y163" s="37"/>
      <c r="Z163" s="37"/>
      <c r="AA163" s="37"/>
      <c r="AB163" s="37"/>
      <c r="AC163" s="37"/>
      <c r="AD163" s="37"/>
      <c r="AE163" s="37"/>
      <c r="AR163" s="188" t="s">
        <v>181</v>
      </c>
      <c r="AT163" s="188" t="s">
        <v>176</v>
      </c>
      <c r="AU163" s="188" t="s">
        <v>88</v>
      </c>
      <c r="AY163" s="20" t="s">
        <v>174</v>
      </c>
      <c r="BE163" s="189">
        <f>IF(N163="základní",J163,0)</f>
        <v>0</v>
      </c>
      <c r="BF163" s="189">
        <f>IF(N163="snížená",J163,0)</f>
        <v>0</v>
      </c>
      <c r="BG163" s="189">
        <f>IF(N163="zákl. přenesená",J163,0)</f>
        <v>0</v>
      </c>
      <c r="BH163" s="189">
        <f>IF(N163="sníž. přenesená",J163,0)</f>
        <v>0</v>
      </c>
      <c r="BI163" s="189">
        <f>IF(N163="nulová",J163,0)</f>
        <v>0</v>
      </c>
      <c r="BJ163" s="20" t="s">
        <v>86</v>
      </c>
      <c r="BK163" s="189">
        <f>ROUND(I163*H163,2)</f>
        <v>0</v>
      </c>
      <c r="BL163" s="20" t="s">
        <v>181</v>
      </c>
      <c r="BM163" s="188" t="s">
        <v>282</v>
      </c>
    </row>
    <row r="164" spans="1:65" s="2" customFormat="1">
      <c r="A164" s="37"/>
      <c r="B164" s="38"/>
      <c r="C164" s="39"/>
      <c r="D164" s="190" t="s">
        <v>183</v>
      </c>
      <c r="E164" s="39"/>
      <c r="F164" s="191" t="s">
        <v>283</v>
      </c>
      <c r="G164" s="39"/>
      <c r="H164" s="39"/>
      <c r="I164" s="192"/>
      <c r="J164" s="39"/>
      <c r="K164" s="39"/>
      <c r="L164" s="42"/>
      <c r="M164" s="193"/>
      <c r="N164" s="194"/>
      <c r="O164" s="67"/>
      <c r="P164" s="67"/>
      <c r="Q164" s="67"/>
      <c r="R164" s="67"/>
      <c r="S164" s="67"/>
      <c r="T164" s="68"/>
      <c r="U164" s="37"/>
      <c r="V164" s="37"/>
      <c r="W164" s="37"/>
      <c r="X164" s="37"/>
      <c r="Y164" s="37"/>
      <c r="Z164" s="37"/>
      <c r="AA164" s="37"/>
      <c r="AB164" s="37"/>
      <c r="AC164" s="37"/>
      <c r="AD164" s="37"/>
      <c r="AE164" s="37"/>
      <c r="AT164" s="20" t="s">
        <v>183</v>
      </c>
      <c r="AU164" s="20" t="s">
        <v>88</v>
      </c>
    </row>
    <row r="165" spans="1:65" s="13" customFormat="1">
      <c r="B165" s="195"/>
      <c r="C165" s="196"/>
      <c r="D165" s="197" t="s">
        <v>195</v>
      </c>
      <c r="E165" s="198" t="s">
        <v>19</v>
      </c>
      <c r="F165" s="199" t="s">
        <v>272</v>
      </c>
      <c r="G165" s="196"/>
      <c r="H165" s="200">
        <v>74.685000000000002</v>
      </c>
      <c r="I165" s="201"/>
      <c r="J165" s="196"/>
      <c r="K165" s="196"/>
      <c r="L165" s="202"/>
      <c r="M165" s="203"/>
      <c r="N165" s="204"/>
      <c r="O165" s="204"/>
      <c r="P165" s="204"/>
      <c r="Q165" s="204"/>
      <c r="R165" s="204"/>
      <c r="S165" s="204"/>
      <c r="T165" s="205"/>
      <c r="AT165" s="206" t="s">
        <v>195</v>
      </c>
      <c r="AU165" s="206" t="s">
        <v>88</v>
      </c>
      <c r="AV165" s="13" t="s">
        <v>88</v>
      </c>
      <c r="AW165" s="13" t="s">
        <v>35</v>
      </c>
      <c r="AX165" s="13" t="s">
        <v>78</v>
      </c>
      <c r="AY165" s="206" t="s">
        <v>174</v>
      </c>
    </row>
    <row r="166" spans="1:65" s="13" customFormat="1">
      <c r="B166" s="195"/>
      <c r="C166" s="196"/>
      <c r="D166" s="197" t="s">
        <v>195</v>
      </c>
      <c r="E166" s="198" t="s">
        <v>19</v>
      </c>
      <c r="F166" s="199" t="s">
        <v>273</v>
      </c>
      <c r="G166" s="196"/>
      <c r="H166" s="200">
        <v>-9.4499999999999993</v>
      </c>
      <c r="I166" s="201"/>
      <c r="J166" s="196"/>
      <c r="K166" s="196"/>
      <c r="L166" s="202"/>
      <c r="M166" s="203"/>
      <c r="N166" s="204"/>
      <c r="O166" s="204"/>
      <c r="P166" s="204"/>
      <c r="Q166" s="204"/>
      <c r="R166" s="204"/>
      <c r="S166" s="204"/>
      <c r="T166" s="205"/>
      <c r="AT166" s="206" t="s">
        <v>195</v>
      </c>
      <c r="AU166" s="206" t="s">
        <v>88</v>
      </c>
      <c r="AV166" s="13" t="s">
        <v>88</v>
      </c>
      <c r="AW166" s="13" t="s">
        <v>35</v>
      </c>
      <c r="AX166" s="13" t="s">
        <v>78</v>
      </c>
      <c r="AY166" s="206" t="s">
        <v>174</v>
      </c>
    </row>
    <row r="167" spans="1:65" s="14" customFormat="1">
      <c r="B167" s="207"/>
      <c r="C167" s="208"/>
      <c r="D167" s="197" t="s">
        <v>195</v>
      </c>
      <c r="E167" s="209" t="s">
        <v>19</v>
      </c>
      <c r="F167" s="210" t="s">
        <v>198</v>
      </c>
      <c r="G167" s="208"/>
      <c r="H167" s="211">
        <v>65.234999999999999</v>
      </c>
      <c r="I167" s="212"/>
      <c r="J167" s="208"/>
      <c r="K167" s="208"/>
      <c r="L167" s="213"/>
      <c r="M167" s="214"/>
      <c r="N167" s="215"/>
      <c r="O167" s="215"/>
      <c r="P167" s="215"/>
      <c r="Q167" s="215"/>
      <c r="R167" s="215"/>
      <c r="S167" s="215"/>
      <c r="T167" s="216"/>
      <c r="AT167" s="217" t="s">
        <v>195</v>
      </c>
      <c r="AU167" s="217" t="s">
        <v>88</v>
      </c>
      <c r="AV167" s="14" t="s">
        <v>181</v>
      </c>
      <c r="AW167" s="14" t="s">
        <v>35</v>
      </c>
      <c r="AX167" s="14" t="s">
        <v>86</v>
      </c>
      <c r="AY167" s="217" t="s">
        <v>174</v>
      </c>
    </row>
    <row r="168" spans="1:65" s="2" customFormat="1" ht="24.15" customHeight="1">
      <c r="A168" s="37"/>
      <c r="B168" s="38"/>
      <c r="C168" s="177" t="s">
        <v>284</v>
      </c>
      <c r="D168" s="177" t="s">
        <v>176</v>
      </c>
      <c r="E168" s="178" t="s">
        <v>285</v>
      </c>
      <c r="F168" s="179" t="s">
        <v>286</v>
      </c>
      <c r="G168" s="180" t="s">
        <v>111</v>
      </c>
      <c r="H168" s="181">
        <v>65.234999999999999</v>
      </c>
      <c r="I168" s="182"/>
      <c r="J168" s="183">
        <f>ROUND(I168*H168,2)</f>
        <v>0</v>
      </c>
      <c r="K168" s="179" t="s">
        <v>180</v>
      </c>
      <c r="L168" s="42"/>
      <c r="M168" s="184" t="s">
        <v>19</v>
      </c>
      <c r="N168" s="185" t="s">
        <v>49</v>
      </c>
      <c r="O168" s="67"/>
      <c r="P168" s="186">
        <f>O168*H168</f>
        <v>0</v>
      </c>
      <c r="Q168" s="186">
        <v>4.0000000000000001E-3</v>
      </c>
      <c r="R168" s="186">
        <f>Q168*H168</f>
        <v>0.26094000000000001</v>
      </c>
      <c r="S168" s="186">
        <v>0</v>
      </c>
      <c r="T168" s="187">
        <f>S168*H168</f>
        <v>0</v>
      </c>
      <c r="U168" s="37"/>
      <c r="V168" s="37"/>
      <c r="W168" s="37"/>
      <c r="X168" s="37"/>
      <c r="Y168" s="37"/>
      <c r="Z168" s="37"/>
      <c r="AA168" s="37"/>
      <c r="AB168" s="37"/>
      <c r="AC168" s="37"/>
      <c r="AD168" s="37"/>
      <c r="AE168" s="37"/>
      <c r="AR168" s="188" t="s">
        <v>181</v>
      </c>
      <c r="AT168" s="188" t="s">
        <v>176</v>
      </c>
      <c r="AU168" s="188" t="s">
        <v>88</v>
      </c>
      <c r="AY168" s="20" t="s">
        <v>174</v>
      </c>
      <c r="BE168" s="189">
        <f>IF(N168="základní",J168,0)</f>
        <v>0</v>
      </c>
      <c r="BF168" s="189">
        <f>IF(N168="snížená",J168,0)</f>
        <v>0</v>
      </c>
      <c r="BG168" s="189">
        <f>IF(N168="zákl. přenesená",J168,0)</f>
        <v>0</v>
      </c>
      <c r="BH168" s="189">
        <f>IF(N168="sníž. přenesená",J168,0)</f>
        <v>0</v>
      </c>
      <c r="BI168" s="189">
        <f>IF(N168="nulová",J168,0)</f>
        <v>0</v>
      </c>
      <c r="BJ168" s="20" t="s">
        <v>86</v>
      </c>
      <c r="BK168" s="189">
        <f>ROUND(I168*H168,2)</f>
        <v>0</v>
      </c>
      <c r="BL168" s="20" t="s">
        <v>181</v>
      </c>
      <c r="BM168" s="188" t="s">
        <v>287</v>
      </c>
    </row>
    <row r="169" spans="1:65" s="2" customFormat="1">
      <c r="A169" s="37"/>
      <c r="B169" s="38"/>
      <c r="C169" s="39"/>
      <c r="D169" s="190" t="s">
        <v>183</v>
      </c>
      <c r="E169" s="39"/>
      <c r="F169" s="191" t="s">
        <v>288</v>
      </c>
      <c r="G169" s="39"/>
      <c r="H169" s="39"/>
      <c r="I169" s="192"/>
      <c r="J169" s="39"/>
      <c r="K169" s="39"/>
      <c r="L169" s="42"/>
      <c r="M169" s="193"/>
      <c r="N169" s="194"/>
      <c r="O169" s="67"/>
      <c r="P169" s="67"/>
      <c r="Q169" s="67"/>
      <c r="R169" s="67"/>
      <c r="S169" s="67"/>
      <c r="T169" s="68"/>
      <c r="U169" s="37"/>
      <c r="V169" s="37"/>
      <c r="W169" s="37"/>
      <c r="X169" s="37"/>
      <c r="Y169" s="37"/>
      <c r="Z169" s="37"/>
      <c r="AA169" s="37"/>
      <c r="AB169" s="37"/>
      <c r="AC169" s="37"/>
      <c r="AD169" s="37"/>
      <c r="AE169" s="37"/>
      <c r="AT169" s="20" t="s">
        <v>183</v>
      </c>
      <c r="AU169" s="20" t="s">
        <v>88</v>
      </c>
    </row>
    <row r="170" spans="1:65" s="13" customFormat="1">
      <c r="B170" s="195"/>
      <c r="C170" s="196"/>
      <c r="D170" s="197" t="s">
        <v>195</v>
      </c>
      <c r="E170" s="198" t="s">
        <v>19</v>
      </c>
      <c r="F170" s="199" t="s">
        <v>272</v>
      </c>
      <c r="G170" s="196"/>
      <c r="H170" s="200">
        <v>74.685000000000002</v>
      </c>
      <c r="I170" s="201"/>
      <c r="J170" s="196"/>
      <c r="K170" s="196"/>
      <c r="L170" s="202"/>
      <c r="M170" s="203"/>
      <c r="N170" s="204"/>
      <c r="O170" s="204"/>
      <c r="P170" s="204"/>
      <c r="Q170" s="204"/>
      <c r="R170" s="204"/>
      <c r="S170" s="204"/>
      <c r="T170" s="205"/>
      <c r="AT170" s="206" t="s">
        <v>195</v>
      </c>
      <c r="AU170" s="206" t="s">
        <v>88</v>
      </c>
      <c r="AV170" s="13" t="s">
        <v>88</v>
      </c>
      <c r="AW170" s="13" t="s">
        <v>35</v>
      </c>
      <c r="AX170" s="13" t="s">
        <v>78</v>
      </c>
      <c r="AY170" s="206" t="s">
        <v>174</v>
      </c>
    </row>
    <row r="171" spans="1:65" s="13" customFormat="1">
      <c r="B171" s="195"/>
      <c r="C171" s="196"/>
      <c r="D171" s="197" t="s">
        <v>195</v>
      </c>
      <c r="E171" s="198" t="s">
        <v>19</v>
      </c>
      <c r="F171" s="199" t="s">
        <v>273</v>
      </c>
      <c r="G171" s="196"/>
      <c r="H171" s="200">
        <v>-9.4499999999999993</v>
      </c>
      <c r="I171" s="201"/>
      <c r="J171" s="196"/>
      <c r="K171" s="196"/>
      <c r="L171" s="202"/>
      <c r="M171" s="203"/>
      <c r="N171" s="204"/>
      <c r="O171" s="204"/>
      <c r="P171" s="204"/>
      <c r="Q171" s="204"/>
      <c r="R171" s="204"/>
      <c r="S171" s="204"/>
      <c r="T171" s="205"/>
      <c r="AT171" s="206" t="s">
        <v>195</v>
      </c>
      <c r="AU171" s="206" t="s">
        <v>88</v>
      </c>
      <c r="AV171" s="13" t="s">
        <v>88</v>
      </c>
      <c r="AW171" s="13" t="s">
        <v>35</v>
      </c>
      <c r="AX171" s="13" t="s">
        <v>78</v>
      </c>
      <c r="AY171" s="206" t="s">
        <v>174</v>
      </c>
    </row>
    <row r="172" spans="1:65" s="14" customFormat="1">
      <c r="B172" s="207"/>
      <c r="C172" s="208"/>
      <c r="D172" s="197" t="s">
        <v>195</v>
      </c>
      <c r="E172" s="209" t="s">
        <v>19</v>
      </c>
      <c r="F172" s="210" t="s">
        <v>198</v>
      </c>
      <c r="G172" s="208"/>
      <c r="H172" s="211">
        <v>65.234999999999999</v>
      </c>
      <c r="I172" s="212"/>
      <c r="J172" s="208"/>
      <c r="K172" s="208"/>
      <c r="L172" s="213"/>
      <c r="M172" s="214"/>
      <c r="N172" s="215"/>
      <c r="O172" s="215"/>
      <c r="P172" s="215"/>
      <c r="Q172" s="215"/>
      <c r="R172" s="215"/>
      <c r="S172" s="215"/>
      <c r="T172" s="216"/>
      <c r="AT172" s="217" t="s">
        <v>195</v>
      </c>
      <c r="AU172" s="217" t="s">
        <v>88</v>
      </c>
      <c r="AV172" s="14" t="s">
        <v>181</v>
      </c>
      <c r="AW172" s="14" t="s">
        <v>35</v>
      </c>
      <c r="AX172" s="14" t="s">
        <v>86</v>
      </c>
      <c r="AY172" s="217" t="s">
        <v>174</v>
      </c>
    </row>
    <row r="173" spans="1:65" s="2" customFormat="1" ht="55.5" customHeight="1">
      <c r="A173" s="37"/>
      <c r="B173" s="38"/>
      <c r="C173" s="177" t="s">
        <v>289</v>
      </c>
      <c r="D173" s="177" t="s">
        <v>176</v>
      </c>
      <c r="E173" s="178" t="s">
        <v>290</v>
      </c>
      <c r="F173" s="179" t="s">
        <v>291</v>
      </c>
      <c r="G173" s="180" t="s">
        <v>111</v>
      </c>
      <c r="H173" s="181">
        <v>81.954999999999998</v>
      </c>
      <c r="I173" s="182"/>
      <c r="J173" s="183">
        <f>ROUND(I173*H173,2)</f>
        <v>0</v>
      </c>
      <c r="K173" s="179" t="s">
        <v>180</v>
      </c>
      <c r="L173" s="42"/>
      <c r="M173" s="184" t="s">
        <v>19</v>
      </c>
      <c r="N173" s="185" t="s">
        <v>49</v>
      </c>
      <c r="O173" s="67"/>
      <c r="P173" s="186">
        <f>O173*H173</f>
        <v>0</v>
      </c>
      <c r="Q173" s="186">
        <v>1.243E-2</v>
      </c>
      <c r="R173" s="186">
        <f>Q173*H173</f>
        <v>1.01870065</v>
      </c>
      <c r="S173" s="186">
        <v>0</v>
      </c>
      <c r="T173" s="187">
        <f>S173*H173</f>
        <v>0</v>
      </c>
      <c r="U173" s="37"/>
      <c r="V173" s="37"/>
      <c r="W173" s="37"/>
      <c r="X173" s="37"/>
      <c r="Y173" s="37"/>
      <c r="Z173" s="37"/>
      <c r="AA173" s="37"/>
      <c r="AB173" s="37"/>
      <c r="AC173" s="37"/>
      <c r="AD173" s="37"/>
      <c r="AE173" s="37"/>
      <c r="AR173" s="188" t="s">
        <v>181</v>
      </c>
      <c r="AT173" s="188" t="s">
        <v>176</v>
      </c>
      <c r="AU173" s="188" t="s">
        <v>88</v>
      </c>
      <c r="AY173" s="20" t="s">
        <v>174</v>
      </c>
      <c r="BE173" s="189">
        <f>IF(N173="základní",J173,0)</f>
        <v>0</v>
      </c>
      <c r="BF173" s="189">
        <f>IF(N173="snížená",J173,0)</f>
        <v>0</v>
      </c>
      <c r="BG173" s="189">
        <f>IF(N173="zákl. přenesená",J173,0)</f>
        <v>0</v>
      </c>
      <c r="BH173" s="189">
        <f>IF(N173="sníž. přenesená",J173,0)</f>
        <v>0</v>
      </c>
      <c r="BI173" s="189">
        <f>IF(N173="nulová",J173,0)</f>
        <v>0</v>
      </c>
      <c r="BJ173" s="20" t="s">
        <v>86</v>
      </c>
      <c r="BK173" s="189">
        <f>ROUND(I173*H173,2)</f>
        <v>0</v>
      </c>
      <c r="BL173" s="20" t="s">
        <v>181</v>
      </c>
      <c r="BM173" s="188" t="s">
        <v>292</v>
      </c>
    </row>
    <row r="174" spans="1:65" s="2" customFormat="1">
      <c r="A174" s="37"/>
      <c r="B174" s="38"/>
      <c r="C174" s="39"/>
      <c r="D174" s="190" t="s">
        <v>183</v>
      </c>
      <c r="E174" s="39"/>
      <c r="F174" s="191" t="s">
        <v>293</v>
      </c>
      <c r="G174" s="39"/>
      <c r="H174" s="39"/>
      <c r="I174" s="192"/>
      <c r="J174" s="39"/>
      <c r="K174" s="39"/>
      <c r="L174" s="42"/>
      <c r="M174" s="193"/>
      <c r="N174" s="194"/>
      <c r="O174" s="67"/>
      <c r="P174" s="67"/>
      <c r="Q174" s="67"/>
      <c r="R174" s="67"/>
      <c r="S174" s="67"/>
      <c r="T174" s="68"/>
      <c r="U174" s="37"/>
      <c r="V174" s="37"/>
      <c r="W174" s="37"/>
      <c r="X174" s="37"/>
      <c r="Y174" s="37"/>
      <c r="Z174" s="37"/>
      <c r="AA174" s="37"/>
      <c r="AB174" s="37"/>
      <c r="AC174" s="37"/>
      <c r="AD174" s="37"/>
      <c r="AE174" s="37"/>
      <c r="AT174" s="20" t="s">
        <v>183</v>
      </c>
      <c r="AU174" s="20" t="s">
        <v>88</v>
      </c>
    </row>
    <row r="175" spans="1:65" s="13" customFormat="1">
      <c r="B175" s="195"/>
      <c r="C175" s="196"/>
      <c r="D175" s="197" t="s">
        <v>195</v>
      </c>
      <c r="E175" s="198" t="s">
        <v>19</v>
      </c>
      <c r="F175" s="199" t="s">
        <v>294</v>
      </c>
      <c r="G175" s="196"/>
      <c r="H175" s="200">
        <v>90.852000000000004</v>
      </c>
      <c r="I175" s="201"/>
      <c r="J175" s="196"/>
      <c r="K175" s="196"/>
      <c r="L175" s="202"/>
      <c r="M175" s="203"/>
      <c r="N175" s="204"/>
      <c r="O175" s="204"/>
      <c r="P175" s="204"/>
      <c r="Q175" s="204"/>
      <c r="R175" s="204"/>
      <c r="S175" s="204"/>
      <c r="T175" s="205"/>
      <c r="AT175" s="206" t="s">
        <v>195</v>
      </c>
      <c r="AU175" s="206" t="s">
        <v>88</v>
      </c>
      <c r="AV175" s="13" t="s">
        <v>88</v>
      </c>
      <c r="AW175" s="13" t="s">
        <v>35</v>
      </c>
      <c r="AX175" s="13" t="s">
        <v>78</v>
      </c>
      <c r="AY175" s="206" t="s">
        <v>174</v>
      </c>
    </row>
    <row r="176" spans="1:65" s="13" customFormat="1">
      <c r="B176" s="195"/>
      <c r="C176" s="196"/>
      <c r="D176" s="197" t="s">
        <v>195</v>
      </c>
      <c r="E176" s="198" t="s">
        <v>19</v>
      </c>
      <c r="F176" s="199" t="s">
        <v>295</v>
      </c>
      <c r="G176" s="196"/>
      <c r="H176" s="200">
        <v>-8.8970000000000002</v>
      </c>
      <c r="I176" s="201"/>
      <c r="J176" s="196"/>
      <c r="K176" s="196"/>
      <c r="L176" s="202"/>
      <c r="M176" s="203"/>
      <c r="N176" s="204"/>
      <c r="O176" s="204"/>
      <c r="P176" s="204"/>
      <c r="Q176" s="204"/>
      <c r="R176" s="204"/>
      <c r="S176" s="204"/>
      <c r="T176" s="205"/>
      <c r="AT176" s="206" t="s">
        <v>195</v>
      </c>
      <c r="AU176" s="206" t="s">
        <v>88</v>
      </c>
      <c r="AV176" s="13" t="s">
        <v>88</v>
      </c>
      <c r="AW176" s="13" t="s">
        <v>35</v>
      </c>
      <c r="AX176" s="13" t="s">
        <v>78</v>
      </c>
      <c r="AY176" s="206" t="s">
        <v>174</v>
      </c>
    </row>
    <row r="177" spans="1:65" s="14" customFormat="1">
      <c r="B177" s="207"/>
      <c r="C177" s="208"/>
      <c r="D177" s="197" t="s">
        <v>195</v>
      </c>
      <c r="E177" s="209" t="s">
        <v>296</v>
      </c>
      <c r="F177" s="210" t="s">
        <v>198</v>
      </c>
      <c r="G177" s="208"/>
      <c r="H177" s="211">
        <v>81.954999999999998</v>
      </c>
      <c r="I177" s="212"/>
      <c r="J177" s="208"/>
      <c r="K177" s="208"/>
      <c r="L177" s="213"/>
      <c r="M177" s="214"/>
      <c r="N177" s="215"/>
      <c r="O177" s="215"/>
      <c r="P177" s="215"/>
      <c r="Q177" s="215"/>
      <c r="R177" s="215"/>
      <c r="S177" s="215"/>
      <c r="T177" s="216"/>
      <c r="AT177" s="217" t="s">
        <v>195</v>
      </c>
      <c r="AU177" s="217" t="s">
        <v>88</v>
      </c>
      <c r="AV177" s="14" t="s">
        <v>181</v>
      </c>
      <c r="AW177" s="14" t="s">
        <v>35</v>
      </c>
      <c r="AX177" s="14" t="s">
        <v>86</v>
      </c>
      <c r="AY177" s="217" t="s">
        <v>174</v>
      </c>
    </row>
    <row r="178" spans="1:65" s="2" customFormat="1" ht="24.15" customHeight="1">
      <c r="A178" s="37"/>
      <c r="B178" s="38"/>
      <c r="C178" s="218" t="s">
        <v>7</v>
      </c>
      <c r="D178" s="218" t="s">
        <v>233</v>
      </c>
      <c r="E178" s="219" t="s">
        <v>297</v>
      </c>
      <c r="F178" s="220" t="s">
        <v>298</v>
      </c>
      <c r="G178" s="221" t="s">
        <v>111</v>
      </c>
      <c r="H178" s="222">
        <v>86.052999999999997</v>
      </c>
      <c r="I178" s="223"/>
      <c r="J178" s="224">
        <f>ROUND(I178*H178,2)</f>
        <v>0</v>
      </c>
      <c r="K178" s="220" t="s">
        <v>180</v>
      </c>
      <c r="L178" s="225"/>
      <c r="M178" s="226" t="s">
        <v>19</v>
      </c>
      <c r="N178" s="227" t="s">
        <v>49</v>
      </c>
      <c r="O178" s="67"/>
      <c r="P178" s="186">
        <f>O178*H178</f>
        <v>0</v>
      </c>
      <c r="Q178" s="186">
        <v>8.0000000000000002E-3</v>
      </c>
      <c r="R178" s="186">
        <f>Q178*H178</f>
        <v>0.68842400000000004</v>
      </c>
      <c r="S178" s="186">
        <v>0</v>
      </c>
      <c r="T178" s="187">
        <f>S178*H178</f>
        <v>0</v>
      </c>
      <c r="U178" s="37"/>
      <c r="V178" s="37"/>
      <c r="W178" s="37"/>
      <c r="X178" s="37"/>
      <c r="Y178" s="37"/>
      <c r="Z178" s="37"/>
      <c r="AA178" s="37"/>
      <c r="AB178" s="37"/>
      <c r="AC178" s="37"/>
      <c r="AD178" s="37"/>
      <c r="AE178" s="37"/>
      <c r="AR178" s="188" t="s">
        <v>226</v>
      </c>
      <c r="AT178" s="188" t="s">
        <v>233</v>
      </c>
      <c r="AU178" s="188" t="s">
        <v>88</v>
      </c>
      <c r="AY178" s="20" t="s">
        <v>174</v>
      </c>
      <c r="BE178" s="189">
        <f>IF(N178="základní",J178,0)</f>
        <v>0</v>
      </c>
      <c r="BF178" s="189">
        <f>IF(N178="snížená",J178,0)</f>
        <v>0</v>
      </c>
      <c r="BG178" s="189">
        <f>IF(N178="zákl. přenesená",J178,0)</f>
        <v>0</v>
      </c>
      <c r="BH178" s="189">
        <f>IF(N178="sníž. přenesená",J178,0)</f>
        <v>0</v>
      </c>
      <c r="BI178" s="189">
        <f>IF(N178="nulová",J178,0)</f>
        <v>0</v>
      </c>
      <c r="BJ178" s="20" t="s">
        <v>86</v>
      </c>
      <c r="BK178" s="189">
        <f>ROUND(I178*H178,2)</f>
        <v>0</v>
      </c>
      <c r="BL178" s="20" t="s">
        <v>181</v>
      </c>
      <c r="BM178" s="188" t="s">
        <v>299</v>
      </c>
    </row>
    <row r="179" spans="1:65" s="13" customFormat="1">
      <c r="B179" s="195"/>
      <c r="C179" s="196"/>
      <c r="D179" s="197" t="s">
        <v>195</v>
      </c>
      <c r="E179" s="196"/>
      <c r="F179" s="199" t="s">
        <v>300</v>
      </c>
      <c r="G179" s="196"/>
      <c r="H179" s="200">
        <v>86.052999999999997</v>
      </c>
      <c r="I179" s="201"/>
      <c r="J179" s="196"/>
      <c r="K179" s="196"/>
      <c r="L179" s="202"/>
      <c r="M179" s="203"/>
      <c r="N179" s="204"/>
      <c r="O179" s="204"/>
      <c r="P179" s="204"/>
      <c r="Q179" s="204"/>
      <c r="R179" s="204"/>
      <c r="S179" s="204"/>
      <c r="T179" s="205"/>
      <c r="AT179" s="206" t="s">
        <v>195</v>
      </c>
      <c r="AU179" s="206" t="s">
        <v>88</v>
      </c>
      <c r="AV179" s="13" t="s">
        <v>88</v>
      </c>
      <c r="AW179" s="13" t="s">
        <v>4</v>
      </c>
      <c r="AX179" s="13" t="s">
        <v>86</v>
      </c>
      <c r="AY179" s="206" t="s">
        <v>174</v>
      </c>
    </row>
    <row r="180" spans="1:65" s="2" customFormat="1" ht="66.75" customHeight="1">
      <c r="A180" s="37"/>
      <c r="B180" s="38"/>
      <c r="C180" s="177" t="s">
        <v>301</v>
      </c>
      <c r="D180" s="177" t="s">
        <v>176</v>
      </c>
      <c r="E180" s="178" t="s">
        <v>302</v>
      </c>
      <c r="F180" s="179" t="s">
        <v>303</v>
      </c>
      <c r="G180" s="180" t="s">
        <v>236</v>
      </c>
      <c r="H180" s="181">
        <v>12.54</v>
      </c>
      <c r="I180" s="182"/>
      <c r="J180" s="183">
        <f>ROUND(I180*H180,2)</f>
        <v>0</v>
      </c>
      <c r="K180" s="179" t="s">
        <v>180</v>
      </c>
      <c r="L180" s="42"/>
      <c r="M180" s="184" t="s">
        <v>19</v>
      </c>
      <c r="N180" s="185" t="s">
        <v>49</v>
      </c>
      <c r="O180" s="67"/>
      <c r="P180" s="186">
        <f>O180*H180</f>
        <v>0</v>
      </c>
      <c r="Q180" s="186">
        <v>1.7600000000000001E-3</v>
      </c>
      <c r="R180" s="186">
        <f>Q180*H180</f>
        <v>2.20704E-2</v>
      </c>
      <c r="S180" s="186">
        <v>0</v>
      </c>
      <c r="T180" s="187">
        <f>S180*H180</f>
        <v>0</v>
      </c>
      <c r="U180" s="37"/>
      <c r="V180" s="37"/>
      <c r="W180" s="37"/>
      <c r="X180" s="37"/>
      <c r="Y180" s="37"/>
      <c r="Z180" s="37"/>
      <c r="AA180" s="37"/>
      <c r="AB180" s="37"/>
      <c r="AC180" s="37"/>
      <c r="AD180" s="37"/>
      <c r="AE180" s="37"/>
      <c r="AR180" s="188" t="s">
        <v>181</v>
      </c>
      <c r="AT180" s="188" t="s">
        <v>176</v>
      </c>
      <c r="AU180" s="188" t="s">
        <v>88</v>
      </c>
      <c r="AY180" s="20" t="s">
        <v>174</v>
      </c>
      <c r="BE180" s="189">
        <f>IF(N180="základní",J180,0)</f>
        <v>0</v>
      </c>
      <c r="BF180" s="189">
        <f>IF(N180="snížená",J180,0)</f>
        <v>0</v>
      </c>
      <c r="BG180" s="189">
        <f>IF(N180="zákl. přenesená",J180,0)</f>
        <v>0</v>
      </c>
      <c r="BH180" s="189">
        <f>IF(N180="sníž. přenesená",J180,0)</f>
        <v>0</v>
      </c>
      <c r="BI180" s="189">
        <f>IF(N180="nulová",J180,0)</f>
        <v>0</v>
      </c>
      <c r="BJ180" s="20" t="s">
        <v>86</v>
      </c>
      <c r="BK180" s="189">
        <f>ROUND(I180*H180,2)</f>
        <v>0</v>
      </c>
      <c r="BL180" s="20" t="s">
        <v>181</v>
      </c>
      <c r="BM180" s="188" t="s">
        <v>304</v>
      </c>
    </row>
    <row r="181" spans="1:65" s="2" customFormat="1">
      <c r="A181" s="37"/>
      <c r="B181" s="38"/>
      <c r="C181" s="39"/>
      <c r="D181" s="190" t="s">
        <v>183</v>
      </c>
      <c r="E181" s="39"/>
      <c r="F181" s="191" t="s">
        <v>305</v>
      </c>
      <c r="G181" s="39"/>
      <c r="H181" s="39"/>
      <c r="I181" s="192"/>
      <c r="J181" s="39"/>
      <c r="K181" s="39"/>
      <c r="L181" s="42"/>
      <c r="M181" s="193"/>
      <c r="N181" s="194"/>
      <c r="O181" s="67"/>
      <c r="P181" s="67"/>
      <c r="Q181" s="67"/>
      <c r="R181" s="67"/>
      <c r="S181" s="67"/>
      <c r="T181" s="68"/>
      <c r="U181" s="37"/>
      <c r="V181" s="37"/>
      <c r="W181" s="37"/>
      <c r="X181" s="37"/>
      <c r="Y181" s="37"/>
      <c r="Z181" s="37"/>
      <c r="AA181" s="37"/>
      <c r="AB181" s="37"/>
      <c r="AC181" s="37"/>
      <c r="AD181" s="37"/>
      <c r="AE181" s="37"/>
      <c r="AT181" s="20" t="s">
        <v>183</v>
      </c>
      <c r="AU181" s="20" t="s">
        <v>88</v>
      </c>
    </row>
    <row r="182" spans="1:65" s="13" customFormat="1">
      <c r="B182" s="195"/>
      <c r="C182" s="196"/>
      <c r="D182" s="197" t="s">
        <v>195</v>
      </c>
      <c r="E182" s="198" t="s">
        <v>19</v>
      </c>
      <c r="F182" s="199" t="s">
        <v>306</v>
      </c>
      <c r="G182" s="196"/>
      <c r="H182" s="200">
        <v>12.54</v>
      </c>
      <c r="I182" s="201"/>
      <c r="J182" s="196"/>
      <c r="K182" s="196"/>
      <c r="L182" s="202"/>
      <c r="M182" s="203"/>
      <c r="N182" s="204"/>
      <c r="O182" s="204"/>
      <c r="P182" s="204"/>
      <c r="Q182" s="204"/>
      <c r="R182" s="204"/>
      <c r="S182" s="204"/>
      <c r="T182" s="205"/>
      <c r="AT182" s="206" t="s">
        <v>195</v>
      </c>
      <c r="AU182" s="206" t="s">
        <v>88</v>
      </c>
      <c r="AV182" s="13" t="s">
        <v>88</v>
      </c>
      <c r="AW182" s="13" t="s">
        <v>35</v>
      </c>
      <c r="AX182" s="13" t="s">
        <v>86</v>
      </c>
      <c r="AY182" s="206" t="s">
        <v>174</v>
      </c>
    </row>
    <row r="183" spans="1:65" s="2" customFormat="1" ht="24.15" customHeight="1">
      <c r="A183" s="37"/>
      <c r="B183" s="38"/>
      <c r="C183" s="218" t="s">
        <v>307</v>
      </c>
      <c r="D183" s="218" t="s">
        <v>233</v>
      </c>
      <c r="E183" s="219" t="s">
        <v>308</v>
      </c>
      <c r="F183" s="220" t="s">
        <v>309</v>
      </c>
      <c r="G183" s="221" t="s">
        <v>111</v>
      </c>
      <c r="H183" s="222">
        <v>13.167</v>
      </c>
      <c r="I183" s="223"/>
      <c r="J183" s="224">
        <f>ROUND(I183*H183,2)</f>
        <v>0</v>
      </c>
      <c r="K183" s="220" t="s">
        <v>180</v>
      </c>
      <c r="L183" s="225"/>
      <c r="M183" s="226" t="s">
        <v>19</v>
      </c>
      <c r="N183" s="227" t="s">
        <v>49</v>
      </c>
      <c r="O183" s="67"/>
      <c r="P183" s="186">
        <f>O183*H183</f>
        <v>0</v>
      </c>
      <c r="Q183" s="186">
        <v>4.0000000000000001E-3</v>
      </c>
      <c r="R183" s="186">
        <f>Q183*H183</f>
        <v>5.2668E-2</v>
      </c>
      <c r="S183" s="186">
        <v>0</v>
      </c>
      <c r="T183" s="187">
        <f>S183*H183</f>
        <v>0</v>
      </c>
      <c r="U183" s="37"/>
      <c r="V183" s="37"/>
      <c r="W183" s="37"/>
      <c r="X183" s="37"/>
      <c r="Y183" s="37"/>
      <c r="Z183" s="37"/>
      <c r="AA183" s="37"/>
      <c r="AB183" s="37"/>
      <c r="AC183" s="37"/>
      <c r="AD183" s="37"/>
      <c r="AE183" s="37"/>
      <c r="AR183" s="188" t="s">
        <v>226</v>
      </c>
      <c r="AT183" s="188" t="s">
        <v>233</v>
      </c>
      <c r="AU183" s="188" t="s">
        <v>88</v>
      </c>
      <c r="AY183" s="20" t="s">
        <v>174</v>
      </c>
      <c r="BE183" s="189">
        <f>IF(N183="základní",J183,0)</f>
        <v>0</v>
      </c>
      <c r="BF183" s="189">
        <f>IF(N183="snížená",J183,0)</f>
        <v>0</v>
      </c>
      <c r="BG183" s="189">
        <f>IF(N183="zákl. přenesená",J183,0)</f>
        <v>0</v>
      </c>
      <c r="BH183" s="189">
        <f>IF(N183="sníž. přenesená",J183,0)</f>
        <v>0</v>
      </c>
      <c r="BI183" s="189">
        <f>IF(N183="nulová",J183,0)</f>
        <v>0</v>
      </c>
      <c r="BJ183" s="20" t="s">
        <v>86</v>
      </c>
      <c r="BK183" s="189">
        <f>ROUND(I183*H183,2)</f>
        <v>0</v>
      </c>
      <c r="BL183" s="20" t="s">
        <v>181</v>
      </c>
      <c r="BM183" s="188" t="s">
        <v>310</v>
      </c>
    </row>
    <row r="184" spans="1:65" s="13" customFormat="1">
      <c r="B184" s="195"/>
      <c r="C184" s="196"/>
      <c r="D184" s="197" t="s">
        <v>195</v>
      </c>
      <c r="E184" s="196"/>
      <c r="F184" s="199" t="s">
        <v>311</v>
      </c>
      <c r="G184" s="196"/>
      <c r="H184" s="200">
        <v>13.167</v>
      </c>
      <c r="I184" s="201"/>
      <c r="J184" s="196"/>
      <c r="K184" s="196"/>
      <c r="L184" s="202"/>
      <c r="M184" s="203"/>
      <c r="N184" s="204"/>
      <c r="O184" s="204"/>
      <c r="P184" s="204"/>
      <c r="Q184" s="204"/>
      <c r="R184" s="204"/>
      <c r="S184" s="204"/>
      <c r="T184" s="205"/>
      <c r="AT184" s="206" t="s">
        <v>195</v>
      </c>
      <c r="AU184" s="206" t="s">
        <v>88</v>
      </c>
      <c r="AV184" s="13" t="s">
        <v>88</v>
      </c>
      <c r="AW184" s="13" t="s">
        <v>4</v>
      </c>
      <c r="AX184" s="13" t="s">
        <v>86</v>
      </c>
      <c r="AY184" s="206" t="s">
        <v>174</v>
      </c>
    </row>
    <row r="185" spans="1:65" s="2" customFormat="1" ht="24.15" customHeight="1">
      <c r="A185" s="37"/>
      <c r="B185" s="38"/>
      <c r="C185" s="177" t="s">
        <v>312</v>
      </c>
      <c r="D185" s="177" t="s">
        <v>176</v>
      </c>
      <c r="E185" s="178" t="s">
        <v>313</v>
      </c>
      <c r="F185" s="179" t="s">
        <v>314</v>
      </c>
      <c r="G185" s="180" t="s">
        <v>236</v>
      </c>
      <c r="H185" s="181">
        <v>10.050000000000001</v>
      </c>
      <c r="I185" s="182"/>
      <c r="J185" s="183">
        <f>ROUND(I185*H185,2)</f>
        <v>0</v>
      </c>
      <c r="K185" s="179" t="s">
        <v>180</v>
      </c>
      <c r="L185" s="42"/>
      <c r="M185" s="184" t="s">
        <v>19</v>
      </c>
      <c r="N185" s="185" t="s">
        <v>49</v>
      </c>
      <c r="O185" s="67"/>
      <c r="P185" s="186">
        <f>O185*H185</f>
        <v>0</v>
      </c>
      <c r="Q185" s="186">
        <v>1E-4</v>
      </c>
      <c r="R185" s="186">
        <f>Q185*H185</f>
        <v>1.005E-3</v>
      </c>
      <c r="S185" s="186">
        <v>0</v>
      </c>
      <c r="T185" s="187">
        <f>S185*H185</f>
        <v>0</v>
      </c>
      <c r="U185" s="37"/>
      <c r="V185" s="37"/>
      <c r="W185" s="37"/>
      <c r="X185" s="37"/>
      <c r="Y185" s="37"/>
      <c r="Z185" s="37"/>
      <c r="AA185" s="37"/>
      <c r="AB185" s="37"/>
      <c r="AC185" s="37"/>
      <c r="AD185" s="37"/>
      <c r="AE185" s="37"/>
      <c r="AR185" s="188" t="s">
        <v>181</v>
      </c>
      <c r="AT185" s="188" t="s">
        <v>176</v>
      </c>
      <c r="AU185" s="188" t="s">
        <v>88</v>
      </c>
      <c r="AY185" s="20" t="s">
        <v>174</v>
      </c>
      <c r="BE185" s="189">
        <f>IF(N185="základní",J185,0)</f>
        <v>0</v>
      </c>
      <c r="BF185" s="189">
        <f>IF(N185="snížená",J185,0)</f>
        <v>0</v>
      </c>
      <c r="BG185" s="189">
        <f>IF(N185="zákl. přenesená",J185,0)</f>
        <v>0</v>
      </c>
      <c r="BH185" s="189">
        <f>IF(N185="sníž. přenesená",J185,0)</f>
        <v>0</v>
      </c>
      <c r="BI185" s="189">
        <f>IF(N185="nulová",J185,0)</f>
        <v>0</v>
      </c>
      <c r="BJ185" s="20" t="s">
        <v>86</v>
      </c>
      <c r="BK185" s="189">
        <f>ROUND(I185*H185,2)</f>
        <v>0</v>
      </c>
      <c r="BL185" s="20" t="s">
        <v>181</v>
      </c>
      <c r="BM185" s="188" t="s">
        <v>315</v>
      </c>
    </row>
    <row r="186" spans="1:65" s="2" customFormat="1">
      <c r="A186" s="37"/>
      <c r="B186" s="38"/>
      <c r="C186" s="39"/>
      <c r="D186" s="190" t="s">
        <v>183</v>
      </c>
      <c r="E186" s="39"/>
      <c r="F186" s="191" t="s">
        <v>316</v>
      </c>
      <c r="G186" s="39"/>
      <c r="H186" s="39"/>
      <c r="I186" s="192"/>
      <c r="J186" s="39"/>
      <c r="K186" s="39"/>
      <c r="L186" s="42"/>
      <c r="M186" s="193"/>
      <c r="N186" s="194"/>
      <c r="O186" s="67"/>
      <c r="P186" s="67"/>
      <c r="Q186" s="67"/>
      <c r="R186" s="67"/>
      <c r="S186" s="67"/>
      <c r="T186" s="68"/>
      <c r="U186" s="37"/>
      <c r="V186" s="37"/>
      <c r="W186" s="37"/>
      <c r="X186" s="37"/>
      <c r="Y186" s="37"/>
      <c r="Z186" s="37"/>
      <c r="AA186" s="37"/>
      <c r="AB186" s="37"/>
      <c r="AC186" s="37"/>
      <c r="AD186" s="37"/>
      <c r="AE186" s="37"/>
      <c r="AT186" s="20" t="s">
        <v>183</v>
      </c>
      <c r="AU186" s="20" t="s">
        <v>88</v>
      </c>
    </row>
    <row r="187" spans="1:65" s="2" customFormat="1" ht="24.15" customHeight="1">
      <c r="A187" s="37"/>
      <c r="B187" s="38"/>
      <c r="C187" s="218" t="s">
        <v>317</v>
      </c>
      <c r="D187" s="218" t="s">
        <v>233</v>
      </c>
      <c r="E187" s="219" t="s">
        <v>318</v>
      </c>
      <c r="F187" s="220" t="s">
        <v>319</v>
      </c>
      <c r="G187" s="221" t="s">
        <v>236</v>
      </c>
      <c r="H187" s="222">
        <v>10.553000000000001</v>
      </c>
      <c r="I187" s="223"/>
      <c r="J187" s="224">
        <f>ROUND(I187*H187,2)</f>
        <v>0</v>
      </c>
      <c r="K187" s="220" t="s">
        <v>180</v>
      </c>
      <c r="L187" s="225"/>
      <c r="M187" s="226" t="s">
        <v>19</v>
      </c>
      <c r="N187" s="227" t="s">
        <v>49</v>
      </c>
      <c r="O187" s="67"/>
      <c r="P187" s="186">
        <f>O187*H187</f>
        <v>0</v>
      </c>
      <c r="Q187" s="186">
        <v>2.7999999999999998E-4</v>
      </c>
      <c r="R187" s="186">
        <f>Q187*H187</f>
        <v>2.9548399999999998E-3</v>
      </c>
      <c r="S187" s="186">
        <v>0</v>
      </c>
      <c r="T187" s="187">
        <f>S187*H187</f>
        <v>0</v>
      </c>
      <c r="U187" s="37"/>
      <c r="V187" s="37"/>
      <c r="W187" s="37"/>
      <c r="X187" s="37"/>
      <c r="Y187" s="37"/>
      <c r="Z187" s="37"/>
      <c r="AA187" s="37"/>
      <c r="AB187" s="37"/>
      <c r="AC187" s="37"/>
      <c r="AD187" s="37"/>
      <c r="AE187" s="37"/>
      <c r="AR187" s="188" t="s">
        <v>226</v>
      </c>
      <c r="AT187" s="188" t="s">
        <v>233</v>
      </c>
      <c r="AU187" s="188" t="s">
        <v>88</v>
      </c>
      <c r="AY187" s="20" t="s">
        <v>174</v>
      </c>
      <c r="BE187" s="189">
        <f>IF(N187="základní",J187,0)</f>
        <v>0</v>
      </c>
      <c r="BF187" s="189">
        <f>IF(N187="snížená",J187,0)</f>
        <v>0</v>
      </c>
      <c r="BG187" s="189">
        <f>IF(N187="zákl. přenesená",J187,0)</f>
        <v>0</v>
      </c>
      <c r="BH187" s="189">
        <f>IF(N187="sníž. přenesená",J187,0)</f>
        <v>0</v>
      </c>
      <c r="BI187" s="189">
        <f>IF(N187="nulová",J187,0)</f>
        <v>0</v>
      </c>
      <c r="BJ187" s="20" t="s">
        <v>86</v>
      </c>
      <c r="BK187" s="189">
        <f>ROUND(I187*H187,2)</f>
        <v>0</v>
      </c>
      <c r="BL187" s="20" t="s">
        <v>181</v>
      </c>
      <c r="BM187" s="188" t="s">
        <v>320</v>
      </c>
    </row>
    <row r="188" spans="1:65" s="13" customFormat="1">
      <c r="B188" s="195"/>
      <c r="C188" s="196"/>
      <c r="D188" s="197" t="s">
        <v>195</v>
      </c>
      <c r="E188" s="196"/>
      <c r="F188" s="199" t="s">
        <v>321</v>
      </c>
      <c r="G188" s="196"/>
      <c r="H188" s="200">
        <v>10.553000000000001</v>
      </c>
      <c r="I188" s="201"/>
      <c r="J188" s="196"/>
      <c r="K188" s="196"/>
      <c r="L188" s="202"/>
      <c r="M188" s="203"/>
      <c r="N188" s="204"/>
      <c r="O188" s="204"/>
      <c r="P188" s="204"/>
      <c r="Q188" s="204"/>
      <c r="R188" s="204"/>
      <c r="S188" s="204"/>
      <c r="T188" s="205"/>
      <c r="AT188" s="206" t="s">
        <v>195</v>
      </c>
      <c r="AU188" s="206" t="s">
        <v>88</v>
      </c>
      <c r="AV188" s="13" t="s">
        <v>88</v>
      </c>
      <c r="AW188" s="13" t="s">
        <v>4</v>
      </c>
      <c r="AX188" s="13" t="s">
        <v>86</v>
      </c>
      <c r="AY188" s="206" t="s">
        <v>174</v>
      </c>
    </row>
    <row r="189" spans="1:65" s="2" customFormat="1" ht="24.15" customHeight="1">
      <c r="A189" s="37"/>
      <c r="B189" s="38"/>
      <c r="C189" s="177" t="s">
        <v>322</v>
      </c>
      <c r="D189" s="177" t="s">
        <v>176</v>
      </c>
      <c r="E189" s="178" t="s">
        <v>323</v>
      </c>
      <c r="F189" s="179" t="s">
        <v>324</v>
      </c>
      <c r="G189" s="180" t="s">
        <v>236</v>
      </c>
      <c r="H189" s="181">
        <v>16.88</v>
      </c>
      <c r="I189" s="182"/>
      <c r="J189" s="183">
        <f>ROUND(I189*H189,2)</f>
        <v>0</v>
      </c>
      <c r="K189" s="179" t="s">
        <v>180</v>
      </c>
      <c r="L189" s="42"/>
      <c r="M189" s="184" t="s">
        <v>19</v>
      </c>
      <c r="N189" s="185" t="s">
        <v>49</v>
      </c>
      <c r="O189" s="67"/>
      <c r="P189" s="186">
        <f>O189*H189</f>
        <v>0</v>
      </c>
      <c r="Q189" s="186">
        <v>0</v>
      </c>
      <c r="R189" s="186">
        <f>Q189*H189</f>
        <v>0</v>
      </c>
      <c r="S189" s="186">
        <v>0</v>
      </c>
      <c r="T189" s="187">
        <f>S189*H189</f>
        <v>0</v>
      </c>
      <c r="U189" s="37"/>
      <c r="V189" s="37"/>
      <c r="W189" s="37"/>
      <c r="X189" s="37"/>
      <c r="Y189" s="37"/>
      <c r="Z189" s="37"/>
      <c r="AA189" s="37"/>
      <c r="AB189" s="37"/>
      <c r="AC189" s="37"/>
      <c r="AD189" s="37"/>
      <c r="AE189" s="37"/>
      <c r="AR189" s="188" t="s">
        <v>181</v>
      </c>
      <c r="AT189" s="188" t="s">
        <v>176</v>
      </c>
      <c r="AU189" s="188" t="s">
        <v>88</v>
      </c>
      <c r="AY189" s="20" t="s">
        <v>174</v>
      </c>
      <c r="BE189" s="189">
        <f>IF(N189="základní",J189,0)</f>
        <v>0</v>
      </c>
      <c r="BF189" s="189">
        <f>IF(N189="snížená",J189,0)</f>
        <v>0</v>
      </c>
      <c r="BG189" s="189">
        <f>IF(N189="zákl. přenesená",J189,0)</f>
        <v>0</v>
      </c>
      <c r="BH189" s="189">
        <f>IF(N189="sníž. přenesená",J189,0)</f>
        <v>0</v>
      </c>
      <c r="BI189" s="189">
        <f>IF(N189="nulová",J189,0)</f>
        <v>0</v>
      </c>
      <c r="BJ189" s="20" t="s">
        <v>86</v>
      </c>
      <c r="BK189" s="189">
        <f>ROUND(I189*H189,2)</f>
        <v>0</v>
      </c>
      <c r="BL189" s="20" t="s">
        <v>181</v>
      </c>
      <c r="BM189" s="188" t="s">
        <v>325</v>
      </c>
    </row>
    <row r="190" spans="1:65" s="2" customFormat="1">
      <c r="A190" s="37"/>
      <c r="B190" s="38"/>
      <c r="C190" s="39"/>
      <c r="D190" s="190" t="s">
        <v>183</v>
      </c>
      <c r="E190" s="39"/>
      <c r="F190" s="191" t="s">
        <v>326</v>
      </c>
      <c r="G190" s="39"/>
      <c r="H190" s="39"/>
      <c r="I190" s="192"/>
      <c r="J190" s="39"/>
      <c r="K190" s="39"/>
      <c r="L190" s="42"/>
      <c r="M190" s="193"/>
      <c r="N190" s="194"/>
      <c r="O190" s="67"/>
      <c r="P190" s="67"/>
      <c r="Q190" s="67"/>
      <c r="R190" s="67"/>
      <c r="S190" s="67"/>
      <c r="T190" s="68"/>
      <c r="U190" s="37"/>
      <c r="V190" s="37"/>
      <c r="W190" s="37"/>
      <c r="X190" s="37"/>
      <c r="Y190" s="37"/>
      <c r="Z190" s="37"/>
      <c r="AA190" s="37"/>
      <c r="AB190" s="37"/>
      <c r="AC190" s="37"/>
      <c r="AD190" s="37"/>
      <c r="AE190" s="37"/>
      <c r="AT190" s="20" t="s">
        <v>183</v>
      </c>
      <c r="AU190" s="20" t="s">
        <v>88</v>
      </c>
    </row>
    <row r="191" spans="1:65" s="2" customFormat="1" ht="21.75" customHeight="1">
      <c r="A191" s="37"/>
      <c r="B191" s="38"/>
      <c r="C191" s="218" t="s">
        <v>327</v>
      </c>
      <c r="D191" s="218" t="s">
        <v>233</v>
      </c>
      <c r="E191" s="219" t="s">
        <v>328</v>
      </c>
      <c r="F191" s="220" t="s">
        <v>329</v>
      </c>
      <c r="G191" s="221" t="s">
        <v>236</v>
      </c>
      <c r="H191" s="222">
        <v>8.8620000000000001</v>
      </c>
      <c r="I191" s="223"/>
      <c r="J191" s="224">
        <f>ROUND(I191*H191,2)</f>
        <v>0</v>
      </c>
      <c r="K191" s="220" t="s">
        <v>180</v>
      </c>
      <c r="L191" s="225"/>
      <c r="M191" s="226" t="s">
        <v>19</v>
      </c>
      <c r="N191" s="227" t="s">
        <v>49</v>
      </c>
      <c r="O191" s="67"/>
      <c r="P191" s="186">
        <f>O191*H191</f>
        <v>0</v>
      </c>
      <c r="Q191" s="186">
        <v>1.2E-4</v>
      </c>
      <c r="R191" s="186">
        <f>Q191*H191</f>
        <v>1.0634400000000001E-3</v>
      </c>
      <c r="S191" s="186">
        <v>0</v>
      </c>
      <c r="T191" s="187">
        <f>S191*H191</f>
        <v>0</v>
      </c>
      <c r="U191" s="37"/>
      <c r="V191" s="37"/>
      <c r="W191" s="37"/>
      <c r="X191" s="37"/>
      <c r="Y191" s="37"/>
      <c r="Z191" s="37"/>
      <c r="AA191" s="37"/>
      <c r="AB191" s="37"/>
      <c r="AC191" s="37"/>
      <c r="AD191" s="37"/>
      <c r="AE191" s="37"/>
      <c r="AR191" s="188" t="s">
        <v>226</v>
      </c>
      <c r="AT191" s="188" t="s">
        <v>233</v>
      </c>
      <c r="AU191" s="188" t="s">
        <v>88</v>
      </c>
      <c r="AY191" s="20" t="s">
        <v>174</v>
      </c>
      <c r="BE191" s="189">
        <f>IF(N191="základní",J191,0)</f>
        <v>0</v>
      </c>
      <c r="BF191" s="189">
        <f>IF(N191="snížená",J191,0)</f>
        <v>0</v>
      </c>
      <c r="BG191" s="189">
        <f>IF(N191="zákl. přenesená",J191,0)</f>
        <v>0</v>
      </c>
      <c r="BH191" s="189">
        <f>IF(N191="sníž. přenesená",J191,0)</f>
        <v>0</v>
      </c>
      <c r="BI191" s="189">
        <f>IF(N191="nulová",J191,0)</f>
        <v>0</v>
      </c>
      <c r="BJ191" s="20" t="s">
        <v>86</v>
      </c>
      <c r="BK191" s="189">
        <f>ROUND(I191*H191,2)</f>
        <v>0</v>
      </c>
      <c r="BL191" s="20" t="s">
        <v>181</v>
      </c>
      <c r="BM191" s="188" t="s">
        <v>330</v>
      </c>
    </row>
    <row r="192" spans="1:65" s="13" customFormat="1">
      <c r="B192" s="195"/>
      <c r="C192" s="196"/>
      <c r="D192" s="197" t="s">
        <v>195</v>
      </c>
      <c r="E192" s="196"/>
      <c r="F192" s="199" t="s">
        <v>331</v>
      </c>
      <c r="G192" s="196"/>
      <c r="H192" s="200">
        <v>8.8620000000000001</v>
      </c>
      <c r="I192" s="201"/>
      <c r="J192" s="196"/>
      <c r="K192" s="196"/>
      <c r="L192" s="202"/>
      <c r="M192" s="203"/>
      <c r="N192" s="204"/>
      <c r="O192" s="204"/>
      <c r="P192" s="204"/>
      <c r="Q192" s="204"/>
      <c r="R192" s="204"/>
      <c r="S192" s="204"/>
      <c r="T192" s="205"/>
      <c r="AT192" s="206" t="s">
        <v>195</v>
      </c>
      <c r="AU192" s="206" t="s">
        <v>88</v>
      </c>
      <c r="AV192" s="13" t="s">
        <v>88</v>
      </c>
      <c r="AW192" s="13" t="s">
        <v>4</v>
      </c>
      <c r="AX192" s="13" t="s">
        <v>86</v>
      </c>
      <c r="AY192" s="206" t="s">
        <v>174</v>
      </c>
    </row>
    <row r="193" spans="1:65" s="2" customFormat="1" ht="24.15" customHeight="1">
      <c r="A193" s="37"/>
      <c r="B193" s="38"/>
      <c r="C193" s="218" t="s">
        <v>332</v>
      </c>
      <c r="D193" s="218" t="s">
        <v>233</v>
      </c>
      <c r="E193" s="219" t="s">
        <v>333</v>
      </c>
      <c r="F193" s="220" t="s">
        <v>334</v>
      </c>
      <c r="G193" s="221" t="s">
        <v>236</v>
      </c>
      <c r="H193" s="222">
        <v>8.44</v>
      </c>
      <c r="I193" s="223"/>
      <c r="J193" s="224">
        <f>ROUND(I193*H193,2)</f>
        <v>0</v>
      </c>
      <c r="K193" s="220" t="s">
        <v>180</v>
      </c>
      <c r="L193" s="225"/>
      <c r="M193" s="226" t="s">
        <v>19</v>
      </c>
      <c r="N193" s="227" t="s">
        <v>49</v>
      </c>
      <c r="O193" s="67"/>
      <c r="P193" s="186">
        <f>O193*H193</f>
        <v>0</v>
      </c>
      <c r="Q193" s="186">
        <v>4.0000000000000003E-5</v>
      </c>
      <c r="R193" s="186">
        <f>Q193*H193</f>
        <v>3.3760000000000002E-4</v>
      </c>
      <c r="S193" s="186">
        <v>0</v>
      </c>
      <c r="T193" s="187">
        <f>S193*H193</f>
        <v>0</v>
      </c>
      <c r="U193" s="37"/>
      <c r="V193" s="37"/>
      <c r="W193" s="37"/>
      <c r="X193" s="37"/>
      <c r="Y193" s="37"/>
      <c r="Z193" s="37"/>
      <c r="AA193" s="37"/>
      <c r="AB193" s="37"/>
      <c r="AC193" s="37"/>
      <c r="AD193" s="37"/>
      <c r="AE193" s="37"/>
      <c r="AR193" s="188" t="s">
        <v>226</v>
      </c>
      <c r="AT193" s="188" t="s">
        <v>233</v>
      </c>
      <c r="AU193" s="188" t="s">
        <v>88</v>
      </c>
      <c r="AY193" s="20" t="s">
        <v>174</v>
      </c>
      <c r="BE193" s="189">
        <f>IF(N193="základní",J193,0)</f>
        <v>0</v>
      </c>
      <c r="BF193" s="189">
        <f>IF(N193="snížená",J193,0)</f>
        <v>0</v>
      </c>
      <c r="BG193" s="189">
        <f>IF(N193="zákl. přenesená",J193,0)</f>
        <v>0</v>
      </c>
      <c r="BH193" s="189">
        <f>IF(N193="sníž. přenesená",J193,0)</f>
        <v>0</v>
      </c>
      <c r="BI193" s="189">
        <f>IF(N193="nulová",J193,0)</f>
        <v>0</v>
      </c>
      <c r="BJ193" s="20" t="s">
        <v>86</v>
      </c>
      <c r="BK193" s="189">
        <f>ROUND(I193*H193,2)</f>
        <v>0</v>
      </c>
      <c r="BL193" s="20" t="s">
        <v>181</v>
      </c>
      <c r="BM193" s="188" t="s">
        <v>335</v>
      </c>
    </row>
    <row r="194" spans="1:65" s="13" customFormat="1">
      <c r="B194" s="195"/>
      <c r="C194" s="196"/>
      <c r="D194" s="197" t="s">
        <v>195</v>
      </c>
      <c r="E194" s="198" t="s">
        <v>19</v>
      </c>
      <c r="F194" s="199" t="s">
        <v>336</v>
      </c>
      <c r="G194" s="196"/>
      <c r="H194" s="200">
        <v>8.44</v>
      </c>
      <c r="I194" s="201"/>
      <c r="J194" s="196"/>
      <c r="K194" s="196"/>
      <c r="L194" s="202"/>
      <c r="M194" s="203"/>
      <c r="N194" s="204"/>
      <c r="O194" s="204"/>
      <c r="P194" s="204"/>
      <c r="Q194" s="204"/>
      <c r="R194" s="204"/>
      <c r="S194" s="204"/>
      <c r="T194" s="205"/>
      <c r="AT194" s="206" t="s">
        <v>195</v>
      </c>
      <c r="AU194" s="206" t="s">
        <v>88</v>
      </c>
      <c r="AV194" s="13" t="s">
        <v>88</v>
      </c>
      <c r="AW194" s="13" t="s">
        <v>35</v>
      </c>
      <c r="AX194" s="13" t="s">
        <v>86</v>
      </c>
      <c r="AY194" s="206" t="s">
        <v>174</v>
      </c>
    </row>
    <row r="195" spans="1:65" s="2" customFormat="1" ht="37.799999999999997" customHeight="1">
      <c r="A195" s="37"/>
      <c r="B195" s="38"/>
      <c r="C195" s="177" t="s">
        <v>337</v>
      </c>
      <c r="D195" s="177" t="s">
        <v>176</v>
      </c>
      <c r="E195" s="178" t="s">
        <v>338</v>
      </c>
      <c r="F195" s="179" t="s">
        <v>339</v>
      </c>
      <c r="G195" s="180" t="s">
        <v>111</v>
      </c>
      <c r="H195" s="181">
        <v>91.2</v>
      </c>
      <c r="I195" s="182"/>
      <c r="J195" s="183">
        <f>ROUND(I195*H195,2)</f>
        <v>0</v>
      </c>
      <c r="K195" s="179" t="s">
        <v>180</v>
      </c>
      <c r="L195" s="42"/>
      <c r="M195" s="184" t="s">
        <v>19</v>
      </c>
      <c r="N195" s="185" t="s">
        <v>49</v>
      </c>
      <c r="O195" s="67"/>
      <c r="P195" s="186">
        <f>O195*H195</f>
        <v>0</v>
      </c>
      <c r="Q195" s="186">
        <v>3.3E-3</v>
      </c>
      <c r="R195" s="186">
        <f>Q195*H195</f>
        <v>0.30096000000000001</v>
      </c>
      <c r="S195" s="186">
        <v>0</v>
      </c>
      <c r="T195" s="187">
        <f>S195*H195</f>
        <v>0</v>
      </c>
      <c r="U195" s="37"/>
      <c r="V195" s="37"/>
      <c r="W195" s="37"/>
      <c r="X195" s="37"/>
      <c r="Y195" s="37"/>
      <c r="Z195" s="37"/>
      <c r="AA195" s="37"/>
      <c r="AB195" s="37"/>
      <c r="AC195" s="37"/>
      <c r="AD195" s="37"/>
      <c r="AE195" s="37"/>
      <c r="AR195" s="188" t="s">
        <v>181</v>
      </c>
      <c r="AT195" s="188" t="s">
        <v>176</v>
      </c>
      <c r="AU195" s="188" t="s">
        <v>88</v>
      </c>
      <c r="AY195" s="20" t="s">
        <v>174</v>
      </c>
      <c r="BE195" s="189">
        <f>IF(N195="základní",J195,0)</f>
        <v>0</v>
      </c>
      <c r="BF195" s="189">
        <f>IF(N195="snížená",J195,0)</f>
        <v>0</v>
      </c>
      <c r="BG195" s="189">
        <f>IF(N195="zákl. přenesená",J195,0)</f>
        <v>0</v>
      </c>
      <c r="BH195" s="189">
        <f>IF(N195="sníž. přenesená",J195,0)</f>
        <v>0</v>
      </c>
      <c r="BI195" s="189">
        <f>IF(N195="nulová",J195,0)</f>
        <v>0</v>
      </c>
      <c r="BJ195" s="20" t="s">
        <v>86</v>
      </c>
      <c r="BK195" s="189">
        <f>ROUND(I195*H195,2)</f>
        <v>0</v>
      </c>
      <c r="BL195" s="20" t="s">
        <v>181</v>
      </c>
      <c r="BM195" s="188" t="s">
        <v>340</v>
      </c>
    </row>
    <row r="196" spans="1:65" s="2" customFormat="1">
      <c r="A196" s="37"/>
      <c r="B196" s="38"/>
      <c r="C196" s="39"/>
      <c r="D196" s="190" t="s">
        <v>183</v>
      </c>
      <c r="E196" s="39"/>
      <c r="F196" s="191" t="s">
        <v>341</v>
      </c>
      <c r="G196" s="39"/>
      <c r="H196" s="39"/>
      <c r="I196" s="192"/>
      <c r="J196" s="39"/>
      <c r="K196" s="39"/>
      <c r="L196" s="42"/>
      <c r="M196" s="193"/>
      <c r="N196" s="194"/>
      <c r="O196" s="67"/>
      <c r="P196" s="67"/>
      <c r="Q196" s="67"/>
      <c r="R196" s="67"/>
      <c r="S196" s="67"/>
      <c r="T196" s="68"/>
      <c r="U196" s="37"/>
      <c r="V196" s="37"/>
      <c r="W196" s="37"/>
      <c r="X196" s="37"/>
      <c r="Y196" s="37"/>
      <c r="Z196" s="37"/>
      <c r="AA196" s="37"/>
      <c r="AB196" s="37"/>
      <c r="AC196" s="37"/>
      <c r="AD196" s="37"/>
      <c r="AE196" s="37"/>
      <c r="AT196" s="20" t="s">
        <v>183</v>
      </c>
      <c r="AU196" s="20" t="s">
        <v>88</v>
      </c>
    </row>
    <row r="197" spans="1:65" s="2" customFormat="1" ht="37.799999999999997" customHeight="1">
      <c r="A197" s="37"/>
      <c r="B197" s="38"/>
      <c r="C197" s="177" t="s">
        <v>342</v>
      </c>
      <c r="D197" s="177" t="s">
        <v>176</v>
      </c>
      <c r="E197" s="178" t="s">
        <v>343</v>
      </c>
      <c r="F197" s="179" t="s">
        <v>344</v>
      </c>
      <c r="G197" s="180" t="s">
        <v>111</v>
      </c>
      <c r="H197" s="181">
        <v>4.4489999999999998</v>
      </c>
      <c r="I197" s="182"/>
      <c r="J197" s="183">
        <f>ROUND(I197*H197,2)</f>
        <v>0</v>
      </c>
      <c r="K197" s="179" t="s">
        <v>180</v>
      </c>
      <c r="L197" s="42"/>
      <c r="M197" s="184" t="s">
        <v>19</v>
      </c>
      <c r="N197" s="185" t="s">
        <v>49</v>
      </c>
      <c r="O197" s="67"/>
      <c r="P197" s="186">
        <f>O197*H197</f>
        <v>0</v>
      </c>
      <c r="Q197" s="186">
        <v>2.0000000000000002E-5</v>
      </c>
      <c r="R197" s="186">
        <f>Q197*H197</f>
        <v>8.8980000000000005E-5</v>
      </c>
      <c r="S197" s="186">
        <v>2.0000000000000002E-5</v>
      </c>
      <c r="T197" s="187">
        <f>S197*H197</f>
        <v>8.8980000000000005E-5</v>
      </c>
      <c r="U197" s="37"/>
      <c r="V197" s="37"/>
      <c r="W197" s="37"/>
      <c r="X197" s="37"/>
      <c r="Y197" s="37"/>
      <c r="Z197" s="37"/>
      <c r="AA197" s="37"/>
      <c r="AB197" s="37"/>
      <c r="AC197" s="37"/>
      <c r="AD197" s="37"/>
      <c r="AE197" s="37"/>
      <c r="AR197" s="188" t="s">
        <v>181</v>
      </c>
      <c r="AT197" s="188" t="s">
        <v>176</v>
      </c>
      <c r="AU197" s="188" t="s">
        <v>88</v>
      </c>
      <c r="AY197" s="20" t="s">
        <v>174</v>
      </c>
      <c r="BE197" s="189">
        <f>IF(N197="základní",J197,0)</f>
        <v>0</v>
      </c>
      <c r="BF197" s="189">
        <f>IF(N197="snížená",J197,0)</f>
        <v>0</v>
      </c>
      <c r="BG197" s="189">
        <f>IF(N197="zákl. přenesená",J197,0)</f>
        <v>0</v>
      </c>
      <c r="BH197" s="189">
        <f>IF(N197="sníž. přenesená",J197,0)</f>
        <v>0</v>
      </c>
      <c r="BI197" s="189">
        <f>IF(N197="nulová",J197,0)</f>
        <v>0</v>
      </c>
      <c r="BJ197" s="20" t="s">
        <v>86</v>
      </c>
      <c r="BK197" s="189">
        <f>ROUND(I197*H197,2)</f>
        <v>0</v>
      </c>
      <c r="BL197" s="20" t="s">
        <v>181</v>
      </c>
      <c r="BM197" s="188" t="s">
        <v>345</v>
      </c>
    </row>
    <row r="198" spans="1:65" s="2" customFormat="1">
      <c r="A198" s="37"/>
      <c r="B198" s="38"/>
      <c r="C198" s="39"/>
      <c r="D198" s="190" t="s">
        <v>183</v>
      </c>
      <c r="E198" s="39"/>
      <c r="F198" s="191" t="s">
        <v>346</v>
      </c>
      <c r="G198" s="39"/>
      <c r="H198" s="39"/>
      <c r="I198" s="192"/>
      <c r="J198" s="39"/>
      <c r="K198" s="39"/>
      <c r="L198" s="42"/>
      <c r="M198" s="193"/>
      <c r="N198" s="194"/>
      <c r="O198" s="67"/>
      <c r="P198" s="67"/>
      <c r="Q198" s="67"/>
      <c r="R198" s="67"/>
      <c r="S198" s="67"/>
      <c r="T198" s="68"/>
      <c r="U198" s="37"/>
      <c r="V198" s="37"/>
      <c r="W198" s="37"/>
      <c r="X198" s="37"/>
      <c r="Y198" s="37"/>
      <c r="Z198" s="37"/>
      <c r="AA198" s="37"/>
      <c r="AB198" s="37"/>
      <c r="AC198" s="37"/>
      <c r="AD198" s="37"/>
      <c r="AE198" s="37"/>
      <c r="AT198" s="20" t="s">
        <v>183</v>
      </c>
      <c r="AU198" s="20" t="s">
        <v>88</v>
      </c>
    </row>
    <row r="199" spans="1:65" s="13" customFormat="1">
      <c r="B199" s="195"/>
      <c r="C199" s="196"/>
      <c r="D199" s="197" t="s">
        <v>195</v>
      </c>
      <c r="E199" s="198" t="s">
        <v>19</v>
      </c>
      <c r="F199" s="199" t="s">
        <v>347</v>
      </c>
      <c r="G199" s="196"/>
      <c r="H199" s="200">
        <v>4.4489999999999998</v>
      </c>
      <c r="I199" s="201"/>
      <c r="J199" s="196"/>
      <c r="K199" s="196"/>
      <c r="L199" s="202"/>
      <c r="M199" s="203"/>
      <c r="N199" s="204"/>
      <c r="O199" s="204"/>
      <c r="P199" s="204"/>
      <c r="Q199" s="204"/>
      <c r="R199" s="204"/>
      <c r="S199" s="204"/>
      <c r="T199" s="205"/>
      <c r="AT199" s="206" t="s">
        <v>195</v>
      </c>
      <c r="AU199" s="206" t="s">
        <v>88</v>
      </c>
      <c r="AV199" s="13" t="s">
        <v>88</v>
      </c>
      <c r="AW199" s="13" t="s">
        <v>35</v>
      </c>
      <c r="AX199" s="13" t="s">
        <v>86</v>
      </c>
      <c r="AY199" s="206" t="s">
        <v>174</v>
      </c>
    </row>
    <row r="200" spans="1:65" s="12" customFormat="1" ht="22.8" customHeight="1">
      <c r="B200" s="161"/>
      <c r="C200" s="162"/>
      <c r="D200" s="163" t="s">
        <v>77</v>
      </c>
      <c r="E200" s="175" t="s">
        <v>232</v>
      </c>
      <c r="F200" s="175" t="s">
        <v>348</v>
      </c>
      <c r="G200" s="162"/>
      <c r="H200" s="162"/>
      <c r="I200" s="165"/>
      <c r="J200" s="176">
        <f>BK200</f>
        <v>0</v>
      </c>
      <c r="K200" s="162"/>
      <c r="L200" s="167"/>
      <c r="M200" s="168"/>
      <c r="N200" s="169"/>
      <c r="O200" s="169"/>
      <c r="P200" s="170">
        <f>SUM(P201:P305)</f>
        <v>0</v>
      </c>
      <c r="Q200" s="169"/>
      <c r="R200" s="170">
        <f>SUM(R201:R305)</f>
        <v>2.6071E-2</v>
      </c>
      <c r="S200" s="169"/>
      <c r="T200" s="171">
        <f>SUM(T201:T305)</f>
        <v>185.254515</v>
      </c>
      <c r="AR200" s="172" t="s">
        <v>86</v>
      </c>
      <c r="AT200" s="173" t="s">
        <v>77</v>
      </c>
      <c r="AU200" s="173" t="s">
        <v>86</v>
      </c>
      <c r="AY200" s="172" t="s">
        <v>174</v>
      </c>
      <c r="BK200" s="174">
        <f>SUM(BK201:BK305)</f>
        <v>0</v>
      </c>
    </row>
    <row r="201" spans="1:65" s="2" customFormat="1" ht="44.25" customHeight="1">
      <c r="A201" s="37"/>
      <c r="B201" s="38"/>
      <c r="C201" s="177" t="s">
        <v>349</v>
      </c>
      <c r="D201" s="177" t="s">
        <v>176</v>
      </c>
      <c r="E201" s="178" t="s">
        <v>350</v>
      </c>
      <c r="F201" s="179" t="s">
        <v>351</v>
      </c>
      <c r="G201" s="180" t="s">
        <v>111</v>
      </c>
      <c r="H201" s="181">
        <v>598</v>
      </c>
      <c r="I201" s="182"/>
      <c r="J201" s="183">
        <f>ROUND(I201*H201,2)</f>
        <v>0</v>
      </c>
      <c r="K201" s="179" t="s">
        <v>180</v>
      </c>
      <c r="L201" s="42"/>
      <c r="M201" s="184" t="s">
        <v>19</v>
      </c>
      <c r="N201" s="185" t="s">
        <v>49</v>
      </c>
      <c r="O201" s="67"/>
      <c r="P201" s="186">
        <f>O201*H201</f>
        <v>0</v>
      </c>
      <c r="Q201" s="186">
        <v>0</v>
      </c>
      <c r="R201" s="186">
        <f>Q201*H201</f>
        <v>0</v>
      </c>
      <c r="S201" s="186">
        <v>0</v>
      </c>
      <c r="T201" s="187">
        <f>S201*H201</f>
        <v>0</v>
      </c>
      <c r="U201" s="37"/>
      <c r="V201" s="37"/>
      <c r="W201" s="37"/>
      <c r="X201" s="37"/>
      <c r="Y201" s="37"/>
      <c r="Z201" s="37"/>
      <c r="AA201" s="37"/>
      <c r="AB201" s="37"/>
      <c r="AC201" s="37"/>
      <c r="AD201" s="37"/>
      <c r="AE201" s="37"/>
      <c r="AR201" s="188" t="s">
        <v>181</v>
      </c>
      <c r="AT201" s="188" t="s">
        <v>176</v>
      </c>
      <c r="AU201" s="188" t="s">
        <v>88</v>
      </c>
      <c r="AY201" s="20" t="s">
        <v>174</v>
      </c>
      <c r="BE201" s="189">
        <f>IF(N201="základní",J201,0)</f>
        <v>0</v>
      </c>
      <c r="BF201" s="189">
        <f>IF(N201="snížená",J201,0)</f>
        <v>0</v>
      </c>
      <c r="BG201" s="189">
        <f>IF(N201="zákl. přenesená",J201,0)</f>
        <v>0</v>
      </c>
      <c r="BH201" s="189">
        <f>IF(N201="sníž. přenesená",J201,0)</f>
        <v>0</v>
      </c>
      <c r="BI201" s="189">
        <f>IF(N201="nulová",J201,0)</f>
        <v>0</v>
      </c>
      <c r="BJ201" s="20" t="s">
        <v>86</v>
      </c>
      <c r="BK201" s="189">
        <f>ROUND(I201*H201,2)</f>
        <v>0</v>
      </c>
      <c r="BL201" s="20" t="s">
        <v>181</v>
      </c>
      <c r="BM201" s="188" t="s">
        <v>352</v>
      </c>
    </row>
    <row r="202" spans="1:65" s="2" customFormat="1">
      <c r="A202" s="37"/>
      <c r="B202" s="38"/>
      <c r="C202" s="39"/>
      <c r="D202" s="190" t="s">
        <v>183</v>
      </c>
      <c r="E202" s="39"/>
      <c r="F202" s="191" t="s">
        <v>353</v>
      </c>
      <c r="G202" s="39"/>
      <c r="H202" s="39"/>
      <c r="I202" s="192"/>
      <c r="J202" s="39"/>
      <c r="K202" s="39"/>
      <c r="L202" s="42"/>
      <c r="M202" s="193"/>
      <c r="N202" s="194"/>
      <c r="O202" s="67"/>
      <c r="P202" s="67"/>
      <c r="Q202" s="67"/>
      <c r="R202" s="67"/>
      <c r="S202" s="67"/>
      <c r="T202" s="68"/>
      <c r="U202" s="37"/>
      <c r="V202" s="37"/>
      <c r="W202" s="37"/>
      <c r="X202" s="37"/>
      <c r="Y202" s="37"/>
      <c r="Z202" s="37"/>
      <c r="AA202" s="37"/>
      <c r="AB202" s="37"/>
      <c r="AC202" s="37"/>
      <c r="AD202" s="37"/>
      <c r="AE202" s="37"/>
      <c r="AT202" s="20" t="s">
        <v>183</v>
      </c>
      <c r="AU202" s="20" t="s">
        <v>88</v>
      </c>
    </row>
    <row r="203" spans="1:65" s="13" customFormat="1">
      <c r="B203" s="195"/>
      <c r="C203" s="196"/>
      <c r="D203" s="197" t="s">
        <v>195</v>
      </c>
      <c r="E203" s="198" t="s">
        <v>117</v>
      </c>
      <c r="F203" s="199" t="s">
        <v>354</v>
      </c>
      <c r="G203" s="196"/>
      <c r="H203" s="200">
        <v>598</v>
      </c>
      <c r="I203" s="201"/>
      <c r="J203" s="196"/>
      <c r="K203" s="196"/>
      <c r="L203" s="202"/>
      <c r="M203" s="203"/>
      <c r="N203" s="204"/>
      <c r="O203" s="204"/>
      <c r="P203" s="204"/>
      <c r="Q203" s="204"/>
      <c r="R203" s="204"/>
      <c r="S203" s="204"/>
      <c r="T203" s="205"/>
      <c r="AT203" s="206" t="s">
        <v>195</v>
      </c>
      <c r="AU203" s="206" t="s">
        <v>88</v>
      </c>
      <c r="AV203" s="13" t="s">
        <v>88</v>
      </c>
      <c r="AW203" s="13" t="s">
        <v>35</v>
      </c>
      <c r="AX203" s="13" t="s">
        <v>86</v>
      </c>
      <c r="AY203" s="206" t="s">
        <v>174</v>
      </c>
    </row>
    <row r="204" spans="1:65" s="2" customFormat="1" ht="55.5" customHeight="1">
      <c r="A204" s="37"/>
      <c r="B204" s="38"/>
      <c r="C204" s="177" t="s">
        <v>355</v>
      </c>
      <c r="D204" s="177" t="s">
        <v>176</v>
      </c>
      <c r="E204" s="178" t="s">
        <v>356</v>
      </c>
      <c r="F204" s="179" t="s">
        <v>357</v>
      </c>
      <c r="G204" s="180" t="s">
        <v>111</v>
      </c>
      <c r="H204" s="181">
        <v>71760</v>
      </c>
      <c r="I204" s="182"/>
      <c r="J204" s="183">
        <f>ROUND(I204*H204,2)</f>
        <v>0</v>
      </c>
      <c r="K204" s="179" t="s">
        <v>180</v>
      </c>
      <c r="L204" s="42"/>
      <c r="M204" s="184" t="s">
        <v>19</v>
      </c>
      <c r="N204" s="185" t="s">
        <v>49</v>
      </c>
      <c r="O204" s="67"/>
      <c r="P204" s="186">
        <f>O204*H204</f>
        <v>0</v>
      </c>
      <c r="Q204" s="186">
        <v>0</v>
      </c>
      <c r="R204" s="186">
        <f>Q204*H204</f>
        <v>0</v>
      </c>
      <c r="S204" s="186">
        <v>0</v>
      </c>
      <c r="T204" s="187">
        <f>S204*H204</f>
        <v>0</v>
      </c>
      <c r="U204" s="37"/>
      <c r="V204" s="37"/>
      <c r="W204" s="37"/>
      <c r="X204" s="37"/>
      <c r="Y204" s="37"/>
      <c r="Z204" s="37"/>
      <c r="AA204" s="37"/>
      <c r="AB204" s="37"/>
      <c r="AC204" s="37"/>
      <c r="AD204" s="37"/>
      <c r="AE204" s="37"/>
      <c r="AR204" s="188" t="s">
        <v>181</v>
      </c>
      <c r="AT204" s="188" t="s">
        <v>176</v>
      </c>
      <c r="AU204" s="188" t="s">
        <v>88</v>
      </c>
      <c r="AY204" s="20" t="s">
        <v>174</v>
      </c>
      <c r="BE204" s="189">
        <f>IF(N204="základní",J204,0)</f>
        <v>0</v>
      </c>
      <c r="BF204" s="189">
        <f>IF(N204="snížená",J204,0)</f>
        <v>0</v>
      </c>
      <c r="BG204" s="189">
        <f>IF(N204="zákl. přenesená",J204,0)</f>
        <v>0</v>
      </c>
      <c r="BH204" s="189">
        <f>IF(N204="sníž. přenesená",J204,0)</f>
        <v>0</v>
      </c>
      <c r="BI204" s="189">
        <f>IF(N204="nulová",J204,0)</f>
        <v>0</v>
      </c>
      <c r="BJ204" s="20" t="s">
        <v>86</v>
      </c>
      <c r="BK204" s="189">
        <f>ROUND(I204*H204,2)</f>
        <v>0</v>
      </c>
      <c r="BL204" s="20" t="s">
        <v>181</v>
      </c>
      <c r="BM204" s="188" t="s">
        <v>358</v>
      </c>
    </row>
    <row r="205" spans="1:65" s="2" customFormat="1">
      <c r="A205" s="37"/>
      <c r="B205" s="38"/>
      <c r="C205" s="39"/>
      <c r="D205" s="190" t="s">
        <v>183</v>
      </c>
      <c r="E205" s="39"/>
      <c r="F205" s="191" t="s">
        <v>359</v>
      </c>
      <c r="G205" s="39"/>
      <c r="H205" s="39"/>
      <c r="I205" s="192"/>
      <c r="J205" s="39"/>
      <c r="K205" s="39"/>
      <c r="L205" s="42"/>
      <c r="M205" s="193"/>
      <c r="N205" s="194"/>
      <c r="O205" s="67"/>
      <c r="P205" s="67"/>
      <c r="Q205" s="67"/>
      <c r="R205" s="67"/>
      <c r="S205" s="67"/>
      <c r="T205" s="68"/>
      <c r="U205" s="37"/>
      <c r="V205" s="37"/>
      <c r="W205" s="37"/>
      <c r="X205" s="37"/>
      <c r="Y205" s="37"/>
      <c r="Z205" s="37"/>
      <c r="AA205" s="37"/>
      <c r="AB205" s="37"/>
      <c r="AC205" s="37"/>
      <c r="AD205" s="37"/>
      <c r="AE205" s="37"/>
      <c r="AT205" s="20" t="s">
        <v>183</v>
      </c>
      <c r="AU205" s="20" t="s">
        <v>88</v>
      </c>
    </row>
    <row r="206" spans="1:65" s="13" customFormat="1">
      <c r="B206" s="195"/>
      <c r="C206" s="196"/>
      <c r="D206" s="197" t="s">
        <v>195</v>
      </c>
      <c r="E206" s="198" t="s">
        <v>19</v>
      </c>
      <c r="F206" s="199" t="s">
        <v>117</v>
      </c>
      <c r="G206" s="196"/>
      <c r="H206" s="200">
        <v>598</v>
      </c>
      <c r="I206" s="201"/>
      <c r="J206" s="196"/>
      <c r="K206" s="196"/>
      <c r="L206" s="202"/>
      <c r="M206" s="203"/>
      <c r="N206" s="204"/>
      <c r="O206" s="204"/>
      <c r="P206" s="204"/>
      <c r="Q206" s="204"/>
      <c r="R206" s="204"/>
      <c r="S206" s="204"/>
      <c r="T206" s="205"/>
      <c r="AT206" s="206" t="s">
        <v>195</v>
      </c>
      <c r="AU206" s="206" t="s">
        <v>88</v>
      </c>
      <c r="AV206" s="13" t="s">
        <v>88</v>
      </c>
      <c r="AW206" s="13" t="s">
        <v>35</v>
      </c>
      <c r="AX206" s="13" t="s">
        <v>86</v>
      </c>
      <c r="AY206" s="206" t="s">
        <v>174</v>
      </c>
    </row>
    <row r="207" spans="1:65" s="2" customFormat="1">
      <c r="A207" s="37"/>
      <c r="B207" s="38"/>
      <c r="C207" s="39"/>
      <c r="D207" s="197" t="s">
        <v>360</v>
      </c>
      <c r="E207" s="39"/>
      <c r="F207" s="228" t="s">
        <v>361</v>
      </c>
      <c r="G207" s="39"/>
      <c r="H207" s="39"/>
      <c r="I207" s="39"/>
      <c r="J207" s="39"/>
      <c r="K207" s="39"/>
      <c r="L207" s="42"/>
      <c r="M207" s="193"/>
      <c r="N207" s="194"/>
      <c r="O207" s="67"/>
      <c r="P207" s="67"/>
      <c r="Q207" s="67"/>
      <c r="R207" s="67"/>
      <c r="S207" s="67"/>
      <c r="T207" s="68"/>
      <c r="U207" s="37"/>
      <c r="V207" s="37"/>
      <c r="W207" s="37"/>
      <c r="X207" s="37"/>
      <c r="Y207" s="37"/>
      <c r="Z207" s="37"/>
      <c r="AA207" s="37"/>
      <c r="AB207" s="37"/>
      <c r="AC207" s="37"/>
      <c r="AD207" s="37"/>
      <c r="AE207" s="37"/>
      <c r="AU207" s="20" t="s">
        <v>88</v>
      </c>
    </row>
    <row r="208" spans="1:65" s="2" customFormat="1">
      <c r="A208" s="37"/>
      <c r="B208" s="38"/>
      <c r="C208" s="39"/>
      <c r="D208" s="197" t="s">
        <v>360</v>
      </c>
      <c r="E208" s="39"/>
      <c r="F208" s="229" t="s">
        <v>354</v>
      </c>
      <c r="G208" s="39"/>
      <c r="H208" s="230">
        <v>598</v>
      </c>
      <c r="I208" s="39"/>
      <c r="J208" s="39"/>
      <c r="K208" s="39"/>
      <c r="L208" s="42"/>
      <c r="M208" s="193"/>
      <c r="N208" s="194"/>
      <c r="O208" s="67"/>
      <c r="P208" s="67"/>
      <c r="Q208" s="67"/>
      <c r="R208" s="67"/>
      <c r="S208" s="67"/>
      <c r="T208" s="68"/>
      <c r="U208" s="37"/>
      <c r="V208" s="37"/>
      <c r="W208" s="37"/>
      <c r="X208" s="37"/>
      <c r="Y208" s="37"/>
      <c r="Z208" s="37"/>
      <c r="AA208" s="37"/>
      <c r="AB208" s="37"/>
      <c r="AC208" s="37"/>
      <c r="AD208" s="37"/>
      <c r="AE208" s="37"/>
      <c r="AU208" s="20" t="s">
        <v>88</v>
      </c>
    </row>
    <row r="209" spans="1:65" s="13" customFormat="1">
      <c r="B209" s="195"/>
      <c r="C209" s="196"/>
      <c r="D209" s="197" t="s">
        <v>195</v>
      </c>
      <c r="E209" s="196"/>
      <c r="F209" s="199" t="s">
        <v>362</v>
      </c>
      <c r="G209" s="196"/>
      <c r="H209" s="200">
        <v>71760</v>
      </c>
      <c r="I209" s="201"/>
      <c r="J209" s="196"/>
      <c r="K209" s="196"/>
      <c r="L209" s="202"/>
      <c r="M209" s="203"/>
      <c r="N209" s="204"/>
      <c r="O209" s="204"/>
      <c r="P209" s="204"/>
      <c r="Q209" s="204"/>
      <c r="R209" s="204"/>
      <c r="S209" s="204"/>
      <c r="T209" s="205"/>
      <c r="AT209" s="206" t="s">
        <v>195</v>
      </c>
      <c r="AU209" s="206" t="s">
        <v>88</v>
      </c>
      <c r="AV209" s="13" t="s">
        <v>88</v>
      </c>
      <c r="AW209" s="13" t="s">
        <v>4</v>
      </c>
      <c r="AX209" s="13" t="s">
        <v>86</v>
      </c>
      <c r="AY209" s="206" t="s">
        <v>174</v>
      </c>
    </row>
    <row r="210" spans="1:65" s="2" customFormat="1" ht="44.25" customHeight="1">
      <c r="A210" s="37"/>
      <c r="B210" s="38"/>
      <c r="C210" s="177" t="s">
        <v>363</v>
      </c>
      <c r="D210" s="177" t="s">
        <v>176</v>
      </c>
      <c r="E210" s="178" t="s">
        <v>364</v>
      </c>
      <c r="F210" s="179" t="s">
        <v>365</v>
      </c>
      <c r="G210" s="180" t="s">
        <v>111</v>
      </c>
      <c r="H210" s="181">
        <v>598</v>
      </c>
      <c r="I210" s="182"/>
      <c r="J210" s="183">
        <f>ROUND(I210*H210,2)</f>
        <v>0</v>
      </c>
      <c r="K210" s="179" t="s">
        <v>180</v>
      </c>
      <c r="L210" s="42"/>
      <c r="M210" s="184" t="s">
        <v>19</v>
      </c>
      <c r="N210" s="185" t="s">
        <v>49</v>
      </c>
      <c r="O210" s="67"/>
      <c r="P210" s="186">
        <f>O210*H210</f>
        <v>0</v>
      </c>
      <c r="Q210" s="186">
        <v>0</v>
      </c>
      <c r="R210" s="186">
        <f>Q210*H210</f>
        <v>0</v>
      </c>
      <c r="S210" s="186">
        <v>0</v>
      </c>
      <c r="T210" s="187">
        <f>S210*H210</f>
        <v>0</v>
      </c>
      <c r="U210" s="37"/>
      <c r="V210" s="37"/>
      <c r="W210" s="37"/>
      <c r="X210" s="37"/>
      <c r="Y210" s="37"/>
      <c r="Z210" s="37"/>
      <c r="AA210" s="37"/>
      <c r="AB210" s="37"/>
      <c r="AC210" s="37"/>
      <c r="AD210" s="37"/>
      <c r="AE210" s="37"/>
      <c r="AR210" s="188" t="s">
        <v>181</v>
      </c>
      <c r="AT210" s="188" t="s">
        <v>176</v>
      </c>
      <c r="AU210" s="188" t="s">
        <v>88</v>
      </c>
      <c r="AY210" s="20" t="s">
        <v>174</v>
      </c>
      <c r="BE210" s="189">
        <f>IF(N210="základní",J210,0)</f>
        <v>0</v>
      </c>
      <c r="BF210" s="189">
        <f>IF(N210="snížená",J210,0)</f>
        <v>0</v>
      </c>
      <c r="BG210" s="189">
        <f>IF(N210="zákl. přenesená",J210,0)</f>
        <v>0</v>
      </c>
      <c r="BH210" s="189">
        <f>IF(N210="sníž. přenesená",J210,0)</f>
        <v>0</v>
      </c>
      <c r="BI210" s="189">
        <f>IF(N210="nulová",J210,0)</f>
        <v>0</v>
      </c>
      <c r="BJ210" s="20" t="s">
        <v>86</v>
      </c>
      <c r="BK210" s="189">
        <f>ROUND(I210*H210,2)</f>
        <v>0</v>
      </c>
      <c r="BL210" s="20" t="s">
        <v>181</v>
      </c>
      <c r="BM210" s="188" t="s">
        <v>366</v>
      </c>
    </row>
    <row r="211" spans="1:65" s="2" customFormat="1">
      <c r="A211" s="37"/>
      <c r="B211" s="38"/>
      <c r="C211" s="39"/>
      <c r="D211" s="190" t="s">
        <v>183</v>
      </c>
      <c r="E211" s="39"/>
      <c r="F211" s="191" t="s">
        <v>367</v>
      </c>
      <c r="G211" s="39"/>
      <c r="H211" s="39"/>
      <c r="I211" s="192"/>
      <c r="J211" s="39"/>
      <c r="K211" s="39"/>
      <c r="L211" s="42"/>
      <c r="M211" s="193"/>
      <c r="N211" s="194"/>
      <c r="O211" s="67"/>
      <c r="P211" s="67"/>
      <c r="Q211" s="67"/>
      <c r="R211" s="67"/>
      <c r="S211" s="67"/>
      <c r="T211" s="68"/>
      <c r="U211" s="37"/>
      <c r="V211" s="37"/>
      <c r="W211" s="37"/>
      <c r="X211" s="37"/>
      <c r="Y211" s="37"/>
      <c r="Z211" s="37"/>
      <c r="AA211" s="37"/>
      <c r="AB211" s="37"/>
      <c r="AC211" s="37"/>
      <c r="AD211" s="37"/>
      <c r="AE211" s="37"/>
      <c r="AT211" s="20" t="s">
        <v>183</v>
      </c>
      <c r="AU211" s="20" t="s">
        <v>88</v>
      </c>
    </row>
    <row r="212" spans="1:65" s="13" customFormat="1">
      <c r="B212" s="195"/>
      <c r="C212" s="196"/>
      <c r="D212" s="197" t="s">
        <v>195</v>
      </c>
      <c r="E212" s="198" t="s">
        <v>19</v>
      </c>
      <c r="F212" s="199" t="s">
        <v>117</v>
      </c>
      <c r="G212" s="196"/>
      <c r="H212" s="200">
        <v>598</v>
      </c>
      <c r="I212" s="201"/>
      <c r="J212" s="196"/>
      <c r="K212" s="196"/>
      <c r="L212" s="202"/>
      <c r="M212" s="203"/>
      <c r="N212" s="204"/>
      <c r="O212" s="204"/>
      <c r="P212" s="204"/>
      <c r="Q212" s="204"/>
      <c r="R212" s="204"/>
      <c r="S212" s="204"/>
      <c r="T212" s="205"/>
      <c r="AT212" s="206" t="s">
        <v>195</v>
      </c>
      <c r="AU212" s="206" t="s">
        <v>88</v>
      </c>
      <c r="AV212" s="13" t="s">
        <v>88</v>
      </c>
      <c r="AW212" s="13" t="s">
        <v>35</v>
      </c>
      <c r="AX212" s="13" t="s">
        <v>86</v>
      </c>
      <c r="AY212" s="206" t="s">
        <v>174</v>
      </c>
    </row>
    <row r="213" spans="1:65" s="2" customFormat="1">
      <c r="A213" s="37"/>
      <c r="B213" s="38"/>
      <c r="C213" s="39"/>
      <c r="D213" s="197" t="s">
        <v>360</v>
      </c>
      <c r="E213" s="39"/>
      <c r="F213" s="228" t="s">
        <v>361</v>
      </c>
      <c r="G213" s="39"/>
      <c r="H213" s="39"/>
      <c r="I213" s="39"/>
      <c r="J213" s="39"/>
      <c r="K213" s="39"/>
      <c r="L213" s="42"/>
      <c r="M213" s="193"/>
      <c r="N213" s="194"/>
      <c r="O213" s="67"/>
      <c r="P213" s="67"/>
      <c r="Q213" s="67"/>
      <c r="R213" s="67"/>
      <c r="S213" s="67"/>
      <c r="T213" s="68"/>
      <c r="U213" s="37"/>
      <c r="V213" s="37"/>
      <c r="W213" s="37"/>
      <c r="X213" s="37"/>
      <c r="Y213" s="37"/>
      <c r="Z213" s="37"/>
      <c r="AA213" s="37"/>
      <c r="AB213" s="37"/>
      <c r="AC213" s="37"/>
      <c r="AD213" s="37"/>
      <c r="AE213" s="37"/>
      <c r="AU213" s="20" t="s">
        <v>88</v>
      </c>
    </row>
    <row r="214" spans="1:65" s="2" customFormat="1">
      <c r="A214" s="37"/>
      <c r="B214" s="38"/>
      <c r="C214" s="39"/>
      <c r="D214" s="197" t="s">
        <v>360</v>
      </c>
      <c r="E214" s="39"/>
      <c r="F214" s="229" t="s">
        <v>354</v>
      </c>
      <c r="G214" s="39"/>
      <c r="H214" s="230">
        <v>598</v>
      </c>
      <c r="I214" s="39"/>
      <c r="J214" s="39"/>
      <c r="K214" s="39"/>
      <c r="L214" s="42"/>
      <c r="M214" s="193"/>
      <c r="N214" s="194"/>
      <c r="O214" s="67"/>
      <c r="P214" s="67"/>
      <c r="Q214" s="67"/>
      <c r="R214" s="67"/>
      <c r="S214" s="67"/>
      <c r="T214" s="68"/>
      <c r="U214" s="37"/>
      <c r="V214" s="37"/>
      <c r="W214" s="37"/>
      <c r="X214" s="37"/>
      <c r="Y214" s="37"/>
      <c r="Z214" s="37"/>
      <c r="AA214" s="37"/>
      <c r="AB214" s="37"/>
      <c r="AC214" s="37"/>
      <c r="AD214" s="37"/>
      <c r="AE214" s="37"/>
      <c r="AU214" s="20" t="s">
        <v>88</v>
      </c>
    </row>
    <row r="215" spans="1:65" s="2" customFormat="1" ht="24.15" customHeight="1">
      <c r="A215" s="37"/>
      <c r="B215" s="38"/>
      <c r="C215" s="177" t="s">
        <v>368</v>
      </c>
      <c r="D215" s="177" t="s">
        <v>176</v>
      </c>
      <c r="E215" s="178" t="s">
        <v>369</v>
      </c>
      <c r="F215" s="179" t="s">
        <v>370</v>
      </c>
      <c r="G215" s="180" t="s">
        <v>111</v>
      </c>
      <c r="H215" s="181">
        <v>598</v>
      </c>
      <c r="I215" s="182"/>
      <c r="J215" s="183">
        <f>ROUND(I215*H215,2)</f>
        <v>0</v>
      </c>
      <c r="K215" s="179" t="s">
        <v>180</v>
      </c>
      <c r="L215" s="42"/>
      <c r="M215" s="184" t="s">
        <v>19</v>
      </c>
      <c r="N215" s="185" t="s">
        <v>49</v>
      </c>
      <c r="O215" s="67"/>
      <c r="P215" s="186">
        <f>O215*H215</f>
        <v>0</v>
      </c>
      <c r="Q215" s="186">
        <v>0</v>
      </c>
      <c r="R215" s="186">
        <f>Q215*H215</f>
        <v>0</v>
      </c>
      <c r="S215" s="186">
        <v>0</v>
      </c>
      <c r="T215" s="187">
        <f>S215*H215</f>
        <v>0</v>
      </c>
      <c r="U215" s="37"/>
      <c r="V215" s="37"/>
      <c r="W215" s="37"/>
      <c r="X215" s="37"/>
      <c r="Y215" s="37"/>
      <c r="Z215" s="37"/>
      <c r="AA215" s="37"/>
      <c r="AB215" s="37"/>
      <c r="AC215" s="37"/>
      <c r="AD215" s="37"/>
      <c r="AE215" s="37"/>
      <c r="AR215" s="188" t="s">
        <v>181</v>
      </c>
      <c r="AT215" s="188" t="s">
        <v>176</v>
      </c>
      <c r="AU215" s="188" t="s">
        <v>88</v>
      </c>
      <c r="AY215" s="20" t="s">
        <v>174</v>
      </c>
      <c r="BE215" s="189">
        <f>IF(N215="základní",J215,0)</f>
        <v>0</v>
      </c>
      <c r="BF215" s="189">
        <f>IF(N215="snížená",J215,0)</f>
        <v>0</v>
      </c>
      <c r="BG215" s="189">
        <f>IF(N215="zákl. přenesená",J215,0)</f>
        <v>0</v>
      </c>
      <c r="BH215" s="189">
        <f>IF(N215="sníž. přenesená",J215,0)</f>
        <v>0</v>
      </c>
      <c r="BI215" s="189">
        <f>IF(N215="nulová",J215,0)</f>
        <v>0</v>
      </c>
      <c r="BJ215" s="20" t="s">
        <v>86</v>
      </c>
      <c r="BK215" s="189">
        <f>ROUND(I215*H215,2)</f>
        <v>0</v>
      </c>
      <c r="BL215" s="20" t="s">
        <v>181</v>
      </c>
      <c r="BM215" s="188" t="s">
        <v>371</v>
      </c>
    </row>
    <row r="216" spans="1:65" s="2" customFormat="1">
      <c r="A216" s="37"/>
      <c r="B216" s="38"/>
      <c r="C216" s="39"/>
      <c r="D216" s="190" t="s">
        <v>183</v>
      </c>
      <c r="E216" s="39"/>
      <c r="F216" s="191" t="s">
        <v>372</v>
      </c>
      <c r="G216" s="39"/>
      <c r="H216" s="39"/>
      <c r="I216" s="192"/>
      <c r="J216" s="39"/>
      <c r="K216" s="39"/>
      <c r="L216" s="42"/>
      <c r="M216" s="193"/>
      <c r="N216" s="194"/>
      <c r="O216" s="67"/>
      <c r="P216" s="67"/>
      <c r="Q216" s="67"/>
      <c r="R216" s="67"/>
      <c r="S216" s="67"/>
      <c r="T216" s="68"/>
      <c r="U216" s="37"/>
      <c r="V216" s="37"/>
      <c r="W216" s="37"/>
      <c r="X216" s="37"/>
      <c r="Y216" s="37"/>
      <c r="Z216" s="37"/>
      <c r="AA216" s="37"/>
      <c r="AB216" s="37"/>
      <c r="AC216" s="37"/>
      <c r="AD216" s="37"/>
      <c r="AE216" s="37"/>
      <c r="AT216" s="20" t="s">
        <v>183</v>
      </c>
      <c r="AU216" s="20" t="s">
        <v>88</v>
      </c>
    </row>
    <row r="217" spans="1:65" s="13" customFormat="1">
      <c r="B217" s="195"/>
      <c r="C217" s="196"/>
      <c r="D217" s="197" t="s">
        <v>195</v>
      </c>
      <c r="E217" s="198" t="s">
        <v>19</v>
      </c>
      <c r="F217" s="199" t="s">
        <v>117</v>
      </c>
      <c r="G217" s="196"/>
      <c r="H217" s="200">
        <v>598</v>
      </c>
      <c r="I217" s="201"/>
      <c r="J217" s="196"/>
      <c r="K217" s="196"/>
      <c r="L217" s="202"/>
      <c r="M217" s="203"/>
      <c r="N217" s="204"/>
      <c r="O217" s="204"/>
      <c r="P217" s="204"/>
      <c r="Q217" s="204"/>
      <c r="R217" s="204"/>
      <c r="S217" s="204"/>
      <c r="T217" s="205"/>
      <c r="AT217" s="206" t="s">
        <v>195</v>
      </c>
      <c r="AU217" s="206" t="s">
        <v>88</v>
      </c>
      <c r="AV217" s="13" t="s">
        <v>88</v>
      </c>
      <c r="AW217" s="13" t="s">
        <v>35</v>
      </c>
      <c r="AX217" s="13" t="s">
        <v>86</v>
      </c>
      <c r="AY217" s="206" t="s">
        <v>174</v>
      </c>
    </row>
    <row r="218" spans="1:65" s="2" customFormat="1">
      <c r="A218" s="37"/>
      <c r="B218" s="38"/>
      <c r="C218" s="39"/>
      <c r="D218" s="197" t="s">
        <v>360</v>
      </c>
      <c r="E218" s="39"/>
      <c r="F218" s="228" t="s">
        <v>361</v>
      </c>
      <c r="G218" s="39"/>
      <c r="H218" s="39"/>
      <c r="I218" s="39"/>
      <c r="J218" s="39"/>
      <c r="K218" s="39"/>
      <c r="L218" s="42"/>
      <c r="M218" s="193"/>
      <c r="N218" s="194"/>
      <c r="O218" s="67"/>
      <c r="P218" s="67"/>
      <c r="Q218" s="67"/>
      <c r="R218" s="67"/>
      <c r="S218" s="67"/>
      <c r="T218" s="68"/>
      <c r="U218" s="37"/>
      <c r="V218" s="37"/>
      <c r="W218" s="37"/>
      <c r="X218" s="37"/>
      <c r="Y218" s="37"/>
      <c r="Z218" s="37"/>
      <c r="AA218" s="37"/>
      <c r="AB218" s="37"/>
      <c r="AC218" s="37"/>
      <c r="AD218" s="37"/>
      <c r="AE218" s="37"/>
      <c r="AU218" s="20" t="s">
        <v>88</v>
      </c>
    </row>
    <row r="219" spans="1:65" s="2" customFormat="1">
      <c r="A219" s="37"/>
      <c r="B219" s="38"/>
      <c r="C219" s="39"/>
      <c r="D219" s="197" t="s">
        <v>360</v>
      </c>
      <c r="E219" s="39"/>
      <c r="F219" s="229" t="s">
        <v>354</v>
      </c>
      <c r="G219" s="39"/>
      <c r="H219" s="230">
        <v>598</v>
      </c>
      <c r="I219" s="39"/>
      <c r="J219" s="39"/>
      <c r="K219" s="39"/>
      <c r="L219" s="42"/>
      <c r="M219" s="193"/>
      <c r="N219" s="194"/>
      <c r="O219" s="67"/>
      <c r="P219" s="67"/>
      <c r="Q219" s="67"/>
      <c r="R219" s="67"/>
      <c r="S219" s="67"/>
      <c r="T219" s="68"/>
      <c r="U219" s="37"/>
      <c r="V219" s="37"/>
      <c r="W219" s="37"/>
      <c r="X219" s="37"/>
      <c r="Y219" s="37"/>
      <c r="Z219" s="37"/>
      <c r="AA219" s="37"/>
      <c r="AB219" s="37"/>
      <c r="AC219" s="37"/>
      <c r="AD219" s="37"/>
      <c r="AE219" s="37"/>
      <c r="AU219" s="20" t="s">
        <v>88</v>
      </c>
    </row>
    <row r="220" spans="1:65" s="2" customFormat="1" ht="33" customHeight="1">
      <c r="A220" s="37"/>
      <c r="B220" s="38"/>
      <c r="C220" s="177" t="s">
        <v>373</v>
      </c>
      <c r="D220" s="177" t="s">
        <v>176</v>
      </c>
      <c r="E220" s="178" t="s">
        <v>374</v>
      </c>
      <c r="F220" s="179" t="s">
        <v>375</v>
      </c>
      <c r="G220" s="180" t="s">
        <v>111</v>
      </c>
      <c r="H220" s="181">
        <v>71760</v>
      </c>
      <c r="I220" s="182"/>
      <c r="J220" s="183">
        <f>ROUND(I220*H220,2)</f>
        <v>0</v>
      </c>
      <c r="K220" s="179" t="s">
        <v>180</v>
      </c>
      <c r="L220" s="42"/>
      <c r="M220" s="184" t="s">
        <v>19</v>
      </c>
      <c r="N220" s="185" t="s">
        <v>49</v>
      </c>
      <c r="O220" s="67"/>
      <c r="P220" s="186">
        <f>O220*H220</f>
        <v>0</v>
      </c>
      <c r="Q220" s="186">
        <v>0</v>
      </c>
      <c r="R220" s="186">
        <f>Q220*H220</f>
        <v>0</v>
      </c>
      <c r="S220" s="186">
        <v>0</v>
      </c>
      <c r="T220" s="187">
        <f>S220*H220</f>
        <v>0</v>
      </c>
      <c r="U220" s="37"/>
      <c r="V220" s="37"/>
      <c r="W220" s="37"/>
      <c r="X220" s="37"/>
      <c r="Y220" s="37"/>
      <c r="Z220" s="37"/>
      <c r="AA220" s="37"/>
      <c r="AB220" s="37"/>
      <c r="AC220" s="37"/>
      <c r="AD220" s="37"/>
      <c r="AE220" s="37"/>
      <c r="AR220" s="188" t="s">
        <v>181</v>
      </c>
      <c r="AT220" s="188" t="s">
        <v>176</v>
      </c>
      <c r="AU220" s="188" t="s">
        <v>88</v>
      </c>
      <c r="AY220" s="20" t="s">
        <v>174</v>
      </c>
      <c r="BE220" s="189">
        <f>IF(N220="základní",J220,0)</f>
        <v>0</v>
      </c>
      <c r="BF220" s="189">
        <f>IF(N220="snížená",J220,0)</f>
        <v>0</v>
      </c>
      <c r="BG220" s="189">
        <f>IF(N220="zákl. přenesená",J220,0)</f>
        <v>0</v>
      </c>
      <c r="BH220" s="189">
        <f>IF(N220="sníž. přenesená",J220,0)</f>
        <v>0</v>
      </c>
      <c r="BI220" s="189">
        <f>IF(N220="nulová",J220,0)</f>
        <v>0</v>
      </c>
      <c r="BJ220" s="20" t="s">
        <v>86</v>
      </c>
      <c r="BK220" s="189">
        <f>ROUND(I220*H220,2)</f>
        <v>0</v>
      </c>
      <c r="BL220" s="20" t="s">
        <v>181</v>
      </c>
      <c r="BM220" s="188" t="s">
        <v>376</v>
      </c>
    </row>
    <row r="221" spans="1:65" s="2" customFormat="1">
      <c r="A221" s="37"/>
      <c r="B221" s="38"/>
      <c r="C221" s="39"/>
      <c r="D221" s="190" t="s">
        <v>183</v>
      </c>
      <c r="E221" s="39"/>
      <c r="F221" s="191" t="s">
        <v>377</v>
      </c>
      <c r="G221" s="39"/>
      <c r="H221" s="39"/>
      <c r="I221" s="192"/>
      <c r="J221" s="39"/>
      <c r="K221" s="39"/>
      <c r="L221" s="42"/>
      <c r="M221" s="193"/>
      <c r="N221" s="194"/>
      <c r="O221" s="67"/>
      <c r="P221" s="67"/>
      <c r="Q221" s="67"/>
      <c r="R221" s="67"/>
      <c r="S221" s="67"/>
      <c r="T221" s="68"/>
      <c r="U221" s="37"/>
      <c r="V221" s="37"/>
      <c r="W221" s="37"/>
      <c r="X221" s="37"/>
      <c r="Y221" s="37"/>
      <c r="Z221" s="37"/>
      <c r="AA221" s="37"/>
      <c r="AB221" s="37"/>
      <c r="AC221" s="37"/>
      <c r="AD221" s="37"/>
      <c r="AE221" s="37"/>
      <c r="AT221" s="20" t="s">
        <v>183</v>
      </c>
      <c r="AU221" s="20" t="s">
        <v>88</v>
      </c>
    </row>
    <row r="222" spans="1:65" s="13" customFormat="1">
      <c r="B222" s="195"/>
      <c r="C222" s="196"/>
      <c r="D222" s="197" t="s">
        <v>195</v>
      </c>
      <c r="E222" s="198" t="s">
        <v>19</v>
      </c>
      <c r="F222" s="199" t="s">
        <v>117</v>
      </c>
      <c r="G222" s="196"/>
      <c r="H222" s="200">
        <v>598</v>
      </c>
      <c r="I222" s="201"/>
      <c r="J222" s="196"/>
      <c r="K222" s="196"/>
      <c r="L222" s="202"/>
      <c r="M222" s="203"/>
      <c r="N222" s="204"/>
      <c r="O222" s="204"/>
      <c r="P222" s="204"/>
      <c r="Q222" s="204"/>
      <c r="R222" s="204"/>
      <c r="S222" s="204"/>
      <c r="T222" s="205"/>
      <c r="AT222" s="206" t="s">
        <v>195</v>
      </c>
      <c r="AU222" s="206" t="s">
        <v>88</v>
      </c>
      <c r="AV222" s="13" t="s">
        <v>88</v>
      </c>
      <c r="AW222" s="13" t="s">
        <v>35</v>
      </c>
      <c r="AX222" s="13" t="s">
        <v>86</v>
      </c>
      <c r="AY222" s="206" t="s">
        <v>174</v>
      </c>
    </row>
    <row r="223" spans="1:65" s="2" customFormat="1">
      <c r="A223" s="37"/>
      <c r="B223" s="38"/>
      <c r="C223" s="39"/>
      <c r="D223" s="197" t="s">
        <v>360</v>
      </c>
      <c r="E223" s="39"/>
      <c r="F223" s="228" t="s">
        <v>361</v>
      </c>
      <c r="G223" s="39"/>
      <c r="H223" s="39"/>
      <c r="I223" s="39"/>
      <c r="J223" s="39"/>
      <c r="K223" s="39"/>
      <c r="L223" s="42"/>
      <c r="M223" s="193"/>
      <c r="N223" s="194"/>
      <c r="O223" s="67"/>
      <c r="P223" s="67"/>
      <c r="Q223" s="67"/>
      <c r="R223" s="67"/>
      <c r="S223" s="67"/>
      <c r="T223" s="68"/>
      <c r="U223" s="37"/>
      <c r="V223" s="37"/>
      <c r="W223" s="37"/>
      <c r="X223" s="37"/>
      <c r="Y223" s="37"/>
      <c r="Z223" s="37"/>
      <c r="AA223" s="37"/>
      <c r="AB223" s="37"/>
      <c r="AC223" s="37"/>
      <c r="AD223" s="37"/>
      <c r="AE223" s="37"/>
      <c r="AU223" s="20" t="s">
        <v>88</v>
      </c>
    </row>
    <row r="224" spans="1:65" s="2" customFormat="1">
      <c r="A224" s="37"/>
      <c r="B224" s="38"/>
      <c r="C224" s="39"/>
      <c r="D224" s="197" t="s">
        <v>360</v>
      </c>
      <c r="E224" s="39"/>
      <c r="F224" s="229" t="s">
        <v>354</v>
      </c>
      <c r="G224" s="39"/>
      <c r="H224" s="230">
        <v>598</v>
      </c>
      <c r="I224" s="39"/>
      <c r="J224" s="39"/>
      <c r="K224" s="39"/>
      <c r="L224" s="42"/>
      <c r="M224" s="193"/>
      <c r="N224" s="194"/>
      <c r="O224" s="67"/>
      <c r="P224" s="67"/>
      <c r="Q224" s="67"/>
      <c r="R224" s="67"/>
      <c r="S224" s="67"/>
      <c r="T224" s="68"/>
      <c r="U224" s="37"/>
      <c r="V224" s="37"/>
      <c r="W224" s="37"/>
      <c r="X224" s="37"/>
      <c r="Y224" s="37"/>
      <c r="Z224" s="37"/>
      <c r="AA224" s="37"/>
      <c r="AB224" s="37"/>
      <c r="AC224" s="37"/>
      <c r="AD224" s="37"/>
      <c r="AE224" s="37"/>
      <c r="AU224" s="20" t="s">
        <v>88</v>
      </c>
    </row>
    <row r="225" spans="1:65" s="13" customFormat="1">
      <c r="B225" s="195"/>
      <c r="C225" s="196"/>
      <c r="D225" s="197" t="s">
        <v>195</v>
      </c>
      <c r="E225" s="196"/>
      <c r="F225" s="199" t="s">
        <v>362</v>
      </c>
      <c r="G225" s="196"/>
      <c r="H225" s="200">
        <v>71760</v>
      </c>
      <c r="I225" s="201"/>
      <c r="J225" s="196"/>
      <c r="K225" s="196"/>
      <c r="L225" s="202"/>
      <c r="M225" s="203"/>
      <c r="N225" s="204"/>
      <c r="O225" s="204"/>
      <c r="P225" s="204"/>
      <c r="Q225" s="204"/>
      <c r="R225" s="204"/>
      <c r="S225" s="204"/>
      <c r="T225" s="205"/>
      <c r="AT225" s="206" t="s">
        <v>195</v>
      </c>
      <c r="AU225" s="206" t="s">
        <v>88</v>
      </c>
      <c r="AV225" s="13" t="s">
        <v>88</v>
      </c>
      <c r="AW225" s="13" t="s">
        <v>4</v>
      </c>
      <c r="AX225" s="13" t="s">
        <v>86</v>
      </c>
      <c r="AY225" s="206" t="s">
        <v>174</v>
      </c>
    </row>
    <row r="226" spans="1:65" s="2" customFormat="1" ht="24.15" customHeight="1">
      <c r="A226" s="37"/>
      <c r="B226" s="38"/>
      <c r="C226" s="177" t="s">
        <v>378</v>
      </c>
      <c r="D226" s="177" t="s">
        <v>176</v>
      </c>
      <c r="E226" s="178" t="s">
        <v>379</v>
      </c>
      <c r="F226" s="179" t="s">
        <v>380</v>
      </c>
      <c r="G226" s="180" t="s">
        <v>111</v>
      </c>
      <c r="H226" s="181">
        <v>598</v>
      </c>
      <c r="I226" s="182"/>
      <c r="J226" s="183">
        <f>ROUND(I226*H226,2)</f>
        <v>0</v>
      </c>
      <c r="K226" s="179" t="s">
        <v>180</v>
      </c>
      <c r="L226" s="42"/>
      <c r="M226" s="184" t="s">
        <v>19</v>
      </c>
      <c r="N226" s="185" t="s">
        <v>49</v>
      </c>
      <c r="O226" s="67"/>
      <c r="P226" s="186">
        <f>O226*H226</f>
        <v>0</v>
      </c>
      <c r="Q226" s="186">
        <v>0</v>
      </c>
      <c r="R226" s="186">
        <f>Q226*H226</f>
        <v>0</v>
      </c>
      <c r="S226" s="186">
        <v>0</v>
      </c>
      <c r="T226" s="187">
        <f>S226*H226</f>
        <v>0</v>
      </c>
      <c r="U226" s="37"/>
      <c r="V226" s="37"/>
      <c r="W226" s="37"/>
      <c r="X226" s="37"/>
      <c r="Y226" s="37"/>
      <c r="Z226" s="37"/>
      <c r="AA226" s="37"/>
      <c r="AB226" s="37"/>
      <c r="AC226" s="37"/>
      <c r="AD226" s="37"/>
      <c r="AE226" s="37"/>
      <c r="AR226" s="188" t="s">
        <v>181</v>
      </c>
      <c r="AT226" s="188" t="s">
        <v>176</v>
      </c>
      <c r="AU226" s="188" t="s">
        <v>88</v>
      </c>
      <c r="AY226" s="20" t="s">
        <v>174</v>
      </c>
      <c r="BE226" s="189">
        <f>IF(N226="základní",J226,0)</f>
        <v>0</v>
      </c>
      <c r="BF226" s="189">
        <f>IF(N226="snížená",J226,0)</f>
        <v>0</v>
      </c>
      <c r="BG226" s="189">
        <f>IF(N226="zákl. přenesená",J226,0)</f>
        <v>0</v>
      </c>
      <c r="BH226" s="189">
        <f>IF(N226="sníž. přenesená",J226,0)</f>
        <v>0</v>
      </c>
      <c r="BI226" s="189">
        <f>IF(N226="nulová",J226,0)</f>
        <v>0</v>
      </c>
      <c r="BJ226" s="20" t="s">
        <v>86</v>
      </c>
      <c r="BK226" s="189">
        <f>ROUND(I226*H226,2)</f>
        <v>0</v>
      </c>
      <c r="BL226" s="20" t="s">
        <v>181</v>
      </c>
      <c r="BM226" s="188" t="s">
        <v>381</v>
      </c>
    </row>
    <row r="227" spans="1:65" s="2" customFormat="1">
      <c r="A227" s="37"/>
      <c r="B227" s="38"/>
      <c r="C227" s="39"/>
      <c r="D227" s="190" t="s">
        <v>183</v>
      </c>
      <c r="E227" s="39"/>
      <c r="F227" s="191" t="s">
        <v>382</v>
      </c>
      <c r="G227" s="39"/>
      <c r="H227" s="39"/>
      <c r="I227" s="192"/>
      <c r="J227" s="39"/>
      <c r="K227" s="39"/>
      <c r="L227" s="42"/>
      <c r="M227" s="193"/>
      <c r="N227" s="194"/>
      <c r="O227" s="67"/>
      <c r="P227" s="67"/>
      <c r="Q227" s="67"/>
      <c r="R227" s="67"/>
      <c r="S227" s="67"/>
      <c r="T227" s="68"/>
      <c r="U227" s="37"/>
      <c r="V227" s="37"/>
      <c r="W227" s="37"/>
      <c r="X227" s="37"/>
      <c r="Y227" s="37"/>
      <c r="Z227" s="37"/>
      <c r="AA227" s="37"/>
      <c r="AB227" s="37"/>
      <c r="AC227" s="37"/>
      <c r="AD227" s="37"/>
      <c r="AE227" s="37"/>
      <c r="AT227" s="20" t="s">
        <v>183</v>
      </c>
      <c r="AU227" s="20" t="s">
        <v>88</v>
      </c>
    </row>
    <row r="228" spans="1:65" s="13" customFormat="1">
      <c r="B228" s="195"/>
      <c r="C228" s="196"/>
      <c r="D228" s="197" t="s">
        <v>195</v>
      </c>
      <c r="E228" s="198" t="s">
        <v>19</v>
      </c>
      <c r="F228" s="199" t="s">
        <v>117</v>
      </c>
      <c r="G228" s="196"/>
      <c r="H228" s="200">
        <v>598</v>
      </c>
      <c r="I228" s="201"/>
      <c r="J228" s="196"/>
      <c r="K228" s="196"/>
      <c r="L228" s="202"/>
      <c r="M228" s="203"/>
      <c r="N228" s="204"/>
      <c r="O228" s="204"/>
      <c r="P228" s="204"/>
      <c r="Q228" s="204"/>
      <c r="R228" s="204"/>
      <c r="S228" s="204"/>
      <c r="T228" s="205"/>
      <c r="AT228" s="206" t="s">
        <v>195</v>
      </c>
      <c r="AU228" s="206" t="s">
        <v>88</v>
      </c>
      <c r="AV228" s="13" t="s">
        <v>88</v>
      </c>
      <c r="AW228" s="13" t="s">
        <v>35</v>
      </c>
      <c r="AX228" s="13" t="s">
        <v>86</v>
      </c>
      <c r="AY228" s="206" t="s">
        <v>174</v>
      </c>
    </row>
    <row r="229" spans="1:65" s="2" customFormat="1">
      <c r="A229" s="37"/>
      <c r="B229" s="38"/>
      <c r="C229" s="39"/>
      <c r="D229" s="197" t="s">
        <v>360</v>
      </c>
      <c r="E229" s="39"/>
      <c r="F229" s="228" t="s">
        <v>361</v>
      </c>
      <c r="G229" s="39"/>
      <c r="H229" s="39"/>
      <c r="I229" s="39"/>
      <c r="J229" s="39"/>
      <c r="K229" s="39"/>
      <c r="L229" s="42"/>
      <c r="M229" s="193"/>
      <c r="N229" s="194"/>
      <c r="O229" s="67"/>
      <c r="P229" s="67"/>
      <c r="Q229" s="67"/>
      <c r="R229" s="67"/>
      <c r="S229" s="67"/>
      <c r="T229" s="68"/>
      <c r="U229" s="37"/>
      <c r="V229" s="37"/>
      <c r="W229" s="37"/>
      <c r="X229" s="37"/>
      <c r="Y229" s="37"/>
      <c r="Z229" s="37"/>
      <c r="AA229" s="37"/>
      <c r="AB229" s="37"/>
      <c r="AC229" s="37"/>
      <c r="AD229" s="37"/>
      <c r="AE229" s="37"/>
      <c r="AU229" s="20" t="s">
        <v>88</v>
      </c>
    </row>
    <row r="230" spans="1:65" s="2" customFormat="1">
      <c r="A230" s="37"/>
      <c r="B230" s="38"/>
      <c r="C230" s="39"/>
      <c r="D230" s="197" t="s">
        <v>360</v>
      </c>
      <c r="E230" s="39"/>
      <c r="F230" s="229" t="s">
        <v>354</v>
      </c>
      <c r="G230" s="39"/>
      <c r="H230" s="230">
        <v>598</v>
      </c>
      <c r="I230" s="39"/>
      <c r="J230" s="39"/>
      <c r="K230" s="39"/>
      <c r="L230" s="42"/>
      <c r="M230" s="193"/>
      <c r="N230" s="194"/>
      <c r="O230" s="67"/>
      <c r="P230" s="67"/>
      <c r="Q230" s="67"/>
      <c r="R230" s="67"/>
      <c r="S230" s="67"/>
      <c r="T230" s="68"/>
      <c r="U230" s="37"/>
      <c r="V230" s="37"/>
      <c r="W230" s="37"/>
      <c r="X230" s="37"/>
      <c r="Y230" s="37"/>
      <c r="Z230" s="37"/>
      <c r="AA230" s="37"/>
      <c r="AB230" s="37"/>
      <c r="AC230" s="37"/>
      <c r="AD230" s="37"/>
      <c r="AE230" s="37"/>
      <c r="AU230" s="20" t="s">
        <v>88</v>
      </c>
    </row>
    <row r="231" spans="1:65" s="2" customFormat="1" ht="37.799999999999997" customHeight="1">
      <c r="A231" s="37"/>
      <c r="B231" s="38"/>
      <c r="C231" s="177" t="s">
        <v>383</v>
      </c>
      <c r="D231" s="177" t="s">
        <v>176</v>
      </c>
      <c r="E231" s="178" t="s">
        <v>384</v>
      </c>
      <c r="F231" s="179" t="s">
        <v>385</v>
      </c>
      <c r="G231" s="180" t="s">
        <v>111</v>
      </c>
      <c r="H231" s="181">
        <v>100</v>
      </c>
      <c r="I231" s="182"/>
      <c r="J231" s="183">
        <f>ROUND(I231*H231,2)</f>
        <v>0</v>
      </c>
      <c r="K231" s="179" t="s">
        <v>180</v>
      </c>
      <c r="L231" s="42"/>
      <c r="M231" s="184" t="s">
        <v>19</v>
      </c>
      <c r="N231" s="185" t="s">
        <v>49</v>
      </c>
      <c r="O231" s="67"/>
      <c r="P231" s="186">
        <f>O231*H231</f>
        <v>0</v>
      </c>
      <c r="Q231" s="186">
        <v>0</v>
      </c>
      <c r="R231" s="186">
        <f>Q231*H231</f>
        <v>0</v>
      </c>
      <c r="S231" s="186">
        <v>0</v>
      </c>
      <c r="T231" s="187">
        <f>S231*H231</f>
        <v>0</v>
      </c>
      <c r="U231" s="37"/>
      <c r="V231" s="37"/>
      <c r="W231" s="37"/>
      <c r="X231" s="37"/>
      <c r="Y231" s="37"/>
      <c r="Z231" s="37"/>
      <c r="AA231" s="37"/>
      <c r="AB231" s="37"/>
      <c r="AC231" s="37"/>
      <c r="AD231" s="37"/>
      <c r="AE231" s="37"/>
      <c r="AR231" s="188" t="s">
        <v>181</v>
      </c>
      <c r="AT231" s="188" t="s">
        <v>176</v>
      </c>
      <c r="AU231" s="188" t="s">
        <v>88</v>
      </c>
      <c r="AY231" s="20" t="s">
        <v>174</v>
      </c>
      <c r="BE231" s="189">
        <f>IF(N231="základní",J231,0)</f>
        <v>0</v>
      </c>
      <c r="BF231" s="189">
        <f>IF(N231="snížená",J231,0)</f>
        <v>0</v>
      </c>
      <c r="BG231" s="189">
        <f>IF(N231="zákl. přenesená",J231,0)</f>
        <v>0</v>
      </c>
      <c r="BH231" s="189">
        <f>IF(N231="sníž. přenesená",J231,0)</f>
        <v>0</v>
      </c>
      <c r="BI231" s="189">
        <f>IF(N231="nulová",J231,0)</f>
        <v>0</v>
      </c>
      <c r="BJ231" s="20" t="s">
        <v>86</v>
      </c>
      <c r="BK231" s="189">
        <f>ROUND(I231*H231,2)</f>
        <v>0</v>
      </c>
      <c r="BL231" s="20" t="s">
        <v>181</v>
      </c>
      <c r="BM231" s="188" t="s">
        <v>386</v>
      </c>
    </row>
    <row r="232" spans="1:65" s="2" customFormat="1">
      <c r="A232" s="37"/>
      <c r="B232" s="38"/>
      <c r="C232" s="39"/>
      <c r="D232" s="190" t="s">
        <v>183</v>
      </c>
      <c r="E232" s="39"/>
      <c r="F232" s="191" t="s">
        <v>387</v>
      </c>
      <c r="G232" s="39"/>
      <c r="H232" s="39"/>
      <c r="I232" s="192"/>
      <c r="J232" s="39"/>
      <c r="K232" s="39"/>
      <c r="L232" s="42"/>
      <c r="M232" s="193"/>
      <c r="N232" s="194"/>
      <c r="O232" s="67"/>
      <c r="P232" s="67"/>
      <c r="Q232" s="67"/>
      <c r="R232" s="67"/>
      <c r="S232" s="67"/>
      <c r="T232" s="68"/>
      <c r="U232" s="37"/>
      <c r="V232" s="37"/>
      <c r="W232" s="37"/>
      <c r="X232" s="37"/>
      <c r="Y232" s="37"/>
      <c r="Z232" s="37"/>
      <c r="AA232" s="37"/>
      <c r="AB232" s="37"/>
      <c r="AC232" s="37"/>
      <c r="AD232" s="37"/>
      <c r="AE232" s="37"/>
      <c r="AT232" s="20" t="s">
        <v>183</v>
      </c>
      <c r="AU232" s="20" t="s">
        <v>88</v>
      </c>
    </row>
    <row r="233" spans="1:65" s="2" customFormat="1" ht="24.15" customHeight="1">
      <c r="A233" s="37"/>
      <c r="B233" s="38"/>
      <c r="C233" s="177" t="s">
        <v>388</v>
      </c>
      <c r="D233" s="177" t="s">
        <v>176</v>
      </c>
      <c r="E233" s="178" t="s">
        <v>389</v>
      </c>
      <c r="F233" s="179" t="s">
        <v>390</v>
      </c>
      <c r="G233" s="180" t="s">
        <v>229</v>
      </c>
      <c r="H233" s="181">
        <v>2</v>
      </c>
      <c r="I233" s="182"/>
      <c r="J233" s="183">
        <f>ROUND(I233*H233,2)</f>
        <v>0</v>
      </c>
      <c r="K233" s="179" t="s">
        <v>180</v>
      </c>
      <c r="L233" s="42"/>
      <c r="M233" s="184" t="s">
        <v>19</v>
      </c>
      <c r="N233" s="185" t="s">
        <v>49</v>
      </c>
      <c r="O233" s="67"/>
      <c r="P233" s="186">
        <f>O233*H233</f>
        <v>0</v>
      </c>
      <c r="Q233" s="186">
        <v>1.1E-4</v>
      </c>
      <c r="R233" s="186">
        <f>Q233*H233</f>
        <v>2.2000000000000001E-4</v>
      </c>
      <c r="S233" s="186">
        <v>0</v>
      </c>
      <c r="T233" s="187">
        <f>S233*H233</f>
        <v>0</v>
      </c>
      <c r="U233" s="37"/>
      <c r="V233" s="37"/>
      <c r="W233" s="37"/>
      <c r="X233" s="37"/>
      <c r="Y233" s="37"/>
      <c r="Z233" s="37"/>
      <c r="AA233" s="37"/>
      <c r="AB233" s="37"/>
      <c r="AC233" s="37"/>
      <c r="AD233" s="37"/>
      <c r="AE233" s="37"/>
      <c r="AR233" s="188" t="s">
        <v>181</v>
      </c>
      <c r="AT233" s="188" t="s">
        <v>176</v>
      </c>
      <c r="AU233" s="188" t="s">
        <v>88</v>
      </c>
      <c r="AY233" s="20" t="s">
        <v>174</v>
      </c>
      <c r="BE233" s="189">
        <f>IF(N233="základní",J233,0)</f>
        <v>0</v>
      </c>
      <c r="BF233" s="189">
        <f>IF(N233="snížená",J233,0)</f>
        <v>0</v>
      </c>
      <c r="BG233" s="189">
        <f>IF(N233="zákl. přenesená",J233,0)</f>
        <v>0</v>
      </c>
      <c r="BH233" s="189">
        <f>IF(N233="sníž. přenesená",J233,0)</f>
        <v>0</v>
      </c>
      <c r="BI233" s="189">
        <f>IF(N233="nulová",J233,0)</f>
        <v>0</v>
      </c>
      <c r="BJ233" s="20" t="s">
        <v>86</v>
      </c>
      <c r="BK233" s="189">
        <f>ROUND(I233*H233,2)</f>
        <v>0</v>
      </c>
      <c r="BL233" s="20" t="s">
        <v>181</v>
      </c>
      <c r="BM233" s="188" t="s">
        <v>391</v>
      </c>
    </row>
    <row r="234" spans="1:65" s="2" customFormat="1">
      <c r="A234" s="37"/>
      <c r="B234" s="38"/>
      <c r="C234" s="39"/>
      <c r="D234" s="190" t="s">
        <v>183</v>
      </c>
      <c r="E234" s="39"/>
      <c r="F234" s="191" t="s">
        <v>392</v>
      </c>
      <c r="G234" s="39"/>
      <c r="H234" s="39"/>
      <c r="I234" s="192"/>
      <c r="J234" s="39"/>
      <c r="K234" s="39"/>
      <c r="L234" s="42"/>
      <c r="M234" s="193"/>
      <c r="N234" s="194"/>
      <c r="O234" s="67"/>
      <c r="P234" s="67"/>
      <c r="Q234" s="67"/>
      <c r="R234" s="67"/>
      <c r="S234" s="67"/>
      <c r="T234" s="68"/>
      <c r="U234" s="37"/>
      <c r="V234" s="37"/>
      <c r="W234" s="37"/>
      <c r="X234" s="37"/>
      <c r="Y234" s="37"/>
      <c r="Z234" s="37"/>
      <c r="AA234" s="37"/>
      <c r="AB234" s="37"/>
      <c r="AC234" s="37"/>
      <c r="AD234" s="37"/>
      <c r="AE234" s="37"/>
      <c r="AT234" s="20" t="s">
        <v>183</v>
      </c>
      <c r="AU234" s="20" t="s">
        <v>88</v>
      </c>
    </row>
    <row r="235" spans="1:65" s="2" customFormat="1" ht="24.15" customHeight="1">
      <c r="A235" s="37"/>
      <c r="B235" s="38"/>
      <c r="C235" s="218" t="s">
        <v>393</v>
      </c>
      <c r="D235" s="218" t="s">
        <v>233</v>
      </c>
      <c r="E235" s="219" t="s">
        <v>394</v>
      </c>
      <c r="F235" s="220" t="s">
        <v>395</v>
      </c>
      <c r="G235" s="221" t="s">
        <v>229</v>
      </c>
      <c r="H235" s="222">
        <v>2</v>
      </c>
      <c r="I235" s="223"/>
      <c r="J235" s="224">
        <f>ROUND(I235*H235,2)</f>
        <v>0</v>
      </c>
      <c r="K235" s="220" t="s">
        <v>180</v>
      </c>
      <c r="L235" s="225"/>
      <c r="M235" s="226" t="s">
        <v>19</v>
      </c>
      <c r="N235" s="227" t="s">
        <v>49</v>
      </c>
      <c r="O235" s="67"/>
      <c r="P235" s="186">
        <f>O235*H235</f>
        <v>0</v>
      </c>
      <c r="Q235" s="186">
        <v>1.14E-2</v>
      </c>
      <c r="R235" s="186">
        <f>Q235*H235</f>
        <v>2.2800000000000001E-2</v>
      </c>
      <c r="S235" s="186">
        <v>0</v>
      </c>
      <c r="T235" s="187">
        <f>S235*H235</f>
        <v>0</v>
      </c>
      <c r="U235" s="37"/>
      <c r="V235" s="37"/>
      <c r="W235" s="37"/>
      <c r="X235" s="37"/>
      <c r="Y235" s="37"/>
      <c r="Z235" s="37"/>
      <c r="AA235" s="37"/>
      <c r="AB235" s="37"/>
      <c r="AC235" s="37"/>
      <c r="AD235" s="37"/>
      <c r="AE235" s="37"/>
      <c r="AR235" s="188" t="s">
        <v>226</v>
      </c>
      <c r="AT235" s="188" t="s">
        <v>233</v>
      </c>
      <c r="AU235" s="188" t="s">
        <v>88</v>
      </c>
      <c r="AY235" s="20" t="s">
        <v>174</v>
      </c>
      <c r="BE235" s="189">
        <f>IF(N235="základní",J235,0)</f>
        <v>0</v>
      </c>
      <c r="BF235" s="189">
        <f>IF(N235="snížená",J235,0)</f>
        <v>0</v>
      </c>
      <c r="BG235" s="189">
        <f>IF(N235="zákl. přenesená",J235,0)</f>
        <v>0</v>
      </c>
      <c r="BH235" s="189">
        <f>IF(N235="sníž. přenesená",J235,0)</f>
        <v>0</v>
      </c>
      <c r="BI235" s="189">
        <f>IF(N235="nulová",J235,0)</f>
        <v>0</v>
      </c>
      <c r="BJ235" s="20" t="s">
        <v>86</v>
      </c>
      <c r="BK235" s="189">
        <f>ROUND(I235*H235,2)</f>
        <v>0</v>
      </c>
      <c r="BL235" s="20" t="s">
        <v>181</v>
      </c>
      <c r="BM235" s="188" t="s">
        <v>396</v>
      </c>
    </row>
    <row r="236" spans="1:65" s="2" customFormat="1" ht="37.799999999999997" customHeight="1">
      <c r="A236" s="37"/>
      <c r="B236" s="38"/>
      <c r="C236" s="177" t="s">
        <v>397</v>
      </c>
      <c r="D236" s="177" t="s">
        <v>176</v>
      </c>
      <c r="E236" s="178" t="s">
        <v>398</v>
      </c>
      <c r="F236" s="179" t="s">
        <v>399</v>
      </c>
      <c r="G236" s="180" t="s">
        <v>400</v>
      </c>
      <c r="H236" s="181">
        <v>1</v>
      </c>
      <c r="I236" s="182"/>
      <c r="J236" s="183">
        <f>ROUND(I236*H236,2)</f>
        <v>0</v>
      </c>
      <c r="K236" s="179" t="s">
        <v>19</v>
      </c>
      <c r="L236" s="42"/>
      <c r="M236" s="184" t="s">
        <v>19</v>
      </c>
      <c r="N236" s="185" t="s">
        <v>49</v>
      </c>
      <c r="O236" s="67"/>
      <c r="P236" s="186">
        <f>O236*H236</f>
        <v>0</v>
      </c>
      <c r="Q236" s="186">
        <v>0</v>
      </c>
      <c r="R236" s="186">
        <f>Q236*H236</f>
        <v>0</v>
      </c>
      <c r="S236" s="186">
        <v>0</v>
      </c>
      <c r="T236" s="187">
        <f>S236*H236</f>
        <v>0</v>
      </c>
      <c r="U236" s="37"/>
      <c r="V236" s="37"/>
      <c r="W236" s="37"/>
      <c r="X236" s="37"/>
      <c r="Y236" s="37"/>
      <c r="Z236" s="37"/>
      <c r="AA236" s="37"/>
      <c r="AB236" s="37"/>
      <c r="AC236" s="37"/>
      <c r="AD236" s="37"/>
      <c r="AE236" s="37"/>
      <c r="AR236" s="188" t="s">
        <v>181</v>
      </c>
      <c r="AT236" s="188" t="s">
        <v>176</v>
      </c>
      <c r="AU236" s="188" t="s">
        <v>88</v>
      </c>
      <c r="AY236" s="20" t="s">
        <v>174</v>
      </c>
      <c r="BE236" s="189">
        <f>IF(N236="základní",J236,0)</f>
        <v>0</v>
      </c>
      <c r="BF236" s="189">
        <f>IF(N236="snížená",J236,0)</f>
        <v>0</v>
      </c>
      <c r="BG236" s="189">
        <f>IF(N236="zákl. přenesená",J236,0)</f>
        <v>0</v>
      </c>
      <c r="BH236" s="189">
        <f>IF(N236="sníž. přenesená",J236,0)</f>
        <v>0</v>
      </c>
      <c r="BI236" s="189">
        <f>IF(N236="nulová",J236,0)</f>
        <v>0</v>
      </c>
      <c r="BJ236" s="20" t="s">
        <v>86</v>
      </c>
      <c r="BK236" s="189">
        <f>ROUND(I236*H236,2)</f>
        <v>0</v>
      </c>
      <c r="BL236" s="20" t="s">
        <v>181</v>
      </c>
      <c r="BM236" s="188" t="s">
        <v>401</v>
      </c>
    </row>
    <row r="237" spans="1:65" s="2" customFormat="1" ht="24.15" customHeight="1">
      <c r="A237" s="37"/>
      <c r="B237" s="38"/>
      <c r="C237" s="177" t="s">
        <v>402</v>
      </c>
      <c r="D237" s="177" t="s">
        <v>176</v>
      </c>
      <c r="E237" s="178" t="s">
        <v>403</v>
      </c>
      <c r="F237" s="179" t="s">
        <v>404</v>
      </c>
      <c r="G237" s="180" t="s">
        <v>179</v>
      </c>
      <c r="H237" s="181">
        <v>0.91200000000000003</v>
      </c>
      <c r="I237" s="182"/>
      <c r="J237" s="183">
        <f>ROUND(I237*H237,2)</f>
        <v>0</v>
      </c>
      <c r="K237" s="179" t="s">
        <v>180</v>
      </c>
      <c r="L237" s="42"/>
      <c r="M237" s="184" t="s">
        <v>19</v>
      </c>
      <c r="N237" s="185" t="s">
        <v>49</v>
      </c>
      <c r="O237" s="67"/>
      <c r="P237" s="186">
        <f>O237*H237</f>
        <v>0</v>
      </c>
      <c r="Q237" s="186">
        <v>0</v>
      </c>
      <c r="R237" s="186">
        <f>Q237*H237</f>
        <v>0</v>
      </c>
      <c r="S237" s="186">
        <v>2.2000000000000002</v>
      </c>
      <c r="T237" s="187">
        <f>S237*H237</f>
        <v>2.0064000000000002</v>
      </c>
      <c r="U237" s="37"/>
      <c r="V237" s="37"/>
      <c r="W237" s="37"/>
      <c r="X237" s="37"/>
      <c r="Y237" s="37"/>
      <c r="Z237" s="37"/>
      <c r="AA237" s="37"/>
      <c r="AB237" s="37"/>
      <c r="AC237" s="37"/>
      <c r="AD237" s="37"/>
      <c r="AE237" s="37"/>
      <c r="AR237" s="188" t="s">
        <v>181</v>
      </c>
      <c r="AT237" s="188" t="s">
        <v>176</v>
      </c>
      <c r="AU237" s="188" t="s">
        <v>88</v>
      </c>
      <c r="AY237" s="20" t="s">
        <v>174</v>
      </c>
      <c r="BE237" s="189">
        <f>IF(N237="základní",J237,0)</f>
        <v>0</v>
      </c>
      <c r="BF237" s="189">
        <f>IF(N237="snížená",J237,0)</f>
        <v>0</v>
      </c>
      <c r="BG237" s="189">
        <f>IF(N237="zákl. přenesená",J237,0)</f>
        <v>0</v>
      </c>
      <c r="BH237" s="189">
        <f>IF(N237="sníž. přenesená",J237,0)</f>
        <v>0</v>
      </c>
      <c r="BI237" s="189">
        <f>IF(N237="nulová",J237,0)</f>
        <v>0</v>
      </c>
      <c r="BJ237" s="20" t="s">
        <v>86</v>
      </c>
      <c r="BK237" s="189">
        <f>ROUND(I237*H237,2)</f>
        <v>0</v>
      </c>
      <c r="BL237" s="20" t="s">
        <v>181</v>
      </c>
      <c r="BM237" s="188" t="s">
        <v>405</v>
      </c>
    </row>
    <row r="238" spans="1:65" s="2" customFormat="1">
      <c r="A238" s="37"/>
      <c r="B238" s="38"/>
      <c r="C238" s="39"/>
      <c r="D238" s="190" t="s">
        <v>183</v>
      </c>
      <c r="E238" s="39"/>
      <c r="F238" s="191" t="s">
        <v>406</v>
      </c>
      <c r="G238" s="39"/>
      <c r="H238" s="39"/>
      <c r="I238" s="192"/>
      <c r="J238" s="39"/>
      <c r="K238" s="39"/>
      <c r="L238" s="42"/>
      <c r="M238" s="193"/>
      <c r="N238" s="194"/>
      <c r="O238" s="67"/>
      <c r="P238" s="67"/>
      <c r="Q238" s="67"/>
      <c r="R238" s="67"/>
      <c r="S238" s="67"/>
      <c r="T238" s="68"/>
      <c r="U238" s="37"/>
      <c r="V238" s="37"/>
      <c r="W238" s="37"/>
      <c r="X238" s="37"/>
      <c r="Y238" s="37"/>
      <c r="Z238" s="37"/>
      <c r="AA238" s="37"/>
      <c r="AB238" s="37"/>
      <c r="AC238" s="37"/>
      <c r="AD238" s="37"/>
      <c r="AE238" s="37"/>
      <c r="AT238" s="20" t="s">
        <v>183</v>
      </c>
      <c r="AU238" s="20" t="s">
        <v>88</v>
      </c>
    </row>
    <row r="239" spans="1:65" s="15" customFormat="1">
      <c r="B239" s="231"/>
      <c r="C239" s="232"/>
      <c r="D239" s="197" t="s">
        <v>195</v>
      </c>
      <c r="E239" s="233" t="s">
        <v>19</v>
      </c>
      <c r="F239" s="234" t="s">
        <v>407</v>
      </c>
      <c r="G239" s="232"/>
      <c r="H239" s="233" t="s">
        <v>19</v>
      </c>
      <c r="I239" s="235"/>
      <c r="J239" s="232"/>
      <c r="K239" s="232"/>
      <c r="L239" s="236"/>
      <c r="M239" s="237"/>
      <c r="N239" s="238"/>
      <c r="O239" s="238"/>
      <c r="P239" s="238"/>
      <c r="Q239" s="238"/>
      <c r="R239" s="238"/>
      <c r="S239" s="238"/>
      <c r="T239" s="239"/>
      <c r="AT239" s="240" t="s">
        <v>195</v>
      </c>
      <c r="AU239" s="240" t="s">
        <v>88</v>
      </c>
      <c r="AV239" s="15" t="s">
        <v>86</v>
      </c>
      <c r="AW239" s="15" t="s">
        <v>35</v>
      </c>
      <c r="AX239" s="15" t="s">
        <v>78</v>
      </c>
      <c r="AY239" s="240" t="s">
        <v>174</v>
      </c>
    </row>
    <row r="240" spans="1:65" s="13" customFormat="1">
      <c r="B240" s="195"/>
      <c r="C240" s="196"/>
      <c r="D240" s="197" t="s">
        <v>195</v>
      </c>
      <c r="E240" s="198" t="s">
        <v>19</v>
      </c>
      <c r="F240" s="199" t="s">
        <v>408</v>
      </c>
      <c r="G240" s="196"/>
      <c r="H240" s="200">
        <v>0.91200000000000003</v>
      </c>
      <c r="I240" s="201"/>
      <c r="J240" s="196"/>
      <c r="K240" s="196"/>
      <c r="L240" s="202"/>
      <c r="M240" s="203"/>
      <c r="N240" s="204"/>
      <c r="O240" s="204"/>
      <c r="P240" s="204"/>
      <c r="Q240" s="204"/>
      <c r="R240" s="204"/>
      <c r="S240" s="204"/>
      <c r="T240" s="205"/>
      <c r="AT240" s="206" t="s">
        <v>195</v>
      </c>
      <c r="AU240" s="206" t="s">
        <v>88</v>
      </c>
      <c r="AV240" s="13" t="s">
        <v>88</v>
      </c>
      <c r="AW240" s="13" t="s">
        <v>35</v>
      </c>
      <c r="AX240" s="13" t="s">
        <v>86</v>
      </c>
      <c r="AY240" s="206" t="s">
        <v>174</v>
      </c>
    </row>
    <row r="241" spans="1:65" s="2" customFormat="1" ht="44.25" customHeight="1">
      <c r="A241" s="37"/>
      <c r="B241" s="38"/>
      <c r="C241" s="177" t="s">
        <v>409</v>
      </c>
      <c r="D241" s="177" t="s">
        <v>176</v>
      </c>
      <c r="E241" s="178" t="s">
        <v>410</v>
      </c>
      <c r="F241" s="179" t="s">
        <v>411</v>
      </c>
      <c r="G241" s="180" t="s">
        <v>236</v>
      </c>
      <c r="H241" s="181">
        <v>1.62</v>
      </c>
      <c r="I241" s="182"/>
      <c r="J241" s="183">
        <f>ROUND(I241*H241,2)</f>
        <v>0</v>
      </c>
      <c r="K241" s="179" t="s">
        <v>180</v>
      </c>
      <c r="L241" s="42"/>
      <c r="M241" s="184" t="s">
        <v>19</v>
      </c>
      <c r="N241" s="185" t="s">
        <v>49</v>
      </c>
      <c r="O241" s="67"/>
      <c r="P241" s="186">
        <f>O241*H241</f>
        <v>0</v>
      </c>
      <c r="Q241" s="186">
        <v>9.1E-4</v>
      </c>
      <c r="R241" s="186">
        <f>Q241*H241</f>
        <v>1.4742000000000002E-3</v>
      </c>
      <c r="S241" s="186">
        <v>2.8E-3</v>
      </c>
      <c r="T241" s="187">
        <f>S241*H241</f>
        <v>4.5360000000000001E-3</v>
      </c>
      <c r="U241" s="37"/>
      <c r="V241" s="37"/>
      <c r="W241" s="37"/>
      <c r="X241" s="37"/>
      <c r="Y241" s="37"/>
      <c r="Z241" s="37"/>
      <c r="AA241" s="37"/>
      <c r="AB241" s="37"/>
      <c r="AC241" s="37"/>
      <c r="AD241" s="37"/>
      <c r="AE241" s="37"/>
      <c r="AR241" s="188" t="s">
        <v>181</v>
      </c>
      <c r="AT241" s="188" t="s">
        <v>176</v>
      </c>
      <c r="AU241" s="188" t="s">
        <v>88</v>
      </c>
      <c r="AY241" s="20" t="s">
        <v>174</v>
      </c>
      <c r="BE241" s="189">
        <f>IF(N241="základní",J241,0)</f>
        <v>0</v>
      </c>
      <c r="BF241" s="189">
        <f>IF(N241="snížená",J241,0)</f>
        <v>0</v>
      </c>
      <c r="BG241" s="189">
        <f>IF(N241="zákl. přenesená",J241,0)</f>
        <v>0</v>
      </c>
      <c r="BH241" s="189">
        <f>IF(N241="sníž. přenesená",J241,0)</f>
        <v>0</v>
      </c>
      <c r="BI241" s="189">
        <f>IF(N241="nulová",J241,0)</f>
        <v>0</v>
      </c>
      <c r="BJ241" s="20" t="s">
        <v>86</v>
      </c>
      <c r="BK241" s="189">
        <f>ROUND(I241*H241,2)</f>
        <v>0</v>
      </c>
      <c r="BL241" s="20" t="s">
        <v>181</v>
      </c>
      <c r="BM241" s="188" t="s">
        <v>412</v>
      </c>
    </row>
    <row r="242" spans="1:65" s="2" customFormat="1">
      <c r="A242" s="37"/>
      <c r="B242" s="38"/>
      <c r="C242" s="39"/>
      <c r="D242" s="190" t="s">
        <v>183</v>
      </c>
      <c r="E242" s="39"/>
      <c r="F242" s="191" t="s">
        <v>413</v>
      </c>
      <c r="G242" s="39"/>
      <c r="H242" s="39"/>
      <c r="I242" s="192"/>
      <c r="J242" s="39"/>
      <c r="K242" s="39"/>
      <c r="L242" s="42"/>
      <c r="M242" s="193"/>
      <c r="N242" s="194"/>
      <c r="O242" s="67"/>
      <c r="P242" s="67"/>
      <c r="Q242" s="67"/>
      <c r="R242" s="67"/>
      <c r="S242" s="67"/>
      <c r="T242" s="68"/>
      <c r="U242" s="37"/>
      <c r="V242" s="37"/>
      <c r="W242" s="37"/>
      <c r="X242" s="37"/>
      <c r="Y242" s="37"/>
      <c r="Z242" s="37"/>
      <c r="AA242" s="37"/>
      <c r="AB242" s="37"/>
      <c r="AC242" s="37"/>
      <c r="AD242" s="37"/>
      <c r="AE242" s="37"/>
      <c r="AT242" s="20" t="s">
        <v>183</v>
      </c>
      <c r="AU242" s="20" t="s">
        <v>88</v>
      </c>
    </row>
    <row r="243" spans="1:65" s="13" customFormat="1">
      <c r="B243" s="195"/>
      <c r="C243" s="196"/>
      <c r="D243" s="197" t="s">
        <v>195</v>
      </c>
      <c r="E243" s="198" t="s">
        <v>19</v>
      </c>
      <c r="F243" s="199" t="s">
        <v>414</v>
      </c>
      <c r="G243" s="196"/>
      <c r="H243" s="200">
        <v>1.62</v>
      </c>
      <c r="I243" s="201"/>
      <c r="J243" s="196"/>
      <c r="K243" s="196"/>
      <c r="L243" s="202"/>
      <c r="M243" s="203"/>
      <c r="N243" s="204"/>
      <c r="O243" s="204"/>
      <c r="P243" s="204"/>
      <c r="Q243" s="204"/>
      <c r="R243" s="204"/>
      <c r="S243" s="204"/>
      <c r="T243" s="205"/>
      <c r="AT243" s="206" t="s">
        <v>195</v>
      </c>
      <c r="AU243" s="206" t="s">
        <v>88</v>
      </c>
      <c r="AV243" s="13" t="s">
        <v>88</v>
      </c>
      <c r="AW243" s="13" t="s">
        <v>35</v>
      </c>
      <c r="AX243" s="13" t="s">
        <v>86</v>
      </c>
      <c r="AY243" s="206" t="s">
        <v>174</v>
      </c>
    </row>
    <row r="244" spans="1:65" s="2" customFormat="1" ht="44.25" customHeight="1">
      <c r="A244" s="37"/>
      <c r="B244" s="38"/>
      <c r="C244" s="177" t="s">
        <v>415</v>
      </c>
      <c r="D244" s="177" t="s">
        <v>176</v>
      </c>
      <c r="E244" s="178" t="s">
        <v>416</v>
      </c>
      <c r="F244" s="179" t="s">
        <v>417</v>
      </c>
      <c r="G244" s="180" t="s">
        <v>236</v>
      </c>
      <c r="H244" s="181">
        <v>1.08</v>
      </c>
      <c r="I244" s="182"/>
      <c r="J244" s="183">
        <f>ROUND(I244*H244,2)</f>
        <v>0</v>
      </c>
      <c r="K244" s="179" t="s">
        <v>180</v>
      </c>
      <c r="L244" s="42"/>
      <c r="M244" s="184" t="s">
        <v>19</v>
      </c>
      <c r="N244" s="185" t="s">
        <v>49</v>
      </c>
      <c r="O244" s="67"/>
      <c r="P244" s="186">
        <f>O244*H244</f>
        <v>0</v>
      </c>
      <c r="Q244" s="186">
        <v>1.1299999999999999E-3</v>
      </c>
      <c r="R244" s="186">
        <f>Q244*H244</f>
        <v>1.2204E-3</v>
      </c>
      <c r="S244" s="186">
        <v>1.0999999999999999E-2</v>
      </c>
      <c r="T244" s="187">
        <f>S244*H244</f>
        <v>1.188E-2</v>
      </c>
      <c r="U244" s="37"/>
      <c r="V244" s="37"/>
      <c r="W244" s="37"/>
      <c r="X244" s="37"/>
      <c r="Y244" s="37"/>
      <c r="Z244" s="37"/>
      <c r="AA244" s="37"/>
      <c r="AB244" s="37"/>
      <c r="AC244" s="37"/>
      <c r="AD244" s="37"/>
      <c r="AE244" s="37"/>
      <c r="AR244" s="188" t="s">
        <v>181</v>
      </c>
      <c r="AT244" s="188" t="s">
        <v>176</v>
      </c>
      <c r="AU244" s="188" t="s">
        <v>88</v>
      </c>
      <c r="AY244" s="20" t="s">
        <v>174</v>
      </c>
      <c r="BE244" s="189">
        <f>IF(N244="základní",J244,0)</f>
        <v>0</v>
      </c>
      <c r="BF244" s="189">
        <f>IF(N244="snížená",J244,0)</f>
        <v>0</v>
      </c>
      <c r="BG244" s="189">
        <f>IF(N244="zákl. přenesená",J244,0)</f>
        <v>0</v>
      </c>
      <c r="BH244" s="189">
        <f>IF(N244="sníž. přenesená",J244,0)</f>
        <v>0</v>
      </c>
      <c r="BI244" s="189">
        <f>IF(N244="nulová",J244,0)</f>
        <v>0</v>
      </c>
      <c r="BJ244" s="20" t="s">
        <v>86</v>
      </c>
      <c r="BK244" s="189">
        <f>ROUND(I244*H244,2)</f>
        <v>0</v>
      </c>
      <c r="BL244" s="20" t="s">
        <v>181</v>
      </c>
      <c r="BM244" s="188" t="s">
        <v>418</v>
      </c>
    </row>
    <row r="245" spans="1:65" s="2" customFormat="1">
      <c r="A245" s="37"/>
      <c r="B245" s="38"/>
      <c r="C245" s="39"/>
      <c r="D245" s="190" t="s">
        <v>183</v>
      </c>
      <c r="E245" s="39"/>
      <c r="F245" s="191" t="s">
        <v>419</v>
      </c>
      <c r="G245" s="39"/>
      <c r="H245" s="39"/>
      <c r="I245" s="192"/>
      <c r="J245" s="39"/>
      <c r="K245" s="39"/>
      <c r="L245" s="42"/>
      <c r="M245" s="193"/>
      <c r="N245" s="194"/>
      <c r="O245" s="67"/>
      <c r="P245" s="67"/>
      <c r="Q245" s="67"/>
      <c r="R245" s="67"/>
      <c r="S245" s="67"/>
      <c r="T245" s="68"/>
      <c r="U245" s="37"/>
      <c r="V245" s="37"/>
      <c r="W245" s="37"/>
      <c r="X245" s="37"/>
      <c r="Y245" s="37"/>
      <c r="Z245" s="37"/>
      <c r="AA245" s="37"/>
      <c r="AB245" s="37"/>
      <c r="AC245" s="37"/>
      <c r="AD245" s="37"/>
      <c r="AE245" s="37"/>
      <c r="AT245" s="20" t="s">
        <v>183</v>
      </c>
      <c r="AU245" s="20" t="s">
        <v>88</v>
      </c>
    </row>
    <row r="246" spans="1:65" s="13" customFormat="1">
      <c r="B246" s="195"/>
      <c r="C246" s="196"/>
      <c r="D246" s="197" t="s">
        <v>195</v>
      </c>
      <c r="E246" s="198" t="s">
        <v>19</v>
      </c>
      <c r="F246" s="199" t="s">
        <v>420</v>
      </c>
      <c r="G246" s="196"/>
      <c r="H246" s="200">
        <v>1.08</v>
      </c>
      <c r="I246" s="201"/>
      <c r="J246" s="196"/>
      <c r="K246" s="196"/>
      <c r="L246" s="202"/>
      <c r="M246" s="203"/>
      <c r="N246" s="204"/>
      <c r="O246" s="204"/>
      <c r="P246" s="204"/>
      <c r="Q246" s="204"/>
      <c r="R246" s="204"/>
      <c r="S246" s="204"/>
      <c r="T246" s="205"/>
      <c r="AT246" s="206" t="s">
        <v>195</v>
      </c>
      <c r="AU246" s="206" t="s">
        <v>88</v>
      </c>
      <c r="AV246" s="13" t="s">
        <v>88</v>
      </c>
      <c r="AW246" s="13" t="s">
        <v>35</v>
      </c>
      <c r="AX246" s="13" t="s">
        <v>86</v>
      </c>
      <c r="AY246" s="206" t="s">
        <v>174</v>
      </c>
    </row>
    <row r="247" spans="1:65" s="2" customFormat="1" ht="44.25" customHeight="1">
      <c r="A247" s="37"/>
      <c r="B247" s="38"/>
      <c r="C247" s="177" t="s">
        <v>421</v>
      </c>
      <c r="D247" s="177" t="s">
        <v>176</v>
      </c>
      <c r="E247" s="178" t="s">
        <v>422</v>
      </c>
      <c r="F247" s="179" t="s">
        <v>423</v>
      </c>
      <c r="G247" s="180" t="s">
        <v>236</v>
      </c>
      <c r="H247" s="181">
        <v>0.27</v>
      </c>
      <c r="I247" s="182"/>
      <c r="J247" s="183">
        <f>ROUND(I247*H247,2)</f>
        <v>0</v>
      </c>
      <c r="K247" s="179" t="s">
        <v>180</v>
      </c>
      <c r="L247" s="42"/>
      <c r="M247" s="184" t="s">
        <v>19</v>
      </c>
      <c r="N247" s="185" t="s">
        <v>49</v>
      </c>
      <c r="O247" s="67"/>
      <c r="P247" s="186">
        <f>O247*H247</f>
        <v>0</v>
      </c>
      <c r="Q247" s="186">
        <v>1.32E-3</v>
      </c>
      <c r="R247" s="186">
        <f>Q247*H247</f>
        <v>3.5640000000000004E-4</v>
      </c>
      <c r="S247" s="186">
        <v>2.5000000000000001E-2</v>
      </c>
      <c r="T247" s="187">
        <f>S247*H247</f>
        <v>6.7500000000000008E-3</v>
      </c>
      <c r="U247" s="37"/>
      <c r="V247" s="37"/>
      <c r="W247" s="37"/>
      <c r="X247" s="37"/>
      <c r="Y247" s="37"/>
      <c r="Z247" s="37"/>
      <c r="AA247" s="37"/>
      <c r="AB247" s="37"/>
      <c r="AC247" s="37"/>
      <c r="AD247" s="37"/>
      <c r="AE247" s="37"/>
      <c r="AR247" s="188" t="s">
        <v>181</v>
      </c>
      <c r="AT247" s="188" t="s">
        <v>176</v>
      </c>
      <c r="AU247" s="188" t="s">
        <v>88</v>
      </c>
      <c r="AY247" s="20" t="s">
        <v>174</v>
      </c>
      <c r="BE247" s="189">
        <f>IF(N247="základní",J247,0)</f>
        <v>0</v>
      </c>
      <c r="BF247" s="189">
        <f>IF(N247="snížená",J247,0)</f>
        <v>0</v>
      </c>
      <c r="BG247" s="189">
        <f>IF(N247="zákl. přenesená",J247,0)</f>
        <v>0</v>
      </c>
      <c r="BH247" s="189">
        <f>IF(N247="sníž. přenesená",J247,0)</f>
        <v>0</v>
      </c>
      <c r="BI247" s="189">
        <f>IF(N247="nulová",J247,0)</f>
        <v>0</v>
      </c>
      <c r="BJ247" s="20" t="s">
        <v>86</v>
      </c>
      <c r="BK247" s="189">
        <f>ROUND(I247*H247,2)</f>
        <v>0</v>
      </c>
      <c r="BL247" s="20" t="s">
        <v>181</v>
      </c>
      <c r="BM247" s="188" t="s">
        <v>424</v>
      </c>
    </row>
    <row r="248" spans="1:65" s="2" customFormat="1">
      <c r="A248" s="37"/>
      <c r="B248" s="38"/>
      <c r="C248" s="39"/>
      <c r="D248" s="190" t="s">
        <v>183</v>
      </c>
      <c r="E248" s="39"/>
      <c r="F248" s="191" t="s">
        <v>425</v>
      </c>
      <c r="G248" s="39"/>
      <c r="H248" s="39"/>
      <c r="I248" s="192"/>
      <c r="J248" s="39"/>
      <c r="K248" s="39"/>
      <c r="L248" s="42"/>
      <c r="M248" s="193"/>
      <c r="N248" s="194"/>
      <c r="O248" s="67"/>
      <c r="P248" s="67"/>
      <c r="Q248" s="67"/>
      <c r="R248" s="67"/>
      <c r="S248" s="67"/>
      <c r="T248" s="68"/>
      <c r="U248" s="37"/>
      <c r="V248" s="37"/>
      <c r="W248" s="37"/>
      <c r="X248" s="37"/>
      <c r="Y248" s="37"/>
      <c r="Z248" s="37"/>
      <c r="AA248" s="37"/>
      <c r="AB248" s="37"/>
      <c r="AC248" s="37"/>
      <c r="AD248" s="37"/>
      <c r="AE248" s="37"/>
      <c r="AT248" s="20" t="s">
        <v>183</v>
      </c>
      <c r="AU248" s="20" t="s">
        <v>88</v>
      </c>
    </row>
    <row r="249" spans="1:65" s="13" customFormat="1">
      <c r="B249" s="195"/>
      <c r="C249" s="196"/>
      <c r="D249" s="197" t="s">
        <v>195</v>
      </c>
      <c r="E249" s="198" t="s">
        <v>19</v>
      </c>
      <c r="F249" s="199" t="s">
        <v>426</v>
      </c>
      <c r="G249" s="196"/>
      <c r="H249" s="200">
        <v>0.27</v>
      </c>
      <c r="I249" s="201"/>
      <c r="J249" s="196"/>
      <c r="K249" s="196"/>
      <c r="L249" s="202"/>
      <c r="M249" s="203"/>
      <c r="N249" s="204"/>
      <c r="O249" s="204"/>
      <c r="P249" s="204"/>
      <c r="Q249" s="204"/>
      <c r="R249" s="204"/>
      <c r="S249" s="204"/>
      <c r="T249" s="205"/>
      <c r="AT249" s="206" t="s">
        <v>195</v>
      </c>
      <c r="AU249" s="206" t="s">
        <v>88</v>
      </c>
      <c r="AV249" s="13" t="s">
        <v>88</v>
      </c>
      <c r="AW249" s="13" t="s">
        <v>35</v>
      </c>
      <c r="AX249" s="13" t="s">
        <v>86</v>
      </c>
      <c r="AY249" s="206" t="s">
        <v>174</v>
      </c>
    </row>
    <row r="250" spans="1:65" s="2" customFormat="1" ht="24.15" customHeight="1">
      <c r="A250" s="37"/>
      <c r="B250" s="38"/>
      <c r="C250" s="177" t="s">
        <v>427</v>
      </c>
      <c r="D250" s="177" t="s">
        <v>176</v>
      </c>
      <c r="E250" s="178" t="s">
        <v>428</v>
      </c>
      <c r="F250" s="179" t="s">
        <v>429</v>
      </c>
      <c r="G250" s="180" t="s">
        <v>111</v>
      </c>
      <c r="H250" s="181">
        <v>598</v>
      </c>
      <c r="I250" s="182"/>
      <c r="J250" s="183">
        <f>ROUND(I250*H250,2)</f>
        <v>0</v>
      </c>
      <c r="K250" s="179" t="s">
        <v>180</v>
      </c>
      <c r="L250" s="42"/>
      <c r="M250" s="184" t="s">
        <v>19</v>
      </c>
      <c r="N250" s="185" t="s">
        <v>49</v>
      </c>
      <c r="O250" s="67"/>
      <c r="P250" s="186">
        <f>O250*H250</f>
        <v>0</v>
      </c>
      <c r="Q250" s="186">
        <v>0</v>
      </c>
      <c r="R250" s="186">
        <f>Q250*H250</f>
        <v>0</v>
      </c>
      <c r="S250" s="186">
        <v>0</v>
      </c>
      <c r="T250" s="187">
        <f>S250*H250</f>
        <v>0</v>
      </c>
      <c r="U250" s="37"/>
      <c r="V250" s="37"/>
      <c r="W250" s="37"/>
      <c r="X250" s="37"/>
      <c r="Y250" s="37"/>
      <c r="Z250" s="37"/>
      <c r="AA250" s="37"/>
      <c r="AB250" s="37"/>
      <c r="AC250" s="37"/>
      <c r="AD250" s="37"/>
      <c r="AE250" s="37"/>
      <c r="AR250" s="188" t="s">
        <v>181</v>
      </c>
      <c r="AT250" s="188" t="s">
        <v>176</v>
      </c>
      <c r="AU250" s="188" t="s">
        <v>88</v>
      </c>
      <c r="AY250" s="20" t="s">
        <v>174</v>
      </c>
      <c r="BE250" s="189">
        <f>IF(N250="základní",J250,0)</f>
        <v>0</v>
      </c>
      <c r="BF250" s="189">
        <f>IF(N250="snížená",J250,0)</f>
        <v>0</v>
      </c>
      <c r="BG250" s="189">
        <f>IF(N250="zákl. přenesená",J250,0)</f>
        <v>0</v>
      </c>
      <c r="BH250" s="189">
        <f>IF(N250="sníž. přenesená",J250,0)</f>
        <v>0</v>
      </c>
      <c r="BI250" s="189">
        <f>IF(N250="nulová",J250,0)</f>
        <v>0</v>
      </c>
      <c r="BJ250" s="20" t="s">
        <v>86</v>
      </c>
      <c r="BK250" s="189">
        <f>ROUND(I250*H250,2)</f>
        <v>0</v>
      </c>
      <c r="BL250" s="20" t="s">
        <v>181</v>
      </c>
      <c r="BM250" s="188" t="s">
        <v>430</v>
      </c>
    </row>
    <row r="251" spans="1:65" s="2" customFormat="1">
      <c r="A251" s="37"/>
      <c r="B251" s="38"/>
      <c r="C251" s="39"/>
      <c r="D251" s="190" t="s">
        <v>183</v>
      </c>
      <c r="E251" s="39"/>
      <c r="F251" s="191" t="s">
        <v>431</v>
      </c>
      <c r="G251" s="39"/>
      <c r="H251" s="39"/>
      <c r="I251" s="192"/>
      <c r="J251" s="39"/>
      <c r="K251" s="39"/>
      <c r="L251" s="42"/>
      <c r="M251" s="193"/>
      <c r="N251" s="194"/>
      <c r="O251" s="67"/>
      <c r="P251" s="67"/>
      <c r="Q251" s="67"/>
      <c r="R251" s="67"/>
      <c r="S251" s="67"/>
      <c r="T251" s="68"/>
      <c r="U251" s="37"/>
      <c r="V251" s="37"/>
      <c r="W251" s="37"/>
      <c r="X251" s="37"/>
      <c r="Y251" s="37"/>
      <c r="Z251" s="37"/>
      <c r="AA251" s="37"/>
      <c r="AB251" s="37"/>
      <c r="AC251" s="37"/>
      <c r="AD251" s="37"/>
      <c r="AE251" s="37"/>
      <c r="AT251" s="20" t="s">
        <v>183</v>
      </c>
      <c r="AU251" s="20" t="s">
        <v>88</v>
      </c>
    </row>
    <row r="252" spans="1:65" s="13" customFormat="1">
      <c r="B252" s="195"/>
      <c r="C252" s="196"/>
      <c r="D252" s="197" t="s">
        <v>195</v>
      </c>
      <c r="E252" s="198" t="s">
        <v>19</v>
      </c>
      <c r="F252" s="199" t="s">
        <v>117</v>
      </c>
      <c r="G252" s="196"/>
      <c r="H252" s="200">
        <v>598</v>
      </c>
      <c r="I252" s="201"/>
      <c r="J252" s="196"/>
      <c r="K252" s="196"/>
      <c r="L252" s="202"/>
      <c r="M252" s="203"/>
      <c r="N252" s="204"/>
      <c r="O252" s="204"/>
      <c r="P252" s="204"/>
      <c r="Q252" s="204"/>
      <c r="R252" s="204"/>
      <c r="S252" s="204"/>
      <c r="T252" s="205"/>
      <c r="AT252" s="206" t="s">
        <v>195</v>
      </c>
      <c r="AU252" s="206" t="s">
        <v>88</v>
      </c>
      <c r="AV252" s="13" t="s">
        <v>88</v>
      </c>
      <c r="AW252" s="13" t="s">
        <v>35</v>
      </c>
      <c r="AX252" s="13" t="s">
        <v>86</v>
      </c>
      <c r="AY252" s="206" t="s">
        <v>174</v>
      </c>
    </row>
    <row r="253" spans="1:65" s="2" customFormat="1">
      <c r="A253" s="37"/>
      <c r="B253" s="38"/>
      <c r="C253" s="39"/>
      <c r="D253" s="197" t="s">
        <v>360</v>
      </c>
      <c r="E253" s="39"/>
      <c r="F253" s="228" t="s">
        <v>361</v>
      </c>
      <c r="G253" s="39"/>
      <c r="H253" s="39"/>
      <c r="I253" s="39"/>
      <c r="J253" s="39"/>
      <c r="K253" s="39"/>
      <c r="L253" s="42"/>
      <c r="M253" s="193"/>
      <c r="N253" s="194"/>
      <c r="O253" s="67"/>
      <c r="P253" s="67"/>
      <c r="Q253" s="67"/>
      <c r="R253" s="67"/>
      <c r="S253" s="67"/>
      <c r="T253" s="68"/>
      <c r="U253" s="37"/>
      <c r="V253" s="37"/>
      <c r="W253" s="37"/>
      <c r="X253" s="37"/>
      <c r="Y253" s="37"/>
      <c r="Z253" s="37"/>
      <c r="AA253" s="37"/>
      <c r="AB253" s="37"/>
      <c r="AC253" s="37"/>
      <c r="AD253" s="37"/>
      <c r="AE253" s="37"/>
      <c r="AU253" s="20" t="s">
        <v>88</v>
      </c>
    </row>
    <row r="254" spans="1:65" s="2" customFormat="1">
      <c r="A254" s="37"/>
      <c r="B254" s="38"/>
      <c r="C254" s="39"/>
      <c r="D254" s="197" t="s">
        <v>360</v>
      </c>
      <c r="E254" s="39"/>
      <c r="F254" s="229" t="s">
        <v>354</v>
      </c>
      <c r="G254" s="39"/>
      <c r="H254" s="230">
        <v>598</v>
      </c>
      <c r="I254" s="39"/>
      <c r="J254" s="39"/>
      <c r="K254" s="39"/>
      <c r="L254" s="42"/>
      <c r="M254" s="193"/>
      <c r="N254" s="194"/>
      <c r="O254" s="67"/>
      <c r="P254" s="67"/>
      <c r="Q254" s="67"/>
      <c r="R254" s="67"/>
      <c r="S254" s="67"/>
      <c r="T254" s="68"/>
      <c r="U254" s="37"/>
      <c r="V254" s="37"/>
      <c r="W254" s="37"/>
      <c r="X254" s="37"/>
      <c r="Y254" s="37"/>
      <c r="Z254" s="37"/>
      <c r="AA254" s="37"/>
      <c r="AB254" s="37"/>
      <c r="AC254" s="37"/>
      <c r="AD254" s="37"/>
      <c r="AE254" s="37"/>
      <c r="AU254" s="20" t="s">
        <v>88</v>
      </c>
    </row>
    <row r="255" spans="1:65" s="2" customFormat="1" ht="44.25" customHeight="1">
      <c r="A255" s="37"/>
      <c r="B255" s="38"/>
      <c r="C255" s="177" t="s">
        <v>432</v>
      </c>
      <c r="D255" s="177" t="s">
        <v>176</v>
      </c>
      <c r="E255" s="178" t="s">
        <v>433</v>
      </c>
      <c r="F255" s="179" t="s">
        <v>434</v>
      </c>
      <c r="G255" s="180" t="s">
        <v>111</v>
      </c>
      <c r="H255" s="181">
        <v>1196</v>
      </c>
      <c r="I255" s="182"/>
      <c r="J255" s="183">
        <f>ROUND(I255*H255,2)</f>
        <v>0</v>
      </c>
      <c r="K255" s="179" t="s">
        <v>180</v>
      </c>
      <c r="L255" s="42"/>
      <c r="M255" s="184" t="s">
        <v>19</v>
      </c>
      <c r="N255" s="185" t="s">
        <v>49</v>
      </c>
      <c r="O255" s="67"/>
      <c r="P255" s="186">
        <f>O255*H255</f>
        <v>0</v>
      </c>
      <c r="Q255" s="186">
        <v>0</v>
      </c>
      <c r="R255" s="186">
        <f>Q255*H255</f>
        <v>0</v>
      </c>
      <c r="S255" s="186">
        <v>0</v>
      </c>
      <c r="T255" s="187">
        <f>S255*H255</f>
        <v>0</v>
      </c>
      <c r="U255" s="37"/>
      <c r="V255" s="37"/>
      <c r="W255" s="37"/>
      <c r="X255" s="37"/>
      <c r="Y255" s="37"/>
      <c r="Z255" s="37"/>
      <c r="AA255" s="37"/>
      <c r="AB255" s="37"/>
      <c r="AC255" s="37"/>
      <c r="AD255" s="37"/>
      <c r="AE255" s="37"/>
      <c r="AR255" s="188" t="s">
        <v>181</v>
      </c>
      <c r="AT255" s="188" t="s">
        <v>176</v>
      </c>
      <c r="AU255" s="188" t="s">
        <v>88</v>
      </c>
      <c r="AY255" s="20" t="s">
        <v>174</v>
      </c>
      <c r="BE255" s="189">
        <f>IF(N255="základní",J255,0)</f>
        <v>0</v>
      </c>
      <c r="BF255" s="189">
        <f>IF(N255="snížená",J255,0)</f>
        <v>0</v>
      </c>
      <c r="BG255" s="189">
        <f>IF(N255="zákl. přenesená",J255,0)</f>
        <v>0</v>
      </c>
      <c r="BH255" s="189">
        <f>IF(N255="sníž. přenesená",J255,0)</f>
        <v>0</v>
      </c>
      <c r="BI255" s="189">
        <f>IF(N255="nulová",J255,0)</f>
        <v>0</v>
      </c>
      <c r="BJ255" s="20" t="s">
        <v>86</v>
      </c>
      <c r="BK255" s="189">
        <f>ROUND(I255*H255,2)</f>
        <v>0</v>
      </c>
      <c r="BL255" s="20" t="s">
        <v>181</v>
      </c>
      <c r="BM255" s="188" t="s">
        <v>435</v>
      </c>
    </row>
    <row r="256" spans="1:65" s="2" customFormat="1">
      <c r="A256" s="37"/>
      <c r="B256" s="38"/>
      <c r="C256" s="39"/>
      <c r="D256" s="190" t="s">
        <v>183</v>
      </c>
      <c r="E256" s="39"/>
      <c r="F256" s="191" t="s">
        <v>436</v>
      </c>
      <c r="G256" s="39"/>
      <c r="H256" s="39"/>
      <c r="I256" s="192"/>
      <c r="J256" s="39"/>
      <c r="K256" s="39"/>
      <c r="L256" s="42"/>
      <c r="M256" s="193"/>
      <c r="N256" s="194"/>
      <c r="O256" s="67"/>
      <c r="P256" s="67"/>
      <c r="Q256" s="67"/>
      <c r="R256" s="67"/>
      <c r="S256" s="67"/>
      <c r="T256" s="68"/>
      <c r="U256" s="37"/>
      <c r="V256" s="37"/>
      <c r="W256" s="37"/>
      <c r="X256" s="37"/>
      <c r="Y256" s="37"/>
      <c r="Z256" s="37"/>
      <c r="AA256" s="37"/>
      <c r="AB256" s="37"/>
      <c r="AC256" s="37"/>
      <c r="AD256" s="37"/>
      <c r="AE256" s="37"/>
      <c r="AT256" s="20" t="s">
        <v>183</v>
      </c>
      <c r="AU256" s="20" t="s">
        <v>88</v>
      </c>
    </row>
    <row r="257" spans="1:65" s="13" customFormat="1">
      <c r="B257" s="195"/>
      <c r="C257" s="196"/>
      <c r="D257" s="197" t="s">
        <v>195</v>
      </c>
      <c r="E257" s="198" t="s">
        <v>19</v>
      </c>
      <c r="F257" s="199" t="s">
        <v>117</v>
      </c>
      <c r="G257" s="196"/>
      <c r="H257" s="200">
        <v>598</v>
      </c>
      <c r="I257" s="201"/>
      <c r="J257" s="196"/>
      <c r="K257" s="196"/>
      <c r="L257" s="202"/>
      <c r="M257" s="203"/>
      <c r="N257" s="204"/>
      <c r="O257" s="204"/>
      <c r="P257" s="204"/>
      <c r="Q257" s="204"/>
      <c r="R257" s="204"/>
      <c r="S257" s="204"/>
      <c r="T257" s="205"/>
      <c r="AT257" s="206" t="s">
        <v>195</v>
      </c>
      <c r="AU257" s="206" t="s">
        <v>88</v>
      </c>
      <c r="AV257" s="13" t="s">
        <v>88</v>
      </c>
      <c r="AW257" s="13" t="s">
        <v>35</v>
      </c>
      <c r="AX257" s="13" t="s">
        <v>86</v>
      </c>
      <c r="AY257" s="206" t="s">
        <v>174</v>
      </c>
    </row>
    <row r="258" spans="1:65" s="2" customFormat="1">
      <c r="A258" s="37"/>
      <c r="B258" s="38"/>
      <c r="C258" s="39"/>
      <c r="D258" s="197" t="s">
        <v>360</v>
      </c>
      <c r="E258" s="39"/>
      <c r="F258" s="228" t="s">
        <v>361</v>
      </c>
      <c r="G258" s="39"/>
      <c r="H258" s="39"/>
      <c r="I258" s="39"/>
      <c r="J258" s="39"/>
      <c r="K258" s="39"/>
      <c r="L258" s="42"/>
      <c r="M258" s="193"/>
      <c r="N258" s="194"/>
      <c r="O258" s="67"/>
      <c r="P258" s="67"/>
      <c r="Q258" s="67"/>
      <c r="R258" s="67"/>
      <c r="S258" s="67"/>
      <c r="T258" s="68"/>
      <c r="U258" s="37"/>
      <c r="V258" s="37"/>
      <c r="W258" s="37"/>
      <c r="X258" s="37"/>
      <c r="Y258" s="37"/>
      <c r="Z258" s="37"/>
      <c r="AA258" s="37"/>
      <c r="AB258" s="37"/>
      <c r="AC258" s="37"/>
      <c r="AD258" s="37"/>
      <c r="AE258" s="37"/>
      <c r="AU258" s="20" t="s">
        <v>88</v>
      </c>
    </row>
    <row r="259" spans="1:65" s="2" customFormat="1">
      <c r="A259" s="37"/>
      <c r="B259" s="38"/>
      <c r="C259" s="39"/>
      <c r="D259" s="197" t="s">
        <v>360</v>
      </c>
      <c r="E259" s="39"/>
      <c r="F259" s="229" t="s">
        <v>354</v>
      </c>
      <c r="G259" s="39"/>
      <c r="H259" s="230">
        <v>598</v>
      </c>
      <c r="I259" s="39"/>
      <c r="J259" s="39"/>
      <c r="K259" s="39"/>
      <c r="L259" s="42"/>
      <c r="M259" s="193"/>
      <c r="N259" s="194"/>
      <c r="O259" s="67"/>
      <c r="P259" s="67"/>
      <c r="Q259" s="67"/>
      <c r="R259" s="67"/>
      <c r="S259" s="67"/>
      <c r="T259" s="68"/>
      <c r="U259" s="37"/>
      <c r="V259" s="37"/>
      <c r="W259" s="37"/>
      <c r="X259" s="37"/>
      <c r="Y259" s="37"/>
      <c r="Z259" s="37"/>
      <c r="AA259" s="37"/>
      <c r="AB259" s="37"/>
      <c r="AC259" s="37"/>
      <c r="AD259" s="37"/>
      <c r="AE259" s="37"/>
      <c r="AU259" s="20" t="s">
        <v>88</v>
      </c>
    </row>
    <row r="260" spans="1:65" s="13" customFormat="1">
      <c r="B260" s="195"/>
      <c r="C260" s="196"/>
      <c r="D260" s="197" t="s">
        <v>195</v>
      </c>
      <c r="E260" s="196"/>
      <c r="F260" s="199" t="s">
        <v>437</v>
      </c>
      <c r="G260" s="196"/>
      <c r="H260" s="200">
        <v>1196</v>
      </c>
      <c r="I260" s="201"/>
      <c r="J260" s="196"/>
      <c r="K260" s="196"/>
      <c r="L260" s="202"/>
      <c r="M260" s="203"/>
      <c r="N260" s="204"/>
      <c r="O260" s="204"/>
      <c r="P260" s="204"/>
      <c r="Q260" s="204"/>
      <c r="R260" s="204"/>
      <c r="S260" s="204"/>
      <c r="T260" s="205"/>
      <c r="AT260" s="206" t="s">
        <v>195</v>
      </c>
      <c r="AU260" s="206" t="s">
        <v>88</v>
      </c>
      <c r="AV260" s="13" t="s">
        <v>88</v>
      </c>
      <c r="AW260" s="13" t="s">
        <v>4</v>
      </c>
      <c r="AX260" s="13" t="s">
        <v>86</v>
      </c>
      <c r="AY260" s="206" t="s">
        <v>174</v>
      </c>
    </row>
    <row r="261" spans="1:65" s="2" customFormat="1" ht="37.799999999999997" customHeight="1">
      <c r="A261" s="37"/>
      <c r="B261" s="38"/>
      <c r="C261" s="177" t="s">
        <v>438</v>
      </c>
      <c r="D261" s="177" t="s">
        <v>176</v>
      </c>
      <c r="E261" s="178" t="s">
        <v>439</v>
      </c>
      <c r="F261" s="179" t="s">
        <v>440</v>
      </c>
      <c r="G261" s="180" t="s">
        <v>179</v>
      </c>
      <c r="H261" s="181">
        <v>5.8609999999999998</v>
      </c>
      <c r="I261" s="182"/>
      <c r="J261" s="183">
        <f>ROUND(I261*H261,2)</f>
        <v>0</v>
      </c>
      <c r="K261" s="179" t="s">
        <v>180</v>
      </c>
      <c r="L261" s="42"/>
      <c r="M261" s="184" t="s">
        <v>19</v>
      </c>
      <c r="N261" s="185" t="s">
        <v>49</v>
      </c>
      <c r="O261" s="67"/>
      <c r="P261" s="186">
        <f>O261*H261</f>
        <v>0</v>
      </c>
      <c r="Q261" s="186">
        <v>0</v>
      </c>
      <c r="R261" s="186">
        <f>Q261*H261</f>
        <v>0</v>
      </c>
      <c r="S261" s="186">
        <v>1</v>
      </c>
      <c r="T261" s="187">
        <f>S261*H261</f>
        <v>5.8609999999999998</v>
      </c>
      <c r="U261" s="37"/>
      <c r="V261" s="37"/>
      <c r="W261" s="37"/>
      <c r="X261" s="37"/>
      <c r="Y261" s="37"/>
      <c r="Z261" s="37"/>
      <c r="AA261" s="37"/>
      <c r="AB261" s="37"/>
      <c r="AC261" s="37"/>
      <c r="AD261" s="37"/>
      <c r="AE261" s="37"/>
      <c r="AR261" s="188" t="s">
        <v>181</v>
      </c>
      <c r="AT261" s="188" t="s">
        <v>176</v>
      </c>
      <c r="AU261" s="188" t="s">
        <v>88</v>
      </c>
      <c r="AY261" s="20" t="s">
        <v>174</v>
      </c>
      <c r="BE261" s="189">
        <f>IF(N261="základní",J261,0)</f>
        <v>0</v>
      </c>
      <c r="BF261" s="189">
        <f>IF(N261="snížená",J261,0)</f>
        <v>0</v>
      </c>
      <c r="BG261" s="189">
        <f>IF(N261="zákl. přenesená",J261,0)</f>
        <v>0</v>
      </c>
      <c r="BH261" s="189">
        <f>IF(N261="sníž. přenesená",J261,0)</f>
        <v>0</v>
      </c>
      <c r="BI261" s="189">
        <f>IF(N261="nulová",J261,0)</f>
        <v>0</v>
      </c>
      <c r="BJ261" s="20" t="s">
        <v>86</v>
      </c>
      <c r="BK261" s="189">
        <f>ROUND(I261*H261,2)</f>
        <v>0</v>
      </c>
      <c r="BL261" s="20" t="s">
        <v>181</v>
      </c>
      <c r="BM261" s="188" t="s">
        <v>441</v>
      </c>
    </row>
    <row r="262" spans="1:65" s="2" customFormat="1">
      <c r="A262" s="37"/>
      <c r="B262" s="38"/>
      <c r="C262" s="39"/>
      <c r="D262" s="190" t="s">
        <v>183</v>
      </c>
      <c r="E262" s="39"/>
      <c r="F262" s="191" t="s">
        <v>442</v>
      </c>
      <c r="G262" s="39"/>
      <c r="H262" s="39"/>
      <c r="I262" s="192"/>
      <c r="J262" s="39"/>
      <c r="K262" s="39"/>
      <c r="L262" s="42"/>
      <c r="M262" s="193"/>
      <c r="N262" s="194"/>
      <c r="O262" s="67"/>
      <c r="P262" s="67"/>
      <c r="Q262" s="67"/>
      <c r="R262" s="67"/>
      <c r="S262" s="67"/>
      <c r="T262" s="68"/>
      <c r="U262" s="37"/>
      <c r="V262" s="37"/>
      <c r="W262" s="37"/>
      <c r="X262" s="37"/>
      <c r="Y262" s="37"/>
      <c r="Z262" s="37"/>
      <c r="AA262" s="37"/>
      <c r="AB262" s="37"/>
      <c r="AC262" s="37"/>
      <c r="AD262" s="37"/>
      <c r="AE262" s="37"/>
      <c r="AT262" s="20" t="s">
        <v>183</v>
      </c>
      <c r="AU262" s="20" t="s">
        <v>88</v>
      </c>
    </row>
    <row r="263" spans="1:65" s="13" customFormat="1">
      <c r="B263" s="195"/>
      <c r="C263" s="196"/>
      <c r="D263" s="197" t="s">
        <v>195</v>
      </c>
      <c r="E263" s="198" t="s">
        <v>19</v>
      </c>
      <c r="F263" s="199" t="s">
        <v>443</v>
      </c>
      <c r="G263" s="196"/>
      <c r="H263" s="200">
        <v>5.8609999999999998</v>
      </c>
      <c r="I263" s="201"/>
      <c r="J263" s="196"/>
      <c r="K263" s="196"/>
      <c r="L263" s="202"/>
      <c r="M263" s="203"/>
      <c r="N263" s="204"/>
      <c r="O263" s="204"/>
      <c r="P263" s="204"/>
      <c r="Q263" s="204"/>
      <c r="R263" s="204"/>
      <c r="S263" s="204"/>
      <c r="T263" s="205"/>
      <c r="AT263" s="206" t="s">
        <v>195</v>
      </c>
      <c r="AU263" s="206" t="s">
        <v>88</v>
      </c>
      <c r="AV263" s="13" t="s">
        <v>88</v>
      </c>
      <c r="AW263" s="13" t="s">
        <v>35</v>
      </c>
      <c r="AX263" s="13" t="s">
        <v>86</v>
      </c>
      <c r="AY263" s="206" t="s">
        <v>174</v>
      </c>
    </row>
    <row r="264" spans="1:65" s="2" customFormat="1" ht="24.15" customHeight="1">
      <c r="A264" s="37"/>
      <c r="B264" s="38"/>
      <c r="C264" s="177" t="s">
        <v>444</v>
      </c>
      <c r="D264" s="177" t="s">
        <v>176</v>
      </c>
      <c r="E264" s="178" t="s">
        <v>445</v>
      </c>
      <c r="F264" s="179" t="s">
        <v>446</v>
      </c>
      <c r="G264" s="180" t="s">
        <v>179</v>
      </c>
      <c r="H264" s="181">
        <v>16.893999999999998</v>
      </c>
      <c r="I264" s="182"/>
      <c r="J264" s="183">
        <f>ROUND(I264*H264,2)</f>
        <v>0</v>
      </c>
      <c r="K264" s="179" t="s">
        <v>180</v>
      </c>
      <c r="L264" s="42"/>
      <c r="M264" s="184" t="s">
        <v>19</v>
      </c>
      <c r="N264" s="185" t="s">
        <v>49</v>
      </c>
      <c r="O264" s="67"/>
      <c r="P264" s="186">
        <f>O264*H264</f>
        <v>0</v>
      </c>
      <c r="Q264" s="186">
        <v>0</v>
      </c>
      <c r="R264" s="186">
        <f>Q264*H264</f>
        <v>0</v>
      </c>
      <c r="S264" s="186">
        <v>2.4</v>
      </c>
      <c r="T264" s="187">
        <f>S264*H264</f>
        <v>40.545599999999993</v>
      </c>
      <c r="U264" s="37"/>
      <c r="V264" s="37"/>
      <c r="W264" s="37"/>
      <c r="X264" s="37"/>
      <c r="Y264" s="37"/>
      <c r="Z264" s="37"/>
      <c r="AA264" s="37"/>
      <c r="AB264" s="37"/>
      <c r="AC264" s="37"/>
      <c r="AD264" s="37"/>
      <c r="AE264" s="37"/>
      <c r="AR264" s="188" t="s">
        <v>181</v>
      </c>
      <c r="AT264" s="188" t="s">
        <v>176</v>
      </c>
      <c r="AU264" s="188" t="s">
        <v>88</v>
      </c>
      <c r="AY264" s="20" t="s">
        <v>174</v>
      </c>
      <c r="BE264" s="189">
        <f>IF(N264="základní",J264,0)</f>
        <v>0</v>
      </c>
      <c r="BF264" s="189">
        <f>IF(N264="snížená",J264,0)</f>
        <v>0</v>
      </c>
      <c r="BG264" s="189">
        <f>IF(N264="zákl. přenesená",J264,0)</f>
        <v>0</v>
      </c>
      <c r="BH264" s="189">
        <f>IF(N264="sníž. přenesená",J264,0)</f>
        <v>0</v>
      </c>
      <c r="BI264" s="189">
        <f>IF(N264="nulová",J264,0)</f>
        <v>0</v>
      </c>
      <c r="BJ264" s="20" t="s">
        <v>86</v>
      </c>
      <c r="BK264" s="189">
        <f>ROUND(I264*H264,2)</f>
        <v>0</v>
      </c>
      <c r="BL264" s="20" t="s">
        <v>181</v>
      </c>
      <c r="BM264" s="188" t="s">
        <v>447</v>
      </c>
    </row>
    <row r="265" spans="1:65" s="2" customFormat="1">
      <c r="A265" s="37"/>
      <c r="B265" s="38"/>
      <c r="C265" s="39"/>
      <c r="D265" s="190" t="s">
        <v>183</v>
      </c>
      <c r="E265" s="39"/>
      <c r="F265" s="191" t="s">
        <v>448</v>
      </c>
      <c r="G265" s="39"/>
      <c r="H265" s="39"/>
      <c r="I265" s="192"/>
      <c r="J265" s="39"/>
      <c r="K265" s="39"/>
      <c r="L265" s="42"/>
      <c r="M265" s="193"/>
      <c r="N265" s="194"/>
      <c r="O265" s="67"/>
      <c r="P265" s="67"/>
      <c r="Q265" s="67"/>
      <c r="R265" s="67"/>
      <c r="S265" s="67"/>
      <c r="T265" s="68"/>
      <c r="U265" s="37"/>
      <c r="V265" s="37"/>
      <c r="W265" s="37"/>
      <c r="X265" s="37"/>
      <c r="Y265" s="37"/>
      <c r="Z265" s="37"/>
      <c r="AA265" s="37"/>
      <c r="AB265" s="37"/>
      <c r="AC265" s="37"/>
      <c r="AD265" s="37"/>
      <c r="AE265" s="37"/>
      <c r="AT265" s="20" t="s">
        <v>183</v>
      </c>
      <c r="AU265" s="20" t="s">
        <v>88</v>
      </c>
    </row>
    <row r="266" spans="1:65" s="15" customFormat="1">
      <c r="B266" s="231"/>
      <c r="C266" s="232"/>
      <c r="D266" s="197" t="s">
        <v>195</v>
      </c>
      <c r="E266" s="233" t="s">
        <v>19</v>
      </c>
      <c r="F266" s="234" t="s">
        <v>449</v>
      </c>
      <c r="G266" s="232"/>
      <c r="H266" s="233" t="s">
        <v>19</v>
      </c>
      <c r="I266" s="235"/>
      <c r="J266" s="232"/>
      <c r="K266" s="232"/>
      <c r="L266" s="236"/>
      <c r="M266" s="237"/>
      <c r="N266" s="238"/>
      <c r="O266" s="238"/>
      <c r="P266" s="238"/>
      <c r="Q266" s="238"/>
      <c r="R266" s="238"/>
      <c r="S266" s="238"/>
      <c r="T266" s="239"/>
      <c r="AT266" s="240" t="s">
        <v>195</v>
      </c>
      <c r="AU266" s="240" t="s">
        <v>88</v>
      </c>
      <c r="AV266" s="15" t="s">
        <v>86</v>
      </c>
      <c r="AW266" s="15" t="s">
        <v>35</v>
      </c>
      <c r="AX266" s="15" t="s">
        <v>78</v>
      </c>
      <c r="AY266" s="240" t="s">
        <v>174</v>
      </c>
    </row>
    <row r="267" spans="1:65" s="13" customFormat="1">
      <c r="B267" s="195"/>
      <c r="C267" s="196"/>
      <c r="D267" s="197" t="s">
        <v>195</v>
      </c>
      <c r="E267" s="198" t="s">
        <v>19</v>
      </c>
      <c r="F267" s="199" t="s">
        <v>450</v>
      </c>
      <c r="G267" s="196"/>
      <c r="H267" s="200">
        <v>16.893999999999998</v>
      </c>
      <c r="I267" s="201"/>
      <c r="J267" s="196"/>
      <c r="K267" s="196"/>
      <c r="L267" s="202"/>
      <c r="M267" s="203"/>
      <c r="N267" s="204"/>
      <c r="O267" s="204"/>
      <c r="P267" s="204"/>
      <c r="Q267" s="204"/>
      <c r="R267" s="204"/>
      <c r="S267" s="204"/>
      <c r="T267" s="205"/>
      <c r="AT267" s="206" t="s">
        <v>195</v>
      </c>
      <c r="AU267" s="206" t="s">
        <v>88</v>
      </c>
      <c r="AV267" s="13" t="s">
        <v>88</v>
      </c>
      <c r="AW267" s="13" t="s">
        <v>35</v>
      </c>
      <c r="AX267" s="13" t="s">
        <v>86</v>
      </c>
      <c r="AY267" s="206" t="s">
        <v>174</v>
      </c>
    </row>
    <row r="268" spans="1:65" s="2" customFormat="1" ht="24.15" customHeight="1">
      <c r="A268" s="37"/>
      <c r="B268" s="38"/>
      <c r="C268" s="177" t="s">
        <v>451</v>
      </c>
      <c r="D268" s="177" t="s">
        <v>176</v>
      </c>
      <c r="E268" s="178" t="s">
        <v>452</v>
      </c>
      <c r="F268" s="179" t="s">
        <v>453</v>
      </c>
      <c r="G268" s="180" t="s">
        <v>179</v>
      </c>
      <c r="H268" s="181">
        <v>2.0590000000000002</v>
      </c>
      <c r="I268" s="182"/>
      <c r="J268" s="183">
        <f>ROUND(I268*H268,2)</f>
        <v>0</v>
      </c>
      <c r="K268" s="179" t="s">
        <v>180</v>
      </c>
      <c r="L268" s="42"/>
      <c r="M268" s="184" t="s">
        <v>19</v>
      </c>
      <c r="N268" s="185" t="s">
        <v>49</v>
      </c>
      <c r="O268" s="67"/>
      <c r="P268" s="186">
        <f>O268*H268</f>
        <v>0</v>
      </c>
      <c r="Q268" s="186">
        <v>0</v>
      </c>
      <c r="R268" s="186">
        <f>Q268*H268</f>
        <v>0</v>
      </c>
      <c r="S268" s="186">
        <v>2.2000000000000002</v>
      </c>
      <c r="T268" s="187">
        <f>S268*H268</f>
        <v>4.5298000000000007</v>
      </c>
      <c r="U268" s="37"/>
      <c r="V268" s="37"/>
      <c r="W268" s="37"/>
      <c r="X268" s="37"/>
      <c r="Y268" s="37"/>
      <c r="Z268" s="37"/>
      <c r="AA268" s="37"/>
      <c r="AB268" s="37"/>
      <c r="AC268" s="37"/>
      <c r="AD268" s="37"/>
      <c r="AE268" s="37"/>
      <c r="AR268" s="188" t="s">
        <v>181</v>
      </c>
      <c r="AT268" s="188" t="s">
        <v>176</v>
      </c>
      <c r="AU268" s="188" t="s">
        <v>88</v>
      </c>
      <c r="AY268" s="20" t="s">
        <v>174</v>
      </c>
      <c r="BE268" s="189">
        <f>IF(N268="základní",J268,0)</f>
        <v>0</v>
      </c>
      <c r="BF268" s="189">
        <f>IF(N268="snížená",J268,0)</f>
        <v>0</v>
      </c>
      <c r="BG268" s="189">
        <f>IF(N268="zákl. přenesená",J268,0)</f>
        <v>0</v>
      </c>
      <c r="BH268" s="189">
        <f>IF(N268="sníž. přenesená",J268,0)</f>
        <v>0</v>
      </c>
      <c r="BI268" s="189">
        <f>IF(N268="nulová",J268,0)</f>
        <v>0</v>
      </c>
      <c r="BJ268" s="20" t="s">
        <v>86</v>
      </c>
      <c r="BK268" s="189">
        <f>ROUND(I268*H268,2)</f>
        <v>0</v>
      </c>
      <c r="BL268" s="20" t="s">
        <v>181</v>
      </c>
      <c r="BM268" s="188" t="s">
        <v>454</v>
      </c>
    </row>
    <row r="269" spans="1:65" s="2" customFormat="1">
      <c r="A269" s="37"/>
      <c r="B269" s="38"/>
      <c r="C269" s="39"/>
      <c r="D269" s="190" t="s">
        <v>183</v>
      </c>
      <c r="E269" s="39"/>
      <c r="F269" s="191" t="s">
        <v>455</v>
      </c>
      <c r="G269" s="39"/>
      <c r="H269" s="39"/>
      <c r="I269" s="192"/>
      <c r="J269" s="39"/>
      <c r="K269" s="39"/>
      <c r="L269" s="42"/>
      <c r="M269" s="193"/>
      <c r="N269" s="194"/>
      <c r="O269" s="67"/>
      <c r="P269" s="67"/>
      <c r="Q269" s="67"/>
      <c r="R269" s="67"/>
      <c r="S269" s="67"/>
      <c r="T269" s="68"/>
      <c r="U269" s="37"/>
      <c r="V269" s="37"/>
      <c r="W269" s="37"/>
      <c r="X269" s="37"/>
      <c r="Y269" s="37"/>
      <c r="Z269" s="37"/>
      <c r="AA269" s="37"/>
      <c r="AB269" s="37"/>
      <c r="AC269" s="37"/>
      <c r="AD269" s="37"/>
      <c r="AE269" s="37"/>
      <c r="AT269" s="20" t="s">
        <v>183</v>
      </c>
      <c r="AU269" s="20" t="s">
        <v>88</v>
      </c>
    </row>
    <row r="270" spans="1:65" s="15" customFormat="1">
      <c r="B270" s="231"/>
      <c r="C270" s="232"/>
      <c r="D270" s="197" t="s">
        <v>195</v>
      </c>
      <c r="E270" s="233" t="s">
        <v>19</v>
      </c>
      <c r="F270" s="234" t="s">
        <v>456</v>
      </c>
      <c r="G270" s="232"/>
      <c r="H270" s="233" t="s">
        <v>19</v>
      </c>
      <c r="I270" s="235"/>
      <c r="J270" s="232"/>
      <c r="K270" s="232"/>
      <c r="L270" s="236"/>
      <c r="M270" s="237"/>
      <c r="N270" s="238"/>
      <c r="O270" s="238"/>
      <c r="P270" s="238"/>
      <c r="Q270" s="238"/>
      <c r="R270" s="238"/>
      <c r="S270" s="238"/>
      <c r="T270" s="239"/>
      <c r="AT270" s="240" t="s">
        <v>195</v>
      </c>
      <c r="AU270" s="240" t="s">
        <v>88</v>
      </c>
      <c r="AV270" s="15" t="s">
        <v>86</v>
      </c>
      <c r="AW270" s="15" t="s">
        <v>35</v>
      </c>
      <c r="AX270" s="15" t="s">
        <v>78</v>
      </c>
      <c r="AY270" s="240" t="s">
        <v>174</v>
      </c>
    </row>
    <row r="271" spans="1:65" s="13" customFormat="1">
      <c r="B271" s="195"/>
      <c r="C271" s="196"/>
      <c r="D271" s="197" t="s">
        <v>195</v>
      </c>
      <c r="E271" s="198" t="s">
        <v>19</v>
      </c>
      <c r="F271" s="199" t="s">
        <v>457</v>
      </c>
      <c r="G271" s="196"/>
      <c r="H271" s="200">
        <v>2.0590000000000002</v>
      </c>
      <c r="I271" s="201"/>
      <c r="J271" s="196"/>
      <c r="K271" s="196"/>
      <c r="L271" s="202"/>
      <c r="M271" s="203"/>
      <c r="N271" s="204"/>
      <c r="O271" s="204"/>
      <c r="P271" s="204"/>
      <c r="Q271" s="204"/>
      <c r="R271" s="204"/>
      <c r="S271" s="204"/>
      <c r="T271" s="205"/>
      <c r="AT271" s="206" t="s">
        <v>195</v>
      </c>
      <c r="AU271" s="206" t="s">
        <v>88</v>
      </c>
      <c r="AV271" s="13" t="s">
        <v>88</v>
      </c>
      <c r="AW271" s="13" t="s">
        <v>35</v>
      </c>
      <c r="AX271" s="13" t="s">
        <v>86</v>
      </c>
      <c r="AY271" s="206" t="s">
        <v>174</v>
      </c>
    </row>
    <row r="272" spans="1:65" s="2" customFormat="1" ht="37.799999999999997" customHeight="1">
      <c r="A272" s="37"/>
      <c r="B272" s="38"/>
      <c r="C272" s="177" t="s">
        <v>458</v>
      </c>
      <c r="D272" s="177" t="s">
        <v>176</v>
      </c>
      <c r="E272" s="178" t="s">
        <v>459</v>
      </c>
      <c r="F272" s="179" t="s">
        <v>460</v>
      </c>
      <c r="G272" s="180" t="s">
        <v>179</v>
      </c>
      <c r="H272" s="181">
        <v>2.0590000000000002</v>
      </c>
      <c r="I272" s="182"/>
      <c r="J272" s="183">
        <f>ROUND(I272*H272,2)</f>
        <v>0</v>
      </c>
      <c r="K272" s="179" t="s">
        <v>180</v>
      </c>
      <c r="L272" s="42"/>
      <c r="M272" s="184" t="s">
        <v>19</v>
      </c>
      <c r="N272" s="185" t="s">
        <v>49</v>
      </c>
      <c r="O272" s="67"/>
      <c r="P272" s="186">
        <f>O272*H272</f>
        <v>0</v>
      </c>
      <c r="Q272" s="186">
        <v>0</v>
      </c>
      <c r="R272" s="186">
        <f>Q272*H272</f>
        <v>0</v>
      </c>
      <c r="S272" s="186">
        <v>2.9000000000000001E-2</v>
      </c>
      <c r="T272" s="187">
        <f>S272*H272</f>
        <v>5.9711000000000007E-2</v>
      </c>
      <c r="U272" s="37"/>
      <c r="V272" s="37"/>
      <c r="W272" s="37"/>
      <c r="X272" s="37"/>
      <c r="Y272" s="37"/>
      <c r="Z272" s="37"/>
      <c r="AA272" s="37"/>
      <c r="AB272" s="37"/>
      <c r="AC272" s="37"/>
      <c r="AD272" s="37"/>
      <c r="AE272" s="37"/>
      <c r="AR272" s="188" t="s">
        <v>181</v>
      </c>
      <c r="AT272" s="188" t="s">
        <v>176</v>
      </c>
      <c r="AU272" s="188" t="s">
        <v>88</v>
      </c>
      <c r="AY272" s="20" t="s">
        <v>174</v>
      </c>
      <c r="BE272" s="189">
        <f>IF(N272="základní",J272,0)</f>
        <v>0</v>
      </c>
      <c r="BF272" s="189">
        <f>IF(N272="snížená",J272,0)</f>
        <v>0</v>
      </c>
      <c r="BG272" s="189">
        <f>IF(N272="zákl. přenesená",J272,0)</f>
        <v>0</v>
      </c>
      <c r="BH272" s="189">
        <f>IF(N272="sníž. přenesená",J272,0)</f>
        <v>0</v>
      </c>
      <c r="BI272" s="189">
        <f>IF(N272="nulová",J272,0)</f>
        <v>0</v>
      </c>
      <c r="BJ272" s="20" t="s">
        <v>86</v>
      </c>
      <c r="BK272" s="189">
        <f>ROUND(I272*H272,2)</f>
        <v>0</v>
      </c>
      <c r="BL272" s="20" t="s">
        <v>181</v>
      </c>
      <c r="BM272" s="188" t="s">
        <v>461</v>
      </c>
    </row>
    <row r="273" spans="1:65" s="2" customFormat="1">
      <c r="A273" s="37"/>
      <c r="B273" s="38"/>
      <c r="C273" s="39"/>
      <c r="D273" s="190" t="s">
        <v>183</v>
      </c>
      <c r="E273" s="39"/>
      <c r="F273" s="191" t="s">
        <v>462</v>
      </c>
      <c r="G273" s="39"/>
      <c r="H273" s="39"/>
      <c r="I273" s="192"/>
      <c r="J273" s="39"/>
      <c r="K273" s="39"/>
      <c r="L273" s="42"/>
      <c r="M273" s="193"/>
      <c r="N273" s="194"/>
      <c r="O273" s="67"/>
      <c r="P273" s="67"/>
      <c r="Q273" s="67"/>
      <c r="R273" s="67"/>
      <c r="S273" s="67"/>
      <c r="T273" s="68"/>
      <c r="U273" s="37"/>
      <c r="V273" s="37"/>
      <c r="W273" s="37"/>
      <c r="X273" s="37"/>
      <c r="Y273" s="37"/>
      <c r="Z273" s="37"/>
      <c r="AA273" s="37"/>
      <c r="AB273" s="37"/>
      <c r="AC273" s="37"/>
      <c r="AD273" s="37"/>
      <c r="AE273" s="37"/>
      <c r="AT273" s="20" t="s">
        <v>183</v>
      </c>
      <c r="AU273" s="20" t="s">
        <v>88</v>
      </c>
    </row>
    <row r="274" spans="1:65" s="15" customFormat="1">
      <c r="B274" s="231"/>
      <c r="C274" s="232"/>
      <c r="D274" s="197" t="s">
        <v>195</v>
      </c>
      <c r="E274" s="233" t="s">
        <v>19</v>
      </c>
      <c r="F274" s="234" t="s">
        <v>456</v>
      </c>
      <c r="G274" s="232"/>
      <c r="H274" s="233" t="s">
        <v>19</v>
      </c>
      <c r="I274" s="235"/>
      <c r="J274" s="232"/>
      <c r="K274" s="232"/>
      <c r="L274" s="236"/>
      <c r="M274" s="237"/>
      <c r="N274" s="238"/>
      <c r="O274" s="238"/>
      <c r="P274" s="238"/>
      <c r="Q274" s="238"/>
      <c r="R274" s="238"/>
      <c r="S274" s="238"/>
      <c r="T274" s="239"/>
      <c r="AT274" s="240" t="s">
        <v>195</v>
      </c>
      <c r="AU274" s="240" t="s">
        <v>88</v>
      </c>
      <c r="AV274" s="15" t="s">
        <v>86</v>
      </c>
      <c r="AW274" s="15" t="s">
        <v>35</v>
      </c>
      <c r="AX274" s="15" t="s">
        <v>78</v>
      </c>
      <c r="AY274" s="240" t="s">
        <v>174</v>
      </c>
    </row>
    <row r="275" spans="1:65" s="13" customFormat="1">
      <c r="B275" s="195"/>
      <c r="C275" s="196"/>
      <c r="D275" s="197" t="s">
        <v>195</v>
      </c>
      <c r="E275" s="198" t="s">
        <v>19</v>
      </c>
      <c r="F275" s="199" t="s">
        <v>457</v>
      </c>
      <c r="G275" s="196"/>
      <c r="H275" s="200">
        <v>2.0590000000000002</v>
      </c>
      <c r="I275" s="201"/>
      <c r="J275" s="196"/>
      <c r="K275" s="196"/>
      <c r="L275" s="202"/>
      <c r="M275" s="203"/>
      <c r="N275" s="204"/>
      <c r="O275" s="204"/>
      <c r="P275" s="204"/>
      <c r="Q275" s="204"/>
      <c r="R275" s="204"/>
      <c r="S275" s="204"/>
      <c r="T275" s="205"/>
      <c r="AT275" s="206" t="s">
        <v>195</v>
      </c>
      <c r="AU275" s="206" t="s">
        <v>88</v>
      </c>
      <c r="AV275" s="13" t="s">
        <v>88</v>
      </c>
      <c r="AW275" s="13" t="s">
        <v>35</v>
      </c>
      <c r="AX275" s="13" t="s">
        <v>86</v>
      </c>
      <c r="AY275" s="206" t="s">
        <v>174</v>
      </c>
    </row>
    <row r="276" spans="1:65" s="2" customFormat="1" ht="37.799999999999997" customHeight="1">
      <c r="A276" s="37"/>
      <c r="B276" s="38"/>
      <c r="C276" s="177" t="s">
        <v>463</v>
      </c>
      <c r="D276" s="177" t="s">
        <v>176</v>
      </c>
      <c r="E276" s="178" t="s">
        <v>464</v>
      </c>
      <c r="F276" s="179" t="s">
        <v>465</v>
      </c>
      <c r="G276" s="180" t="s">
        <v>179</v>
      </c>
      <c r="H276" s="181">
        <v>1.05</v>
      </c>
      <c r="I276" s="182"/>
      <c r="J276" s="183">
        <f>ROUND(I276*H276,2)</f>
        <v>0</v>
      </c>
      <c r="K276" s="179" t="s">
        <v>180</v>
      </c>
      <c r="L276" s="42"/>
      <c r="M276" s="184" t="s">
        <v>19</v>
      </c>
      <c r="N276" s="185" t="s">
        <v>49</v>
      </c>
      <c r="O276" s="67"/>
      <c r="P276" s="186">
        <f>O276*H276</f>
        <v>0</v>
      </c>
      <c r="Q276" s="186">
        <v>0</v>
      </c>
      <c r="R276" s="186">
        <f>Q276*H276</f>
        <v>0</v>
      </c>
      <c r="S276" s="186">
        <v>1.6</v>
      </c>
      <c r="T276" s="187">
        <f>S276*H276</f>
        <v>1.6800000000000002</v>
      </c>
      <c r="U276" s="37"/>
      <c r="V276" s="37"/>
      <c r="W276" s="37"/>
      <c r="X276" s="37"/>
      <c r="Y276" s="37"/>
      <c r="Z276" s="37"/>
      <c r="AA276" s="37"/>
      <c r="AB276" s="37"/>
      <c r="AC276" s="37"/>
      <c r="AD276" s="37"/>
      <c r="AE276" s="37"/>
      <c r="AR276" s="188" t="s">
        <v>181</v>
      </c>
      <c r="AT276" s="188" t="s">
        <v>176</v>
      </c>
      <c r="AU276" s="188" t="s">
        <v>88</v>
      </c>
      <c r="AY276" s="20" t="s">
        <v>174</v>
      </c>
      <c r="BE276" s="189">
        <f>IF(N276="základní",J276,0)</f>
        <v>0</v>
      </c>
      <c r="BF276" s="189">
        <f>IF(N276="snížená",J276,0)</f>
        <v>0</v>
      </c>
      <c r="BG276" s="189">
        <f>IF(N276="zákl. přenesená",J276,0)</f>
        <v>0</v>
      </c>
      <c r="BH276" s="189">
        <f>IF(N276="sníž. přenesená",J276,0)</f>
        <v>0</v>
      </c>
      <c r="BI276" s="189">
        <f>IF(N276="nulová",J276,0)</f>
        <v>0</v>
      </c>
      <c r="BJ276" s="20" t="s">
        <v>86</v>
      </c>
      <c r="BK276" s="189">
        <f>ROUND(I276*H276,2)</f>
        <v>0</v>
      </c>
      <c r="BL276" s="20" t="s">
        <v>181</v>
      </c>
      <c r="BM276" s="188" t="s">
        <v>466</v>
      </c>
    </row>
    <row r="277" spans="1:65" s="2" customFormat="1">
      <c r="A277" s="37"/>
      <c r="B277" s="38"/>
      <c r="C277" s="39"/>
      <c r="D277" s="190" t="s">
        <v>183</v>
      </c>
      <c r="E277" s="39"/>
      <c r="F277" s="191" t="s">
        <v>467</v>
      </c>
      <c r="G277" s="39"/>
      <c r="H277" s="39"/>
      <c r="I277" s="192"/>
      <c r="J277" s="39"/>
      <c r="K277" s="39"/>
      <c r="L277" s="42"/>
      <c r="M277" s="193"/>
      <c r="N277" s="194"/>
      <c r="O277" s="67"/>
      <c r="P277" s="67"/>
      <c r="Q277" s="67"/>
      <c r="R277" s="67"/>
      <c r="S277" s="67"/>
      <c r="T277" s="68"/>
      <c r="U277" s="37"/>
      <c r="V277" s="37"/>
      <c r="W277" s="37"/>
      <c r="X277" s="37"/>
      <c r="Y277" s="37"/>
      <c r="Z277" s="37"/>
      <c r="AA277" s="37"/>
      <c r="AB277" s="37"/>
      <c r="AC277" s="37"/>
      <c r="AD277" s="37"/>
      <c r="AE277" s="37"/>
      <c r="AT277" s="20" t="s">
        <v>183</v>
      </c>
      <c r="AU277" s="20" t="s">
        <v>88</v>
      </c>
    </row>
    <row r="278" spans="1:65" s="13" customFormat="1">
      <c r="B278" s="195"/>
      <c r="C278" s="196"/>
      <c r="D278" s="197" t="s">
        <v>195</v>
      </c>
      <c r="E278" s="198" t="s">
        <v>19</v>
      </c>
      <c r="F278" s="199" t="s">
        <v>468</v>
      </c>
      <c r="G278" s="196"/>
      <c r="H278" s="200">
        <v>1.05</v>
      </c>
      <c r="I278" s="201"/>
      <c r="J278" s="196"/>
      <c r="K278" s="196"/>
      <c r="L278" s="202"/>
      <c r="M278" s="203"/>
      <c r="N278" s="204"/>
      <c r="O278" s="204"/>
      <c r="P278" s="204"/>
      <c r="Q278" s="204"/>
      <c r="R278" s="204"/>
      <c r="S278" s="204"/>
      <c r="T278" s="205"/>
      <c r="AT278" s="206" t="s">
        <v>195</v>
      </c>
      <c r="AU278" s="206" t="s">
        <v>88</v>
      </c>
      <c r="AV278" s="13" t="s">
        <v>88</v>
      </c>
      <c r="AW278" s="13" t="s">
        <v>35</v>
      </c>
      <c r="AX278" s="13" t="s">
        <v>86</v>
      </c>
      <c r="AY278" s="206" t="s">
        <v>174</v>
      </c>
    </row>
    <row r="279" spans="1:65" s="2" customFormat="1" ht="24.15" customHeight="1">
      <c r="A279" s="37"/>
      <c r="B279" s="38"/>
      <c r="C279" s="177" t="s">
        <v>469</v>
      </c>
      <c r="D279" s="177" t="s">
        <v>176</v>
      </c>
      <c r="E279" s="178" t="s">
        <v>470</v>
      </c>
      <c r="F279" s="179" t="s">
        <v>471</v>
      </c>
      <c r="G279" s="180" t="s">
        <v>179</v>
      </c>
      <c r="H279" s="181">
        <v>8.1219999999999999</v>
      </c>
      <c r="I279" s="182"/>
      <c r="J279" s="183">
        <f>ROUND(I279*H279,2)</f>
        <v>0</v>
      </c>
      <c r="K279" s="179" t="s">
        <v>180</v>
      </c>
      <c r="L279" s="42"/>
      <c r="M279" s="184" t="s">
        <v>19</v>
      </c>
      <c r="N279" s="185" t="s">
        <v>49</v>
      </c>
      <c r="O279" s="67"/>
      <c r="P279" s="186">
        <f>O279*H279</f>
        <v>0</v>
      </c>
      <c r="Q279" s="186">
        <v>0</v>
      </c>
      <c r="R279" s="186">
        <f>Q279*H279</f>
        <v>0</v>
      </c>
      <c r="S279" s="186">
        <v>2.2000000000000002</v>
      </c>
      <c r="T279" s="187">
        <f>S279*H279</f>
        <v>17.868400000000001</v>
      </c>
      <c r="U279" s="37"/>
      <c r="V279" s="37"/>
      <c r="W279" s="37"/>
      <c r="X279" s="37"/>
      <c r="Y279" s="37"/>
      <c r="Z279" s="37"/>
      <c r="AA279" s="37"/>
      <c r="AB279" s="37"/>
      <c r="AC279" s="37"/>
      <c r="AD279" s="37"/>
      <c r="AE279" s="37"/>
      <c r="AR279" s="188" t="s">
        <v>181</v>
      </c>
      <c r="AT279" s="188" t="s">
        <v>176</v>
      </c>
      <c r="AU279" s="188" t="s">
        <v>88</v>
      </c>
      <c r="AY279" s="20" t="s">
        <v>174</v>
      </c>
      <c r="BE279" s="189">
        <f>IF(N279="základní",J279,0)</f>
        <v>0</v>
      </c>
      <c r="BF279" s="189">
        <f>IF(N279="snížená",J279,0)</f>
        <v>0</v>
      </c>
      <c r="BG279" s="189">
        <f>IF(N279="zákl. přenesená",J279,0)</f>
        <v>0</v>
      </c>
      <c r="BH279" s="189">
        <f>IF(N279="sníž. přenesená",J279,0)</f>
        <v>0</v>
      </c>
      <c r="BI279" s="189">
        <f>IF(N279="nulová",J279,0)</f>
        <v>0</v>
      </c>
      <c r="BJ279" s="20" t="s">
        <v>86</v>
      </c>
      <c r="BK279" s="189">
        <f>ROUND(I279*H279,2)</f>
        <v>0</v>
      </c>
      <c r="BL279" s="20" t="s">
        <v>181</v>
      </c>
      <c r="BM279" s="188" t="s">
        <v>472</v>
      </c>
    </row>
    <row r="280" spans="1:65" s="2" customFormat="1">
      <c r="A280" s="37"/>
      <c r="B280" s="38"/>
      <c r="C280" s="39"/>
      <c r="D280" s="190" t="s">
        <v>183</v>
      </c>
      <c r="E280" s="39"/>
      <c r="F280" s="191" t="s">
        <v>473</v>
      </c>
      <c r="G280" s="39"/>
      <c r="H280" s="39"/>
      <c r="I280" s="192"/>
      <c r="J280" s="39"/>
      <c r="K280" s="39"/>
      <c r="L280" s="42"/>
      <c r="M280" s="193"/>
      <c r="N280" s="194"/>
      <c r="O280" s="67"/>
      <c r="P280" s="67"/>
      <c r="Q280" s="67"/>
      <c r="R280" s="67"/>
      <c r="S280" s="67"/>
      <c r="T280" s="68"/>
      <c r="U280" s="37"/>
      <c r="V280" s="37"/>
      <c r="W280" s="37"/>
      <c r="X280" s="37"/>
      <c r="Y280" s="37"/>
      <c r="Z280" s="37"/>
      <c r="AA280" s="37"/>
      <c r="AB280" s="37"/>
      <c r="AC280" s="37"/>
      <c r="AD280" s="37"/>
      <c r="AE280" s="37"/>
      <c r="AT280" s="20" t="s">
        <v>183</v>
      </c>
      <c r="AU280" s="20" t="s">
        <v>88</v>
      </c>
    </row>
    <row r="281" spans="1:65" s="13" customFormat="1">
      <c r="B281" s="195"/>
      <c r="C281" s="196"/>
      <c r="D281" s="197" t="s">
        <v>195</v>
      </c>
      <c r="E281" s="198" t="s">
        <v>19</v>
      </c>
      <c r="F281" s="199" t="s">
        <v>474</v>
      </c>
      <c r="G281" s="196"/>
      <c r="H281" s="200">
        <v>8.1219999999999999</v>
      </c>
      <c r="I281" s="201"/>
      <c r="J281" s="196"/>
      <c r="K281" s="196"/>
      <c r="L281" s="202"/>
      <c r="M281" s="203"/>
      <c r="N281" s="204"/>
      <c r="O281" s="204"/>
      <c r="P281" s="204"/>
      <c r="Q281" s="204"/>
      <c r="R281" s="204"/>
      <c r="S281" s="204"/>
      <c r="T281" s="205"/>
      <c r="AT281" s="206" t="s">
        <v>195</v>
      </c>
      <c r="AU281" s="206" t="s">
        <v>88</v>
      </c>
      <c r="AV281" s="13" t="s">
        <v>88</v>
      </c>
      <c r="AW281" s="13" t="s">
        <v>35</v>
      </c>
      <c r="AX281" s="13" t="s">
        <v>86</v>
      </c>
      <c r="AY281" s="206" t="s">
        <v>174</v>
      </c>
    </row>
    <row r="282" spans="1:65" s="2" customFormat="1">
      <c r="A282" s="37"/>
      <c r="B282" s="38"/>
      <c r="C282" s="39"/>
      <c r="D282" s="197" t="s">
        <v>360</v>
      </c>
      <c r="E282" s="39"/>
      <c r="F282" s="228" t="s">
        <v>475</v>
      </c>
      <c r="G282" s="39"/>
      <c r="H282" s="39"/>
      <c r="I282" s="39"/>
      <c r="J282" s="39"/>
      <c r="K282" s="39"/>
      <c r="L282" s="42"/>
      <c r="M282" s="193"/>
      <c r="N282" s="194"/>
      <c r="O282" s="67"/>
      <c r="P282" s="67"/>
      <c r="Q282" s="67"/>
      <c r="R282" s="67"/>
      <c r="S282" s="67"/>
      <c r="T282" s="68"/>
      <c r="U282" s="37"/>
      <c r="V282" s="37"/>
      <c r="W282" s="37"/>
      <c r="X282" s="37"/>
      <c r="Y282" s="37"/>
      <c r="Z282" s="37"/>
      <c r="AA282" s="37"/>
      <c r="AB282" s="37"/>
      <c r="AC282" s="37"/>
      <c r="AD282" s="37"/>
      <c r="AE282" s="37"/>
      <c r="AU282" s="20" t="s">
        <v>88</v>
      </c>
    </row>
    <row r="283" spans="1:65" s="2" customFormat="1">
      <c r="A283" s="37"/>
      <c r="B283" s="38"/>
      <c r="C283" s="39"/>
      <c r="D283" s="197" t="s">
        <v>360</v>
      </c>
      <c r="E283" s="39"/>
      <c r="F283" s="229" t="s">
        <v>476</v>
      </c>
      <c r="G283" s="39"/>
      <c r="H283" s="230">
        <v>162.44800000000001</v>
      </c>
      <c r="I283" s="39"/>
      <c r="J283" s="39"/>
      <c r="K283" s="39"/>
      <c r="L283" s="42"/>
      <c r="M283" s="193"/>
      <c r="N283" s="194"/>
      <c r="O283" s="67"/>
      <c r="P283" s="67"/>
      <c r="Q283" s="67"/>
      <c r="R283" s="67"/>
      <c r="S283" s="67"/>
      <c r="T283" s="68"/>
      <c r="U283" s="37"/>
      <c r="V283" s="37"/>
      <c r="W283" s="37"/>
      <c r="X283" s="37"/>
      <c r="Y283" s="37"/>
      <c r="Z283" s="37"/>
      <c r="AA283" s="37"/>
      <c r="AB283" s="37"/>
      <c r="AC283" s="37"/>
      <c r="AD283" s="37"/>
      <c r="AE283" s="37"/>
      <c r="AU283" s="20" t="s">
        <v>88</v>
      </c>
    </row>
    <row r="284" spans="1:65" s="2" customFormat="1" ht="33" customHeight="1">
      <c r="A284" s="37"/>
      <c r="B284" s="38"/>
      <c r="C284" s="177" t="s">
        <v>477</v>
      </c>
      <c r="D284" s="177" t="s">
        <v>176</v>
      </c>
      <c r="E284" s="178" t="s">
        <v>478</v>
      </c>
      <c r="F284" s="179" t="s">
        <v>479</v>
      </c>
      <c r="G284" s="180" t="s">
        <v>179</v>
      </c>
      <c r="H284" s="181">
        <v>8.1219999999999999</v>
      </c>
      <c r="I284" s="182"/>
      <c r="J284" s="183">
        <f>ROUND(I284*H284,2)</f>
        <v>0</v>
      </c>
      <c r="K284" s="179" t="s">
        <v>180</v>
      </c>
      <c r="L284" s="42"/>
      <c r="M284" s="184" t="s">
        <v>19</v>
      </c>
      <c r="N284" s="185" t="s">
        <v>49</v>
      </c>
      <c r="O284" s="67"/>
      <c r="P284" s="186">
        <f>O284*H284</f>
        <v>0</v>
      </c>
      <c r="Q284" s="186">
        <v>0</v>
      </c>
      <c r="R284" s="186">
        <f>Q284*H284</f>
        <v>0</v>
      </c>
      <c r="S284" s="186">
        <v>4.3999999999999997E-2</v>
      </c>
      <c r="T284" s="187">
        <f>S284*H284</f>
        <v>0.35736799999999996</v>
      </c>
      <c r="U284" s="37"/>
      <c r="V284" s="37"/>
      <c r="W284" s="37"/>
      <c r="X284" s="37"/>
      <c r="Y284" s="37"/>
      <c r="Z284" s="37"/>
      <c r="AA284" s="37"/>
      <c r="AB284" s="37"/>
      <c r="AC284" s="37"/>
      <c r="AD284" s="37"/>
      <c r="AE284" s="37"/>
      <c r="AR284" s="188" t="s">
        <v>181</v>
      </c>
      <c r="AT284" s="188" t="s">
        <v>176</v>
      </c>
      <c r="AU284" s="188" t="s">
        <v>88</v>
      </c>
      <c r="AY284" s="20" t="s">
        <v>174</v>
      </c>
      <c r="BE284" s="189">
        <f>IF(N284="základní",J284,0)</f>
        <v>0</v>
      </c>
      <c r="BF284" s="189">
        <f>IF(N284="snížená",J284,0)</f>
        <v>0</v>
      </c>
      <c r="BG284" s="189">
        <f>IF(N284="zákl. přenesená",J284,0)</f>
        <v>0</v>
      </c>
      <c r="BH284" s="189">
        <f>IF(N284="sníž. přenesená",J284,0)</f>
        <v>0</v>
      </c>
      <c r="BI284" s="189">
        <f>IF(N284="nulová",J284,0)</f>
        <v>0</v>
      </c>
      <c r="BJ284" s="20" t="s">
        <v>86</v>
      </c>
      <c r="BK284" s="189">
        <f>ROUND(I284*H284,2)</f>
        <v>0</v>
      </c>
      <c r="BL284" s="20" t="s">
        <v>181</v>
      </c>
      <c r="BM284" s="188" t="s">
        <v>480</v>
      </c>
    </row>
    <row r="285" spans="1:65" s="2" customFormat="1">
      <c r="A285" s="37"/>
      <c r="B285" s="38"/>
      <c r="C285" s="39"/>
      <c r="D285" s="190" t="s">
        <v>183</v>
      </c>
      <c r="E285" s="39"/>
      <c r="F285" s="191" t="s">
        <v>481</v>
      </c>
      <c r="G285" s="39"/>
      <c r="H285" s="39"/>
      <c r="I285" s="192"/>
      <c r="J285" s="39"/>
      <c r="K285" s="39"/>
      <c r="L285" s="42"/>
      <c r="M285" s="193"/>
      <c r="N285" s="194"/>
      <c r="O285" s="67"/>
      <c r="P285" s="67"/>
      <c r="Q285" s="67"/>
      <c r="R285" s="67"/>
      <c r="S285" s="67"/>
      <c r="T285" s="68"/>
      <c r="U285" s="37"/>
      <c r="V285" s="37"/>
      <c r="W285" s="37"/>
      <c r="X285" s="37"/>
      <c r="Y285" s="37"/>
      <c r="Z285" s="37"/>
      <c r="AA285" s="37"/>
      <c r="AB285" s="37"/>
      <c r="AC285" s="37"/>
      <c r="AD285" s="37"/>
      <c r="AE285" s="37"/>
      <c r="AT285" s="20" t="s">
        <v>183</v>
      </c>
      <c r="AU285" s="20" t="s">
        <v>88</v>
      </c>
    </row>
    <row r="286" spans="1:65" s="13" customFormat="1">
      <c r="B286" s="195"/>
      <c r="C286" s="196"/>
      <c r="D286" s="197" t="s">
        <v>195</v>
      </c>
      <c r="E286" s="198" t="s">
        <v>19</v>
      </c>
      <c r="F286" s="199" t="s">
        <v>474</v>
      </c>
      <c r="G286" s="196"/>
      <c r="H286" s="200">
        <v>8.1219999999999999</v>
      </c>
      <c r="I286" s="201"/>
      <c r="J286" s="196"/>
      <c r="K286" s="196"/>
      <c r="L286" s="202"/>
      <c r="M286" s="203"/>
      <c r="N286" s="204"/>
      <c r="O286" s="204"/>
      <c r="P286" s="204"/>
      <c r="Q286" s="204"/>
      <c r="R286" s="204"/>
      <c r="S286" s="204"/>
      <c r="T286" s="205"/>
      <c r="AT286" s="206" t="s">
        <v>195</v>
      </c>
      <c r="AU286" s="206" t="s">
        <v>88</v>
      </c>
      <c r="AV286" s="13" t="s">
        <v>88</v>
      </c>
      <c r="AW286" s="13" t="s">
        <v>35</v>
      </c>
      <c r="AX286" s="13" t="s">
        <v>86</v>
      </c>
      <c r="AY286" s="206" t="s">
        <v>174</v>
      </c>
    </row>
    <row r="287" spans="1:65" s="2" customFormat="1">
      <c r="A287" s="37"/>
      <c r="B287" s="38"/>
      <c r="C287" s="39"/>
      <c r="D287" s="197" t="s">
        <v>360</v>
      </c>
      <c r="E287" s="39"/>
      <c r="F287" s="228" t="s">
        <v>475</v>
      </c>
      <c r="G287" s="39"/>
      <c r="H287" s="39"/>
      <c r="I287" s="39"/>
      <c r="J287" s="39"/>
      <c r="K287" s="39"/>
      <c r="L287" s="42"/>
      <c r="M287" s="193"/>
      <c r="N287" s="194"/>
      <c r="O287" s="67"/>
      <c r="P287" s="67"/>
      <c r="Q287" s="67"/>
      <c r="R287" s="67"/>
      <c r="S287" s="67"/>
      <c r="T287" s="68"/>
      <c r="U287" s="37"/>
      <c r="V287" s="37"/>
      <c r="W287" s="37"/>
      <c r="X287" s="37"/>
      <c r="Y287" s="37"/>
      <c r="Z287" s="37"/>
      <c r="AA287" s="37"/>
      <c r="AB287" s="37"/>
      <c r="AC287" s="37"/>
      <c r="AD287" s="37"/>
      <c r="AE287" s="37"/>
      <c r="AU287" s="20" t="s">
        <v>88</v>
      </c>
    </row>
    <row r="288" spans="1:65" s="2" customFormat="1">
      <c r="A288" s="37"/>
      <c r="B288" s="38"/>
      <c r="C288" s="39"/>
      <c r="D288" s="197" t="s">
        <v>360</v>
      </c>
      <c r="E288" s="39"/>
      <c r="F288" s="229" t="s">
        <v>476</v>
      </c>
      <c r="G288" s="39"/>
      <c r="H288" s="230">
        <v>162.44800000000001</v>
      </c>
      <c r="I288" s="39"/>
      <c r="J288" s="39"/>
      <c r="K288" s="39"/>
      <c r="L288" s="42"/>
      <c r="M288" s="193"/>
      <c r="N288" s="194"/>
      <c r="O288" s="67"/>
      <c r="P288" s="67"/>
      <c r="Q288" s="67"/>
      <c r="R288" s="67"/>
      <c r="S288" s="67"/>
      <c r="T288" s="68"/>
      <c r="U288" s="37"/>
      <c r="V288" s="37"/>
      <c r="W288" s="37"/>
      <c r="X288" s="37"/>
      <c r="Y288" s="37"/>
      <c r="Z288" s="37"/>
      <c r="AA288" s="37"/>
      <c r="AB288" s="37"/>
      <c r="AC288" s="37"/>
      <c r="AD288" s="37"/>
      <c r="AE288" s="37"/>
      <c r="AU288" s="20" t="s">
        <v>88</v>
      </c>
    </row>
    <row r="289" spans="1:65" s="2" customFormat="1" ht="24.15" customHeight="1">
      <c r="A289" s="37"/>
      <c r="B289" s="38"/>
      <c r="C289" s="177" t="s">
        <v>482</v>
      </c>
      <c r="D289" s="177" t="s">
        <v>176</v>
      </c>
      <c r="E289" s="178" t="s">
        <v>470</v>
      </c>
      <c r="F289" s="179" t="s">
        <v>471</v>
      </c>
      <c r="G289" s="180" t="s">
        <v>179</v>
      </c>
      <c r="H289" s="181">
        <v>16.245000000000001</v>
      </c>
      <c r="I289" s="182"/>
      <c r="J289" s="183">
        <f>ROUND(I289*H289,2)</f>
        <v>0</v>
      </c>
      <c r="K289" s="179" t="s">
        <v>180</v>
      </c>
      <c r="L289" s="42"/>
      <c r="M289" s="184" t="s">
        <v>19</v>
      </c>
      <c r="N289" s="185" t="s">
        <v>49</v>
      </c>
      <c r="O289" s="67"/>
      <c r="P289" s="186">
        <f>O289*H289</f>
        <v>0</v>
      </c>
      <c r="Q289" s="186">
        <v>0</v>
      </c>
      <c r="R289" s="186">
        <f>Q289*H289</f>
        <v>0</v>
      </c>
      <c r="S289" s="186">
        <v>2.2000000000000002</v>
      </c>
      <c r="T289" s="187">
        <f>S289*H289</f>
        <v>35.739000000000004</v>
      </c>
      <c r="U289" s="37"/>
      <c r="V289" s="37"/>
      <c r="W289" s="37"/>
      <c r="X289" s="37"/>
      <c r="Y289" s="37"/>
      <c r="Z289" s="37"/>
      <c r="AA289" s="37"/>
      <c r="AB289" s="37"/>
      <c r="AC289" s="37"/>
      <c r="AD289" s="37"/>
      <c r="AE289" s="37"/>
      <c r="AR289" s="188" t="s">
        <v>181</v>
      </c>
      <c r="AT289" s="188" t="s">
        <v>176</v>
      </c>
      <c r="AU289" s="188" t="s">
        <v>88</v>
      </c>
      <c r="AY289" s="20" t="s">
        <v>174</v>
      </c>
      <c r="BE289" s="189">
        <f>IF(N289="základní",J289,0)</f>
        <v>0</v>
      </c>
      <c r="BF289" s="189">
        <f>IF(N289="snížená",J289,0)</f>
        <v>0</v>
      </c>
      <c r="BG289" s="189">
        <f>IF(N289="zákl. přenesená",J289,0)</f>
        <v>0</v>
      </c>
      <c r="BH289" s="189">
        <f>IF(N289="sníž. přenesená",J289,0)</f>
        <v>0</v>
      </c>
      <c r="BI289" s="189">
        <f>IF(N289="nulová",J289,0)</f>
        <v>0</v>
      </c>
      <c r="BJ289" s="20" t="s">
        <v>86</v>
      </c>
      <c r="BK289" s="189">
        <f>ROUND(I289*H289,2)</f>
        <v>0</v>
      </c>
      <c r="BL289" s="20" t="s">
        <v>181</v>
      </c>
      <c r="BM289" s="188" t="s">
        <v>483</v>
      </c>
    </row>
    <row r="290" spans="1:65" s="2" customFormat="1">
      <c r="A290" s="37"/>
      <c r="B290" s="38"/>
      <c r="C290" s="39"/>
      <c r="D290" s="190" t="s">
        <v>183</v>
      </c>
      <c r="E290" s="39"/>
      <c r="F290" s="191" t="s">
        <v>473</v>
      </c>
      <c r="G290" s="39"/>
      <c r="H290" s="39"/>
      <c r="I290" s="192"/>
      <c r="J290" s="39"/>
      <c r="K290" s="39"/>
      <c r="L290" s="42"/>
      <c r="M290" s="193"/>
      <c r="N290" s="194"/>
      <c r="O290" s="67"/>
      <c r="P290" s="67"/>
      <c r="Q290" s="67"/>
      <c r="R290" s="67"/>
      <c r="S290" s="67"/>
      <c r="T290" s="68"/>
      <c r="U290" s="37"/>
      <c r="V290" s="37"/>
      <c r="W290" s="37"/>
      <c r="X290" s="37"/>
      <c r="Y290" s="37"/>
      <c r="Z290" s="37"/>
      <c r="AA290" s="37"/>
      <c r="AB290" s="37"/>
      <c r="AC290" s="37"/>
      <c r="AD290" s="37"/>
      <c r="AE290" s="37"/>
      <c r="AT290" s="20" t="s">
        <v>183</v>
      </c>
      <c r="AU290" s="20" t="s">
        <v>88</v>
      </c>
    </row>
    <row r="291" spans="1:65" s="13" customFormat="1">
      <c r="B291" s="195"/>
      <c r="C291" s="196"/>
      <c r="D291" s="197" t="s">
        <v>195</v>
      </c>
      <c r="E291" s="198" t="s">
        <v>19</v>
      </c>
      <c r="F291" s="199" t="s">
        <v>484</v>
      </c>
      <c r="G291" s="196"/>
      <c r="H291" s="200">
        <v>16.245000000000001</v>
      </c>
      <c r="I291" s="201"/>
      <c r="J291" s="196"/>
      <c r="K291" s="196"/>
      <c r="L291" s="202"/>
      <c r="M291" s="203"/>
      <c r="N291" s="204"/>
      <c r="O291" s="204"/>
      <c r="P291" s="204"/>
      <c r="Q291" s="204"/>
      <c r="R291" s="204"/>
      <c r="S291" s="204"/>
      <c r="T291" s="205"/>
      <c r="AT291" s="206" t="s">
        <v>195</v>
      </c>
      <c r="AU291" s="206" t="s">
        <v>88</v>
      </c>
      <c r="AV291" s="13" t="s">
        <v>88</v>
      </c>
      <c r="AW291" s="13" t="s">
        <v>35</v>
      </c>
      <c r="AX291" s="13" t="s">
        <v>86</v>
      </c>
      <c r="AY291" s="206" t="s">
        <v>174</v>
      </c>
    </row>
    <row r="292" spans="1:65" s="2" customFormat="1">
      <c r="A292" s="37"/>
      <c r="B292" s="38"/>
      <c r="C292" s="39"/>
      <c r="D292" s="197" t="s">
        <v>360</v>
      </c>
      <c r="E292" s="39"/>
      <c r="F292" s="228" t="s">
        <v>475</v>
      </c>
      <c r="G292" s="39"/>
      <c r="H292" s="39"/>
      <c r="I292" s="39"/>
      <c r="J292" s="39"/>
      <c r="K292" s="39"/>
      <c r="L292" s="42"/>
      <c r="M292" s="193"/>
      <c r="N292" s="194"/>
      <c r="O292" s="67"/>
      <c r="P292" s="67"/>
      <c r="Q292" s="67"/>
      <c r="R292" s="67"/>
      <c r="S292" s="67"/>
      <c r="T292" s="68"/>
      <c r="U292" s="37"/>
      <c r="V292" s="37"/>
      <c r="W292" s="37"/>
      <c r="X292" s="37"/>
      <c r="Y292" s="37"/>
      <c r="Z292" s="37"/>
      <c r="AA292" s="37"/>
      <c r="AB292" s="37"/>
      <c r="AC292" s="37"/>
      <c r="AD292" s="37"/>
      <c r="AE292" s="37"/>
      <c r="AU292" s="20" t="s">
        <v>88</v>
      </c>
    </row>
    <row r="293" spans="1:65" s="2" customFormat="1">
      <c r="A293" s="37"/>
      <c r="B293" s="38"/>
      <c r="C293" s="39"/>
      <c r="D293" s="197" t="s">
        <v>360</v>
      </c>
      <c r="E293" s="39"/>
      <c r="F293" s="229" t="s">
        <v>476</v>
      </c>
      <c r="G293" s="39"/>
      <c r="H293" s="230">
        <v>162.44800000000001</v>
      </c>
      <c r="I293" s="39"/>
      <c r="J293" s="39"/>
      <c r="K293" s="39"/>
      <c r="L293" s="42"/>
      <c r="M293" s="193"/>
      <c r="N293" s="194"/>
      <c r="O293" s="67"/>
      <c r="P293" s="67"/>
      <c r="Q293" s="67"/>
      <c r="R293" s="67"/>
      <c r="S293" s="67"/>
      <c r="T293" s="68"/>
      <c r="U293" s="37"/>
      <c r="V293" s="37"/>
      <c r="W293" s="37"/>
      <c r="X293" s="37"/>
      <c r="Y293" s="37"/>
      <c r="Z293" s="37"/>
      <c r="AA293" s="37"/>
      <c r="AB293" s="37"/>
      <c r="AC293" s="37"/>
      <c r="AD293" s="37"/>
      <c r="AE293" s="37"/>
      <c r="AU293" s="20" t="s">
        <v>88</v>
      </c>
    </row>
    <row r="294" spans="1:65" s="2" customFormat="1" ht="33" customHeight="1">
      <c r="A294" s="37"/>
      <c r="B294" s="38"/>
      <c r="C294" s="177" t="s">
        <v>485</v>
      </c>
      <c r="D294" s="177" t="s">
        <v>176</v>
      </c>
      <c r="E294" s="178" t="s">
        <v>478</v>
      </c>
      <c r="F294" s="179" t="s">
        <v>479</v>
      </c>
      <c r="G294" s="180" t="s">
        <v>179</v>
      </c>
      <c r="H294" s="181">
        <v>16.245000000000001</v>
      </c>
      <c r="I294" s="182"/>
      <c r="J294" s="183">
        <f>ROUND(I294*H294,2)</f>
        <v>0</v>
      </c>
      <c r="K294" s="179" t="s">
        <v>180</v>
      </c>
      <c r="L294" s="42"/>
      <c r="M294" s="184" t="s">
        <v>19</v>
      </c>
      <c r="N294" s="185" t="s">
        <v>49</v>
      </c>
      <c r="O294" s="67"/>
      <c r="P294" s="186">
        <f>O294*H294</f>
        <v>0</v>
      </c>
      <c r="Q294" s="186">
        <v>0</v>
      </c>
      <c r="R294" s="186">
        <f>Q294*H294</f>
        <v>0</v>
      </c>
      <c r="S294" s="186">
        <v>4.3999999999999997E-2</v>
      </c>
      <c r="T294" s="187">
        <f>S294*H294</f>
        <v>0.71477999999999997</v>
      </c>
      <c r="U294" s="37"/>
      <c r="V294" s="37"/>
      <c r="W294" s="37"/>
      <c r="X294" s="37"/>
      <c r="Y294" s="37"/>
      <c r="Z294" s="37"/>
      <c r="AA294" s="37"/>
      <c r="AB294" s="37"/>
      <c r="AC294" s="37"/>
      <c r="AD294" s="37"/>
      <c r="AE294" s="37"/>
      <c r="AR294" s="188" t="s">
        <v>181</v>
      </c>
      <c r="AT294" s="188" t="s">
        <v>176</v>
      </c>
      <c r="AU294" s="188" t="s">
        <v>88</v>
      </c>
      <c r="AY294" s="20" t="s">
        <v>174</v>
      </c>
      <c r="BE294" s="189">
        <f>IF(N294="základní",J294,0)</f>
        <v>0</v>
      </c>
      <c r="BF294" s="189">
        <f>IF(N294="snížená",J294,0)</f>
        <v>0</v>
      </c>
      <c r="BG294" s="189">
        <f>IF(N294="zákl. přenesená",J294,0)</f>
        <v>0</v>
      </c>
      <c r="BH294" s="189">
        <f>IF(N294="sníž. přenesená",J294,0)</f>
        <v>0</v>
      </c>
      <c r="BI294" s="189">
        <f>IF(N294="nulová",J294,0)</f>
        <v>0</v>
      </c>
      <c r="BJ294" s="20" t="s">
        <v>86</v>
      </c>
      <c r="BK294" s="189">
        <f>ROUND(I294*H294,2)</f>
        <v>0</v>
      </c>
      <c r="BL294" s="20" t="s">
        <v>181</v>
      </c>
      <c r="BM294" s="188" t="s">
        <v>486</v>
      </c>
    </row>
    <row r="295" spans="1:65" s="2" customFormat="1">
      <c r="A295" s="37"/>
      <c r="B295" s="38"/>
      <c r="C295" s="39"/>
      <c r="D295" s="190" t="s">
        <v>183</v>
      </c>
      <c r="E295" s="39"/>
      <c r="F295" s="191" t="s">
        <v>481</v>
      </c>
      <c r="G295" s="39"/>
      <c r="H295" s="39"/>
      <c r="I295" s="192"/>
      <c r="J295" s="39"/>
      <c r="K295" s="39"/>
      <c r="L295" s="42"/>
      <c r="M295" s="193"/>
      <c r="N295" s="194"/>
      <c r="O295" s="67"/>
      <c r="P295" s="67"/>
      <c r="Q295" s="67"/>
      <c r="R295" s="67"/>
      <c r="S295" s="67"/>
      <c r="T295" s="68"/>
      <c r="U295" s="37"/>
      <c r="V295" s="37"/>
      <c r="W295" s="37"/>
      <c r="X295" s="37"/>
      <c r="Y295" s="37"/>
      <c r="Z295" s="37"/>
      <c r="AA295" s="37"/>
      <c r="AB295" s="37"/>
      <c r="AC295" s="37"/>
      <c r="AD295" s="37"/>
      <c r="AE295" s="37"/>
      <c r="AT295" s="20" t="s">
        <v>183</v>
      </c>
      <c r="AU295" s="20" t="s">
        <v>88</v>
      </c>
    </row>
    <row r="296" spans="1:65" s="13" customFormat="1">
      <c r="B296" s="195"/>
      <c r="C296" s="196"/>
      <c r="D296" s="197" t="s">
        <v>195</v>
      </c>
      <c r="E296" s="198" t="s">
        <v>19</v>
      </c>
      <c r="F296" s="199" t="s">
        <v>484</v>
      </c>
      <c r="G296" s="196"/>
      <c r="H296" s="200">
        <v>16.245000000000001</v>
      </c>
      <c r="I296" s="201"/>
      <c r="J296" s="196"/>
      <c r="K296" s="196"/>
      <c r="L296" s="202"/>
      <c r="M296" s="203"/>
      <c r="N296" s="204"/>
      <c r="O296" s="204"/>
      <c r="P296" s="204"/>
      <c r="Q296" s="204"/>
      <c r="R296" s="204"/>
      <c r="S296" s="204"/>
      <c r="T296" s="205"/>
      <c r="AT296" s="206" t="s">
        <v>195</v>
      </c>
      <c r="AU296" s="206" t="s">
        <v>88</v>
      </c>
      <c r="AV296" s="13" t="s">
        <v>88</v>
      </c>
      <c r="AW296" s="13" t="s">
        <v>35</v>
      </c>
      <c r="AX296" s="13" t="s">
        <v>86</v>
      </c>
      <c r="AY296" s="206" t="s">
        <v>174</v>
      </c>
    </row>
    <row r="297" spans="1:65" s="2" customFormat="1">
      <c r="A297" s="37"/>
      <c r="B297" s="38"/>
      <c r="C297" s="39"/>
      <c r="D297" s="197" t="s">
        <v>360</v>
      </c>
      <c r="E297" s="39"/>
      <c r="F297" s="228" t="s">
        <v>475</v>
      </c>
      <c r="G297" s="39"/>
      <c r="H297" s="39"/>
      <c r="I297" s="39"/>
      <c r="J297" s="39"/>
      <c r="K297" s="39"/>
      <c r="L297" s="42"/>
      <c r="M297" s="193"/>
      <c r="N297" s="194"/>
      <c r="O297" s="67"/>
      <c r="P297" s="67"/>
      <c r="Q297" s="67"/>
      <c r="R297" s="67"/>
      <c r="S297" s="67"/>
      <c r="T297" s="68"/>
      <c r="U297" s="37"/>
      <c r="V297" s="37"/>
      <c r="W297" s="37"/>
      <c r="X297" s="37"/>
      <c r="Y297" s="37"/>
      <c r="Z297" s="37"/>
      <c r="AA297" s="37"/>
      <c r="AB297" s="37"/>
      <c r="AC297" s="37"/>
      <c r="AD297" s="37"/>
      <c r="AE297" s="37"/>
      <c r="AU297" s="20" t="s">
        <v>88</v>
      </c>
    </row>
    <row r="298" spans="1:65" s="2" customFormat="1">
      <c r="A298" s="37"/>
      <c r="B298" s="38"/>
      <c r="C298" s="39"/>
      <c r="D298" s="197" t="s">
        <v>360</v>
      </c>
      <c r="E298" s="39"/>
      <c r="F298" s="229" t="s">
        <v>476</v>
      </c>
      <c r="G298" s="39"/>
      <c r="H298" s="230">
        <v>162.44800000000001</v>
      </c>
      <c r="I298" s="39"/>
      <c r="J298" s="39"/>
      <c r="K298" s="39"/>
      <c r="L298" s="42"/>
      <c r="M298" s="193"/>
      <c r="N298" s="194"/>
      <c r="O298" s="67"/>
      <c r="P298" s="67"/>
      <c r="Q298" s="67"/>
      <c r="R298" s="67"/>
      <c r="S298" s="67"/>
      <c r="T298" s="68"/>
      <c r="U298" s="37"/>
      <c r="V298" s="37"/>
      <c r="W298" s="37"/>
      <c r="X298" s="37"/>
      <c r="Y298" s="37"/>
      <c r="Z298" s="37"/>
      <c r="AA298" s="37"/>
      <c r="AB298" s="37"/>
      <c r="AC298" s="37"/>
      <c r="AD298" s="37"/>
      <c r="AE298" s="37"/>
      <c r="AU298" s="20" t="s">
        <v>88</v>
      </c>
    </row>
    <row r="299" spans="1:65" s="2" customFormat="1" ht="24.15" customHeight="1">
      <c r="A299" s="37"/>
      <c r="B299" s="38"/>
      <c r="C299" s="177" t="s">
        <v>487</v>
      </c>
      <c r="D299" s="177" t="s">
        <v>176</v>
      </c>
      <c r="E299" s="178" t="s">
        <v>488</v>
      </c>
      <c r="F299" s="179" t="s">
        <v>489</v>
      </c>
      <c r="G299" s="180" t="s">
        <v>179</v>
      </c>
      <c r="H299" s="181">
        <v>47.11</v>
      </c>
      <c r="I299" s="182"/>
      <c r="J299" s="183">
        <f>ROUND(I299*H299,2)</f>
        <v>0</v>
      </c>
      <c r="K299" s="179" t="s">
        <v>19</v>
      </c>
      <c r="L299" s="42"/>
      <c r="M299" s="184" t="s">
        <v>19</v>
      </c>
      <c r="N299" s="185" t="s">
        <v>49</v>
      </c>
      <c r="O299" s="67"/>
      <c r="P299" s="186">
        <f>O299*H299</f>
        <v>0</v>
      </c>
      <c r="Q299" s="186">
        <v>0</v>
      </c>
      <c r="R299" s="186">
        <f>Q299*H299</f>
        <v>0</v>
      </c>
      <c r="S299" s="186">
        <v>1.6</v>
      </c>
      <c r="T299" s="187">
        <f>S299*H299</f>
        <v>75.376000000000005</v>
      </c>
      <c r="U299" s="37"/>
      <c r="V299" s="37"/>
      <c r="W299" s="37"/>
      <c r="X299" s="37"/>
      <c r="Y299" s="37"/>
      <c r="Z299" s="37"/>
      <c r="AA299" s="37"/>
      <c r="AB299" s="37"/>
      <c r="AC299" s="37"/>
      <c r="AD299" s="37"/>
      <c r="AE299" s="37"/>
      <c r="AR299" s="188" t="s">
        <v>181</v>
      </c>
      <c r="AT299" s="188" t="s">
        <v>176</v>
      </c>
      <c r="AU299" s="188" t="s">
        <v>88</v>
      </c>
      <c r="AY299" s="20" t="s">
        <v>174</v>
      </c>
      <c r="BE299" s="189">
        <f>IF(N299="základní",J299,0)</f>
        <v>0</v>
      </c>
      <c r="BF299" s="189">
        <f>IF(N299="snížená",J299,0)</f>
        <v>0</v>
      </c>
      <c r="BG299" s="189">
        <f>IF(N299="zákl. přenesená",J299,0)</f>
        <v>0</v>
      </c>
      <c r="BH299" s="189">
        <f>IF(N299="sníž. přenesená",J299,0)</f>
        <v>0</v>
      </c>
      <c r="BI299" s="189">
        <f>IF(N299="nulová",J299,0)</f>
        <v>0</v>
      </c>
      <c r="BJ299" s="20" t="s">
        <v>86</v>
      </c>
      <c r="BK299" s="189">
        <f>ROUND(I299*H299,2)</f>
        <v>0</v>
      </c>
      <c r="BL299" s="20" t="s">
        <v>181</v>
      </c>
      <c r="BM299" s="188" t="s">
        <v>490</v>
      </c>
    </row>
    <row r="300" spans="1:65" s="13" customFormat="1">
      <c r="B300" s="195"/>
      <c r="C300" s="196"/>
      <c r="D300" s="197" t="s">
        <v>195</v>
      </c>
      <c r="E300" s="198" t="s">
        <v>19</v>
      </c>
      <c r="F300" s="199" t="s">
        <v>491</v>
      </c>
      <c r="G300" s="196"/>
      <c r="H300" s="200">
        <v>47.11</v>
      </c>
      <c r="I300" s="201"/>
      <c r="J300" s="196"/>
      <c r="K300" s="196"/>
      <c r="L300" s="202"/>
      <c r="M300" s="203"/>
      <c r="N300" s="204"/>
      <c r="O300" s="204"/>
      <c r="P300" s="204"/>
      <c r="Q300" s="204"/>
      <c r="R300" s="204"/>
      <c r="S300" s="204"/>
      <c r="T300" s="205"/>
      <c r="AT300" s="206" t="s">
        <v>195</v>
      </c>
      <c r="AU300" s="206" t="s">
        <v>88</v>
      </c>
      <c r="AV300" s="13" t="s">
        <v>88</v>
      </c>
      <c r="AW300" s="13" t="s">
        <v>35</v>
      </c>
      <c r="AX300" s="13" t="s">
        <v>86</v>
      </c>
      <c r="AY300" s="206" t="s">
        <v>174</v>
      </c>
    </row>
    <row r="301" spans="1:65" s="2" customFormat="1">
      <c r="A301" s="37"/>
      <c r="B301" s="38"/>
      <c r="C301" s="39"/>
      <c r="D301" s="197" t="s">
        <v>360</v>
      </c>
      <c r="E301" s="39"/>
      <c r="F301" s="228" t="s">
        <v>475</v>
      </c>
      <c r="G301" s="39"/>
      <c r="H301" s="39"/>
      <c r="I301" s="39"/>
      <c r="J301" s="39"/>
      <c r="K301" s="39"/>
      <c r="L301" s="42"/>
      <c r="M301" s="193"/>
      <c r="N301" s="194"/>
      <c r="O301" s="67"/>
      <c r="P301" s="67"/>
      <c r="Q301" s="67"/>
      <c r="R301" s="67"/>
      <c r="S301" s="67"/>
      <c r="T301" s="68"/>
      <c r="U301" s="37"/>
      <c r="V301" s="37"/>
      <c r="W301" s="37"/>
      <c r="X301" s="37"/>
      <c r="Y301" s="37"/>
      <c r="Z301" s="37"/>
      <c r="AA301" s="37"/>
      <c r="AB301" s="37"/>
      <c r="AC301" s="37"/>
      <c r="AD301" s="37"/>
      <c r="AE301" s="37"/>
      <c r="AU301" s="20" t="s">
        <v>88</v>
      </c>
    </row>
    <row r="302" spans="1:65" s="2" customFormat="1">
      <c r="A302" s="37"/>
      <c r="B302" s="38"/>
      <c r="C302" s="39"/>
      <c r="D302" s="197" t="s">
        <v>360</v>
      </c>
      <c r="E302" s="39"/>
      <c r="F302" s="229" t="s">
        <v>476</v>
      </c>
      <c r="G302" s="39"/>
      <c r="H302" s="230">
        <v>162.44800000000001</v>
      </c>
      <c r="I302" s="39"/>
      <c r="J302" s="39"/>
      <c r="K302" s="39"/>
      <c r="L302" s="42"/>
      <c r="M302" s="193"/>
      <c r="N302" s="194"/>
      <c r="O302" s="67"/>
      <c r="P302" s="67"/>
      <c r="Q302" s="67"/>
      <c r="R302" s="67"/>
      <c r="S302" s="67"/>
      <c r="T302" s="68"/>
      <c r="U302" s="37"/>
      <c r="V302" s="37"/>
      <c r="W302" s="37"/>
      <c r="X302" s="37"/>
      <c r="Y302" s="37"/>
      <c r="Z302" s="37"/>
      <c r="AA302" s="37"/>
      <c r="AB302" s="37"/>
      <c r="AC302" s="37"/>
      <c r="AD302" s="37"/>
      <c r="AE302" s="37"/>
      <c r="AU302" s="20" t="s">
        <v>88</v>
      </c>
    </row>
    <row r="303" spans="1:65" s="2" customFormat="1" ht="37.799999999999997" customHeight="1">
      <c r="A303" s="37"/>
      <c r="B303" s="38"/>
      <c r="C303" s="177" t="s">
        <v>492</v>
      </c>
      <c r="D303" s="177" t="s">
        <v>176</v>
      </c>
      <c r="E303" s="178" t="s">
        <v>493</v>
      </c>
      <c r="F303" s="179" t="s">
        <v>494</v>
      </c>
      <c r="G303" s="180" t="s">
        <v>111</v>
      </c>
      <c r="H303" s="181">
        <v>7.83</v>
      </c>
      <c r="I303" s="182"/>
      <c r="J303" s="183">
        <f>ROUND(I303*H303,2)</f>
        <v>0</v>
      </c>
      <c r="K303" s="179" t="s">
        <v>180</v>
      </c>
      <c r="L303" s="42"/>
      <c r="M303" s="184" t="s">
        <v>19</v>
      </c>
      <c r="N303" s="185" t="s">
        <v>49</v>
      </c>
      <c r="O303" s="67"/>
      <c r="P303" s="186">
        <f>O303*H303</f>
        <v>0</v>
      </c>
      <c r="Q303" s="186">
        <v>0</v>
      </c>
      <c r="R303" s="186">
        <f>Q303*H303</f>
        <v>0</v>
      </c>
      <c r="S303" s="186">
        <v>6.3E-2</v>
      </c>
      <c r="T303" s="187">
        <f>S303*H303</f>
        <v>0.49329000000000001</v>
      </c>
      <c r="U303" s="37"/>
      <c r="V303" s="37"/>
      <c r="W303" s="37"/>
      <c r="X303" s="37"/>
      <c r="Y303" s="37"/>
      <c r="Z303" s="37"/>
      <c r="AA303" s="37"/>
      <c r="AB303" s="37"/>
      <c r="AC303" s="37"/>
      <c r="AD303" s="37"/>
      <c r="AE303" s="37"/>
      <c r="AR303" s="188" t="s">
        <v>181</v>
      </c>
      <c r="AT303" s="188" t="s">
        <v>176</v>
      </c>
      <c r="AU303" s="188" t="s">
        <v>88</v>
      </c>
      <c r="AY303" s="20" t="s">
        <v>174</v>
      </c>
      <c r="BE303" s="189">
        <f>IF(N303="základní",J303,0)</f>
        <v>0</v>
      </c>
      <c r="BF303" s="189">
        <f>IF(N303="snížená",J303,0)</f>
        <v>0</v>
      </c>
      <c r="BG303" s="189">
        <f>IF(N303="zákl. přenesená",J303,0)</f>
        <v>0</v>
      </c>
      <c r="BH303" s="189">
        <f>IF(N303="sníž. přenesená",J303,0)</f>
        <v>0</v>
      </c>
      <c r="BI303" s="189">
        <f>IF(N303="nulová",J303,0)</f>
        <v>0</v>
      </c>
      <c r="BJ303" s="20" t="s">
        <v>86</v>
      </c>
      <c r="BK303" s="189">
        <f>ROUND(I303*H303,2)</f>
        <v>0</v>
      </c>
      <c r="BL303" s="20" t="s">
        <v>181</v>
      </c>
      <c r="BM303" s="188" t="s">
        <v>279</v>
      </c>
    </row>
    <row r="304" spans="1:65" s="2" customFormat="1">
      <c r="A304" s="37"/>
      <c r="B304" s="38"/>
      <c r="C304" s="39"/>
      <c r="D304" s="190" t="s">
        <v>183</v>
      </c>
      <c r="E304" s="39"/>
      <c r="F304" s="191" t="s">
        <v>495</v>
      </c>
      <c r="G304" s="39"/>
      <c r="H304" s="39"/>
      <c r="I304" s="192"/>
      <c r="J304" s="39"/>
      <c r="K304" s="39"/>
      <c r="L304" s="42"/>
      <c r="M304" s="193"/>
      <c r="N304" s="194"/>
      <c r="O304" s="67"/>
      <c r="P304" s="67"/>
      <c r="Q304" s="67"/>
      <c r="R304" s="67"/>
      <c r="S304" s="67"/>
      <c r="T304" s="68"/>
      <c r="U304" s="37"/>
      <c r="V304" s="37"/>
      <c r="W304" s="37"/>
      <c r="X304" s="37"/>
      <c r="Y304" s="37"/>
      <c r="Z304" s="37"/>
      <c r="AA304" s="37"/>
      <c r="AB304" s="37"/>
      <c r="AC304" s="37"/>
      <c r="AD304" s="37"/>
      <c r="AE304" s="37"/>
      <c r="AT304" s="20" t="s">
        <v>183</v>
      </c>
      <c r="AU304" s="20" t="s">
        <v>88</v>
      </c>
    </row>
    <row r="305" spans="1:65" s="13" customFormat="1">
      <c r="B305" s="195"/>
      <c r="C305" s="196"/>
      <c r="D305" s="197" t="s">
        <v>195</v>
      </c>
      <c r="E305" s="198" t="s">
        <v>19</v>
      </c>
      <c r="F305" s="199" t="s">
        <v>496</v>
      </c>
      <c r="G305" s="196"/>
      <c r="H305" s="200">
        <v>7.83</v>
      </c>
      <c r="I305" s="201"/>
      <c r="J305" s="196"/>
      <c r="K305" s="196"/>
      <c r="L305" s="202"/>
      <c r="M305" s="203"/>
      <c r="N305" s="204"/>
      <c r="O305" s="204"/>
      <c r="P305" s="204"/>
      <c r="Q305" s="204"/>
      <c r="R305" s="204"/>
      <c r="S305" s="204"/>
      <c r="T305" s="205"/>
      <c r="AT305" s="206" t="s">
        <v>195</v>
      </c>
      <c r="AU305" s="206" t="s">
        <v>88</v>
      </c>
      <c r="AV305" s="13" t="s">
        <v>88</v>
      </c>
      <c r="AW305" s="13" t="s">
        <v>35</v>
      </c>
      <c r="AX305" s="13" t="s">
        <v>86</v>
      </c>
      <c r="AY305" s="206" t="s">
        <v>174</v>
      </c>
    </row>
    <row r="306" spans="1:65" s="12" customFormat="1" ht="22.8" customHeight="1">
      <c r="B306" s="161"/>
      <c r="C306" s="162"/>
      <c r="D306" s="163" t="s">
        <v>77</v>
      </c>
      <c r="E306" s="175" t="s">
        <v>497</v>
      </c>
      <c r="F306" s="175" t="s">
        <v>498</v>
      </c>
      <c r="G306" s="162"/>
      <c r="H306" s="162"/>
      <c r="I306" s="165"/>
      <c r="J306" s="176">
        <f>BK306</f>
        <v>0</v>
      </c>
      <c r="K306" s="162"/>
      <c r="L306" s="167"/>
      <c r="M306" s="168"/>
      <c r="N306" s="169"/>
      <c r="O306" s="169"/>
      <c r="P306" s="170">
        <f>SUM(P307:P325)</f>
        <v>0</v>
      </c>
      <c r="Q306" s="169"/>
      <c r="R306" s="170">
        <f>SUM(R307:R325)</f>
        <v>0</v>
      </c>
      <c r="S306" s="169"/>
      <c r="T306" s="171">
        <f>SUM(T307:T325)</f>
        <v>0</v>
      </c>
      <c r="AR306" s="172" t="s">
        <v>86</v>
      </c>
      <c r="AT306" s="173" t="s">
        <v>77</v>
      </c>
      <c r="AU306" s="173" t="s">
        <v>86</v>
      </c>
      <c r="AY306" s="172" t="s">
        <v>174</v>
      </c>
      <c r="BK306" s="174">
        <f>SUM(BK307:BK325)</f>
        <v>0</v>
      </c>
    </row>
    <row r="307" spans="1:65" s="2" customFormat="1" ht="44.25" customHeight="1">
      <c r="A307" s="37"/>
      <c r="B307" s="38"/>
      <c r="C307" s="177" t="s">
        <v>499</v>
      </c>
      <c r="D307" s="177" t="s">
        <v>176</v>
      </c>
      <c r="E307" s="178" t="s">
        <v>500</v>
      </c>
      <c r="F307" s="179" t="s">
        <v>501</v>
      </c>
      <c r="G307" s="180" t="s">
        <v>220</v>
      </c>
      <c r="H307" s="181">
        <v>213.12799999999999</v>
      </c>
      <c r="I307" s="182"/>
      <c r="J307" s="183">
        <f>ROUND(I307*H307,2)</f>
        <v>0</v>
      </c>
      <c r="K307" s="179" t="s">
        <v>180</v>
      </c>
      <c r="L307" s="42"/>
      <c r="M307" s="184" t="s">
        <v>19</v>
      </c>
      <c r="N307" s="185" t="s">
        <v>49</v>
      </c>
      <c r="O307" s="67"/>
      <c r="P307" s="186">
        <f>O307*H307</f>
        <v>0</v>
      </c>
      <c r="Q307" s="186">
        <v>0</v>
      </c>
      <c r="R307" s="186">
        <f>Q307*H307</f>
        <v>0</v>
      </c>
      <c r="S307" s="186">
        <v>0</v>
      </c>
      <c r="T307" s="187">
        <f>S307*H307</f>
        <v>0</v>
      </c>
      <c r="U307" s="37"/>
      <c r="V307" s="37"/>
      <c r="W307" s="37"/>
      <c r="X307" s="37"/>
      <c r="Y307" s="37"/>
      <c r="Z307" s="37"/>
      <c r="AA307" s="37"/>
      <c r="AB307" s="37"/>
      <c r="AC307" s="37"/>
      <c r="AD307" s="37"/>
      <c r="AE307" s="37"/>
      <c r="AR307" s="188" t="s">
        <v>181</v>
      </c>
      <c r="AT307" s="188" t="s">
        <v>176</v>
      </c>
      <c r="AU307" s="188" t="s">
        <v>88</v>
      </c>
      <c r="AY307" s="20" t="s">
        <v>174</v>
      </c>
      <c r="BE307" s="189">
        <f>IF(N307="základní",J307,0)</f>
        <v>0</v>
      </c>
      <c r="BF307" s="189">
        <f>IF(N307="snížená",J307,0)</f>
        <v>0</v>
      </c>
      <c r="BG307" s="189">
        <f>IF(N307="zákl. přenesená",J307,0)</f>
        <v>0</v>
      </c>
      <c r="BH307" s="189">
        <f>IF(N307="sníž. přenesená",J307,0)</f>
        <v>0</v>
      </c>
      <c r="BI307" s="189">
        <f>IF(N307="nulová",J307,0)</f>
        <v>0</v>
      </c>
      <c r="BJ307" s="20" t="s">
        <v>86</v>
      </c>
      <c r="BK307" s="189">
        <f>ROUND(I307*H307,2)</f>
        <v>0</v>
      </c>
      <c r="BL307" s="20" t="s">
        <v>181</v>
      </c>
      <c r="BM307" s="188" t="s">
        <v>502</v>
      </c>
    </row>
    <row r="308" spans="1:65" s="2" customFormat="1">
      <c r="A308" s="37"/>
      <c r="B308" s="38"/>
      <c r="C308" s="39"/>
      <c r="D308" s="190" t="s">
        <v>183</v>
      </c>
      <c r="E308" s="39"/>
      <c r="F308" s="191" t="s">
        <v>503</v>
      </c>
      <c r="G308" s="39"/>
      <c r="H308" s="39"/>
      <c r="I308" s="192"/>
      <c r="J308" s="39"/>
      <c r="K308" s="39"/>
      <c r="L308" s="42"/>
      <c r="M308" s="193"/>
      <c r="N308" s="194"/>
      <c r="O308" s="67"/>
      <c r="P308" s="67"/>
      <c r="Q308" s="67"/>
      <c r="R308" s="67"/>
      <c r="S308" s="67"/>
      <c r="T308" s="68"/>
      <c r="U308" s="37"/>
      <c r="V308" s="37"/>
      <c r="W308" s="37"/>
      <c r="X308" s="37"/>
      <c r="Y308" s="37"/>
      <c r="Z308" s="37"/>
      <c r="AA308" s="37"/>
      <c r="AB308" s="37"/>
      <c r="AC308" s="37"/>
      <c r="AD308" s="37"/>
      <c r="AE308" s="37"/>
      <c r="AT308" s="20" t="s">
        <v>183</v>
      </c>
      <c r="AU308" s="20" t="s">
        <v>88</v>
      </c>
    </row>
    <row r="309" spans="1:65" s="2" customFormat="1" ht="24.15" customHeight="1">
      <c r="A309" s="37"/>
      <c r="B309" s="38"/>
      <c r="C309" s="177" t="s">
        <v>504</v>
      </c>
      <c r="D309" s="177" t="s">
        <v>176</v>
      </c>
      <c r="E309" s="178" t="s">
        <v>505</v>
      </c>
      <c r="F309" s="179" t="s">
        <v>506</v>
      </c>
      <c r="G309" s="180" t="s">
        <v>236</v>
      </c>
      <c r="H309" s="181">
        <v>11.7</v>
      </c>
      <c r="I309" s="182"/>
      <c r="J309" s="183">
        <f>ROUND(I309*H309,2)</f>
        <v>0</v>
      </c>
      <c r="K309" s="179" t="s">
        <v>180</v>
      </c>
      <c r="L309" s="42"/>
      <c r="M309" s="184" t="s">
        <v>19</v>
      </c>
      <c r="N309" s="185" t="s">
        <v>49</v>
      </c>
      <c r="O309" s="67"/>
      <c r="P309" s="186">
        <f>O309*H309</f>
        <v>0</v>
      </c>
      <c r="Q309" s="186">
        <v>0</v>
      </c>
      <c r="R309" s="186">
        <f>Q309*H309</f>
        <v>0</v>
      </c>
      <c r="S309" s="186">
        <v>0</v>
      </c>
      <c r="T309" s="187">
        <f>S309*H309</f>
        <v>0</v>
      </c>
      <c r="U309" s="37"/>
      <c r="V309" s="37"/>
      <c r="W309" s="37"/>
      <c r="X309" s="37"/>
      <c r="Y309" s="37"/>
      <c r="Z309" s="37"/>
      <c r="AA309" s="37"/>
      <c r="AB309" s="37"/>
      <c r="AC309" s="37"/>
      <c r="AD309" s="37"/>
      <c r="AE309" s="37"/>
      <c r="AR309" s="188" t="s">
        <v>181</v>
      </c>
      <c r="AT309" s="188" t="s">
        <v>176</v>
      </c>
      <c r="AU309" s="188" t="s">
        <v>88</v>
      </c>
      <c r="AY309" s="20" t="s">
        <v>174</v>
      </c>
      <c r="BE309" s="189">
        <f>IF(N309="základní",J309,0)</f>
        <v>0</v>
      </c>
      <c r="BF309" s="189">
        <f>IF(N309="snížená",J309,0)</f>
        <v>0</v>
      </c>
      <c r="BG309" s="189">
        <f>IF(N309="zákl. přenesená",J309,0)</f>
        <v>0</v>
      </c>
      <c r="BH309" s="189">
        <f>IF(N309="sníž. přenesená",J309,0)</f>
        <v>0</v>
      </c>
      <c r="BI309" s="189">
        <f>IF(N309="nulová",J309,0)</f>
        <v>0</v>
      </c>
      <c r="BJ309" s="20" t="s">
        <v>86</v>
      </c>
      <c r="BK309" s="189">
        <f>ROUND(I309*H309,2)</f>
        <v>0</v>
      </c>
      <c r="BL309" s="20" t="s">
        <v>181</v>
      </c>
      <c r="BM309" s="188" t="s">
        <v>507</v>
      </c>
    </row>
    <row r="310" spans="1:65" s="2" customFormat="1">
      <c r="A310" s="37"/>
      <c r="B310" s="38"/>
      <c r="C310" s="39"/>
      <c r="D310" s="190" t="s">
        <v>183</v>
      </c>
      <c r="E310" s="39"/>
      <c r="F310" s="191" t="s">
        <v>508</v>
      </c>
      <c r="G310" s="39"/>
      <c r="H310" s="39"/>
      <c r="I310" s="192"/>
      <c r="J310" s="39"/>
      <c r="K310" s="39"/>
      <c r="L310" s="42"/>
      <c r="M310" s="193"/>
      <c r="N310" s="194"/>
      <c r="O310" s="67"/>
      <c r="P310" s="67"/>
      <c r="Q310" s="67"/>
      <c r="R310" s="67"/>
      <c r="S310" s="67"/>
      <c r="T310" s="68"/>
      <c r="U310" s="37"/>
      <c r="V310" s="37"/>
      <c r="W310" s="37"/>
      <c r="X310" s="37"/>
      <c r="Y310" s="37"/>
      <c r="Z310" s="37"/>
      <c r="AA310" s="37"/>
      <c r="AB310" s="37"/>
      <c r="AC310" s="37"/>
      <c r="AD310" s="37"/>
      <c r="AE310" s="37"/>
      <c r="AT310" s="20" t="s">
        <v>183</v>
      </c>
      <c r="AU310" s="20" t="s">
        <v>88</v>
      </c>
    </row>
    <row r="311" spans="1:65" s="2" customFormat="1" ht="37.799999999999997" customHeight="1">
      <c r="A311" s="37"/>
      <c r="B311" s="38"/>
      <c r="C311" s="177" t="s">
        <v>509</v>
      </c>
      <c r="D311" s="177" t="s">
        <v>176</v>
      </c>
      <c r="E311" s="178" t="s">
        <v>510</v>
      </c>
      <c r="F311" s="179" t="s">
        <v>511</v>
      </c>
      <c r="G311" s="180" t="s">
        <v>236</v>
      </c>
      <c r="H311" s="181">
        <v>117</v>
      </c>
      <c r="I311" s="182"/>
      <c r="J311" s="183">
        <f>ROUND(I311*H311,2)</f>
        <v>0</v>
      </c>
      <c r="K311" s="179" t="s">
        <v>180</v>
      </c>
      <c r="L311" s="42"/>
      <c r="M311" s="184" t="s">
        <v>19</v>
      </c>
      <c r="N311" s="185" t="s">
        <v>49</v>
      </c>
      <c r="O311" s="67"/>
      <c r="P311" s="186">
        <f>O311*H311</f>
        <v>0</v>
      </c>
      <c r="Q311" s="186">
        <v>0</v>
      </c>
      <c r="R311" s="186">
        <f>Q311*H311</f>
        <v>0</v>
      </c>
      <c r="S311" s="186">
        <v>0</v>
      </c>
      <c r="T311" s="187">
        <f>S311*H311</f>
        <v>0</v>
      </c>
      <c r="U311" s="37"/>
      <c r="V311" s="37"/>
      <c r="W311" s="37"/>
      <c r="X311" s="37"/>
      <c r="Y311" s="37"/>
      <c r="Z311" s="37"/>
      <c r="AA311" s="37"/>
      <c r="AB311" s="37"/>
      <c r="AC311" s="37"/>
      <c r="AD311" s="37"/>
      <c r="AE311" s="37"/>
      <c r="AR311" s="188" t="s">
        <v>181</v>
      </c>
      <c r="AT311" s="188" t="s">
        <v>176</v>
      </c>
      <c r="AU311" s="188" t="s">
        <v>88</v>
      </c>
      <c r="AY311" s="20" t="s">
        <v>174</v>
      </c>
      <c r="BE311" s="189">
        <f>IF(N311="základní",J311,0)</f>
        <v>0</v>
      </c>
      <c r="BF311" s="189">
        <f>IF(N311="snížená",J311,0)</f>
        <v>0</v>
      </c>
      <c r="BG311" s="189">
        <f>IF(N311="zákl. přenesená",J311,0)</f>
        <v>0</v>
      </c>
      <c r="BH311" s="189">
        <f>IF(N311="sníž. přenesená",J311,0)</f>
        <v>0</v>
      </c>
      <c r="BI311" s="189">
        <f>IF(N311="nulová",J311,0)</f>
        <v>0</v>
      </c>
      <c r="BJ311" s="20" t="s">
        <v>86</v>
      </c>
      <c r="BK311" s="189">
        <f>ROUND(I311*H311,2)</f>
        <v>0</v>
      </c>
      <c r="BL311" s="20" t="s">
        <v>181</v>
      </c>
      <c r="BM311" s="188" t="s">
        <v>512</v>
      </c>
    </row>
    <row r="312" spans="1:65" s="2" customFormat="1">
      <c r="A312" s="37"/>
      <c r="B312" s="38"/>
      <c r="C312" s="39"/>
      <c r="D312" s="190" t="s">
        <v>183</v>
      </c>
      <c r="E312" s="39"/>
      <c r="F312" s="191" t="s">
        <v>513</v>
      </c>
      <c r="G312" s="39"/>
      <c r="H312" s="39"/>
      <c r="I312" s="192"/>
      <c r="J312" s="39"/>
      <c r="K312" s="39"/>
      <c r="L312" s="42"/>
      <c r="M312" s="193"/>
      <c r="N312" s="194"/>
      <c r="O312" s="67"/>
      <c r="P312" s="67"/>
      <c r="Q312" s="67"/>
      <c r="R312" s="67"/>
      <c r="S312" s="67"/>
      <c r="T312" s="68"/>
      <c r="U312" s="37"/>
      <c r="V312" s="37"/>
      <c r="W312" s="37"/>
      <c r="X312" s="37"/>
      <c r="Y312" s="37"/>
      <c r="Z312" s="37"/>
      <c r="AA312" s="37"/>
      <c r="AB312" s="37"/>
      <c r="AC312" s="37"/>
      <c r="AD312" s="37"/>
      <c r="AE312" s="37"/>
      <c r="AT312" s="20" t="s">
        <v>183</v>
      </c>
      <c r="AU312" s="20" t="s">
        <v>88</v>
      </c>
    </row>
    <row r="313" spans="1:65" s="13" customFormat="1">
      <c r="B313" s="195"/>
      <c r="C313" s="196"/>
      <c r="D313" s="197" t="s">
        <v>195</v>
      </c>
      <c r="E313" s="196"/>
      <c r="F313" s="199" t="s">
        <v>514</v>
      </c>
      <c r="G313" s="196"/>
      <c r="H313" s="200">
        <v>117</v>
      </c>
      <c r="I313" s="201"/>
      <c r="J313" s="196"/>
      <c r="K313" s="196"/>
      <c r="L313" s="202"/>
      <c r="M313" s="203"/>
      <c r="N313" s="204"/>
      <c r="O313" s="204"/>
      <c r="P313" s="204"/>
      <c r="Q313" s="204"/>
      <c r="R313" s="204"/>
      <c r="S313" s="204"/>
      <c r="T313" s="205"/>
      <c r="AT313" s="206" t="s">
        <v>195</v>
      </c>
      <c r="AU313" s="206" t="s">
        <v>88</v>
      </c>
      <c r="AV313" s="13" t="s">
        <v>88</v>
      </c>
      <c r="AW313" s="13" t="s">
        <v>4</v>
      </c>
      <c r="AX313" s="13" t="s">
        <v>86</v>
      </c>
      <c r="AY313" s="206" t="s">
        <v>174</v>
      </c>
    </row>
    <row r="314" spans="1:65" s="2" customFormat="1" ht="33" customHeight="1">
      <c r="A314" s="37"/>
      <c r="B314" s="38"/>
      <c r="C314" s="177" t="s">
        <v>515</v>
      </c>
      <c r="D314" s="177" t="s">
        <v>176</v>
      </c>
      <c r="E314" s="178" t="s">
        <v>516</v>
      </c>
      <c r="F314" s="179" t="s">
        <v>517</v>
      </c>
      <c r="G314" s="180" t="s">
        <v>220</v>
      </c>
      <c r="H314" s="181">
        <v>213.12799999999999</v>
      </c>
      <c r="I314" s="182"/>
      <c r="J314" s="183">
        <f>ROUND(I314*H314,2)</f>
        <v>0</v>
      </c>
      <c r="K314" s="179" t="s">
        <v>180</v>
      </c>
      <c r="L314" s="42"/>
      <c r="M314" s="184" t="s">
        <v>19</v>
      </c>
      <c r="N314" s="185" t="s">
        <v>49</v>
      </c>
      <c r="O314" s="67"/>
      <c r="P314" s="186">
        <f>O314*H314</f>
        <v>0</v>
      </c>
      <c r="Q314" s="186">
        <v>0</v>
      </c>
      <c r="R314" s="186">
        <f>Q314*H314</f>
        <v>0</v>
      </c>
      <c r="S314" s="186">
        <v>0</v>
      </c>
      <c r="T314" s="187">
        <f>S314*H314</f>
        <v>0</v>
      </c>
      <c r="U314" s="37"/>
      <c r="V314" s="37"/>
      <c r="W314" s="37"/>
      <c r="X314" s="37"/>
      <c r="Y314" s="37"/>
      <c r="Z314" s="37"/>
      <c r="AA314" s="37"/>
      <c r="AB314" s="37"/>
      <c r="AC314" s="37"/>
      <c r="AD314" s="37"/>
      <c r="AE314" s="37"/>
      <c r="AR314" s="188" t="s">
        <v>181</v>
      </c>
      <c r="AT314" s="188" t="s">
        <v>176</v>
      </c>
      <c r="AU314" s="188" t="s">
        <v>88</v>
      </c>
      <c r="AY314" s="20" t="s">
        <v>174</v>
      </c>
      <c r="BE314" s="189">
        <f>IF(N314="základní",J314,0)</f>
        <v>0</v>
      </c>
      <c r="BF314" s="189">
        <f>IF(N314="snížená",J314,0)</f>
        <v>0</v>
      </c>
      <c r="BG314" s="189">
        <f>IF(N314="zákl. přenesená",J314,0)</f>
        <v>0</v>
      </c>
      <c r="BH314" s="189">
        <f>IF(N314="sníž. přenesená",J314,0)</f>
        <v>0</v>
      </c>
      <c r="BI314" s="189">
        <f>IF(N314="nulová",J314,0)</f>
        <v>0</v>
      </c>
      <c r="BJ314" s="20" t="s">
        <v>86</v>
      </c>
      <c r="BK314" s="189">
        <f>ROUND(I314*H314,2)</f>
        <v>0</v>
      </c>
      <c r="BL314" s="20" t="s">
        <v>181</v>
      </c>
      <c r="BM314" s="188" t="s">
        <v>518</v>
      </c>
    </row>
    <row r="315" spans="1:65" s="2" customFormat="1">
      <c r="A315" s="37"/>
      <c r="B315" s="38"/>
      <c r="C315" s="39"/>
      <c r="D315" s="190" t="s">
        <v>183</v>
      </c>
      <c r="E315" s="39"/>
      <c r="F315" s="191" t="s">
        <v>519</v>
      </c>
      <c r="G315" s="39"/>
      <c r="H315" s="39"/>
      <c r="I315" s="192"/>
      <c r="J315" s="39"/>
      <c r="K315" s="39"/>
      <c r="L315" s="42"/>
      <c r="M315" s="193"/>
      <c r="N315" s="194"/>
      <c r="O315" s="67"/>
      <c r="P315" s="67"/>
      <c r="Q315" s="67"/>
      <c r="R315" s="67"/>
      <c r="S315" s="67"/>
      <c r="T315" s="68"/>
      <c r="U315" s="37"/>
      <c r="V315" s="37"/>
      <c r="W315" s="37"/>
      <c r="X315" s="37"/>
      <c r="Y315" s="37"/>
      <c r="Z315" s="37"/>
      <c r="AA315" s="37"/>
      <c r="AB315" s="37"/>
      <c r="AC315" s="37"/>
      <c r="AD315" s="37"/>
      <c r="AE315" s="37"/>
      <c r="AT315" s="20" t="s">
        <v>183</v>
      </c>
      <c r="AU315" s="20" t="s">
        <v>88</v>
      </c>
    </row>
    <row r="316" spans="1:65" s="2" customFormat="1" ht="44.25" customHeight="1">
      <c r="A316" s="37"/>
      <c r="B316" s="38"/>
      <c r="C316" s="177" t="s">
        <v>520</v>
      </c>
      <c r="D316" s="177" t="s">
        <v>176</v>
      </c>
      <c r="E316" s="178" t="s">
        <v>521</v>
      </c>
      <c r="F316" s="179" t="s">
        <v>522</v>
      </c>
      <c r="G316" s="180" t="s">
        <v>220</v>
      </c>
      <c r="H316" s="181">
        <v>4049.4319999999998</v>
      </c>
      <c r="I316" s="182"/>
      <c r="J316" s="183">
        <f>ROUND(I316*H316,2)</f>
        <v>0</v>
      </c>
      <c r="K316" s="179" t="s">
        <v>180</v>
      </c>
      <c r="L316" s="42"/>
      <c r="M316" s="184" t="s">
        <v>19</v>
      </c>
      <c r="N316" s="185" t="s">
        <v>49</v>
      </c>
      <c r="O316" s="67"/>
      <c r="P316" s="186">
        <f>O316*H316</f>
        <v>0</v>
      </c>
      <c r="Q316" s="186">
        <v>0</v>
      </c>
      <c r="R316" s="186">
        <f>Q316*H316</f>
        <v>0</v>
      </c>
      <c r="S316" s="186">
        <v>0</v>
      </c>
      <c r="T316" s="187">
        <f>S316*H316</f>
        <v>0</v>
      </c>
      <c r="U316" s="37"/>
      <c r="V316" s="37"/>
      <c r="W316" s="37"/>
      <c r="X316" s="37"/>
      <c r="Y316" s="37"/>
      <c r="Z316" s="37"/>
      <c r="AA316" s="37"/>
      <c r="AB316" s="37"/>
      <c r="AC316" s="37"/>
      <c r="AD316" s="37"/>
      <c r="AE316" s="37"/>
      <c r="AR316" s="188" t="s">
        <v>181</v>
      </c>
      <c r="AT316" s="188" t="s">
        <v>176</v>
      </c>
      <c r="AU316" s="188" t="s">
        <v>88</v>
      </c>
      <c r="AY316" s="20" t="s">
        <v>174</v>
      </c>
      <c r="BE316" s="189">
        <f>IF(N316="základní",J316,0)</f>
        <v>0</v>
      </c>
      <c r="BF316" s="189">
        <f>IF(N316="snížená",J316,0)</f>
        <v>0</v>
      </c>
      <c r="BG316" s="189">
        <f>IF(N316="zákl. přenesená",J316,0)</f>
        <v>0</v>
      </c>
      <c r="BH316" s="189">
        <f>IF(N316="sníž. přenesená",J316,0)</f>
        <v>0</v>
      </c>
      <c r="BI316" s="189">
        <f>IF(N316="nulová",J316,0)</f>
        <v>0</v>
      </c>
      <c r="BJ316" s="20" t="s">
        <v>86</v>
      </c>
      <c r="BK316" s="189">
        <f>ROUND(I316*H316,2)</f>
        <v>0</v>
      </c>
      <c r="BL316" s="20" t="s">
        <v>181</v>
      </c>
      <c r="BM316" s="188" t="s">
        <v>523</v>
      </c>
    </row>
    <row r="317" spans="1:65" s="2" customFormat="1">
      <c r="A317" s="37"/>
      <c r="B317" s="38"/>
      <c r="C317" s="39"/>
      <c r="D317" s="190" t="s">
        <v>183</v>
      </c>
      <c r="E317" s="39"/>
      <c r="F317" s="191" t="s">
        <v>524</v>
      </c>
      <c r="G317" s="39"/>
      <c r="H317" s="39"/>
      <c r="I317" s="192"/>
      <c r="J317" s="39"/>
      <c r="K317" s="39"/>
      <c r="L317" s="42"/>
      <c r="M317" s="193"/>
      <c r="N317" s="194"/>
      <c r="O317" s="67"/>
      <c r="P317" s="67"/>
      <c r="Q317" s="67"/>
      <c r="R317" s="67"/>
      <c r="S317" s="67"/>
      <c r="T317" s="68"/>
      <c r="U317" s="37"/>
      <c r="V317" s="37"/>
      <c r="W317" s="37"/>
      <c r="X317" s="37"/>
      <c r="Y317" s="37"/>
      <c r="Z317" s="37"/>
      <c r="AA317" s="37"/>
      <c r="AB317" s="37"/>
      <c r="AC317" s="37"/>
      <c r="AD317" s="37"/>
      <c r="AE317" s="37"/>
      <c r="AT317" s="20" t="s">
        <v>183</v>
      </c>
      <c r="AU317" s="20" t="s">
        <v>88</v>
      </c>
    </row>
    <row r="318" spans="1:65" s="13" customFormat="1">
      <c r="B318" s="195"/>
      <c r="C318" s="196"/>
      <c r="D318" s="197" t="s">
        <v>195</v>
      </c>
      <c r="E318" s="196"/>
      <c r="F318" s="199" t="s">
        <v>525</v>
      </c>
      <c r="G318" s="196"/>
      <c r="H318" s="200">
        <v>4049.4319999999998</v>
      </c>
      <c r="I318" s="201"/>
      <c r="J318" s="196"/>
      <c r="K318" s="196"/>
      <c r="L318" s="202"/>
      <c r="M318" s="203"/>
      <c r="N318" s="204"/>
      <c r="O318" s="204"/>
      <c r="P318" s="204"/>
      <c r="Q318" s="204"/>
      <c r="R318" s="204"/>
      <c r="S318" s="204"/>
      <c r="T318" s="205"/>
      <c r="AT318" s="206" t="s">
        <v>195</v>
      </c>
      <c r="AU318" s="206" t="s">
        <v>88</v>
      </c>
      <c r="AV318" s="13" t="s">
        <v>88</v>
      </c>
      <c r="AW318" s="13" t="s">
        <v>4</v>
      </c>
      <c r="AX318" s="13" t="s">
        <v>86</v>
      </c>
      <c r="AY318" s="206" t="s">
        <v>174</v>
      </c>
    </row>
    <row r="319" spans="1:65" s="2" customFormat="1" ht="55.5" customHeight="1">
      <c r="A319" s="37"/>
      <c r="B319" s="38"/>
      <c r="C319" s="177" t="s">
        <v>526</v>
      </c>
      <c r="D319" s="177" t="s">
        <v>176</v>
      </c>
      <c r="E319" s="178" t="s">
        <v>527</v>
      </c>
      <c r="F319" s="179" t="s">
        <v>528</v>
      </c>
      <c r="G319" s="180" t="s">
        <v>220</v>
      </c>
      <c r="H319" s="181">
        <v>108.23399999999999</v>
      </c>
      <c r="I319" s="182"/>
      <c r="J319" s="183">
        <f>ROUND(I319*H319,2)</f>
        <v>0</v>
      </c>
      <c r="K319" s="179" t="s">
        <v>180</v>
      </c>
      <c r="L319" s="42"/>
      <c r="M319" s="184" t="s">
        <v>19</v>
      </c>
      <c r="N319" s="185" t="s">
        <v>49</v>
      </c>
      <c r="O319" s="67"/>
      <c r="P319" s="186">
        <f>O319*H319</f>
        <v>0</v>
      </c>
      <c r="Q319" s="186">
        <v>0</v>
      </c>
      <c r="R319" s="186">
        <f>Q319*H319</f>
        <v>0</v>
      </c>
      <c r="S319" s="186">
        <v>0</v>
      </c>
      <c r="T319" s="187">
        <f>S319*H319</f>
        <v>0</v>
      </c>
      <c r="U319" s="37"/>
      <c r="V319" s="37"/>
      <c r="W319" s="37"/>
      <c r="X319" s="37"/>
      <c r="Y319" s="37"/>
      <c r="Z319" s="37"/>
      <c r="AA319" s="37"/>
      <c r="AB319" s="37"/>
      <c r="AC319" s="37"/>
      <c r="AD319" s="37"/>
      <c r="AE319" s="37"/>
      <c r="AR319" s="188" t="s">
        <v>181</v>
      </c>
      <c r="AT319" s="188" t="s">
        <v>176</v>
      </c>
      <c r="AU319" s="188" t="s">
        <v>88</v>
      </c>
      <c r="AY319" s="20" t="s">
        <v>174</v>
      </c>
      <c r="BE319" s="189">
        <f>IF(N319="základní",J319,0)</f>
        <v>0</v>
      </c>
      <c r="BF319" s="189">
        <f>IF(N319="snížená",J319,0)</f>
        <v>0</v>
      </c>
      <c r="BG319" s="189">
        <f>IF(N319="zákl. přenesená",J319,0)</f>
        <v>0</v>
      </c>
      <c r="BH319" s="189">
        <f>IF(N319="sníž. přenesená",J319,0)</f>
        <v>0</v>
      </c>
      <c r="BI319" s="189">
        <f>IF(N319="nulová",J319,0)</f>
        <v>0</v>
      </c>
      <c r="BJ319" s="20" t="s">
        <v>86</v>
      </c>
      <c r="BK319" s="189">
        <f>ROUND(I319*H319,2)</f>
        <v>0</v>
      </c>
      <c r="BL319" s="20" t="s">
        <v>181</v>
      </c>
      <c r="BM319" s="188" t="s">
        <v>529</v>
      </c>
    </row>
    <row r="320" spans="1:65" s="2" customFormat="1">
      <c r="A320" s="37"/>
      <c r="B320" s="38"/>
      <c r="C320" s="39"/>
      <c r="D320" s="190" t="s">
        <v>183</v>
      </c>
      <c r="E320" s="39"/>
      <c r="F320" s="191" t="s">
        <v>530</v>
      </c>
      <c r="G320" s="39"/>
      <c r="H320" s="39"/>
      <c r="I320" s="192"/>
      <c r="J320" s="39"/>
      <c r="K320" s="39"/>
      <c r="L320" s="42"/>
      <c r="M320" s="193"/>
      <c r="N320" s="194"/>
      <c r="O320" s="67"/>
      <c r="P320" s="67"/>
      <c r="Q320" s="67"/>
      <c r="R320" s="67"/>
      <c r="S320" s="67"/>
      <c r="T320" s="68"/>
      <c r="U320" s="37"/>
      <c r="V320" s="37"/>
      <c r="W320" s="37"/>
      <c r="X320" s="37"/>
      <c r="Y320" s="37"/>
      <c r="Z320" s="37"/>
      <c r="AA320" s="37"/>
      <c r="AB320" s="37"/>
      <c r="AC320" s="37"/>
      <c r="AD320" s="37"/>
      <c r="AE320" s="37"/>
      <c r="AT320" s="20" t="s">
        <v>183</v>
      </c>
      <c r="AU320" s="20" t="s">
        <v>88</v>
      </c>
    </row>
    <row r="321" spans="1:65" s="2" customFormat="1" ht="44.25" customHeight="1">
      <c r="A321" s="37"/>
      <c r="B321" s="38"/>
      <c r="C321" s="177" t="s">
        <v>531</v>
      </c>
      <c r="D321" s="177" t="s">
        <v>176</v>
      </c>
      <c r="E321" s="178" t="s">
        <v>532</v>
      </c>
      <c r="F321" s="179" t="s">
        <v>533</v>
      </c>
      <c r="G321" s="180" t="s">
        <v>220</v>
      </c>
      <c r="H321" s="181">
        <v>1.8</v>
      </c>
      <c r="I321" s="182"/>
      <c r="J321" s="183">
        <f>ROUND(I321*H321,2)</f>
        <v>0</v>
      </c>
      <c r="K321" s="179" t="s">
        <v>180</v>
      </c>
      <c r="L321" s="42"/>
      <c r="M321" s="184" t="s">
        <v>19</v>
      </c>
      <c r="N321" s="185" t="s">
        <v>49</v>
      </c>
      <c r="O321" s="67"/>
      <c r="P321" s="186">
        <f>O321*H321</f>
        <v>0</v>
      </c>
      <c r="Q321" s="186">
        <v>0</v>
      </c>
      <c r="R321" s="186">
        <f>Q321*H321</f>
        <v>0</v>
      </c>
      <c r="S321" s="186">
        <v>0</v>
      </c>
      <c r="T321" s="187">
        <f>S321*H321</f>
        <v>0</v>
      </c>
      <c r="U321" s="37"/>
      <c r="V321" s="37"/>
      <c r="W321" s="37"/>
      <c r="X321" s="37"/>
      <c r="Y321" s="37"/>
      <c r="Z321" s="37"/>
      <c r="AA321" s="37"/>
      <c r="AB321" s="37"/>
      <c r="AC321" s="37"/>
      <c r="AD321" s="37"/>
      <c r="AE321" s="37"/>
      <c r="AR321" s="188" t="s">
        <v>181</v>
      </c>
      <c r="AT321" s="188" t="s">
        <v>176</v>
      </c>
      <c r="AU321" s="188" t="s">
        <v>88</v>
      </c>
      <c r="AY321" s="20" t="s">
        <v>174</v>
      </c>
      <c r="BE321" s="189">
        <f>IF(N321="základní",J321,0)</f>
        <v>0</v>
      </c>
      <c r="BF321" s="189">
        <f>IF(N321="snížená",J321,0)</f>
        <v>0</v>
      </c>
      <c r="BG321" s="189">
        <f>IF(N321="zákl. přenesená",J321,0)</f>
        <v>0</v>
      </c>
      <c r="BH321" s="189">
        <f>IF(N321="sníž. přenesená",J321,0)</f>
        <v>0</v>
      </c>
      <c r="BI321" s="189">
        <f>IF(N321="nulová",J321,0)</f>
        <v>0</v>
      </c>
      <c r="BJ321" s="20" t="s">
        <v>86</v>
      </c>
      <c r="BK321" s="189">
        <f>ROUND(I321*H321,2)</f>
        <v>0</v>
      </c>
      <c r="BL321" s="20" t="s">
        <v>181</v>
      </c>
      <c r="BM321" s="188" t="s">
        <v>534</v>
      </c>
    </row>
    <row r="322" spans="1:65" s="2" customFormat="1">
      <c r="A322" s="37"/>
      <c r="B322" s="38"/>
      <c r="C322" s="39"/>
      <c r="D322" s="190" t="s">
        <v>183</v>
      </c>
      <c r="E322" s="39"/>
      <c r="F322" s="191" t="s">
        <v>535</v>
      </c>
      <c r="G322" s="39"/>
      <c r="H322" s="39"/>
      <c r="I322" s="192"/>
      <c r="J322" s="39"/>
      <c r="K322" s="39"/>
      <c r="L322" s="42"/>
      <c r="M322" s="193"/>
      <c r="N322" s="194"/>
      <c r="O322" s="67"/>
      <c r="P322" s="67"/>
      <c r="Q322" s="67"/>
      <c r="R322" s="67"/>
      <c r="S322" s="67"/>
      <c r="T322" s="68"/>
      <c r="U322" s="37"/>
      <c r="V322" s="37"/>
      <c r="W322" s="37"/>
      <c r="X322" s="37"/>
      <c r="Y322" s="37"/>
      <c r="Z322" s="37"/>
      <c r="AA322" s="37"/>
      <c r="AB322" s="37"/>
      <c r="AC322" s="37"/>
      <c r="AD322" s="37"/>
      <c r="AE322" s="37"/>
      <c r="AT322" s="20" t="s">
        <v>183</v>
      </c>
      <c r="AU322" s="20" t="s">
        <v>88</v>
      </c>
    </row>
    <row r="323" spans="1:65" s="2" customFormat="1" ht="44.25" customHeight="1">
      <c r="A323" s="37"/>
      <c r="B323" s="38"/>
      <c r="C323" s="177" t="s">
        <v>536</v>
      </c>
      <c r="D323" s="177" t="s">
        <v>176</v>
      </c>
      <c r="E323" s="178" t="s">
        <v>537</v>
      </c>
      <c r="F323" s="179" t="s">
        <v>538</v>
      </c>
      <c r="G323" s="180" t="s">
        <v>220</v>
      </c>
      <c r="H323" s="181">
        <v>27.718</v>
      </c>
      <c r="I323" s="182"/>
      <c r="J323" s="183">
        <f>ROUND(I323*H323,2)</f>
        <v>0</v>
      </c>
      <c r="K323" s="179" t="s">
        <v>180</v>
      </c>
      <c r="L323" s="42"/>
      <c r="M323" s="184" t="s">
        <v>19</v>
      </c>
      <c r="N323" s="185" t="s">
        <v>49</v>
      </c>
      <c r="O323" s="67"/>
      <c r="P323" s="186">
        <f>O323*H323</f>
        <v>0</v>
      </c>
      <c r="Q323" s="186">
        <v>0</v>
      </c>
      <c r="R323" s="186">
        <f>Q323*H323</f>
        <v>0</v>
      </c>
      <c r="S323" s="186">
        <v>0</v>
      </c>
      <c r="T323" s="187">
        <f>S323*H323</f>
        <v>0</v>
      </c>
      <c r="U323" s="37"/>
      <c r="V323" s="37"/>
      <c r="W323" s="37"/>
      <c r="X323" s="37"/>
      <c r="Y323" s="37"/>
      <c r="Z323" s="37"/>
      <c r="AA323" s="37"/>
      <c r="AB323" s="37"/>
      <c r="AC323" s="37"/>
      <c r="AD323" s="37"/>
      <c r="AE323" s="37"/>
      <c r="AR323" s="188" t="s">
        <v>181</v>
      </c>
      <c r="AT323" s="188" t="s">
        <v>176</v>
      </c>
      <c r="AU323" s="188" t="s">
        <v>88</v>
      </c>
      <c r="AY323" s="20" t="s">
        <v>174</v>
      </c>
      <c r="BE323" s="189">
        <f>IF(N323="základní",J323,0)</f>
        <v>0</v>
      </c>
      <c r="BF323" s="189">
        <f>IF(N323="snížená",J323,0)</f>
        <v>0</v>
      </c>
      <c r="BG323" s="189">
        <f>IF(N323="zákl. přenesená",J323,0)</f>
        <v>0</v>
      </c>
      <c r="BH323" s="189">
        <f>IF(N323="sníž. přenesená",J323,0)</f>
        <v>0</v>
      </c>
      <c r="BI323" s="189">
        <f>IF(N323="nulová",J323,0)</f>
        <v>0</v>
      </c>
      <c r="BJ323" s="20" t="s">
        <v>86</v>
      </c>
      <c r="BK323" s="189">
        <f>ROUND(I323*H323,2)</f>
        <v>0</v>
      </c>
      <c r="BL323" s="20" t="s">
        <v>181</v>
      </c>
      <c r="BM323" s="188" t="s">
        <v>539</v>
      </c>
    </row>
    <row r="324" spans="1:65" s="2" customFormat="1">
      <c r="A324" s="37"/>
      <c r="B324" s="38"/>
      <c r="C324" s="39"/>
      <c r="D324" s="190" t="s">
        <v>183</v>
      </c>
      <c r="E324" s="39"/>
      <c r="F324" s="191" t="s">
        <v>540</v>
      </c>
      <c r="G324" s="39"/>
      <c r="H324" s="39"/>
      <c r="I324" s="192"/>
      <c r="J324" s="39"/>
      <c r="K324" s="39"/>
      <c r="L324" s="42"/>
      <c r="M324" s="193"/>
      <c r="N324" s="194"/>
      <c r="O324" s="67"/>
      <c r="P324" s="67"/>
      <c r="Q324" s="67"/>
      <c r="R324" s="67"/>
      <c r="S324" s="67"/>
      <c r="T324" s="68"/>
      <c r="U324" s="37"/>
      <c r="V324" s="37"/>
      <c r="W324" s="37"/>
      <c r="X324" s="37"/>
      <c r="Y324" s="37"/>
      <c r="Z324" s="37"/>
      <c r="AA324" s="37"/>
      <c r="AB324" s="37"/>
      <c r="AC324" s="37"/>
      <c r="AD324" s="37"/>
      <c r="AE324" s="37"/>
      <c r="AT324" s="20" t="s">
        <v>183</v>
      </c>
      <c r="AU324" s="20" t="s">
        <v>88</v>
      </c>
    </row>
    <row r="325" spans="1:65" s="2" customFormat="1" ht="66.75" customHeight="1">
      <c r="A325" s="37"/>
      <c r="B325" s="38"/>
      <c r="C325" s="177" t="s">
        <v>541</v>
      </c>
      <c r="D325" s="177" t="s">
        <v>176</v>
      </c>
      <c r="E325" s="178" t="s">
        <v>542</v>
      </c>
      <c r="F325" s="179" t="s">
        <v>543</v>
      </c>
      <c r="G325" s="180" t="s">
        <v>220</v>
      </c>
      <c r="H325" s="181">
        <v>75.376000000000005</v>
      </c>
      <c r="I325" s="182"/>
      <c r="J325" s="183">
        <f>ROUND(I325*H325,2)</f>
        <v>0</v>
      </c>
      <c r="K325" s="179" t="s">
        <v>19</v>
      </c>
      <c r="L325" s="42"/>
      <c r="M325" s="184" t="s">
        <v>19</v>
      </c>
      <c r="N325" s="185" t="s">
        <v>49</v>
      </c>
      <c r="O325" s="67"/>
      <c r="P325" s="186">
        <f>O325*H325</f>
        <v>0</v>
      </c>
      <c r="Q325" s="186">
        <v>0</v>
      </c>
      <c r="R325" s="186">
        <f>Q325*H325</f>
        <v>0</v>
      </c>
      <c r="S325" s="186">
        <v>0</v>
      </c>
      <c r="T325" s="187">
        <f>S325*H325</f>
        <v>0</v>
      </c>
      <c r="U325" s="37"/>
      <c r="V325" s="37"/>
      <c r="W325" s="37"/>
      <c r="X325" s="37"/>
      <c r="Y325" s="37"/>
      <c r="Z325" s="37"/>
      <c r="AA325" s="37"/>
      <c r="AB325" s="37"/>
      <c r="AC325" s="37"/>
      <c r="AD325" s="37"/>
      <c r="AE325" s="37"/>
      <c r="AR325" s="188" t="s">
        <v>181</v>
      </c>
      <c r="AT325" s="188" t="s">
        <v>176</v>
      </c>
      <c r="AU325" s="188" t="s">
        <v>88</v>
      </c>
      <c r="AY325" s="20" t="s">
        <v>174</v>
      </c>
      <c r="BE325" s="189">
        <f>IF(N325="základní",J325,0)</f>
        <v>0</v>
      </c>
      <c r="BF325" s="189">
        <f>IF(N325="snížená",J325,0)</f>
        <v>0</v>
      </c>
      <c r="BG325" s="189">
        <f>IF(N325="zákl. přenesená",J325,0)</f>
        <v>0</v>
      </c>
      <c r="BH325" s="189">
        <f>IF(N325="sníž. přenesená",J325,0)</f>
        <v>0</v>
      </c>
      <c r="BI325" s="189">
        <f>IF(N325="nulová",J325,0)</f>
        <v>0</v>
      </c>
      <c r="BJ325" s="20" t="s">
        <v>86</v>
      </c>
      <c r="BK325" s="189">
        <f>ROUND(I325*H325,2)</f>
        <v>0</v>
      </c>
      <c r="BL325" s="20" t="s">
        <v>181</v>
      </c>
      <c r="BM325" s="188" t="s">
        <v>544</v>
      </c>
    </row>
    <row r="326" spans="1:65" s="12" customFormat="1" ht="22.8" customHeight="1">
      <c r="B326" s="161"/>
      <c r="C326" s="162"/>
      <c r="D326" s="163" t="s">
        <v>77</v>
      </c>
      <c r="E326" s="175" t="s">
        <v>545</v>
      </c>
      <c r="F326" s="175" t="s">
        <v>546</v>
      </c>
      <c r="G326" s="162"/>
      <c r="H326" s="162"/>
      <c r="I326" s="165"/>
      <c r="J326" s="176">
        <f>BK326</f>
        <v>0</v>
      </c>
      <c r="K326" s="162"/>
      <c r="L326" s="167"/>
      <c r="M326" s="168"/>
      <c r="N326" s="169"/>
      <c r="O326" s="169"/>
      <c r="P326" s="170">
        <f>SUM(P327:P328)</f>
        <v>0</v>
      </c>
      <c r="Q326" s="169"/>
      <c r="R326" s="170">
        <f>SUM(R327:R328)</f>
        <v>0</v>
      </c>
      <c r="S326" s="169"/>
      <c r="T326" s="171">
        <f>SUM(T327:T328)</f>
        <v>0</v>
      </c>
      <c r="AR326" s="172" t="s">
        <v>86</v>
      </c>
      <c r="AT326" s="173" t="s">
        <v>77</v>
      </c>
      <c r="AU326" s="173" t="s">
        <v>86</v>
      </c>
      <c r="AY326" s="172" t="s">
        <v>174</v>
      </c>
      <c r="BK326" s="174">
        <f>SUM(BK327:BK328)</f>
        <v>0</v>
      </c>
    </row>
    <row r="327" spans="1:65" s="2" customFormat="1" ht="66.75" customHeight="1">
      <c r="A327" s="37"/>
      <c r="B327" s="38"/>
      <c r="C327" s="177" t="s">
        <v>547</v>
      </c>
      <c r="D327" s="177" t="s">
        <v>176</v>
      </c>
      <c r="E327" s="178" t="s">
        <v>548</v>
      </c>
      <c r="F327" s="179" t="s">
        <v>549</v>
      </c>
      <c r="G327" s="180" t="s">
        <v>220</v>
      </c>
      <c r="H327" s="181">
        <v>12.319000000000001</v>
      </c>
      <c r="I327" s="182"/>
      <c r="J327" s="183">
        <f>ROUND(I327*H327,2)</f>
        <v>0</v>
      </c>
      <c r="K327" s="179" t="s">
        <v>180</v>
      </c>
      <c r="L327" s="42"/>
      <c r="M327" s="184" t="s">
        <v>19</v>
      </c>
      <c r="N327" s="185" t="s">
        <v>49</v>
      </c>
      <c r="O327" s="67"/>
      <c r="P327" s="186">
        <f>O327*H327</f>
        <v>0</v>
      </c>
      <c r="Q327" s="186">
        <v>0</v>
      </c>
      <c r="R327" s="186">
        <f>Q327*H327</f>
        <v>0</v>
      </c>
      <c r="S327" s="186">
        <v>0</v>
      </c>
      <c r="T327" s="187">
        <f>S327*H327</f>
        <v>0</v>
      </c>
      <c r="U327" s="37"/>
      <c r="V327" s="37"/>
      <c r="W327" s="37"/>
      <c r="X327" s="37"/>
      <c r="Y327" s="37"/>
      <c r="Z327" s="37"/>
      <c r="AA327" s="37"/>
      <c r="AB327" s="37"/>
      <c r="AC327" s="37"/>
      <c r="AD327" s="37"/>
      <c r="AE327" s="37"/>
      <c r="AR327" s="188" t="s">
        <v>181</v>
      </c>
      <c r="AT327" s="188" t="s">
        <v>176</v>
      </c>
      <c r="AU327" s="188" t="s">
        <v>88</v>
      </c>
      <c r="AY327" s="20" t="s">
        <v>174</v>
      </c>
      <c r="BE327" s="189">
        <f>IF(N327="základní",J327,0)</f>
        <v>0</v>
      </c>
      <c r="BF327" s="189">
        <f>IF(N327="snížená",J327,0)</f>
        <v>0</v>
      </c>
      <c r="BG327" s="189">
        <f>IF(N327="zákl. přenesená",J327,0)</f>
        <v>0</v>
      </c>
      <c r="BH327" s="189">
        <f>IF(N327="sníž. přenesená",J327,0)</f>
        <v>0</v>
      </c>
      <c r="BI327" s="189">
        <f>IF(N327="nulová",J327,0)</f>
        <v>0</v>
      </c>
      <c r="BJ327" s="20" t="s">
        <v>86</v>
      </c>
      <c r="BK327" s="189">
        <f>ROUND(I327*H327,2)</f>
        <v>0</v>
      </c>
      <c r="BL327" s="20" t="s">
        <v>181</v>
      </c>
      <c r="BM327" s="188" t="s">
        <v>397</v>
      </c>
    </row>
    <row r="328" spans="1:65" s="2" customFormat="1">
      <c r="A328" s="37"/>
      <c r="B328" s="38"/>
      <c r="C328" s="39"/>
      <c r="D328" s="190" t="s">
        <v>183</v>
      </c>
      <c r="E328" s="39"/>
      <c r="F328" s="191" t="s">
        <v>550</v>
      </c>
      <c r="G328" s="39"/>
      <c r="H328" s="39"/>
      <c r="I328" s="192"/>
      <c r="J328" s="39"/>
      <c r="K328" s="39"/>
      <c r="L328" s="42"/>
      <c r="M328" s="193"/>
      <c r="N328" s="194"/>
      <c r="O328" s="67"/>
      <c r="P328" s="67"/>
      <c r="Q328" s="67"/>
      <c r="R328" s="67"/>
      <c r="S328" s="67"/>
      <c r="T328" s="68"/>
      <c r="U328" s="37"/>
      <c r="V328" s="37"/>
      <c r="W328" s="37"/>
      <c r="X328" s="37"/>
      <c r="Y328" s="37"/>
      <c r="Z328" s="37"/>
      <c r="AA328" s="37"/>
      <c r="AB328" s="37"/>
      <c r="AC328" s="37"/>
      <c r="AD328" s="37"/>
      <c r="AE328" s="37"/>
      <c r="AT328" s="20" t="s">
        <v>183</v>
      </c>
      <c r="AU328" s="20" t="s">
        <v>88</v>
      </c>
    </row>
    <row r="329" spans="1:65" s="12" customFormat="1" ht="25.95" customHeight="1">
      <c r="B329" s="161"/>
      <c r="C329" s="162"/>
      <c r="D329" s="163" t="s">
        <v>77</v>
      </c>
      <c r="E329" s="164" t="s">
        <v>551</v>
      </c>
      <c r="F329" s="164" t="s">
        <v>552</v>
      </c>
      <c r="G329" s="162"/>
      <c r="H329" s="162"/>
      <c r="I329" s="165"/>
      <c r="J329" s="166">
        <f>BK329</f>
        <v>0</v>
      </c>
      <c r="K329" s="162"/>
      <c r="L329" s="167"/>
      <c r="M329" s="168"/>
      <c r="N329" s="169"/>
      <c r="O329" s="169"/>
      <c r="P329" s="170">
        <f>P330+P409+P461+P470+P477+P480+P593+P836+P855+P893+P930+P963+P1036+P1065+P1192</f>
        <v>0</v>
      </c>
      <c r="Q329" s="169"/>
      <c r="R329" s="170">
        <f>R330+R409+R461+R470+R477+R480+R593+R836+R855+R893+R930+R963+R1036+R1065+R1192</f>
        <v>151.97824551458004</v>
      </c>
      <c r="S329" s="169"/>
      <c r="T329" s="171">
        <f>T330+T409+T461+T470+T477+T480+T593+T836+T855+T893+T930+T963+T1036+T1065+T1192</f>
        <v>27.873791780000001</v>
      </c>
      <c r="AR329" s="172" t="s">
        <v>88</v>
      </c>
      <c r="AT329" s="173" t="s">
        <v>77</v>
      </c>
      <c r="AU329" s="173" t="s">
        <v>78</v>
      </c>
      <c r="AY329" s="172" t="s">
        <v>174</v>
      </c>
      <c r="BK329" s="174">
        <f>BK330+BK409+BK461+BK470+BK477+BK480+BK593+BK836+BK855+BK893+BK930+BK963+BK1036+BK1065+BK1192</f>
        <v>0</v>
      </c>
    </row>
    <row r="330" spans="1:65" s="12" customFormat="1" ht="22.8" customHeight="1">
      <c r="B330" s="161"/>
      <c r="C330" s="162"/>
      <c r="D330" s="163" t="s">
        <v>77</v>
      </c>
      <c r="E330" s="175" t="s">
        <v>553</v>
      </c>
      <c r="F330" s="175" t="s">
        <v>554</v>
      </c>
      <c r="G330" s="162"/>
      <c r="H330" s="162"/>
      <c r="I330" s="165"/>
      <c r="J330" s="176">
        <f>BK330</f>
        <v>0</v>
      </c>
      <c r="K330" s="162"/>
      <c r="L330" s="167"/>
      <c r="M330" s="168"/>
      <c r="N330" s="169"/>
      <c r="O330" s="169"/>
      <c r="P330" s="170">
        <f>SUM(P331:P408)</f>
        <v>0</v>
      </c>
      <c r="Q330" s="169"/>
      <c r="R330" s="170">
        <f>SUM(R331:R408)</f>
        <v>3.7654386400000006</v>
      </c>
      <c r="S330" s="169"/>
      <c r="T330" s="171">
        <f>SUM(T331:T408)</f>
        <v>6.12607328</v>
      </c>
      <c r="AR330" s="172" t="s">
        <v>88</v>
      </c>
      <c r="AT330" s="173" t="s">
        <v>77</v>
      </c>
      <c r="AU330" s="173" t="s">
        <v>86</v>
      </c>
      <c r="AY330" s="172" t="s">
        <v>174</v>
      </c>
      <c r="BK330" s="174">
        <f>SUM(BK331:BK408)</f>
        <v>0</v>
      </c>
    </row>
    <row r="331" spans="1:65" s="2" customFormat="1" ht="24.15" customHeight="1">
      <c r="A331" s="37"/>
      <c r="B331" s="38"/>
      <c r="C331" s="177" t="s">
        <v>555</v>
      </c>
      <c r="D331" s="177" t="s">
        <v>176</v>
      </c>
      <c r="E331" s="178" t="s">
        <v>556</v>
      </c>
      <c r="F331" s="179" t="s">
        <v>557</v>
      </c>
      <c r="G331" s="180" t="s">
        <v>111</v>
      </c>
      <c r="H331" s="181">
        <v>162.44800000000001</v>
      </c>
      <c r="I331" s="182"/>
      <c r="J331" s="183">
        <f>ROUND(I331*H331,2)</f>
        <v>0</v>
      </c>
      <c r="K331" s="179" t="s">
        <v>180</v>
      </c>
      <c r="L331" s="42"/>
      <c r="M331" s="184" t="s">
        <v>19</v>
      </c>
      <c r="N331" s="185" t="s">
        <v>49</v>
      </c>
      <c r="O331" s="67"/>
      <c r="P331" s="186">
        <f>O331*H331</f>
        <v>0</v>
      </c>
      <c r="Q331" s="186">
        <v>0</v>
      </c>
      <c r="R331" s="186">
        <f>Q331*H331</f>
        <v>0</v>
      </c>
      <c r="S331" s="186">
        <v>6.6E-4</v>
      </c>
      <c r="T331" s="187">
        <f>S331*H331</f>
        <v>0.10721568000000001</v>
      </c>
      <c r="U331" s="37"/>
      <c r="V331" s="37"/>
      <c r="W331" s="37"/>
      <c r="X331" s="37"/>
      <c r="Y331" s="37"/>
      <c r="Z331" s="37"/>
      <c r="AA331" s="37"/>
      <c r="AB331" s="37"/>
      <c r="AC331" s="37"/>
      <c r="AD331" s="37"/>
      <c r="AE331" s="37"/>
      <c r="AR331" s="188" t="s">
        <v>267</v>
      </c>
      <c r="AT331" s="188" t="s">
        <v>176</v>
      </c>
      <c r="AU331" s="188" t="s">
        <v>88</v>
      </c>
      <c r="AY331" s="20" t="s">
        <v>174</v>
      </c>
      <c r="BE331" s="189">
        <f>IF(N331="základní",J331,0)</f>
        <v>0</v>
      </c>
      <c r="BF331" s="189">
        <f>IF(N331="snížená",J331,0)</f>
        <v>0</v>
      </c>
      <c r="BG331" s="189">
        <f>IF(N331="zákl. přenesená",J331,0)</f>
        <v>0</v>
      </c>
      <c r="BH331" s="189">
        <f>IF(N331="sníž. přenesená",J331,0)</f>
        <v>0</v>
      </c>
      <c r="BI331" s="189">
        <f>IF(N331="nulová",J331,0)</f>
        <v>0</v>
      </c>
      <c r="BJ331" s="20" t="s">
        <v>86</v>
      </c>
      <c r="BK331" s="189">
        <f>ROUND(I331*H331,2)</f>
        <v>0</v>
      </c>
      <c r="BL331" s="20" t="s">
        <v>267</v>
      </c>
      <c r="BM331" s="188" t="s">
        <v>558</v>
      </c>
    </row>
    <row r="332" spans="1:65" s="2" customFormat="1">
      <c r="A332" s="37"/>
      <c r="B332" s="38"/>
      <c r="C332" s="39"/>
      <c r="D332" s="190" t="s">
        <v>183</v>
      </c>
      <c r="E332" s="39"/>
      <c r="F332" s="191" t="s">
        <v>559</v>
      </c>
      <c r="G332" s="39"/>
      <c r="H332" s="39"/>
      <c r="I332" s="192"/>
      <c r="J332" s="39"/>
      <c r="K332" s="39"/>
      <c r="L332" s="42"/>
      <c r="M332" s="193"/>
      <c r="N332" s="194"/>
      <c r="O332" s="67"/>
      <c r="P332" s="67"/>
      <c r="Q332" s="67"/>
      <c r="R332" s="67"/>
      <c r="S332" s="67"/>
      <c r="T332" s="68"/>
      <c r="U332" s="37"/>
      <c r="V332" s="37"/>
      <c r="W332" s="37"/>
      <c r="X332" s="37"/>
      <c r="Y332" s="37"/>
      <c r="Z332" s="37"/>
      <c r="AA332" s="37"/>
      <c r="AB332" s="37"/>
      <c r="AC332" s="37"/>
      <c r="AD332" s="37"/>
      <c r="AE332" s="37"/>
      <c r="AT332" s="20" t="s">
        <v>183</v>
      </c>
      <c r="AU332" s="20" t="s">
        <v>88</v>
      </c>
    </row>
    <row r="333" spans="1:65" s="13" customFormat="1">
      <c r="B333" s="195"/>
      <c r="C333" s="196"/>
      <c r="D333" s="197" t="s">
        <v>195</v>
      </c>
      <c r="E333" s="198" t="s">
        <v>19</v>
      </c>
      <c r="F333" s="199" t="s">
        <v>109</v>
      </c>
      <c r="G333" s="196"/>
      <c r="H333" s="200">
        <v>162.44800000000001</v>
      </c>
      <c r="I333" s="201"/>
      <c r="J333" s="196"/>
      <c r="K333" s="196"/>
      <c r="L333" s="202"/>
      <c r="M333" s="203"/>
      <c r="N333" s="204"/>
      <c r="O333" s="204"/>
      <c r="P333" s="204"/>
      <c r="Q333" s="204"/>
      <c r="R333" s="204"/>
      <c r="S333" s="204"/>
      <c r="T333" s="205"/>
      <c r="AT333" s="206" t="s">
        <v>195</v>
      </c>
      <c r="AU333" s="206" t="s">
        <v>88</v>
      </c>
      <c r="AV333" s="13" t="s">
        <v>88</v>
      </c>
      <c r="AW333" s="13" t="s">
        <v>35</v>
      </c>
      <c r="AX333" s="13" t="s">
        <v>86</v>
      </c>
      <c r="AY333" s="206" t="s">
        <v>174</v>
      </c>
    </row>
    <row r="334" spans="1:65" s="2" customFormat="1">
      <c r="A334" s="37"/>
      <c r="B334" s="38"/>
      <c r="C334" s="39"/>
      <c r="D334" s="197" t="s">
        <v>360</v>
      </c>
      <c r="E334" s="39"/>
      <c r="F334" s="228" t="s">
        <v>475</v>
      </c>
      <c r="G334" s="39"/>
      <c r="H334" s="39"/>
      <c r="I334" s="39"/>
      <c r="J334" s="39"/>
      <c r="K334" s="39"/>
      <c r="L334" s="42"/>
      <c r="M334" s="193"/>
      <c r="N334" s="194"/>
      <c r="O334" s="67"/>
      <c r="P334" s="67"/>
      <c r="Q334" s="67"/>
      <c r="R334" s="67"/>
      <c r="S334" s="67"/>
      <c r="T334" s="68"/>
      <c r="U334" s="37"/>
      <c r="V334" s="37"/>
      <c r="W334" s="37"/>
      <c r="X334" s="37"/>
      <c r="Y334" s="37"/>
      <c r="Z334" s="37"/>
      <c r="AA334" s="37"/>
      <c r="AB334" s="37"/>
      <c r="AC334" s="37"/>
      <c r="AD334" s="37"/>
      <c r="AE334" s="37"/>
      <c r="AU334" s="20" t="s">
        <v>88</v>
      </c>
    </row>
    <row r="335" spans="1:65" s="2" customFormat="1">
      <c r="A335" s="37"/>
      <c r="B335" s="38"/>
      <c r="C335" s="39"/>
      <c r="D335" s="197" t="s">
        <v>360</v>
      </c>
      <c r="E335" s="39"/>
      <c r="F335" s="229" t="s">
        <v>476</v>
      </c>
      <c r="G335" s="39"/>
      <c r="H335" s="230">
        <v>162.44800000000001</v>
      </c>
      <c r="I335" s="39"/>
      <c r="J335" s="39"/>
      <c r="K335" s="39"/>
      <c r="L335" s="42"/>
      <c r="M335" s="193"/>
      <c r="N335" s="194"/>
      <c r="O335" s="67"/>
      <c r="P335" s="67"/>
      <c r="Q335" s="67"/>
      <c r="R335" s="67"/>
      <c r="S335" s="67"/>
      <c r="T335" s="68"/>
      <c r="U335" s="37"/>
      <c r="V335" s="37"/>
      <c r="W335" s="37"/>
      <c r="X335" s="37"/>
      <c r="Y335" s="37"/>
      <c r="Z335" s="37"/>
      <c r="AA335" s="37"/>
      <c r="AB335" s="37"/>
      <c r="AC335" s="37"/>
      <c r="AD335" s="37"/>
      <c r="AE335" s="37"/>
      <c r="AU335" s="20" t="s">
        <v>88</v>
      </c>
    </row>
    <row r="336" spans="1:65" s="2" customFormat="1" ht="33" customHeight="1">
      <c r="A336" s="37"/>
      <c r="B336" s="38"/>
      <c r="C336" s="177" t="s">
        <v>560</v>
      </c>
      <c r="D336" s="177" t="s">
        <v>176</v>
      </c>
      <c r="E336" s="178" t="s">
        <v>561</v>
      </c>
      <c r="F336" s="179" t="s">
        <v>562</v>
      </c>
      <c r="G336" s="180" t="s">
        <v>111</v>
      </c>
      <c r="H336" s="181">
        <v>162.44800000000001</v>
      </c>
      <c r="I336" s="182"/>
      <c r="J336" s="183">
        <f>ROUND(I336*H336,2)</f>
        <v>0</v>
      </c>
      <c r="K336" s="179" t="s">
        <v>180</v>
      </c>
      <c r="L336" s="42"/>
      <c r="M336" s="184" t="s">
        <v>19</v>
      </c>
      <c r="N336" s="185" t="s">
        <v>49</v>
      </c>
      <c r="O336" s="67"/>
      <c r="P336" s="186">
        <f>O336*H336</f>
        <v>0</v>
      </c>
      <c r="Q336" s="186">
        <v>0</v>
      </c>
      <c r="R336" s="186">
        <f>Q336*H336</f>
        <v>0</v>
      </c>
      <c r="S336" s="186">
        <v>5.4999999999999997E-3</v>
      </c>
      <c r="T336" s="187">
        <f>S336*H336</f>
        <v>0.89346400000000004</v>
      </c>
      <c r="U336" s="37"/>
      <c r="V336" s="37"/>
      <c r="W336" s="37"/>
      <c r="X336" s="37"/>
      <c r="Y336" s="37"/>
      <c r="Z336" s="37"/>
      <c r="AA336" s="37"/>
      <c r="AB336" s="37"/>
      <c r="AC336" s="37"/>
      <c r="AD336" s="37"/>
      <c r="AE336" s="37"/>
      <c r="AR336" s="188" t="s">
        <v>267</v>
      </c>
      <c r="AT336" s="188" t="s">
        <v>176</v>
      </c>
      <c r="AU336" s="188" t="s">
        <v>88</v>
      </c>
      <c r="AY336" s="20" t="s">
        <v>174</v>
      </c>
      <c r="BE336" s="189">
        <f>IF(N336="základní",J336,0)</f>
        <v>0</v>
      </c>
      <c r="BF336" s="189">
        <f>IF(N336="snížená",J336,0)</f>
        <v>0</v>
      </c>
      <c r="BG336" s="189">
        <f>IF(N336="zákl. přenesená",J336,0)</f>
        <v>0</v>
      </c>
      <c r="BH336" s="189">
        <f>IF(N336="sníž. přenesená",J336,0)</f>
        <v>0</v>
      </c>
      <c r="BI336" s="189">
        <f>IF(N336="nulová",J336,0)</f>
        <v>0</v>
      </c>
      <c r="BJ336" s="20" t="s">
        <v>86</v>
      </c>
      <c r="BK336" s="189">
        <f>ROUND(I336*H336,2)</f>
        <v>0</v>
      </c>
      <c r="BL336" s="20" t="s">
        <v>267</v>
      </c>
      <c r="BM336" s="188" t="s">
        <v>563</v>
      </c>
    </row>
    <row r="337" spans="1:65" s="2" customFormat="1">
      <c r="A337" s="37"/>
      <c r="B337" s="38"/>
      <c r="C337" s="39"/>
      <c r="D337" s="190" t="s">
        <v>183</v>
      </c>
      <c r="E337" s="39"/>
      <c r="F337" s="191" t="s">
        <v>564</v>
      </c>
      <c r="G337" s="39"/>
      <c r="H337" s="39"/>
      <c r="I337" s="192"/>
      <c r="J337" s="39"/>
      <c r="K337" s="39"/>
      <c r="L337" s="42"/>
      <c r="M337" s="193"/>
      <c r="N337" s="194"/>
      <c r="O337" s="67"/>
      <c r="P337" s="67"/>
      <c r="Q337" s="67"/>
      <c r="R337" s="67"/>
      <c r="S337" s="67"/>
      <c r="T337" s="68"/>
      <c r="U337" s="37"/>
      <c r="V337" s="37"/>
      <c r="W337" s="37"/>
      <c r="X337" s="37"/>
      <c r="Y337" s="37"/>
      <c r="Z337" s="37"/>
      <c r="AA337" s="37"/>
      <c r="AB337" s="37"/>
      <c r="AC337" s="37"/>
      <c r="AD337" s="37"/>
      <c r="AE337" s="37"/>
      <c r="AT337" s="20" t="s">
        <v>183</v>
      </c>
      <c r="AU337" s="20" t="s">
        <v>88</v>
      </c>
    </row>
    <row r="338" spans="1:65" s="13" customFormat="1">
      <c r="B338" s="195"/>
      <c r="C338" s="196"/>
      <c r="D338" s="197" t="s">
        <v>195</v>
      </c>
      <c r="E338" s="198" t="s">
        <v>19</v>
      </c>
      <c r="F338" s="199" t="s">
        <v>109</v>
      </c>
      <c r="G338" s="196"/>
      <c r="H338" s="200">
        <v>162.44800000000001</v>
      </c>
      <c r="I338" s="201"/>
      <c r="J338" s="196"/>
      <c r="K338" s="196"/>
      <c r="L338" s="202"/>
      <c r="M338" s="203"/>
      <c r="N338" s="204"/>
      <c r="O338" s="204"/>
      <c r="P338" s="204"/>
      <c r="Q338" s="204"/>
      <c r="R338" s="204"/>
      <c r="S338" s="204"/>
      <c r="T338" s="205"/>
      <c r="AT338" s="206" t="s">
        <v>195</v>
      </c>
      <c r="AU338" s="206" t="s">
        <v>88</v>
      </c>
      <c r="AV338" s="13" t="s">
        <v>88</v>
      </c>
      <c r="AW338" s="13" t="s">
        <v>35</v>
      </c>
      <c r="AX338" s="13" t="s">
        <v>86</v>
      </c>
      <c r="AY338" s="206" t="s">
        <v>174</v>
      </c>
    </row>
    <row r="339" spans="1:65" s="2" customFormat="1">
      <c r="A339" s="37"/>
      <c r="B339" s="38"/>
      <c r="C339" s="39"/>
      <c r="D339" s="197" t="s">
        <v>360</v>
      </c>
      <c r="E339" s="39"/>
      <c r="F339" s="228" t="s">
        <v>475</v>
      </c>
      <c r="G339" s="39"/>
      <c r="H339" s="39"/>
      <c r="I339" s="39"/>
      <c r="J339" s="39"/>
      <c r="K339" s="39"/>
      <c r="L339" s="42"/>
      <c r="M339" s="193"/>
      <c r="N339" s="194"/>
      <c r="O339" s="67"/>
      <c r="P339" s="67"/>
      <c r="Q339" s="67"/>
      <c r="R339" s="67"/>
      <c r="S339" s="67"/>
      <c r="T339" s="68"/>
      <c r="U339" s="37"/>
      <c r="V339" s="37"/>
      <c r="W339" s="37"/>
      <c r="X339" s="37"/>
      <c r="Y339" s="37"/>
      <c r="Z339" s="37"/>
      <c r="AA339" s="37"/>
      <c r="AB339" s="37"/>
      <c r="AC339" s="37"/>
      <c r="AD339" s="37"/>
      <c r="AE339" s="37"/>
      <c r="AU339" s="20" t="s">
        <v>88</v>
      </c>
    </row>
    <row r="340" spans="1:65" s="2" customFormat="1">
      <c r="A340" s="37"/>
      <c r="B340" s="38"/>
      <c r="C340" s="39"/>
      <c r="D340" s="197" t="s">
        <v>360</v>
      </c>
      <c r="E340" s="39"/>
      <c r="F340" s="229" t="s">
        <v>476</v>
      </c>
      <c r="G340" s="39"/>
      <c r="H340" s="230">
        <v>162.44800000000001</v>
      </c>
      <c r="I340" s="39"/>
      <c r="J340" s="39"/>
      <c r="K340" s="39"/>
      <c r="L340" s="42"/>
      <c r="M340" s="193"/>
      <c r="N340" s="194"/>
      <c r="O340" s="67"/>
      <c r="P340" s="67"/>
      <c r="Q340" s="67"/>
      <c r="R340" s="67"/>
      <c r="S340" s="67"/>
      <c r="T340" s="68"/>
      <c r="U340" s="37"/>
      <c r="V340" s="37"/>
      <c r="W340" s="37"/>
      <c r="X340" s="37"/>
      <c r="Y340" s="37"/>
      <c r="Z340" s="37"/>
      <c r="AA340" s="37"/>
      <c r="AB340" s="37"/>
      <c r="AC340" s="37"/>
      <c r="AD340" s="37"/>
      <c r="AE340" s="37"/>
      <c r="AU340" s="20" t="s">
        <v>88</v>
      </c>
    </row>
    <row r="341" spans="1:65" s="2" customFormat="1" ht="33" customHeight="1">
      <c r="A341" s="37"/>
      <c r="B341" s="38"/>
      <c r="C341" s="177" t="s">
        <v>565</v>
      </c>
      <c r="D341" s="177" t="s">
        <v>176</v>
      </c>
      <c r="E341" s="178" t="s">
        <v>566</v>
      </c>
      <c r="F341" s="179" t="s">
        <v>567</v>
      </c>
      <c r="G341" s="180" t="s">
        <v>111</v>
      </c>
      <c r="H341" s="181">
        <v>162.44800000000001</v>
      </c>
      <c r="I341" s="182"/>
      <c r="J341" s="183">
        <f>ROUND(I341*H341,2)</f>
        <v>0</v>
      </c>
      <c r="K341" s="179" t="s">
        <v>180</v>
      </c>
      <c r="L341" s="42"/>
      <c r="M341" s="184" t="s">
        <v>19</v>
      </c>
      <c r="N341" s="185" t="s">
        <v>49</v>
      </c>
      <c r="O341" s="67"/>
      <c r="P341" s="186">
        <f>O341*H341</f>
        <v>0</v>
      </c>
      <c r="Q341" s="186">
        <v>0</v>
      </c>
      <c r="R341" s="186">
        <f>Q341*H341</f>
        <v>0</v>
      </c>
      <c r="S341" s="186">
        <v>1.0999999999999999E-2</v>
      </c>
      <c r="T341" s="187">
        <f>S341*H341</f>
        <v>1.7869280000000001</v>
      </c>
      <c r="U341" s="37"/>
      <c r="V341" s="37"/>
      <c r="W341" s="37"/>
      <c r="X341" s="37"/>
      <c r="Y341" s="37"/>
      <c r="Z341" s="37"/>
      <c r="AA341" s="37"/>
      <c r="AB341" s="37"/>
      <c r="AC341" s="37"/>
      <c r="AD341" s="37"/>
      <c r="AE341" s="37"/>
      <c r="AR341" s="188" t="s">
        <v>267</v>
      </c>
      <c r="AT341" s="188" t="s">
        <v>176</v>
      </c>
      <c r="AU341" s="188" t="s">
        <v>88</v>
      </c>
      <c r="AY341" s="20" t="s">
        <v>174</v>
      </c>
      <c r="BE341" s="189">
        <f>IF(N341="základní",J341,0)</f>
        <v>0</v>
      </c>
      <c r="BF341" s="189">
        <f>IF(N341="snížená",J341,0)</f>
        <v>0</v>
      </c>
      <c r="BG341" s="189">
        <f>IF(N341="zákl. přenesená",J341,0)</f>
        <v>0</v>
      </c>
      <c r="BH341" s="189">
        <f>IF(N341="sníž. přenesená",J341,0)</f>
        <v>0</v>
      </c>
      <c r="BI341" s="189">
        <f>IF(N341="nulová",J341,0)</f>
        <v>0</v>
      </c>
      <c r="BJ341" s="20" t="s">
        <v>86</v>
      </c>
      <c r="BK341" s="189">
        <f>ROUND(I341*H341,2)</f>
        <v>0</v>
      </c>
      <c r="BL341" s="20" t="s">
        <v>267</v>
      </c>
      <c r="BM341" s="188" t="s">
        <v>568</v>
      </c>
    </row>
    <row r="342" spans="1:65" s="2" customFormat="1">
      <c r="A342" s="37"/>
      <c r="B342" s="38"/>
      <c r="C342" s="39"/>
      <c r="D342" s="190" t="s">
        <v>183</v>
      </c>
      <c r="E342" s="39"/>
      <c r="F342" s="191" t="s">
        <v>569</v>
      </c>
      <c r="G342" s="39"/>
      <c r="H342" s="39"/>
      <c r="I342" s="192"/>
      <c r="J342" s="39"/>
      <c r="K342" s="39"/>
      <c r="L342" s="42"/>
      <c r="M342" s="193"/>
      <c r="N342" s="194"/>
      <c r="O342" s="67"/>
      <c r="P342" s="67"/>
      <c r="Q342" s="67"/>
      <c r="R342" s="67"/>
      <c r="S342" s="67"/>
      <c r="T342" s="68"/>
      <c r="U342" s="37"/>
      <c r="V342" s="37"/>
      <c r="W342" s="37"/>
      <c r="X342" s="37"/>
      <c r="Y342" s="37"/>
      <c r="Z342" s="37"/>
      <c r="AA342" s="37"/>
      <c r="AB342" s="37"/>
      <c r="AC342" s="37"/>
      <c r="AD342" s="37"/>
      <c r="AE342" s="37"/>
      <c r="AT342" s="20" t="s">
        <v>183</v>
      </c>
      <c r="AU342" s="20" t="s">
        <v>88</v>
      </c>
    </row>
    <row r="343" spans="1:65" s="13" customFormat="1">
      <c r="B343" s="195"/>
      <c r="C343" s="196"/>
      <c r="D343" s="197" t="s">
        <v>195</v>
      </c>
      <c r="E343" s="198" t="s">
        <v>19</v>
      </c>
      <c r="F343" s="199" t="s">
        <v>109</v>
      </c>
      <c r="G343" s="196"/>
      <c r="H343" s="200">
        <v>162.44800000000001</v>
      </c>
      <c r="I343" s="201"/>
      <c r="J343" s="196"/>
      <c r="K343" s="196"/>
      <c r="L343" s="202"/>
      <c r="M343" s="203"/>
      <c r="N343" s="204"/>
      <c r="O343" s="204"/>
      <c r="P343" s="204"/>
      <c r="Q343" s="204"/>
      <c r="R343" s="204"/>
      <c r="S343" s="204"/>
      <c r="T343" s="205"/>
      <c r="AT343" s="206" t="s">
        <v>195</v>
      </c>
      <c r="AU343" s="206" t="s">
        <v>88</v>
      </c>
      <c r="AV343" s="13" t="s">
        <v>88</v>
      </c>
      <c r="AW343" s="13" t="s">
        <v>35</v>
      </c>
      <c r="AX343" s="13" t="s">
        <v>86</v>
      </c>
      <c r="AY343" s="206" t="s">
        <v>174</v>
      </c>
    </row>
    <row r="344" spans="1:65" s="2" customFormat="1">
      <c r="A344" s="37"/>
      <c r="B344" s="38"/>
      <c r="C344" s="39"/>
      <c r="D344" s="197" t="s">
        <v>360</v>
      </c>
      <c r="E344" s="39"/>
      <c r="F344" s="228" t="s">
        <v>475</v>
      </c>
      <c r="G344" s="39"/>
      <c r="H344" s="39"/>
      <c r="I344" s="39"/>
      <c r="J344" s="39"/>
      <c r="K344" s="39"/>
      <c r="L344" s="42"/>
      <c r="M344" s="193"/>
      <c r="N344" s="194"/>
      <c r="O344" s="67"/>
      <c r="P344" s="67"/>
      <c r="Q344" s="67"/>
      <c r="R344" s="67"/>
      <c r="S344" s="67"/>
      <c r="T344" s="68"/>
      <c r="U344" s="37"/>
      <c r="V344" s="37"/>
      <c r="W344" s="37"/>
      <c r="X344" s="37"/>
      <c r="Y344" s="37"/>
      <c r="Z344" s="37"/>
      <c r="AA344" s="37"/>
      <c r="AB344" s="37"/>
      <c r="AC344" s="37"/>
      <c r="AD344" s="37"/>
      <c r="AE344" s="37"/>
      <c r="AU344" s="20" t="s">
        <v>88</v>
      </c>
    </row>
    <row r="345" spans="1:65" s="2" customFormat="1">
      <c r="A345" s="37"/>
      <c r="B345" s="38"/>
      <c r="C345" s="39"/>
      <c r="D345" s="197" t="s">
        <v>360</v>
      </c>
      <c r="E345" s="39"/>
      <c r="F345" s="229" t="s">
        <v>476</v>
      </c>
      <c r="G345" s="39"/>
      <c r="H345" s="230">
        <v>162.44800000000001</v>
      </c>
      <c r="I345" s="39"/>
      <c r="J345" s="39"/>
      <c r="K345" s="39"/>
      <c r="L345" s="42"/>
      <c r="M345" s="193"/>
      <c r="N345" s="194"/>
      <c r="O345" s="67"/>
      <c r="P345" s="67"/>
      <c r="Q345" s="67"/>
      <c r="R345" s="67"/>
      <c r="S345" s="67"/>
      <c r="T345" s="68"/>
      <c r="U345" s="37"/>
      <c r="V345" s="37"/>
      <c r="W345" s="37"/>
      <c r="X345" s="37"/>
      <c r="Y345" s="37"/>
      <c r="Z345" s="37"/>
      <c r="AA345" s="37"/>
      <c r="AB345" s="37"/>
      <c r="AC345" s="37"/>
      <c r="AD345" s="37"/>
      <c r="AE345" s="37"/>
      <c r="AU345" s="20" t="s">
        <v>88</v>
      </c>
    </row>
    <row r="346" spans="1:65" s="2" customFormat="1" ht="33" customHeight="1">
      <c r="A346" s="37"/>
      <c r="B346" s="38"/>
      <c r="C346" s="177" t="s">
        <v>570</v>
      </c>
      <c r="D346" s="177" t="s">
        <v>176</v>
      </c>
      <c r="E346" s="178" t="s">
        <v>571</v>
      </c>
      <c r="F346" s="179" t="s">
        <v>572</v>
      </c>
      <c r="G346" s="180" t="s">
        <v>111</v>
      </c>
      <c r="H346" s="181">
        <v>162.44800000000001</v>
      </c>
      <c r="I346" s="182"/>
      <c r="J346" s="183">
        <f>ROUND(I346*H346,2)</f>
        <v>0</v>
      </c>
      <c r="K346" s="179" t="s">
        <v>180</v>
      </c>
      <c r="L346" s="42"/>
      <c r="M346" s="184" t="s">
        <v>19</v>
      </c>
      <c r="N346" s="185" t="s">
        <v>49</v>
      </c>
      <c r="O346" s="67"/>
      <c r="P346" s="186">
        <f>O346*H346</f>
        <v>0</v>
      </c>
      <c r="Q346" s="186">
        <v>0</v>
      </c>
      <c r="R346" s="186">
        <f>Q346*H346</f>
        <v>0</v>
      </c>
      <c r="S346" s="186">
        <v>1.6500000000000001E-2</v>
      </c>
      <c r="T346" s="187">
        <f>S346*H346</f>
        <v>2.6803920000000003</v>
      </c>
      <c r="U346" s="37"/>
      <c r="V346" s="37"/>
      <c r="W346" s="37"/>
      <c r="X346" s="37"/>
      <c r="Y346" s="37"/>
      <c r="Z346" s="37"/>
      <c r="AA346" s="37"/>
      <c r="AB346" s="37"/>
      <c r="AC346" s="37"/>
      <c r="AD346" s="37"/>
      <c r="AE346" s="37"/>
      <c r="AR346" s="188" t="s">
        <v>267</v>
      </c>
      <c r="AT346" s="188" t="s">
        <v>176</v>
      </c>
      <c r="AU346" s="188" t="s">
        <v>88</v>
      </c>
      <c r="AY346" s="20" t="s">
        <v>174</v>
      </c>
      <c r="BE346" s="189">
        <f>IF(N346="základní",J346,0)</f>
        <v>0</v>
      </c>
      <c r="BF346" s="189">
        <f>IF(N346="snížená",J346,0)</f>
        <v>0</v>
      </c>
      <c r="BG346" s="189">
        <f>IF(N346="zákl. přenesená",J346,0)</f>
        <v>0</v>
      </c>
      <c r="BH346" s="189">
        <f>IF(N346="sníž. přenesená",J346,0)</f>
        <v>0</v>
      </c>
      <c r="BI346" s="189">
        <f>IF(N346="nulová",J346,0)</f>
        <v>0</v>
      </c>
      <c r="BJ346" s="20" t="s">
        <v>86</v>
      </c>
      <c r="BK346" s="189">
        <f>ROUND(I346*H346,2)</f>
        <v>0</v>
      </c>
      <c r="BL346" s="20" t="s">
        <v>267</v>
      </c>
      <c r="BM346" s="188" t="s">
        <v>573</v>
      </c>
    </row>
    <row r="347" spans="1:65" s="2" customFormat="1">
      <c r="A347" s="37"/>
      <c r="B347" s="38"/>
      <c r="C347" s="39"/>
      <c r="D347" s="190" t="s">
        <v>183</v>
      </c>
      <c r="E347" s="39"/>
      <c r="F347" s="191" t="s">
        <v>574</v>
      </c>
      <c r="G347" s="39"/>
      <c r="H347" s="39"/>
      <c r="I347" s="192"/>
      <c r="J347" s="39"/>
      <c r="K347" s="39"/>
      <c r="L347" s="42"/>
      <c r="M347" s="193"/>
      <c r="N347" s="194"/>
      <c r="O347" s="67"/>
      <c r="P347" s="67"/>
      <c r="Q347" s="67"/>
      <c r="R347" s="67"/>
      <c r="S347" s="67"/>
      <c r="T347" s="68"/>
      <c r="U347" s="37"/>
      <c r="V347" s="37"/>
      <c r="W347" s="37"/>
      <c r="X347" s="37"/>
      <c r="Y347" s="37"/>
      <c r="Z347" s="37"/>
      <c r="AA347" s="37"/>
      <c r="AB347" s="37"/>
      <c r="AC347" s="37"/>
      <c r="AD347" s="37"/>
      <c r="AE347" s="37"/>
      <c r="AT347" s="20" t="s">
        <v>183</v>
      </c>
      <c r="AU347" s="20" t="s">
        <v>88</v>
      </c>
    </row>
    <row r="348" spans="1:65" s="13" customFormat="1">
      <c r="B348" s="195"/>
      <c r="C348" s="196"/>
      <c r="D348" s="197" t="s">
        <v>195</v>
      </c>
      <c r="E348" s="198" t="s">
        <v>19</v>
      </c>
      <c r="F348" s="199" t="s">
        <v>109</v>
      </c>
      <c r="G348" s="196"/>
      <c r="H348" s="200">
        <v>162.44800000000001</v>
      </c>
      <c r="I348" s="201"/>
      <c r="J348" s="196"/>
      <c r="K348" s="196"/>
      <c r="L348" s="202"/>
      <c r="M348" s="203"/>
      <c r="N348" s="204"/>
      <c r="O348" s="204"/>
      <c r="P348" s="204"/>
      <c r="Q348" s="204"/>
      <c r="R348" s="204"/>
      <c r="S348" s="204"/>
      <c r="T348" s="205"/>
      <c r="AT348" s="206" t="s">
        <v>195</v>
      </c>
      <c r="AU348" s="206" t="s">
        <v>88</v>
      </c>
      <c r="AV348" s="13" t="s">
        <v>88</v>
      </c>
      <c r="AW348" s="13" t="s">
        <v>35</v>
      </c>
      <c r="AX348" s="13" t="s">
        <v>86</v>
      </c>
      <c r="AY348" s="206" t="s">
        <v>174</v>
      </c>
    </row>
    <row r="349" spans="1:65" s="2" customFormat="1">
      <c r="A349" s="37"/>
      <c r="B349" s="38"/>
      <c r="C349" s="39"/>
      <c r="D349" s="197" t="s">
        <v>360</v>
      </c>
      <c r="E349" s="39"/>
      <c r="F349" s="228" t="s">
        <v>475</v>
      </c>
      <c r="G349" s="39"/>
      <c r="H349" s="39"/>
      <c r="I349" s="39"/>
      <c r="J349" s="39"/>
      <c r="K349" s="39"/>
      <c r="L349" s="42"/>
      <c r="M349" s="193"/>
      <c r="N349" s="194"/>
      <c r="O349" s="67"/>
      <c r="P349" s="67"/>
      <c r="Q349" s="67"/>
      <c r="R349" s="67"/>
      <c r="S349" s="67"/>
      <c r="T349" s="68"/>
      <c r="U349" s="37"/>
      <c r="V349" s="37"/>
      <c r="W349" s="37"/>
      <c r="X349" s="37"/>
      <c r="Y349" s="37"/>
      <c r="Z349" s="37"/>
      <c r="AA349" s="37"/>
      <c r="AB349" s="37"/>
      <c r="AC349" s="37"/>
      <c r="AD349" s="37"/>
      <c r="AE349" s="37"/>
      <c r="AU349" s="20" t="s">
        <v>88</v>
      </c>
    </row>
    <row r="350" spans="1:65" s="2" customFormat="1">
      <c r="A350" s="37"/>
      <c r="B350" s="38"/>
      <c r="C350" s="39"/>
      <c r="D350" s="197" t="s">
        <v>360</v>
      </c>
      <c r="E350" s="39"/>
      <c r="F350" s="229" t="s">
        <v>476</v>
      </c>
      <c r="G350" s="39"/>
      <c r="H350" s="230">
        <v>162.44800000000001</v>
      </c>
      <c r="I350" s="39"/>
      <c r="J350" s="39"/>
      <c r="K350" s="39"/>
      <c r="L350" s="42"/>
      <c r="M350" s="193"/>
      <c r="N350" s="194"/>
      <c r="O350" s="67"/>
      <c r="P350" s="67"/>
      <c r="Q350" s="67"/>
      <c r="R350" s="67"/>
      <c r="S350" s="67"/>
      <c r="T350" s="68"/>
      <c r="U350" s="37"/>
      <c r="V350" s="37"/>
      <c r="W350" s="37"/>
      <c r="X350" s="37"/>
      <c r="Y350" s="37"/>
      <c r="Z350" s="37"/>
      <c r="AA350" s="37"/>
      <c r="AB350" s="37"/>
      <c r="AC350" s="37"/>
      <c r="AD350" s="37"/>
      <c r="AE350" s="37"/>
      <c r="AU350" s="20" t="s">
        <v>88</v>
      </c>
    </row>
    <row r="351" spans="1:65" s="2" customFormat="1" ht="37.799999999999997" customHeight="1">
      <c r="A351" s="37"/>
      <c r="B351" s="38"/>
      <c r="C351" s="177" t="s">
        <v>575</v>
      </c>
      <c r="D351" s="177" t="s">
        <v>176</v>
      </c>
      <c r="E351" s="178" t="s">
        <v>576</v>
      </c>
      <c r="F351" s="179" t="s">
        <v>577</v>
      </c>
      <c r="G351" s="180" t="s">
        <v>111</v>
      </c>
      <c r="H351" s="181">
        <v>184.12799999999999</v>
      </c>
      <c r="I351" s="182"/>
      <c r="J351" s="183">
        <f>ROUND(I351*H351,2)</f>
        <v>0</v>
      </c>
      <c r="K351" s="179" t="s">
        <v>180</v>
      </c>
      <c r="L351" s="42"/>
      <c r="M351" s="184" t="s">
        <v>19</v>
      </c>
      <c r="N351" s="185" t="s">
        <v>49</v>
      </c>
      <c r="O351" s="67"/>
      <c r="P351" s="186">
        <f>O351*H351</f>
        <v>0</v>
      </c>
      <c r="Q351" s="186">
        <v>0</v>
      </c>
      <c r="R351" s="186">
        <f>Q351*H351</f>
        <v>0</v>
      </c>
      <c r="S351" s="186">
        <v>0</v>
      </c>
      <c r="T351" s="187">
        <f>S351*H351</f>
        <v>0</v>
      </c>
      <c r="U351" s="37"/>
      <c r="V351" s="37"/>
      <c r="W351" s="37"/>
      <c r="X351" s="37"/>
      <c r="Y351" s="37"/>
      <c r="Z351" s="37"/>
      <c r="AA351" s="37"/>
      <c r="AB351" s="37"/>
      <c r="AC351" s="37"/>
      <c r="AD351" s="37"/>
      <c r="AE351" s="37"/>
      <c r="AR351" s="188" t="s">
        <v>267</v>
      </c>
      <c r="AT351" s="188" t="s">
        <v>176</v>
      </c>
      <c r="AU351" s="188" t="s">
        <v>88</v>
      </c>
      <c r="AY351" s="20" t="s">
        <v>174</v>
      </c>
      <c r="BE351" s="189">
        <f>IF(N351="základní",J351,0)</f>
        <v>0</v>
      </c>
      <c r="BF351" s="189">
        <f>IF(N351="snížená",J351,0)</f>
        <v>0</v>
      </c>
      <c r="BG351" s="189">
        <f>IF(N351="zákl. přenesená",J351,0)</f>
        <v>0</v>
      </c>
      <c r="BH351" s="189">
        <f>IF(N351="sníž. přenesená",J351,0)</f>
        <v>0</v>
      </c>
      <c r="BI351" s="189">
        <f>IF(N351="nulová",J351,0)</f>
        <v>0</v>
      </c>
      <c r="BJ351" s="20" t="s">
        <v>86</v>
      </c>
      <c r="BK351" s="189">
        <f>ROUND(I351*H351,2)</f>
        <v>0</v>
      </c>
      <c r="BL351" s="20" t="s">
        <v>267</v>
      </c>
      <c r="BM351" s="188" t="s">
        <v>578</v>
      </c>
    </row>
    <row r="352" spans="1:65" s="2" customFormat="1">
      <c r="A352" s="37"/>
      <c r="B352" s="38"/>
      <c r="C352" s="39"/>
      <c r="D352" s="190" t="s">
        <v>183</v>
      </c>
      <c r="E352" s="39"/>
      <c r="F352" s="191" t="s">
        <v>579</v>
      </c>
      <c r="G352" s="39"/>
      <c r="H352" s="39"/>
      <c r="I352" s="192"/>
      <c r="J352" s="39"/>
      <c r="K352" s="39"/>
      <c r="L352" s="42"/>
      <c r="M352" s="193"/>
      <c r="N352" s="194"/>
      <c r="O352" s="67"/>
      <c r="P352" s="67"/>
      <c r="Q352" s="67"/>
      <c r="R352" s="67"/>
      <c r="S352" s="67"/>
      <c r="T352" s="68"/>
      <c r="U352" s="37"/>
      <c r="V352" s="37"/>
      <c r="W352" s="37"/>
      <c r="X352" s="37"/>
      <c r="Y352" s="37"/>
      <c r="Z352" s="37"/>
      <c r="AA352" s="37"/>
      <c r="AB352" s="37"/>
      <c r="AC352" s="37"/>
      <c r="AD352" s="37"/>
      <c r="AE352" s="37"/>
      <c r="AT352" s="20" t="s">
        <v>183</v>
      </c>
      <c r="AU352" s="20" t="s">
        <v>88</v>
      </c>
    </row>
    <row r="353" spans="1:65" s="15" customFormat="1">
      <c r="B353" s="231"/>
      <c r="C353" s="232"/>
      <c r="D353" s="197" t="s">
        <v>195</v>
      </c>
      <c r="E353" s="233" t="s">
        <v>19</v>
      </c>
      <c r="F353" s="234" t="s">
        <v>580</v>
      </c>
      <c r="G353" s="232"/>
      <c r="H353" s="233" t="s">
        <v>19</v>
      </c>
      <c r="I353" s="235"/>
      <c r="J353" s="232"/>
      <c r="K353" s="232"/>
      <c r="L353" s="236"/>
      <c r="M353" s="237"/>
      <c r="N353" s="238"/>
      <c r="O353" s="238"/>
      <c r="P353" s="238"/>
      <c r="Q353" s="238"/>
      <c r="R353" s="238"/>
      <c r="S353" s="238"/>
      <c r="T353" s="239"/>
      <c r="AT353" s="240" t="s">
        <v>195</v>
      </c>
      <c r="AU353" s="240" t="s">
        <v>88</v>
      </c>
      <c r="AV353" s="15" t="s">
        <v>86</v>
      </c>
      <c r="AW353" s="15" t="s">
        <v>35</v>
      </c>
      <c r="AX353" s="15" t="s">
        <v>78</v>
      </c>
      <c r="AY353" s="240" t="s">
        <v>174</v>
      </c>
    </row>
    <row r="354" spans="1:65" s="13" customFormat="1">
      <c r="B354" s="195"/>
      <c r="C354" s="196"/>
      <c r="D354" s="197" t="s">
        <v>195</v>
      </c>
      <c r="E354" s="198" t="s">
        <v>19</v>
      </c>
      <c r="F354" s="199" t="s">
        <v>581</v>
      </c>
      <c r="G354" s="196"/>
      <c r="H354" s="200">
        <v>184.12799999999999</v>
      </c>
      <c r="I354" s="201"/>
      <c r="J354" s="196"/>
      <c r="K354" s="196"/>
      <c r="L354" s="202"/>
      <c r="M354" s="203"/>
      <c r="N354" s="204"/>
      <c r="O354" s="204"/>
      <c r="P354" s="204"/>
      <c r="Q354" s="204"/>
      <c r="R354" s="204"/>
      <c r="S354" s="204"/>
      <c r="T354" s="205"/>
      <c r="AT354" s="206" t="s">
        <v>195</v>
      </c>
      <c r="AU354" s="206" t="s">
        <v>88</v>
      </c>
      <c r="AV354" s="13" t="s">
        <v>88</v>
      </c>
      <c r="AW354" s="13" t="s">
        <v>35</v>
      </c>
      <c r="AX354" s="13" t="s">
        <v>86</v>
      </c>
      <c r="AY354" s="206" t="s">
        <v>174</v>
      </c>
    </row>
    <row r="355" spans="1:65" s="2" customFormat="1" ht="16.5" customHeight="1">
      <c r="A355" s="37"/>
      <c r="B355" s="38"/>
      <c r="C355" s="218" t="s">
        <v>582</v>
      </c>
      <c r="D355" s="218" t="s">
        <v>233</v>
      </c>
      <c r="E355" s="219" t="s">
        <v>583</v>
      </c>
      <c r="F355" s="220" t="s">
        <v>584</v>
      </c>
      <c r="G355" s="221" t="s">
        <v>220</v>
      </c>
      <c r="H355" s="222">
        <v>5.8999999999999997E-2</v>
      </c>
      <c r="I355" s="223"/>
      <c r="J355" s="224">
        <f>ROUND(I355*H355,2)</f>
        <v>0</v>
      </c>
      <c r="K355" s="220" t="s">
        <v>180</v>
      </c>
      <c r="L355" s="225"/>
      <c r="M355" s="226" t="s">
        <v>19</v>
      </c>
      <c r="N355" s="227" t="s">
        <v>49</v>
      </c>
      <c r="O355" s="67"/>
      <c r="P355" s="186">
        <f>O355*H355</f>
        <v>0</v>
      </c>
      <c r="Q355" s="186">
        <v>1</v>
      </c>
      <c r="R355" s="186">
        <f>Q355*H355</f>
        <v>5.8999999999999997E-2</v>
      </c>
      <c r="S355" s="186">
        <v>0</v>
      </c>
      <c r="T355" s="187">
        <f>S355*H355</f>
        <v>0</v>
      </c>
      <c r="U355" s="37"/>
      <c r="V355" s="37"/>
      <c r="W355" s="37"/>
      <c r="X355" s="37"/>
      <c r="Y355" s="37"/>
      <c r="Z355" s="37"/>
      <c r="AA355" s="37"/>
      <c r="AB355" s="37"/>
      <c r="AC355" s="37"/>
      <c r="AD355" s="37"/>
      <c r="AE355" s="37"/>
      <c r="AR355" s="188" t="s">
        <v>355</v>
      </c>
      <c r="AT355" s="188" t="s">
        <v>233</v>
      </c>
      <c r="AU355" s="188" t="s">
        <v>88</v>
      </c>
      <c r="AY355" s="20" t="s">
        <v>174</v>
      </c>
      <c r="BE355" s="189">
        <f>IF(N355="základní",J355,0)</f>
        <v>0</v>
      </c>
      <c r="BF355" s="189">
        <f>IF(N355="snížená",J355,0)</f>
        <v>0</v>
      </c>
      <c r="BG355" s="189">
        <f>IF(N355="zákl. přenesená",J355,0)</f>
        <v>0</v>
      </c>
      <c r="BH355" s="189">
        <f>IF(N355="sníž. přenesená",J355,0)</f>
        <v>0</v>
      </c>
      <c r="BI355" s="189">
        <f>IF(N355="nulová",J355,0)</f>
        <v>0</v>
      </c>
      <c r="BJ355" s="20" t="s">
        <v>86</v>
      </c>
      <c r="BK355" s="189">
        <f>ROUND(I355*H355,2)</f>
        <v>0</v>
      </c>
      <c r="BL355" s="20" t="s">
        <v>267</v>
      </c>
      <c r="BM355" s="188" t="s">
        <v>585</v>
      </c>
    </row>
    <row r="356" spans="1:65" s="13" customFormat="1">
      <c r="B356" s="195"/>
      <c r="C356" s="196"/>
      <c r="D356" s="197" t="s">
        <v>195</v>
      </c>
      <c r="E356" s="196"/>
      <c r="F356" s="199" t="s">
        <v>586</v>
      </c>
      <c r="G356" s="196"/>
      <c r="H356" s="200">
        <v>5.8999999999999997E-2</v>
      </c>
      <c r="I356" s="201"/>
      <c r="J356" s="196"/>
      <c r="K356" s="196"/>
      <c r="L356" s="202"/>
      <c r="M356" s="203"/>
      <c r="N356" s="204"/>
      <c r="O356" s="204"/>
      <c r="P356" s="204"/>
      <c r="Q356" s="204"/>
      <c r="R356" s="204"/>
      <c r="S356" s="204"/>
      <c r="T356" s="205"/>
      <c r="AT356" s="206" t="s">
        <v>195</v>
      </c>
      <c r="AU356" s="206" t="s">
        <v>88</v>
      </c>
      <c r="AV356" s="13" t="s">
        <v>88</v>
      </c>
      <c r="AW356" s="13" t="s">
        <v>4</v>
      </c>
      <c r="AX356" s="13" t="s">
        <v>86</v>
      </c>
      <c r="AY356" s="206" t="s">
        <v>174</v>
      </c>
    </row>
    <row r="357" spans="1:65" s="2" customFormat="1" ht="24.15" customHeight="1">
      <c r="A357" s="37"/>
      <c r="B357" s="38"/>
      <c r="C357" s="177" t="s">
        <v>587</v>
      </c>
      <c r="D357" s="177" t="s">
        <v>176</v>
      </c>
      <c r="E357" s="178" t="s">
        <v>588</v>
      </c>
      <c r="F357" s="179" t="s">
        <v>589</v>
      </c>
      <c r="G357" s="180" t="s">
        <v>111</v>
      </c>
      <c r="H357" s="181">
        <v>244.678</v>
      </c>
      <c r="I357" s="182"/>
      <c r="J357" s="183">
        <f>ROUND(I357*H357,2)</f>
        <v>0</v>
      </c>
      <c r="K357" s="179" t="s">
        <v>180</v>
      </c>
      <c r="L357" s="42"/>
      <c r="M357" s="184" t="s">
        <v>19</v>
      </c>
      <c r="N357" s="185" t="s">
        <v>49</v>
      </c>
      <c r="O357" s="67"/>
      <c r="P357" s="186">
        <f>O357*H357</f>
        <v>0</v>
      </c>
      <c r="Q357" s="186">
        <v>8.8000000000000003E-4</v>
      </c>
      <c r="R357" s="186">
        <f>Q357*H357</f>
        <v>0.21531664</v>
      </c>
      <c r="S357" s="186">
        <v>0</v>
      </c>
      <c r="T357" s="187">
        <f>S357*H357</f>
        <v>0</v>
      </c>
      <c r="U357" s="37"/>
      <c r="V357" s="37"/>
      <c r="W357" s="37"/>
      <c r="X357" s="37"/>
      <c r="Y357" s="37"/>
      <c r="Z357" s="37"/>
      <c r="AA357" s="37"/>
      <c r="AB357" s="37"/>
      <c r="AC357" s="37"/>
      <c r="AD357" s="37"/>
      <c r="AE357" s="37"/>
      <c r="AR357" s="188" t="s">
        <v>267</v>
      </c>
      <c r="AT357" s="188" t="s">
        <v>176</v>
      </c>
      <c r="AU357" s="188" t="s">
        <v>88</v>
      </c>
      <c r="AY357" s="20" t="s">
        <v>174</v>
      </c>
      <c r="BE357" s="189">
        <f>IF(N357="základní",J357,0)</f>
        <v>0</v>
      </c>
      <c r="BF357" s="189">
        <f>IF(N357="snížená",J357,0)</f>
        <v>0</v>
      </c>
      <c r="BG357" s="189">
        <f>IF(N357="zákl. přenesená",J357,0)</f>
        <v>0</v>
      </c>
      <c r="BH357" s="189">
        <f>IF(N357="sníž. přenesená",J357,0)</f>
        <v>0</v>
      </c>
      <c r="BI357" s="189">
        <f>IF(N357="nulová",J357,0)</f>
        <v>0</v>
      </c>
      <c r="BJ357" s="20" t="s">
        <v>86</v>
      </c>
      <c r="BK357" s="189">
        <f>ROUND(I357*H357,2)</f>
        <v>0</v>
      </c>
      <c r="BL357" s="20" t="s">
        <v>267</v>
      </c>
      <c r="BM357" s="188" t="s">
        <v>590</v>
      </c>
    </row>
    <row r="358" spans="1:65" s="2" customFormat="1">
      <c r="A358" s="37"/>
      <c r="B358" s="38"/>
      <c r="C358" s="39"/>
      <c r="D358" s="190" t="s">
        <v>183</v>
      </c>
      <c r="E358" s="39"/>
      <c r="F358" s="191" t="s">
        <v>591</v>
      </c>
      <c r="G358" s="39"/>
      <c r="H358" s="39"/>
      <c r="I358" s="192"/>
      <c r="J358" s="39"/>
      <c r="K358" s="39"/>
      <c r="L358" s="42"/>
      <c r="M358" s="193"/>
      <c r="N358" s="194"/>
      <c r="O358" s="67"/>
      <c r="P358" s="67"/>
      <c r="Q358" s="67"/>
      <c r="R358" s="67"/>
      <c r="S358" s="67"/>
      <c r="T358" s="68"/>
      <c r="U358" s="37"/>
      <c r="V358" s="37"/>
      <c r="W358" s="37"/>
      <c r="X358" s="37"/>
      <c r="Y358" s="37"/>
      <c r="Z358" s="37"/>
      <c r="AA358" s="37"/>
      <c r="AB358" s="37"/>
      <c r="AC358" s="37"/>
      <c r="AD358" s="37"/>
      <c r="AE358" s="37"/>
      <c r="AT358" s="20" t="s">
        <v>183</v>
      </c>
      <c r="AU358" s="20" t="s">
        <v>88</v>
      </c>
    </row>
    <row r="359" spans="1:65" s="15" customFormat="1">
      <c r="B359" s="231"/>
      <c r="C359" s="232"/>
      <c r="D359" s="197" t="s">
        <v>195</v>
      </c>
      <c r="E359" s="233" t="s">
        <v>19</v>
      </c>
      <c r="F359" s="234" t="s">
        <v>580</v>
      </c>
      <c r="G359" s="232"/>
      <c r="H359" s="233" t="s">
        <v>19</v>
      </c>
      <c r="I359" s="235"/>
      <c r="J359" s="232"/>
      <c r="K359" s="232"/>
      <c r="L359" s="236"/>
      <c r="M359" s="237"/>
      <c r="N359" s="238"/>
      <c r="O359" s="238"/>
      <c r="P359" s="238"/>
      <c r="Q359" s="238"/>
      <c r="R359" s="238"/>
      <c r="S359" s="238"/>
      <c r="T359" s="239"/>
      <c r="AT359" s="240" t="s">
        <v>195</v>
      </c>
      <c r="AU359" s="240" t="s">
        <v>88</v>
      </c>
      <c r="AV359" s="15" t="s">
        <v>86</v>
      </c>
      <c r="AW359" s="15" t="s">
        <v>35</v>
      </c>
      <c r="AX359" s="15" t="s">
        <v>78</v>
      </c>
      <c r="AY359" s="240" t="s">
        <v>174</v>
      </c>
    </row>
    <row r="360" spans="1:65" s="13" customFormat="1">
      <c r="B360" s="195"/>
      <c r="C360" s="196"/>
      <c r="D360" s="197" t="s">
        <v>195</v>
      </c>
      <c r="E360" s="198" t="s">
        <v>19</v>
      </c>
      <c r="F360" s="199" t="s">
        <v>592</v>
      </c>
      <c r="G360" s="196"/>
      <c r="H360" s="200">
        <v>244.678</v>
      </c>
      <c r="I360" s="201"/>
      <c r="J360" s="196"/>
      <c r="K360" s="196"/>
      <c r="L360" s="202"/>
      <c r="M360" s="203"/>
      <c r="N360" s="204"/>
      <c r="O360" s="204"/>
      <c r="P360" s="204"/>
      <c r="Q360" s="204"/>
      <c r="R360" s="204"/>
      <c r="S360" s="204"/>
      <c r="T360" s="205"/>
      <c r="AT360" s="206" t="s">
        <v>195</v>
      </c>
      <c r="AU360" s="206" t="s">
        <v>88</v>
      </c>
      <c r="AV360" s="13" t="s">
        <v>88</v>
      </c>
      <c r="AW360" s="13" t="s">
        <v>35</v>
      </c>
      <c r="AX360" s="13" t="s">
        <v>86</v>
      </c>
      <c r="AY360" s="206" t="s">
        <v>174</v>
      </c>
    </row>
    <row r="361" spans="1:65" s="2" customFormat="1" ht="37.799999999999997" customHeight="1">
      <c r="A361" s="37"/>
      <c r="B361" s="38"/>
      <c r="C361" s="218" t="s">
        <v>593</v>
      </c>
      <c r="D361" s="218" t="s">
        <v>233</v>
      </c>
      <c r="E361" s="219" t="s">
        <v>594</v>
      </c>
      <c r="F361" s="220" t="s">
        <v>595</v>
      </c>
      <c r="G361" s="221" t="s">
        <v>111</v>
      </c>
      <c r="H361" s="222">
        <v>285.17200000000003</v>
      </c>
      <c r="I361" s="223"/>
      <c r="J361" s="224">
        <f>ROUND(I361*H361,2)</f>
        <v>0</v>
      </c>
      <c r="K361" s="220" t="s">
        <v>180</v>
      </c>
      <c r="L361" s="225"/>
      <c r="M361" s="226" t="s">
        <v>19</v>
      </c>
      <c r="N361" s="227" t="s">
        <v>49</v>
      </c>
      <c r="O361" s="67"/>
      <c r="P361" s="186">
        <f>O361*H361</f>
        <v>0</v>
      </c>
      <c r="Q361" s="186">
        <v>5.3E-3</v>
      </c>
      <c r="R361" s="186">
        <f>Q361*H361</f>
        <v>1.5114116000000002</v>
      </c>
      <c r="S361" s="186">
        <v>0</v>
      </c>
      <c r="T361" s="187">
        <f>S361*H361</f>
        <v>0</v>
      </c>
      <c r="U361" s="37"/>
      <c r="V361" s="37"/>
      <c r="W361" s="37"/>
      <c r="X361" s="37"/>
      <c r="Y361" s="37"/>
      <c r="Z361" s="37"/>
      <c r="AA361" s="37"/>
      <c r="AB361" s="37"/>
      <c r="AC361" s="37"/>
      <c r="AD361" s="37"/>
      <c r="AE361" s="37"/>
      <c r="AR361" s="188" t="s">
        <v>355</v>
      </c>
      <c r="AT361" s="188" t="s">
        <v>233</v>
      </c>
      <c r="AU361" s="188" t="s">
        <v>88</v>
      </c>
      <c r="AY361" s="20" t="s">
        <v>174</v>
      </c>
      <c r="BE361" s="189">
        <f>IF(N361="základní",J361,0)</f>
        <v>0</v>
      </c>
      <c r="BF361" s="189">
        <f>IF(N361="snížená",J361,0)</f>
        <v>0</v>
      </c>
      <c r="BG361" s="189">
        <f>IF(N361="zákl. přenesená",J361,0)</f>
        <v>0</v>
      </c>
      <c r="BH361" s="189">
        <f>IF(N361="sníž. přenesená",J361,0)</f>
        <v>0</v>
      </c>
      <c r="BI361" s="189">
        <f>IF(N361="nulová",J361,0)</f>
        <v>0</v>
      </c>
      <c r="BJ361" s="20" t="s">
        <v>86</v>
      </c>
      <c r="BK361" s="189">
        <f>ROUND(I361*H361,2)</f>
        <v>0</v>
      </c>
      <c r="BL361" s="20" t="s">
        <v>267</v>
      </c>
      <c r="BM361" s="188" t="s">
        <v>596</v>
      </c>
    </row>
    <row r="362" spans="1:65" s="13" customFormat="1">
      <c r="B362" s="195"/>
      <c r="C362" s="196"/>
      <c r="D362" s="197" t="s">
        <v>195</v>
      </c>
      <c r="E362" s="196"/>
      <c r="F362" s="199" t="s">
        <v>597</v>
      </c>
      <c r="G362" s="196"/>
      <c r="H362" s="200">
        <v>285.17200000000003</v>
      </c>
      <c r="I362" s="201"/>
      <c r="J362" s="196"/>
      <c r="K362" s="196"/>
      <c r="L362" s="202"/>
      <c r="M362" s="203"/>
      <c r="N362" s="204"/>
      <c r="O362" s="204"/>
      <c r="P362" s="204"/>
      <c r="Q362" s="204"/>
      <c r="R362" s="204"/>
      <c r="S362" s="204"/>
      <c r="T362" s="205"/>
      <c r="AT362" s="206" t="s">
        <v>195</v>
      </c>
      <c r="AU362" s="206" t="s">
        <v>88</v>
      </c>
      <c r="AV362" s="13" t="s">
        <v>88</v>
      </c>
      <c r="AW362" s="13" t="s">
        <v>4</v>
      </c>
      <c r="AX362" s="13" t="s">
        <v>86</v>
      </c>
      <c r="AY362" s="206" t="s">
        <v>174</v>
      </c>
    </row>
    <row r="363" spans="1:65" s="2" customFormat="1" ht="37.799999999999997" customHeight="1">
      <c r="A363" s="37"/>
      <c r="B363" s="38"/>
      <c r="C363" s="177" t="s">
        <v>598</v>
      </c>
      <c r="D363" s="177" t="s">
        <v>176</v>
      </c>
      <c r="E363" s="178" t="s">
        <v>599</v>
      </c>
      <c r="F363" s="179" t="s">
        <v>600</v>
      </c>
      <c r="G363" s="180" t="s">
        <v>111</v>
      </c>
      <c r="H363" s="181">
        <v>162.44800000000001</v>
      </c>
      <c r="I363" s="182"/>
      <c r="J363" s="183">
        <f>ROUND(I363*H363,2)</f>
        <v>0</v>
      </c>
      <c r="K363" s="179" t="s">
        <v>180</v>
      </c>
      <c r="L363" s="42"/>
      <c r="M363" s="184" t="s">
        <v>19</v>
      </c>
      <c r="N363" s="185" t="s">
        <v>49</v>
      </c>
      <c r="O363" s="67"/>
      <c r="P363" s="186">
        <f>O363*H363</f>
        <v>0</v>
      </c>
      <c r="Q363" s="186">
        <v>0</v>
      </c>
      <c r="R363" s="186">
        <f>Q363*H363</f>
        <v>0</v>
      </c>
      <c r="S363" s="186">
        <v>3.2000000000000002E-3</v>
      </c>
      <c r="T363" s="187">
        <f>S363*H363</f>
        <v>0.51983360000000001</v>
      </c>
      <c r="U363" s="37"/>
      <c r="V363" s="37"/>
      <c r="W363" s="37"/>
      <c r="X363" s="37"/>
      <c r="Y363" s="37"/>
      <c r="Z363" s="37"/>
      <c r="AA363" s="37"/>
      <c r="AB363" s="37"/>
      <c r="AC363" s="37"/>
      <c r="AD363" s="37"/>
      <c r="AE363" s="37"/>
      <c r="AR363" s="188" t="s">
        <v>267</v>
      </c>
      <c r="AT363" s="188" t="s">
        <v>176</v>
      </c>
      <c r="AU363" s="188" t="s">
        <v>88</v>
      </c>
      <c r="AY363" s="20" t="s">
        <v>174</v>
      </c>
      <c r="BE363" s="189">
        <f>IF(N363="základní",J363,0)</f>
        <v>0</v>
      </c>
      <c r="BF363" s="189">
        <f>IF(N363="snížená",J363,0)</f>
        <v>0</v>
      </c>
      <c r="BG363" s="189">
        <f>IF(N363="zákl. přenesená",J363,0)</f>
        <v>0</v>
      </c>
      <c r="BH363" s="189">
        <f>IF(N363="sníž. přenesená",J363,0)</f>
        <v>0</v>
      </c>
      <c r="BI363" s="189">
        <f>IF(N363="nulová",J363,0)</f>
        <v>0</v>
      </c>
      <c r="BJ363" s="20" t="s">
        <v>86</v>
      </c>
      <c r="BK363" s="189">
        <f>ROUND(I363*H363,2)</f>
        <v>0</v>
      </c>
      <c r="BL363" s="20" t="s">
        <v>267</v>
      </c>
      <c r="BM363" s="188" t="s">
        <v>421</v>
      </c>
    </row>
    <row r="364" spans="1:65" s="2" customFormat="1">
      <c r="A364" s="37"/>
      <c r="B364" s="38"/>
      <c r="C364" s="39"/>
      <c r="D364" s="190" t="s">
        <v>183</v>
      </c>
      <c r="E364" s="39"/>
      <c r="F364" s="191" t="s">
        <v>601</v>
      </c>
      <c r="G364" s="39"/>
      <c r="H364" s="39"/>
      <c r="I364" s="192"/>
      <c r="J364" s="39"/>
      <c r="K364" s="39"/>
      <c r="L364" s="42"/>
      <c r="M364" s="193"/>
      <c r="N364" s="194"/>
      <c r="O364" s="67"/>
      <c r="P364" s="67"/>
      <c r="Q364" s="67"/>
      <c r="R364" s="67"/>
      <c r="S364" s="67"/>
      <c r="T364" s="68"/>
      <c r="U364" s="37"/>
      <c r="V364" s="37"/>
      <c r="W364" s="37"/>
      <c r="X364" s="37"/>
      <c r="Y364" s="37"/>
      <c r="Z364" s="37"/>
      <c r="AA364" s="37"/>
      <c r="AB364" s="37"/>
      <c r="AC364" s="37"/>
      <c r="AD364" s="37"/>
      <c r="AE364" s="37"/>
      <c r="AT364" s="20" t="s">
        <v>183</v>
      </c>
      <c r="AU364" s="20" t="s">
        <v>88</v>
      </c>
    </row>
    <row r="365" spans="1:65" s="13" customFormat="1">
      <c r="B365" s="195"/>
      <c r="C365" s="196"/>
      <c r="D365" s="197" t="s">
        <v>195</v>
      </c>
      <c r="E365" s="198" t="s">
        <v>109</v>
      </c>
      <c r="F365" s="199" t="s">
        <v>476</v>
      </c>
      <c r="G365" s="196"/>
      <c r="H365" s="200">
        <v>162.44800000000001</v>
      </c>
      <c r="I365" s="201"/>
      <c r="J365" s="196"/>
      <c r="K365" s="196"/>
      <c r="L365" s="202"/>
      <c r="M365" s="203"/>
      <c r="N365" s="204"/>
      <c r="O365" s="204"/>
      <c r="P365" s="204"/>
      <c r="Q365" s="204"/>
      <c r="R365" s="204"/>
      <c r="S365" s="204"/>
      <c r="T365" s="205"/>
      <c r="AT365" s="206" t="s">
        <v>195</v>
      </c>
      <c r="AU365" s="206" t="s">
        <v>88</v>
      </c>
      <c r="AV365" s="13" t="s">
        <v>88</v>
      </c>
      <c r="AW365" s="13" t="s">
        <v>35</v>
      </c>
      <c r="AX365" s="13" t="s">
        <v>86</v>
      </c>
      <c r="AY365" s="206" t="s">
        <v>174</v>
      </c>
    </row>
    <row r="366" spans="1:65" s="2" customFormat="1" ht="33" customHeight="1">
      <c r="A366" s="37"/>
      <c r="B366" s="38"/>
      <c r="C366" s="177" t="s">
        <v>602</v>
      </c>
      <c r="D366" s="177" t="s">
        <v>176</v>
      </c>
      <c r="E366" s="178" t="s">
        <v>603</v>
      </c>
      <c r="F366" s="179" t="s">
        <v>604</v>
      </c>
      <c r="G366" s="180" t="s">
        <v>111</v>
      </c>
      <c r="H366" s="181">
        <v>175.03399999999999</v>
      </c>
      <c r="I366" s="182"/>
      <c r="J366" s="183">
        <f>ROUND(I366*H366,2)</f>
        <v>0</v>
      </c>
      <c r="K366" s="179" t="s">
        <v>180</v>
      </c>
      <c r="L366" s="42"/>
      <c r="M366" s="184" t="s">
        <v>19</v>
      </c>
      <c r="N366" s="185" t="s">
        <v>49</v>
      </c>
      <c r="O366" s="67"/>
      <c r="P366" s="186">
        <f>O366*H366</f>
        <v>0</v>
      </c>
      <c r="Q366" s="186">
        <v>0</v>
      </c>
      <c r="R366" s="186">
        <f>Q366*H366</f>
        <v>0</v>
      </c>
      <c r="S366" s="186">
        <v>0</v>
      </c>
      <c r="T366" s="187">
        <f>S366*H366</f>
        <v>0</v>
      </c>
      <c r="U366" s="37"/>
      <c r="V366" s="37"/>
      <c r="W366" s="37"/>
      <c r="X366" s="37"/>
      <c r="Y366" s="37"/>
      <c r="Z366" s="37"/>
      <c r="AA366" s="37"/>
      <c r="AB366" s="37"/>
      <c r="AC366" s="37"/>
      <c r="AD366" s="37"/>
      <c r="AE366" s="37"/>
      <c r="AR366" s="188" t="s">
        <v>267</v>
      </c>
      <c r="AT366" s="188" t="s">
        <v>176</v>
      </c>
      <c r="AU366" s="188" t="s">
        <v>88</v>
      </c>
      <c r="AY366" s="20" t="s">
        <v>174</v>
      </c>
      <c r="BE366" s="189">
        <f>IF(N366="základní",J366,0)</f>
        <v>0</v>
      </c>
      <c r="BF366" s="189">
        <f>IF(N366="snížená",J366,0)</f>
        <v>0</v>
      </c>
      <c r="BG366" s="189">
        <f>IF(N366="zákl. přenesená",J366,0)</f>
        <v>0</v>
      </c>
      <c r="BH366" s="189">
        <f>IF(N366="sníž. přenesená",J366,0)</f>
        <v>0</v>
      </c>
      <c r="BI366" s="189">
        <f>IF(N366="nulová",J366,0)</f>
        <v>0</v>
      </c>
      <c r="BJ366" s="20" t="s">
        <v>86</v>
      </c>
      <c r="BK366" s="189">
        <f>ROUND(I366*H366,2)</f>
        <v>0</v>
      </c>
      <c r="BL366" s="20" t="s">
        <v>267</v>
      </c>
      <c r="BM366" s="188" t="s">
        <v>605</v>
      </c>
    </row>
    <row r="367" spans="1:65" s="2" customFormat="1">
      <c r="A367" s="37"/>
      <c r="B367" s="38"/>
      <c r="C367" s="39"/>
      <c r="D367" s="190" t="s">
        <v>183</v>
      </c>
      <c r="E367" s="39"/>
      <c r="F367" s="191" t="s">
        <v>606</v>
      </c>
      <c r="G367" s="39"/>
      <c r="H367" s="39"/>
      <c r="I367" s="192"/>
      <c r="J367" s="39"/>
      <c r="K367" s="39"/>
      <c r="L367" s="42"/>
      <c r="M367" s="193"/>
      <c r="N367" s="194"/>
      <c r="O367" s="67"/>
      <c r="P367" s="67"/>
      <c r="Q367" s="67"/>
      <c r="R367" s="67"/>
      <c r="S367" s="67"/>
      <c r="T367" s="68"/>
      <c r="U367" s="37"/>
      <c r="V367" s="37"/>
      <c r="W367" s="37"/>
      <c r="X367" s="37"/>
      <c r="Y367" s="37"/>
      <c r="Z367" s="37"/>
      <c r="AA367" s="37"/>
      <c r="AB367" s="37"/>
      <c r="AC367" s="37"/>
      <c r="AD367" s="37"/>
      <c r="AE367" s="37"/>
      <c r="AT367" s="20" t="s">
        <v>183</v>
      </c>
      <c r="AU367" s="20" t="s">
        <v>88</v>
      </c>
    </row>
    <row r="368" spans="1:65" s="13" customFormat="1">
      <c r="B368" s="195"/>
      <c r="C368" s="196"/>
      <c r="D368" s="197" t="s">
        <v>195</v>
      </c>
      <c r="E368" s="198" t="s">
        <v>19</v>
      </c>
      <c r="F368" s="199" t="s">
        <v>607</v>
      </c>
      <c r="G368" s="196"/>
      <c r="H368" s="200">
        <v>175.03399999999999</v>
      </c>
      <c r="I368" s="201"/>
      <c r="J368" s="196"/>
      <c r="K368" s="196"/>
      <c r="L368" s="202"/>
      <c r="M368" s="203"/>
      <c r="N368" s="204"/>
      <c r="O368" s="204"/>
      <c r="P368" s="204"/>
      <c r="Q368" s="204"/>
      <c r="R368" s="204"/>
      <c r="S368" s="204"/>
      <c r="T368" s="205"/>
      <c r="AT368" s="206" t="s">
        <v>195</v>
      </c>
      <c r="AU368" s="206" t="s">
        <v>88</v>
      </c>
      <c r="AV368" s="13" t="s">
        <v>88</v>
      </c>
      <c r="AW368" s="13" t="s">
        <v>35</v>
      </c>
      <c r="AX368" s="13" t="s">
        <v>86</v>
      </c>
      <c r="AY368" s="206" t="s">
        <v>174</v>
      </c>
    </row>
    <row r="369" spans="1:65" s="2" customFormat="1" ht="44.25" customHeight="1">
      <c r="A369" s="37"/>
      <c r="B369" s="38"/>
      <c r="C369" s="218" t="s">
        <v>608</v>
      </c>
      <c r="D369" s="218" t="s">
        <v>233</v>
      </c>
      <c r="E369" s="219" t="s">
        <v>609</v>
      </c>
      <c r="F369" s="220" t="s">
        <v>610</v>
      </c>
      <c r="G369" s="221" t="s">
        <v>111</v>
      </c>
      <c r="H369" s="222">
        <v>204.00200000000001</v>
      </c>
      <c r="I369" s="223"/>
      <c r="J369" s="224">
        <f>ROUND(I369*H369,2)</f>
        <v>0</v>
      </c>
      <c r="K369" s="220" t="s">
        <v>180</v>
      </c>
      <c r="L369" s="225"/>
      <c r="M369" s="226" t="s">
        <v>19</v>
      </c>
      <c r="N369" s="227" t="s">
        <v>49</v>
      </c>
      <c r="O369" s="67"/>
      <c r="P369" s="186">
        <f>O369*H369</f>
        <v>0</v>
      </c>
      <c r="Q369" s="186">
        <v>6.1999999999999998E-3</v>
      </c>
      <c r="R369" s="186">
        <f>Q369*H369</f>
        <v>1.2648124000000001</v>
      </c>
      <c r="S369" s="186">
        <v>0</v>
      </c>
      <c r="T369" s="187">
        <f>S369*H369</f>
        <v>0</v>
      </c>
      <c r="U369" s="37"/>
      <c r="V369" s="37"/>
      <c r="W369" s="37"/>
      <c r="X369" s="37"/>
      <c r="Y369" s="37"/>
      <c r="Z369" s="37"/>
      <c r="AA369" s="37"/>
      <c r="AB369" s="37"/>
      <c r="AC369" s="37"/>
      <c r="AD369" s="37"/>
      <c r="AE369" s="37"/>
      <c r="AR369" s="188" t="s">
        <v>355</v>
      </c>
      <c r="AT369" s="188" t="s">
        <v>233</v>
      </c>
      <c r="AU369" s="188" t="s">
        <v>88</v>
      </c>
      <c r="AY369" s="20" t="s">
        <v>174</v>
      </c>
      <c r="BE369" s="189">
        <f>IF(N369="základní",J369,0)</f>
        <v>0</v>
      </c>
      <c r="BF369" s="189">
        <f>IF(N369="snížená",J369,0)</f>
        <v>0</v>
      </c>
      <c r="BG369" s="189">
        <f>IF(N369="zákl. přenesená",J369,0)</f>
        <v>0</v>
      </c>
      <c r="BH369" s="189">
        <f>IF(N369="sníž. přenesená",J369,0)</f>
        <v>0</v>
      </c>
      <c r="BI369" s="189">
        <f>IF(N369="nulová",J369,0)</f>
        <v>0</v>
      </c>
      <c r="BJ369" s="20" t="s">
        <v>86</v>
      </c>
      <c r="BK369" s="189">
        <f>ROUND(I369*H369,2)</f>
        <v>0</v>
      </c>
      <c r="BL369" s="20" t="s">
        <v>267</v>
      </c>
      <c r="BM369" s="188" t="s">
        <v>611</v>
      </c>
    </row>
    <row r="370" spans="1:65" s="13" customFormat="1">
      <c r="B370" s="195"/>
      <c r="C370" s="196"/>
      <c r="D370" s="197" t="s">
        <v>195</v>
      </c>
      <c r="E370" s="196"/>
      <c r="F370" s="199" t="s">
        <v>612</v>
      </c>
      <c r="G370" s="196"/>
      <c r="H370" s="200">
        <v>204.00200000000001</v>
      </c>
      <c r="I370" s="201"/>
      <c r="J370" s="196"/>
      <c r="K370" s="196"/>
      <c r="L370" s="202"/>
      <c r="M370" s="203"/>
      <c r="N370" s="204"/>
      <c r="O370" s="204"/>
      <c r="P370" s="204"/>
      <c r="Q370" s="204"/>
      <c r="R370" s="204"/>
      <c r="S370" s="204"/>
      <c r="T370" s="205"/>
      <c r="AT370" s="206" t="s">
        <v>195</v>
      </c>
      <c r="AU370" s="206" t="s">
        <v>88</v>
      </c>
      <c r="AV370" s="13" t="s">
        <v>88</v>
      </c>
      <c r="AW370" s="13" t="s">
        <v>4</v>
      </c>
      <c r="AX370" s="13" t="s">
        <v>86</v>
      </c>
      <c r="AY370" s="206" t="s">
        <v>174</v>
      </c>
    </row>
    <row r="371" spans="1:65" s="2" customFormat="1" ht="66.75" customHeight="1">
      <c r="A371" s="37"/>
      <c r="B371" s="38"/>
      <c r="C371" s="177" t="s">
        <v>613</v>
      </c>
      <c r="D371" s="177" t="s">
        <v>176</v>
      </c>
      <c r="E371" s="178" t="s">
        <v>614</v>
      </c>
      <c r="F371" s="179" t="s">
        <v>615</v>
      </c>
      <c r="G371" s="180" t="s">
        <v>111</v>
      </c>
      <c r="H371" s="181">
        <v>92.228999999999999</v>
      </c>
      <c r="I371" s="182"/>
      <c r="J371" s="183">
        <f>ROUND(I371*H371,2)</f>
        <v>0</v>
      </c>
      <c r="K371" s="179" t="s">
        <v>180</v>
      </c>
      <c r="L371" s="42"/>
      <c r="M371" s="184" t="s">
        <v>19</v>
      </c>
      <c r="N371" s="185" t="s">
        <v>49</v>
      </c>
      <c r="O371" s="67"/>
      <c r="P371" s="186">
        <f>O371*H371</f>
        <v>0</v>
      </c>
      <c r="Q371" s="186">
        <v>1.8000000000000001E-4</v>
      </c>
      <c r="R371" s="186">
        <f>Q371*H371</f>
        <v>1.660122E-2</v>
      </c>
      <c r="S371" s="186">
        <v>0</v>
      </c>
      <c r="T371" s="187">
        <f>S371*H371</f>
        <v>0</v>
      </c>
      <c r="U371" s="37"/>
      <c r="V371" s="37"/>
      <c r="W371" s="37"/>
      <c r="X371" s="37"/>
      <c r="Y371" s="37"/>
      <c r="Z371" s="37"/>
      <c r="AA371" s="37"/>
      <c r="AB371" s="37"/>
      <c r="AC371" s="37"/>
      <c r="AD371" s="37"/>
      <c r="AE371" s="37"/>
      <c r="AR371" s="188" t="s">
        <v>267</v>
      </c>
      <c r="AT371" s="188" t="s">
        <v>176</v>
      </c>
      <c r="AU371" s="188" t="s">
        <v>88</v>
      </c>
      <c r="AY371" s="20" t="s">
        <v>174</v>
      </c>
      <c r="BE371" s="189">
        <f>IF(N371="základní",J371,0)</f>
        <v>0</v>
      </c>
      <c r="BF371" s="189">
        <f>IF(N371="snížená",J371,0)</f>
        <v>0</v>
      </c>
      <c r="BG371" s="189">
        <f>IF(N371="zákl. přenesená",J371,0)</f>
        <v>0</v>
      </c>
      <c r="BH371" s="189">
        <f>IF(N371="sníž. přenesená",J371,0)</f>
        <v>0</v>
      </c>
      <c r="BI371" s="189">
        <f>IF(N371="nulová",J371,0)</f>
        <v>0</v>
      </c>
      <c r="BJ371" s="20" t="s">
        <v>86</v>
      </c>
      <c r="BK371" s="189">
        <f>ROUND(I371*H371,2)</f>
        <v>0</v>
      </c>
      <c r="BL371" s="20" t="s">
        <v>267</v>
      </c>
      <c r="BM371" s="188" t="s">
        <v>616</v>
      </c>
    </row>
    <row r="372" spans="1:65" s="2" customFormat="1">
      <c r="A372" s="37"/>
      <c r="B372" s="38"/>
      <c r="C372" s="39"/>
      <c r="D372" s="190" t="s">
        <v>183</v>
      </c>
      <c r="E372" s="39"/>
      <c r="F372" s="191" t="s">
        <v>617</v>
      </c>
      <c r="G372" s="39"/>
      <c r="H372" s="39"/>
      <c r="I372" s="192"/>
      <c r="J372" s="39"/>
      <c r="K372" s="39"/>
      <c r="L372" s="42"/>
      <c r="M372" s="193"/>
      <c r="N372" s="194"/>
      <c r="O372" s="67"/>
      <c r="P372" s="67"/>
      <c r="Q372" s="67"/>
      <c r="R372" s="67"/>
      <c r="S372" s="67"/>
      <c r="T372" s="68"/>
      <c r="U372" s="37"/>
      <c r="V372" s="37"/>
      <c r="W372" s="37"/>
      <c r="X372" s="37"/>
      <c r="Y372" s="37"/>
      <c r="Z372" s="37"/>
      <c r="AA372" s="37"/>
      <c r="AB372" s="37"/>
      <c r="AC372" s="37"/>
      <c r="AD372" s="37"/>
      <c r="AE372" s="37"/>
      <c r="AT372" s="20" t="s">
        <v>183</v>
      </c>
      <c r="AU372" s="20" t="s">
        <v>88</v>
      </c>
    </row>
    <row r="373" spans="1:65" s="13" customFormat="1">
      <c r="B373" s="195"/>
      <c r="C373" s="196"/>
      <c r="D373" s="197" t="s">
        <v>195</v>
      </c>
      <c r="E373" s="198" t="s">
        <v>19</v>
      </c>
      <c r="F373" s="199" t="s">
        <v>618</v>
      </c>
      <c r="G373" s="196"/>
      <c r="H373" s="200">
        <v>92.228999999999999</v>
      </c>
      <c r="I373" s="201"/>
      <c r="J373" s="196"/>
      <c r="K373" s="196"/>
      <c r="L373" s="202"/>
      <c r="M373" s="203"/>
      <c r="N373" s="204"/>
      <c r="O373" s="204"/>
      <c r="P373" s="204"/>
      <c r="Q373" s="204"/>
      <c r="R373" s="204"/>
      <c r="S373" s="204"/>
      <c r="T373" s="205"/>
      <c r="AT373" s="206" t="s">
        <v>195</v>
      </c>
      <c r="AU373" s="206" t="s">
        <v>88</v>
      </c>
      <c r="AV373" s="13" t="s">
        <v>88</v>
      </c>
      <c r="AW373" s="13" t="s">
        <v>35</v>
      </c>
      <c r="AX373" s="13" t="s">
        <v>86</v>
      </c>
      <c r="AY373" s="206" t="s">
        <v>174</v>
      </c>
    </row>
    <row r="374" spans="1:65" s="2" customFormat="1" ht="66.75" customHeight="1">
      <c r="A374" s="37"/>
      <c r="B374" s="38"/>
      <c r="C374" s="177" t="s">
        <v>619</v>
      </c>
      <c r="D374" s="177" t="s">
        <v>176</v>
      </c>
      <c r="E374" s="178" t="s">
        <v>620</v>
      </c>
      <c r="F374" s="179" t="s">
        <v>621</v>
      </c>
      <c r="G374" s="180" t="s">
        <v>111</v>
      </c>
      <c r="H374" s="181">
        <v>41.405999999999999</v>
      </c>
      <c r="I374" s="182"/>
      <c r="J374" s="183">
        <f>ROUND(I374*H374,2)</f>
        <v>0</v>
      </c>
      <c r="K374" s="179" t="s">
        <v>180</v>
      </c>
      <c r="L374" s="42"/>
      <c r="M374" s="184" t="s">
        <v>19</v>
      </c>
      <c r="N374" s="185" t="s">
        <v>49</v>
      </c>
      <c r="O374" s="67"/>
      <c r="P374" s="186">
        <f>O374*H374</f>
        <v>0</v>
      </c>
      <c r="Q374" s="186">
        <v>3.6000000000000002E-4</v>
      </c>
      <c r="R374" s="186">
        <f>Q374*H374</f>
        <v>1.490616E-2</v>
      </c>
      <c r="S374" s="186">
        <v>0</v>
      </c>
      <c r="T374" s="187">
        <f>S374*H374</f>
        <v>0</v>
      </c>
      <c r="U374" s="37"/>
      <c r="V374" s="37"/>
      <c r="W374" s="37"/>
      <c r="X374" s="37"/>
      <c r="Y374" s="37"/>
      <c r="Z374" s="37"/>
      <c r="AA374" s="37"/>
      <c r="AB374" s="37"/>
      <c r="AC374" s="37"/>
      <c r="AD374" s="37"/>
      <c r="AE374" s="37"/>
      <c r="AR374" s="188" t="s">
        <v>267</v>
      </c>
      <c r="AT374" s="188" t="s">
        <v>176</v>
      </c>
      <c r="AU374" s="188" t="s">
        <v>88</v>
      </c>
      <c r="AY374" s="20" t="s">
        <v>174</v>
      </c>
      <c r="BE374" s="189">
        <f>IF(N374="základní",J374,0)</f>
        <v>0</v>
      </c>
      <c r="BF374" s="189">
        <f>IF(N374="snížená",J374,0)</f>
        <v>0</v>
      </c>
      <c r="BG374" s="189">
        <f>IF(N374="zákl. přenesená",J374,0)</f>
        <v>0</v>
      </c>
      <c r="BH374" s="189">
        <f>IF(N374="sníž. přenesená",J374,0)</f>
        <v>0</v>
      </c>
      <c r="BI374" s="189">
        <f>IF(N374="nulová",J374,0)</f>
        <v>0</v>
      </c>
      <c r="BJ374" s="20" t="s">
        <v>86</v>
      </c>
      <c r="BK374" s="189">
        <f>ROUND(I374*H374,2)</f>
        <v>0</v>
      </c>
      <c r="BL374" s="20" t="s">
        <v>267</v>
      </c>
      <c r="BM374" s="188" t="s">
        <v>622</v>
      </c>
    </row>
    <row r="375" spans="1:65" s="2" customFormat="1">
      <c r="A375" s="37"/>
      <c r="B375" s="38"/>
      <c r="C375" s="39"/>
      <c r="D375" s="190" t="s">
        <v>183</v>
      </c>
      <c r="E375" s="39"/>
      <c r="F375" s="191" t="s">
        <v>623</v>
      </c>
      <c r="G375" s="39"/>
      <c r="H375" s="39"/>
      <c r="I375" s="192"/>
      <c r="J375" s="39"/>
      <c r="K375" s="39"/>
      <c r="L375" s="42"/>
      <c r="M375" s="193"/>
      <c r="N375" s="194"/>
      <c r="O375" s="67"/>
      <c r="P375" s="67"/>
      <c r="Q375" s="67"/>
      <c r="R375" s="67"/>
      <c r="S375" s="67"/>
      <c r="T375" s="68"/>
      <c r="U375" s="37"/>
      <c r="V375" s="37"/>
      <c r="W375" s="37"/>
      <c r="X375" s="37"/>
      <c r="Y375" s="37"/>
      <c r="Z375" s="37"/>
      <c r="AA375" s="37"/>
      <c r="AB375" s="37"/>
      <c r="AC375" s="37"/>
      <c r="AD375" s="37"/>
      <c r="AE375" s="37"/>
      <c r="AT375" s="20" t="s">
        <v>183</v>
      </c>
      <c r="AU375" s="20" t="s">
        <v>88</v>
      </c>
    </row>
    <row r="376" spans="1:65" s="13" customFormat="1">
      <c r="B376" s="195"/>
      <c r="C376" s="196"/>
      <c r="D376" s="197" t="s">
        <v>195</v>
      </c>
      <c r="E376" s="198" t="s">
        <v>19</v>
      </c>
      <c r="F376" s="199" t="s">
        <v>624</v>
      </c>
      <c r="G376" s="196"/>
      <c r="H376" s="200">
        <v>32.747</v>
      </c>
      <c r="I376" s="201"/>
      <c r="J376" s="196"/>
      <c r="K376" s="196"/>
      <c r="L376" s="202"/>
      <c r="M376" s="203"/>
      <c r="N376" s="204"/>
      <c r="O376" s="204"/>
      <c r="P376" s="204"/>
      <c r="Q376" s="204"/>
      <c r="R376" s="204"/>
      <c r="S376" s="204"/>
      <c r="T376" s="205"/>
      <c r="AT376" s="206" t="s">
        <v>195</v>
      </c>
      <c r="AU376" s="206" t="s">
        <v>88</v>
      </c>
      <c r="AV376" s="13" t="s">
        <v>88</v>
      </c>
      <c r="AW376" s="13" t="s">
        <v>35</v>
      </c>
      <c r="AX376" s="13" t="s">
        <v>78</v>
      </c>
      <c r="AY376" s="206" t="s">
        <v>174</v>
      </c>
    </row>
    <row r="377" spans="1:65" s="13" customFormat="1">
      <c r="B377" s="195"/>
      <c r="C377" s="196"/>
      <c r="D377" s="197" t="s">
        <v>195</v>
      </c>
      <c r="E377" s="198" t="s">
        <v>19</v>
      </c>
      <c r="F377" s="199" t="s">
        <v>625</v>
      </c>
      <c r="G377" s="196"/>
      <c r="H377" s="200">
        <v>8.6590000000000007</v>
      </c>
      <c r="I377" s="201"/>
      <c r="J377" s="196"/>
      <c r="K377" s="196"/>
      <c r="L377" s="202"/>
      <c r="M377" s="203"/>
      <c r="N377" s="204"/>
      <c r="O377" s="204"/>
      <c r="P377" s="204"/>
      <c r="Q377" s="204"/>
      <c r="R377" s="204"/>
      <c r="S377" s="204"/>
      <c r="T377" s="205"/>
      <c r="AT377" s="206" t="s">
        <v>195</v>
      </c>
      <c r="AU377" s="206" t="s">
        <v>88</v>
      </c>
      <c r="AV377" s="13" t="s">
        <v>88</v>
      </c>
      <c r="AW377" s="13" t="s">
        <v>35</v>
      </c>
      <c r="AX377" s="13" t="s">
        <v>78</v>
      </c>
      <c r="AY377" s="206" t="s">
        <v>174</v>
      </c>
    </row>
    <row r="378" spans="1:65" s="14" customFormat="1">
      <c r="B378" s="207"/>
      <c r="C378" s="208"/>
      <c r="D378" s="197" t="s">
        <v>195</v>
      </c>
      <c r="E378" s="209" t="s">
        <v>19</v>
      </c>
      <c r="F378" s="210" t="s">
        <v>198</v>
      </c>
      <c r="G378" s="208"/>
      <c r="H378" s="211">
        <v>41.405999999999999</v>
      </c>
      <c r="I378" s="212"/>
      <c r="J378" s="208"/>
      <c r="K378" s="208"/>
      <c r="L378" s="213"/>
      <c r="M378" s="214"/>
      <c r="N378" s="215"/>
      <c r="O378" s="215"/>
      <c r="P378" s="215"/>
      <c r="Q378" s="215"/>
      <c r="R378" s="215"/>
      <c r="S378" s="215"/>
      <c r="T378" s="216"/>
      <c r="AT378" s="217" t="s">
        <v>195</v>
      </c>
      <c r="AU378" s="217" t="s">
        <v>88</v>
      </c>
      <c r="AV378" s="14" t="s">
        <v>181</v>
      </c>
      <c r="AW378" s="14" t="s">
        <v>35</v>
      </c>
      <c r="AX378" s="14" t="s">
        <v>86</v>
      </c>
      <c r="AY378" s="217" t="s">
        <v>174</v>
      </c>
    </row>
    <row r="379" spans="1:65" s="2" customFormat="1" ht="66.75" customHeight="1">
      <c r="A379" s="37"/>
      <c r="B379" s="38"/>
      <c r="C379" s="177" t="s">
        <v>626</v>
      </c>
      <c r="D379" s="177" t="s">
        <v>176</v>
      </c>
      <c r="E379" s="178" t="s">
        <v>627</v>
      </c>
      <c r="F379" s="179" t="s">
        <v>628</v>
      </c>
      <c r="G379" s="180" t="s">
        <v>111</v>
      </c>
      <c r="H379" s="181">
        <v>50.823</v>
      </c>
      <c r="I379" s="182"/>
      <c r="J379" s="183">
        <f>ROUND(I379*H379,2)</f>
        <v>0</v>
      </c>
      <c r="K379" s="179" t="s">
        <v>180</v>
      </c>
      <c r="L379" s="42"/>
      <c r="M379" s="184" t="s">
        <v>19</v>
      </c>
      <c r="N379" s="185" t="s">
        <v>49</v>
      </c>
      <c r="O379" s="67"/>
      <c r="P379" s="186">
        <f>O379*H379</f>
        <v>0</v>
      </c>
      <c r="Q379" s="186">
        <v>5.4000000000000001E-4</v>
      </c>
      <c r="R379" s="186">
        <f>Q379*H379</f>
        <v>2.7444420000000001E-2</v>
      </c>
      <c r="S379" s="186">
        <v>0</v>
      </c>
      <c r="T379" s="187">
        <f>S379*H379</f>
        <v>0</v>
      </c>
      <c r="U379" s="37"/>
      <c r="V379" s="37"/>
      <c r="W379" s="37"/>
      <c r="X379" s="37"/>
      <c r="Y379" s="37"/>
      <c r="Z379" s="37"/>
      <c r="AA379" s="37"/>
      <c r="AB379" s="37"/>
      <c r="AC379" s="37"/>
      <c r="AD379" s="37"/>
      <c r="AE379" s="37"/>
      <c r="AR379" s="188" t="s">
        <v>267</v>
      </c>
      <c r="AT379" s="188" t="s">
        <v>176</v>
      </c>
      <c r="AU379" s="188" t="s">
        <v>88</v>
      </c>
      <c r="AY379" s="20" t="s">
        <v>174</v>
      </c>
      <c r="BE379" s="189">
        <f>IF(N379="základní",J379,0)</f>
        <v>0</v>
      </c>
      <c r="BF379" s="189">
        <f>IF(N379="snížená",J379,0)</f>
        <v>0</v>
      </c>
      <c r="BG379" s="189">
        <f>IF(N379="zákl. přenesená",J379,0)</f>
        <v>0</v>
      </c>
      <c r="BH379" s="189">
        <f>IF(N379="sníž. přenesená",J379,0)</f>
        <v>0</v>
      </c>
      <c r="BI379" s="189">
        <f>IF(N379="nulová",J379,0)</f>
        <v>0</v>
      </c>
      <c r="BJ379" s="20" t="s">
        <v>86</v>
      </c>
      <c r="BK379" s="189">
        <f>ROUND(I379*H379,2)</f>
        <v>0</v>
      </c>
      <c r="BL379" s="20" t="s">
        <v>267</v>
      </c>
      <c r="BM379" s="188" t="s">
        <v>629</v>
      </c>
    </row>
    <row r="380" spans="1:65" s="2" customFormat="1">
      <c r="A380" s="37"/>
      <c r="B380" s="38"/>
      <c r="C380" s="39"/>
      <c r="D380" s="190" t="s">
        <v>183</v>
      </c>
      <c r="E380" s="39"/>
      <c r="F380" s="191" t="s">
        <v>630</v>
      </c>
      <c r="G380" s="39"/>
      <c r="H380" s="39"/>
      <c r="I380" s="192"/>
      <c r="J380" s="39"/>
      <c r="K380" s="39"/>
      <c r="L380" s="42"/>
      <c r="M380" s="193"/>
      <c r="N380" s="194"/>
      <c r="O380" s="67"/>
      <c r="P380" s="67"/>
      <c r="Q380" s="67"/>
      <c r="R380" s="67"/>
      <c r="S380" s="67"/>
      <c r="T380" s="68"/>
      <c r="U380" s="37"/>
      <c r="V380" s="37"/>
      <c r="W380" s="37"/>
      <c r="X380" s="37"/>
      <c r="Y380" s="37"/>
      <c r="Z380" s="37"/>
      <c r="AA380" s="37"/>
      <c r="AB380" s="37"/>
      <c r="AC380" s="37"/>
      <c r="AD380" s="37"/>
      <c r="AE380" s="37"/>
      <c r="AT380" s="20" t="s">
        <v>183</v>
      </c>
      <c r="AU380" s="20" t="s">
        <v>88</v>
      </c>
    </row>
    <row r="381" spans="1:65" s="13" customFormat="1">
      <c r="B381" s="195"/>
      <c r="C381" s="196"/>
      <c r="D381" s="197" t="s">
        <v>195</v>
      </c>
      <c r="E381" s="198" t="s">
        <v>19</v>
      </c>
      <c r="F381" s="199" t="s">
        <v>631</v>
      </c>
      <c r="G381" s="196"/>
      <c r="H381" s="200">
        <v>50.823</v>
      </c>
      <c r="I381" s="201"/>
      <c r="J381" s="196"/>
      <c r="K381" s="196"/>
      <c r="L381" s="202"/>
      <c r="M381" s="203"/>
      <c r="N381" s="204"/>
      <c r="O381" s="204"/>
      <c r="P381" s="204"/>
      <c r="Q381" s="204"/>
      <c r="R381" s="204"/>
      <c r="S381" s="204"/>
      <c r="T381" s="205"/>
      <c r="AT381" s="206" t="s">
        <v>195</v>
      </c>
      <c r="AU381" s="206" t="s">
        <v>88</v>
      </c>
      <c r="AV381" s="13" t="s">
        <v>88</v>
      </c>
      <c r="AW381" s="13" t="s">
        <v>35</v>
      </c>
      <c r="AX381" s="13" t="s">
        <v>86</v>
      </c>
      <c r="AY381" s="206" t="s">
        <v>174</v>
      </c>
    </row>
    <row r="382" spans="1:65" s="2" customFormat="1" ht="33" customHeight="1">
      <c r="A382" s="37"/>
      <c r="B382" s="38"/>
      <c r="C382" s="218" t="s">
        <v>632</v>
      </c>
      <c r="D382" s="218" t="s">
        <v>233</v>
      </c>
      <c r="E382" s="219" t="s">
        <v>633</v>
      </c>
      <c r="F382" s="220" t="s">
        <v>634</v>
      </c>
      <c r="G382" s="221" t="s">
        <v>111</v>
      </c>
      <c r="H382" s="222">
        <v>249.47200000000001</v>
      </c>
      <c r="I382" s="223"/>
      <c r="J382" s="224">
        <f>ROUND(I382*H382,2)</f>
        <v>0</v>
      </c>
      <c r="K382" s="220" t="s">
        <v>19</v>
      </c>
      <c r="L382" s="225"/>
      <c r="M382" s="226" t="s">
        <v>19</v>
      </c>
      <c r="N382" s="227" t="s">
        <v>49</v>
      </c>
      <c r="O382" s="67"/>
      <c r="P382" s="186">
        <f>O382*H382</f>
        <v>0</v>
      </c>
      <c r="Q382" s="186">
        <v>2.5000000000000001E-3</v>
      </c>
      <c r="R382" s="186">
        <f>Q382*H382</f>
        <v>0.62368000000000001</v>
      </c>
      <c r="S382" s="186">
        <v>0</v>
      </c>
      <c r="T382" s="187">
        <f>S382*H382</f>
        <v>0</v>
      </c>
      <c r="U382" s="37"/>
      <c r="V382" s="37"/>
      <c r="W382" s="37"/>
      <c r="X382" s="37"/>
      <c r="Y382" s="37"/>
      <c r="Z382" s="37"/>
      <c r="AA382" s="37"/>
      <c r="AB382" s="37"/>
      <c r="AC382" s="37"/>
      <c r="AD382" s="37"/>
      <c r="AE382" s="37"/>
      <c r="AR382" s="188" t="s">
        <v>355</v>
      </c>
      <c r="AT382" s="188" t="s">
        <v>233</v>
      </c>
      <c r="AU382" s="188" t="s">
        <v>88</v>
      </c>
      <c r="AY382" s="20" t="s">
        <v>174</v>
      </c>
      <c r="BE382" s="189">
        <f>IF(N382="základní",J382,0)</f>
        <v>0</v>
      </c>
      <c r="BF382" s="189">
        <f>IF(N382="snížená",J382,0)</f>
        <v>0</v>
      </c>
      <c r="BG382" s="189">
        <f>IF(N382="zákl. přenesená",J382,0)</f>
        <v>0</v>
      </c>
      <c r="BH382" s="189">
        <f>IF(N382="sníž. přenesená",J382,0)</f>
        <v>0</v>
      </c>
      <c r="BI382" s="189">
        <f>IF(N382="nulová",J382,0)</f>
        <v>0</v>
      </c>
      <c r="BJ382" s="20" t="s">
        <v>86</v>
      </c>
      <c r="BK382" s="189">
        <f>ROUND(I382*H382,2)</f>
        <v>0</v>
      </c>
      <c r="BL382" s="20" t="s">
        <v>267</v>
      </c>
      <c r="BM382" s="188" t="s">
        <v>635</v>
      </c>
    </row>
    <row r="383" spans="1:65" s="13" customFormat="1">
      <c r="B383" s="195"/>
      <c r="C383" s="196"/>
      <c r="D383" s="197" t="s">
        <v>195</v>
      </c>
      <c r="E383" s="198" t="s">
        <v>19</v>
      </c>
      <c r="F383" s="199" t="s">
        <v>618</v>
      </c>
      <c r="G383" s="196"/>
      <c r="H383" s="200">
        <v>92.228999999999999</v>
      </c>
      <c r="I383" s="201"/>
      <c r="J383" s="196"/>
      <c r="K383" s="196"/>
      <c r="L383" s="202"/>
      <c r="M383" s="203"/>
      <c r="N383" s="204"/>
      <c r="O383" s="204"/>
      <c r="P383" s="204"/>
      <c r="Q383" s="204"/>
      <c r="R383" s="204"/>
      <c r="S383" s="204"/>
      <c r="T383" s="205"/>
      <c r="AT383" s="206" t="s">
        <v>195</v>
      </c>
      <c r="AU383" s="206" t="s">
        <v>88</v>
      </c>
      <c r="AV383" s="13" t="s">
        <v>88</v>
      </c>
      <c r="AW383" s="13" t="s">
        <v>35</v>
      </c>
      <c r="AX383" s="13" t="s">
        <v>78</v>
      </c>
      <c r="AY383" s="206" t="s">
        <v>174</v>
      </c>
    </row>
    <row r="384" spans="1:65" s="13" customFormat="1">
      <c r="B384" s="195"/>
      <c r="C384" s="196"/>
      <c r="D384" s="197" t="s">
        <v>195</v>
      </c>
      <c r="E384" s="198" t="s">
        <v>19</v>
      </c>
      <c r="F384" s="199" t="s">
        <v>624</v>
      </c>
      <c r="G384" s="196"/>
      <c r="H384" s="200">
        <v>32.747</v>
      </c>
      <c r="I384" s="201"/>
      <c r="J384" s="196"/>
      <c r="K384" s="196"/>
      <c r="L384" s="202"/>
      <c r="M384" s="203"/>
      <c r="N384" s="204"/>
      <c r="O384" s="204"/>
      <c r="P384" s="204"/>
      <c r="Q384" s="204"/>
      <c r="R384" s="204"/>
      <c r="S384" s="204"/>
      <c r="T384" s="205"/>
      <c r="AT384" s="206" t="s">
        <v>195</v>
      </c>
      <c r="AU384" s="206" t="s">
        <v>88</v>
      </c>
      <c r="AV384" s="13" t="s">
        <v>88</v>
      </c>
      <c r="AW384" s="13" t="s">
        <v>35</v>
      </c>
      <c r="AX384" s="13" t="s">
        <v>78</v>
      </c>
      <c r="AY384" s="206" t="s">
        <v>174</v>
      </c>
    </row>
    <row r="385" spans="1:65" s="13" customFormat="1">
      <c r="B385" s="195"/>
      <c r="C385" s="196"/>
      <c r="D385" s="197" t="s">
        <v>195</v>
      </c>
      <c r="E385" s="198" t="s">
        <v>19</v>
      </c>
      <c r="F385" s="199" t="s">
        <v>625</v>
      </c>
      <c r="G385" s="196"/>
      <c r="H385" s="200">
        <v>8.6590000000000007</v>
      </c>
      <c r="I385" s="201"/>
      <c r="J385" s="196"/>
      <c r="K385" s="196"/>
      <c r="L385" s="202"/>
      <c r="M385" s="203"/>
      <c r="N385" s="204"/>
      <c r="O385" s="204"/>
      <c r="P385" s="204"/>
      <c r="Q385" s="204"/>
      <c r="R385" s="204"/>
      <c r="S385" s="204"/>
      <c r="T385" s="205"/>
      <c r="AT385" s="206" t="s">
        <v>195</v>
      </c>
      <c r="AU385" s="206" t="s">
        <v>88</v>
      </c>
      <c r="AV385" s="13" t="s">
        <v>88</v>
      </c>
      <c r="AW385" s="13" t="s">
        <v>35</v>
      </c>
      <c r="AX385" s="13" t="s">
        <v>78</v>
      </c>
      <c r="AY385" s="206" t="s">
        <v>174</v>
      </c>
    </row>
    <row r="386" spans="1:65" s="13" customFormat="1">
      <c r="B386" s="195"/>
      <c r="C386" s="196"/>
      <c r="D386" s="197" t="s">
        <v>195</v>
      </c>
      <c r="E386" s="198" t="s">
        <v>19</v>
      </c>
      <c r="F386" s="199" t="s">
        <v>631</v>
      </c>
      <c r="G386" s="196"/>
      <c r="H386" s="200">
        <v>50.823</v>
      </c>
      <c r="I386" s="201"/>
      <c r="J386" s="196"/>
      <c r="K386" s="196"/>
      <c r="L386" s="202"/>
      <c r="M386" s="203"/>
      <c r="N386" s="204"/>
      <c r="O386" s="204"/>
      <c r="P386" s="204"/>
      <c r="Q386" s="204"/>
      <c r="R386" s="204"/>
      <c r="S386" s="204"/>
      <c r="T386" s="205"/>
      <c r="AT386" s="206" t="s">
        <v>195</v>
      </c>
      <c r="AU386" s="206" t="s">
        <v>88</v>
      </c>
      <c r="AV386" s="13" t="s">
        <v>88</v>
      </c>
      <c r="AW386" s="13" t="s">
        <v>35</v>
      </c>
      <c r="AX386" s="13" t="s">
        <v>78</v>
      </c>
      <c r="AY386" s="206" t="s">
        <v>174</v>
      </c>
    </row>
    <row r="387" spans="1:65" s="13" customFormat="1">
      <c r="B387" s="195"/>
      <c r="C387" s="196"/>
      <c r="D387" s="197" t="s">
        <v>195</v>
      </c>
      <c r="E387" s="198" t="s">
        <v>19</v>
      </c>
      <c r="F387" s="199" t="s">
        <v>636</v>
      </c>
      <c r="G387" s="196"/>
      <c r="H387" s="200">
        <v>29.588999999999999</v>
      </c>
      <c r="I387" s="201"/>
      <c r="J387" s="196"/>
      <c r="K387" s="196"/>
      <c r="L387" s="202"/>
      <c r="M387" s="203"/>
      <c r="N387" s="204"/>
      <c r="O387" s="204"/>
      <c r="P387" s="204"/>
      <c r="Q387" s="204"/>
      <c r="R387" s="204"/>
      <c r="S387" s="204"/>
      <c r="T387" s="205"/>
      <c r="AT387" s="206" t="s">
        <v>195</v>
      </c>
      <c r="AU387" s="206" t="s">
        <v>88</v>
      </c>
      <c r="AV387" s="13" t="s">
        <v>88</v>
      </c>
      <c r="AW387" s="13" t="s">
        <v>35</v>
      </c>
      <c r="AX387" s="13" t="s">
        <v>78</v>
      </c>
      <c r="AY387" s="206" t="s">
        <v>174</v>
      </c>
    </row>
    <row r="388" spans="1:65" s="14" customFormat="1">
      <c r="B388" s="207"/>
      <c r="C388" s="208"/>
      <c r="D388" s="197" t="s">
        <v>195</v>
      </c>
      <c r="E388" s="209" t="s">
        <v>19</v>
      </c>
      <c r="F388" s="210" t="s">
        <v>198</v>
      </c>
      <c r="G388" s="208"/>
      <c r="H388" s="211">
        <v>214.047</v>
      </c>
      <c r="I388" s="212"/>
      <c r="J388" s="208"/>
      <c r="K388" s="208"/>
      <c r="L388" s="213"/>
      <c r="M388" s="214"/>
      <c r="N388" s="215"/>
      <c r="O388" s="215"/>
      <c r="P388" s="215"/>
      <c r="Q388" s="215"/>
      <c r="R388" s="215"/>
      <c r="S388" s="215"/>
      <c r="T388" s="216"/>
      <c r="AT388" s="217" t="s">
        <v>195</v>
      </c>
      <c r="AU388" s="217" t="s">
        <v>88</v>
      </c>
      <c r="AV388" s="14" t="s">
        <v>181</v>
      </c>
      <c r="AW388" s="14" t="s">
        <v>35</v>
      </c>
      <c r="AX388" s="14" t="s">
        <v>86</v>
      </c>
      <c r="AY388" s="217" t="s">
        <v>174</v>
      </c>
    </row>
    <row r="389" spans="1:65" s="13" customFormat="1">
      <c r="B389" s="195"/>
      <c r="C389" s="196"/>
      <c r="D389" s="197" t="s">
        <v>195</v>
      </c>
      <c r="E389" s="196"/>
      <c r="F389" s="199" t="s">
        <v>637</v>
      </c>
      <c r="G389" s="196"/>
      <c r="H389" s="200">
        <v>249.47200000000001</v>
      </c>
      <c r="I389" s="201"/>
      <c r="J389" s="196"/>
      <c r="K389" s="196"/>
      <c r="L389" s="202"/>
      <c r="M389" s="203"/>
      <c r="N389" s="204"/>
      <c r="O389" s="204"/>
      <c r="P389" s="204"/>
      <c r="Q389" s="204"/>
      <c r="R389" s="204"/>
      <c r="S389" s="204"/>
      <c r="T389" s="205"/>
      <c r="AT389" s="206" t="s">
        <v>195</v>
      </c>
      <c r="AU389" s="206" t="s">
        <v>88</v>
      </c>
      <c r="AV389" s="13" t="s">
        <v>88</v>
      </c>
      <c r="AW389" s="13" t="s">
        <v>4</v>
      </c>
      <c r="AX389" s="13" t="s">
        <v>86</v>
      </c>
      <c r="AY389" s="206" t="s">
        <v>174</v>
      </c>
    </row>
    <row r="390" spans="1:65" s="2" customFormat="1" ht="33" customHeight="1">
      <c r="A390" s="37"/>
      <c r="B390" s="38"/>
      <c r="C390" s="177" t="s">
        <v>638</v>
      </c>
      <c r="D390" s="177" t="s">
        <v>176</v>
      </c>
      <c r="E390" s="178" t="s">
        <v>639</v>
      </c>
      <c r="F390" s="179" t="s">
        <v>640</v>
      </c>
      <c r="G390" s="180" t="s">
        <v>111</v>
      </c>
      <c r="H390" s="181">
        <v>204.72900000000001</v>
      </c>
      <c r="I390" s="182"/>
      <c r="J390" s="183">
        <f>ROUND(I390*H390,2)</f>
        <v>0</v>
      </c>
      <c r="K390" s="179" t="s">
        <v>180</v>
      </c>
      <c r="L390" s="42"/>
      <c r="M390" s="184" t="s">
        <v>19</v>
      </c>
      <c r="N390" s="185" t="s">
        <v>49</v>
      </c>
      <c r="O390" s="67"/>
      <c r="P390" s="186">
        <f>O390*H390</f>
        <v>0</v>
      </c>
      <c r="Q390" s="186">
        <v>0</v>
      </c>
      <c r="R390" s="186">
        <f>Q390*H390</f>
        <v>0</v>
      </c>
      <c r="S390" s="186">
        <v>0</v>
      </c>
      <c r="T390" s="187">
        <f>S390*H390</f>
        <v>0</v>
      </c>
      <c r="U390" s="37"/>
      <c r="V390" s="37"/>
      <c r="W390" s="37"/>
      <c r="X390" s="37"/>
      <c r="Y390" s="37"/>
      <c r="Z390" s="37"/>
      <c r="AA390" s="37"/>
      <c r="AB390" s="37"/>
      <c r="AC390" s="37"/>
      <c r="AD390" s="37"/>
      <c r="AE390" s="37"/>
      <c r="AR390" s="188" t="s">
        <v>267</v>
      </c>
      <c r="AT390" s="188" t="s">
        <v>176</v>
      </c>
      <c r="AU390" s="188" t="s">
        <v>88</v>
      </c>
      <c r="AY390" s="20" t="s">
        <v>174</v>
      </c>
      <c r="BE390" s="189">
        <f>IF(N390="základní",J390,0)</f>
        <v>0</v>
      </c>
      <c r="BF390" s="189">
        <f>IF(N390="snížená",J390,0)</f>
        <v>0</v>
      </c>
      <c r="BG390" s="189">
        <f>IF(N390="zákl. přenesená",J390,0)</f>
        <v>0</v>
      </c>
      <c r="BH390" s="189">
        <f>IF(N390="sníž. přenesená",J390,0)</f>
        <v>0</v>
      </c>
      <c r="BI390" s="189">
        <f>IF(N390="nulová",J390,0)</f>
        <v>0</v>
      </c>
      <c r="BJ390" s="20" t="s">
        <v>86</v>
      </c>
      <c r="BK390" s="189">
        <f>ROUND(I390*H390,2)</f>
        <v>0</v>
      </c>
      <c r="BL390" s="20" t="s">
        <v>267</v>
      </c>
      <c r="BM390" s="188" t="s">
        <v>641</v>
      </c>
    </row>
    <row r="391" spans="1:65" s="2" customFormat="1">
      <c r="A391" s="37"/>
      <c r="B391" s="38"/>
      <c r="C391" s="39"/>
      <c r="D391" s="190" t="s">
        <v>183</v>
      </c>
      <c r="E391" s="39"/>
      <c r="F391" s="191" t="s">
        <v>642</v>
      </c>
      <c r="G391" s="39"/>
      <c r="H391" s="39"/>
      <c r="I391" s="192"/>
      <c r="J391" s="39"/>
      <c r="K391" s="39"/>
      <c r="L391" s="42"/>
      <c r="M391" s="193"/>
      <c r="N391" s="194"/>
      <c r="O391" s="67"/>
      <c r="P391" s="67"/>
      <c r="Q391" s="67"/>
      <c r="R391" s="67"/>
      <c r="S391" s="67"/>
      <c r="T391" s="68"/>
      <c r="U391" s="37"/>
      <c r="V391" s="37"/>
      <c r="W391" s="37"/>
      <c r="X391" s="37"/>
      <c r="Y391" s="37"/>
      <c r="Z391" s="37"/>
      <c r="AA391" s="37"/>
      <c r="AB391" s="37"/>
      <c r="AC391" s="37"/>
      <c r="AD391" s="37"/>
      <c r="AE391" s="37"/>
      <c r="AT391" s="20" t="s">
        <v>183</v>
      </c>
      <c r="AU391" s="20" t="s">
        <v>88</v>
      </c>
    </row>
    <row r="392" spans="1:65" s="13" customFormat="1">
      <c r="B392" s="195"/>
      <c r="C392" s="196"/>
      <c r="D392" s="197" t="s">
        <v>195</v>
      </c>
      <c r="E392" s="198" t="s">
        <v>19</v>
      </c>
      <c r="F392" s="199" t="s">
        <v>126</v>
      </c>
      <c r="G392" s="196"/>
      <c r="H392" s="200">
        <v>175.04300000000001</v>
      </c>
      <c r="I392" s="201"/>
      <c r="J392" s="196"/>
      <c r="K392" s="196"/>
      <c r="L392" s="202"/>
      <c r="M392" s="203"/>
      <c r="N392" s="204"/>
      <c r="O392" s="204"/>
      <c r="P392" s="204"/>
      <c r="Q392" s="204"/>
      <c r="R392" s="204"/>
      <c r="S392" s="204"/>
      <c r="T392" s="205"/>
      <c r="AT392" s="206" t="s">
        <v>195</v>
      </c>
      <c r="AU392" s="206" t="s">
        <v>88</v>
      </c>
      <c r="AV392" s="13" t="s">
        <v>88</v>
      </c>
      <c r="AW392" s="13" t="s">
        <v>35</v>
      </c>
      <c r="AX392" s="13" t="s">
        <v>78</v>
      </c>
      <c r="AY392" s="206" t="s">
        <v>174</v>
      </c>
    </row>
    <row r="393" spans="1:65" s="13" customFormat="1">
      <c r="B393" s="195"/>
      <c r="C393" s="196"/>
      <c r="D393" s="197" t="s">
        <v>195</v>
      </c>
      <c r="E393" s="198" t="s">
        <v>19</v>
      </c>
      <c r="F393" s="199" t="s">
        <v>643</v>
      </c>
      <c r="G393" s="196"/>
      <c r="H393" s="200">
        <v>29.686</v>
      </c>
      <c r="I393" s="201"/>
      <c r="J393" s="196"/>
      <c r="K393" s="196"/>
      <c r="L393" s="202"/>
      <c r="M393" s="203"/>
      <c r="N393" s="204"/>
      <c r="O393" s="204"/>
      <c r="P393" s="204"/>
      <c r="Q393" s="204"/>
      <c r="R393" s="204"/>
      <c r="S393" s="204"/>
      <c r="T393" s="205"/>
      <c r="AT393" s="206" t="s">
        <v>195</v>
      </c>
      <c r="AU393" s="206" t="s">
        <v>88</v>
      </c>
      <c r="AV393" s="13" t="s">
        <v>88</v>
      </c>
      <c r="AW393" s="13" t="s">
        <v>35</v>
      </c>
      <c r="AX393" s="13" t="s">
        <v>78</v>
      </c>
      <c r="AY393" s="206" t="s">
        <v>174</v>
      </c>
    </row>
    <row r="394" spans="1:65" s="14" customFormat="1">
      <c r="B394" s="207"/>
      <c r="C394" s="208"/>
      <c r="D394" s="197" t="s">
        <v>195</v>
      </c>
      <c r="E394" s="209" t="s">
        <v>19</v>
      </c>
      <c r="F394" s="210" t="s">
        <v>198</v>
      </c>
      <c r="G394" s="208"/>
      <c r="H394" s="211">
        <v>204.72900000000001</v>
      </c>
      <c r="I394" s="212"/>
      <c r="J394" s="208"/>
      <c r="K394" s="208"/>
      <c r="L394" s="213"/>
      <c r="M394" s="214"/>
      <c r="N394" s="215"/>
      <c r="O394" s="215"/>
      <c r="P394" s="215"/>
      <c r="Q394" s="215"/>
      <c r="R394" s="215"/>
      <c r="S394" s="215"/>
      <c r="T394" s="216"/>
      <c r="AT394" s="217" t="s">
        <v>195</v>
      </c>
      <c r="AU394" s="217" t="s">
        <v>88</v>
      </c>
      <c r="AV394" s="14" t="s">
        <v>181</v>
      </c>
      <c r="AW394" s="14" t="s">
        <v>35</v>
      </c>
      <c r="AX394" s="14" t="s">
        <v>86</v>
      </c>
      <c r="AY394" s="217" t="s">
        <v>174</v>
      </c>
    </row>
    <row r="395" spans="1:65" s="2" customFormat="1">
      <c r="A395" s="37"/>
      <c r="B395" s="38"/>
      <c r="C395" s="39"/>
      <c r="D395" s="197" t="s">
        <v>360</v>
      </c>
      <c r="E395" s="39"/>
      <c r="F395" s="228" t="s">
        <v>644</v>
      </c>
      <c r="G395" s="39"/>
      <c r="H395" s="39"/>
      <c r="I395" s="39"/>
      <c r="J395" s="39"/>
      <c r="K395" s="39"/>
      <c r="L395" s="42"/>
      <c r="M395" s="193"/>
      <c r="N395" s="194"/>
      <c r="O395" s="67"/>
      <c r="P395" s="67"/>
      <c r="Q395" s="67"/>
      <c r="R395" s="67"/>
      <c r="S395" s="67"/>
      <c r="T395" s="68"/>
      <c r="U395" s="37"/>
      <c r="V395" s="37"/>
      <c r="W395" s="37"/>
      <c r="X395" s="37"/>
      <c r="Y395" s="37"/>
      <c r="Z395" s="37"/>
      <c r="AA395" s="37"/>
      <c r="AB395" s="37"/>
      <c r="AC395" s="37"/>
      <c r="AD395" s="37"/>
      <c r="AE395" s="37"/>
      <c r="AU395" s="20" t="s">
        <v>88</v>
      </c>
    </row>
    <row r="396" spans="1:65" s="2" customFormat="1">
      <c r="A396" s="37"/>
      <c r="B396" s="38"/>
      <c r="C396" s="39"/>
      <c r="D396" s="197" t="s">
        <v>360</v>
      </c>
      <c r="E396" s="39"/>
      <c r="F396" s="229" t="s">
        <v>645</v>
      </c>
      <c r="G396" s="39"/>
      <c r="H396" s="230">
        <v>175.04300000000001</v>
      </c>
      <c r="I396" s="39"/>
      <c r="J396" s="39"/>
      <c r="K396" s="39"/>
      <c r="L396" s="42"/>
      <c r="M396" s="193"/>
      <c r="N396" s="194"/>
      <c r="O396" s="67"/>
      <c r="P396" s="67"/>
      <c r="Q396" s="67"/>
      <c r="R396" s="67"/>
      <c r="S396" s="67"/>
      <c r="T396" s="68"/>
      <c r="U396" s="37"/>
      <c r="V396" s="37"/>
      <c r="W396" s="37"/>
      <c r="X396" s="37"/>
      <c r="Y396" s="37"/>
      <c r="Z396" s="37"/>
      <c r="AA396" s="37"/>
      <c r="AB396" s="37"/>
      <c r="AC396" s="37"/>
      <c r="AD396" s="37"/>
      <c r="AE396" s="37"/>
      <c r="AU396" s="20" t="s">
        <v>88</v>
      </c>
    </row>
    <row r="397" spans="1:65" s="2" customFormat="1" ht="24.15" customHeight="1">
      <c r="A397" s="37"/>
      <c r="B397" s="38"/>
      <c r="C397" s="218" t="s">
        <v>646</v>
      </c>
      <c r="D397" s="218" t="s">
        <v>233</v>
      </c>
      <c r="E397" s="219" t="s">
        <v>647</v>
      </c>
      <c r="F397" s="220" t="s">
        <v>648</v>
      </c>
      <c r="G397" s="221" t="s">
        <v>111</v>
      </c>
      <c r="H397" s="222">
        <v>236.46199999999999</v>
      </c>
      <c r="I397" s="223"/>
      <c r="J397" s="224">
        <f>ROUND(I397*H397,2)</f>
        <v>0</v>
      </c>
      <c r="K397" s="220" t="s">
        <v>180</v>
      </c>
      <c r="L397" s="225"/>
      <c r="M397" s="226" t="s">
        <v>19</v>
      </c>
      <c r="N397" s="227" t="s">
        <v>49</v>
      </c>
      <c r="O397" s="67"/>
      <c r="P397" s="186">
        <f>O397*H397</f>
        <v>0</v>
      </c>
      <c r="Q397" s="186">
        <v>1E-4</v>
      </c>
      <c r="R397" s="186">
        <f>Q397*H397</f>
        <v>2.3646199999999999E-2</v>
      </c>
      <c r="S397" s="186">
        <v>0</v>
      </c>
      <c r="T397" s="187">
        <f>S397*H397</f>
        <v>0</v>
      </c>
      <c r="U397" s="37"/>
      <c r="V397" s="37"/>
      <c r="W397" s="37"/>
      <c r="X397" s="37"/>
      <c r="Y397" s="37"/>
      <c r="Z397" s="37"/>
      <c r="AA397" s="37"/>
      <c r="AB397" s="37"/>
      <c r="AC397" s="37"/>
      <c r="AD397" s="37"/>
      <c r="AE397" s="37"/>
      <c r="AR397" s="188" t="s">
        <v>355</v>
      </c>
      <c r="AT397" s="188" t="s">
        <v>233</v>
      </c>
      <c r="AU397" s="188" t="s">
        <v>88</v>
      </c>
      <c r="AY397" s="20" t="s">
        <v>174</v>
      </c>
      <c r="BE397" s="189">
        <f>IF(N397="základní",J397,0)</f>
        <v>0</v>
      </c>
      <c r="BF397" s="189">
        <f>IF(N397="snížená",J397,0)</f>
        <v>0</v>
      </c>
      <c r="BG397" s="189">
        <f>IF(N397="zákl. přenesená",J397,0)</f>
        <v>0</v>
      </c>
      <c r="BH397" s="189">
        <f>IF(N397="sníž. přenesená",J397,0)</f>
        <v>0</v>
      </c>
      <c r="BI397" s="189">
        <f>IF(N397="nulová",J397,0)</f>
        <v>0</v>
      </c>
      <c r="BJ397" s="20" t="s">
        <v>86</v>
      </c>
      <c r="BK397" s="189">
        <f>ROUND(I397*H397,2)</f>
        <v>0</v>
      </c>
      <c r="BL397" s="20" t="s">
        <v>267</v>
      </c>
      <c r="BM397" s="188" t="s">
        <v>649</v>
      </c>
    </row>
    <row r="398" spans="1:65" s="13" customFormat="1">
      <c r="B398" s="195"/>
      <c r="C398" s="196"/>
      <c r="D398" s="197" t="s">
        <v>195</v>
      </c>
      <c r="E398" s="196"/>
      <c r="F398" s="199" t="s">
        <v>650</v>
      </c>
      <c r="G398" s="196"/>
      <c r="H398" s="200">
        <v>236.46199999999999</v>
      </c>
      <c r="I398" s="201"/>
      <c r="J398" s="196"/>
      <c r="K398" s="196"/>
      <c r="L398" s="202"/>
      <c r="M398" s="203"/>
      <c r="N398" s="204"/>
      <c r="O398" s="204"/>
      <c r="P398" s="204"/>
      <c r="Q398" s="204"/>
      <c r="R398" s="204"/>
      <c r="S398" s="204"/>
      <c r="T398" s="205"/>
      <c r="AT398" s="206" t="s">
        <v>195</v>
      </c>
      <c r="AU398" s="206" t="s">
        <v>88</v>
      </c>
      <c r="AV398" s="13" t="s">
        <v>88</v>
      </c>
      <c r="AW398" s="13" t="s">
        <v>4</v>
      </c>
      <c r="AX398" s="13" t="s">
        <v>86</v>
      </c>
      <c r="AY398" s="206" t="s">
        <v>174</v>
      </c>
    </row>
    <row r="399" spans="1:65" s="2" customFormat="1" ht="44.25" customHeight="1">
      <c r="A399" s="37"/>
      <c r="B399" s="38"/>
      <c r="C399" s="177" t="s">
        <v>651</v>
      </c>
      <c r="D399" s="177" t="s">
        <v>176</v>
      </c>
      <c r="E399" s="178" t="s">
        <v>652</v>
      </c>
      <c r="F399" s="179" t="s">
        <v>653</v>
      </c>
      <c r="G399" s="180" t="s">
        <v>111</v>
      </c>
      <c r="H399" s="181">
        <v>43.2</v>
      </c>
      <c r="I399" s="182"/>
      <c r="J399" s="183">
        <f>ROUND(I399*H399,2)</f>
        <v>0</v>
      </c>
      <c r="K399" s="179" t="s">
        <v>180</v>
      </c>
      <c r="L399" s="42"/>
      <c r="M399" s="184" t="s">
        <v>19</v>
      </c>
      <c r="N399" s="185" t="s">
        <v>49</v>
      </c>
      <c r="O399" s="67"/>
      <c r="P399" s="186">
        <f>O399*H399</f>
        <v>0</v>
      </c>
      <c r="Q399" s="186">
        <v>0</v>
      </c>
      <c r="R399" s="186">
        <f>Q399*H399</f>
        <v>0</v>
      </c>
      <c r="S399" s="186">
        <v>3.2000000000000002E-3</v>
      </c>
      <c r="T399" s="187">
        <f>S399*H399</f>
        <v>0.13824000000000003</v>
      </c>
      <c r="U399" s="37"/>
      <c r="V399" s="37"/>
      <c r="W399" s="37"/>
      <c r="X399" s="37"/>
      <c r="Y399" s="37"/>
      <c r="Z399" s="37"/>
      <c r="AA399" s="37"/>
      <c r="AB399" s="37"/>
      <c r="AC399" s="37"/>
      <c r="AD399" s="37"/>
      <c r="AE399" s="37"/>
      <c r="AR399" s="188" t="s">
        <v>267</v>
      </c>
      <c r="AT399" s="188" t="s">
        <v>176</v>
      </c>
      <c r="AU399" s="188" t="s">
        <v>88</v>
      </c>
      <c r="AY399" s="20" t="s">
        <v>174</v>
      </c>
      <c r="BE399" s="189">
        <f>IF(N399="základní",J399,0)</f>
        <v>0</v>
      </c>
      <c r="BF399" s="189">
        <f>IF(N399="snížená",J399,0)</f>
        <v>0</v>
      </c>
      <c r="BG399" s="189">
        <f>IF(N399="zákl. přenesená",J399,0)</f>
        <v>0</v>
      </c>
      <c r="BH399" s="189">
        <f>IF(N399="sníž. přenesená",J399,0)</f>
        <v>0</v>
      </c>
      <c r="BI399" s="189">
        <f>IF(N399="nulová",J399,0)</f>
        <v>0</v>
      </c>
      <c r="BJ399" s="20" t="s">
        <v>86</v>
      </c>
      <c r="BK399" s="189">
        <f>ROUND(I399*H399,2)</f>
        <v>0</v>
      </c>
      <c r="BL399" s="20" t="s">
        <v>267</v>
      </c>
      <c r="BM399" s="188" t="s">
        <v>654</v>
      </c>
    </row>
    <row r="400" spans="1:65" s="2" customFormat="1">
      <c r="A400" s="37"/>
      <c r="B400" s="38"/>
      <c r="C400" s="39"/>
      <c r="D400" s="190" t="s">
        <v>183</v>
      </c>
      <c r="E400" s="39"/>
      <c r="F400" s="191" t="s">
        <v>655</v>
      </c>
      <c r="G400" s="39"/>
      <c r="H400" s="39"/>
      <c r="I400" s="192"/>
      <c r="J400" s="39"/>
      <c r="K400" s="39"/>
      <c r="L400" s="42"/>
      <c r="M400" s="193"/>
      <c r="N400" s="194"/>
      <c r="O400" s="67"/>
      <c r="P400" s="67"/>
      <c r="Q400" s="67"/>
      <c r="R400" s="67"/>
      <c r="S400" s="67"/>
      <c r="T400" s="68"/>
      <c r="U400" s="37"/>
      <c r="V400" s="37"/>
      <c r="W400" s="37"/>
      <c r="X400" s="37"/>
      <c r="Y400" s="37"/>
      <c r="Z400" s="37"/>
      <c r="AA400" s="37"/>
      <c r="AB400" s="37"/>
      <c r="AC400" s="37"/>
      <c r="AD400" s="37"/>
      <c r="AE400" s="37"/>
      <c r="AT400" s="20" t="s">
        <v>183</v>
      </c>
      <c r="AU400" s="20" t="s">
        <v>88</v>
      </c>
    </row>
    <row r="401" spans="1:65" s="13" customFormat="1">
      <c r="B401" s="195"/>
      <c r="C401" s="196"/>
      <c r="D401" s="197" t="s">
        <v>195</v>
      </c>
      <c r="E401" s="198" t="s">
        <v>19</v>
      </c>
      <c r="F401" s="199" t="s">
        <v>656</v>
      </c>
      <c r="G401" s="196"/>
      <c r="H401" s="200">
        <v>43.2</v>
      </c>
      <c r="I401" s="201"/>
      <c r="J401" s="196"/>
      <c r="K401" s="196"/>
      <c r="L401" s="202"/>
      <c r="M401" s="203"/>
      <c r="N401" s="204"/>
      <c r="O401" s="204"/>
      <c r="P401" s="204"/>
      <c r="Q401" s="204"/>
      <c r="R401" s="204"/>
      <c r="S401" s="204"/>
      <c r="T401" s="205"/>
      <c r="AT401" s="206" t="s">
        <v>195</v>
      </c>
      <c r="AU401" s="206" t="s">
        <v>88</v>
      </c>
      <c r="AV401" s="13" t="s">
        <v>88</v>
      </c>
      <c r="AW401" s="13" t="s">
        <v>35</v>
      </c>
      <c r="AX401" s="13" t="s">
        <v>86</v>
      </c>
      <c r="AY401" s="206" t="s">
        <v>174</v>
      </c>
    </row>
    <row r="402" spans="1:65" s="2" customFormat="1" ht="37.799999999999997" customHeight="1">
      <c r="A402" s="37"/>
      <c r="B402" s="38"/>
      <c r="C402" s="177" t="s">
        <v>657</v>
      </c>
      <c r="D402" s="177" t="s">
        <v>176</v>
      </c>
      <c r="E402" s="178" t="s">
        <v>658</v>
      </c>
      <c r="F402" s="179" t="s">
        <v>659</v>
      </c>
      <c r="G402" s="180" t="s">
        <v>229</v>
      </c>
      <c r="H402" s="181">
        <v>1</v>
      </c>
      <c r="I402" s="182"/>
      <c r="J402" s="183">
        <f>ROUND(I402*H402,2)</f>
        <v>0</v>
      </c>
      <c r="K402" s="179" t="s">
        <v>180</v>
      </c>
      <c r="L402" s="42"/>
      <c r="M402" s="184" t="s">
        <v>19</v>
      </c>
      <c r="N402" s="185" t="s">
        <v>49</v>
      </c>
      <c r="O402" s="67"/>
      <c r="P402" s="186">
        <f>O402*H402</f>
        <v>0</v>
      </c>
      <c r="Q402" s="186">
        <v>6.9999999999999994E-5</v>
      </c>
      <c r="R402" s="186">
        <f>Q402*H402</f>
        <v>6.9999999999999994E-5</v>
      </c>
      <c r="S402" s="186">
        <v>0</v>
      </c>
      <c r="T402" s="187">
        <f>S402*H402</f>
        <v>0</v>
      </c>
      <c r="U402" s="37"/>
      <c r="V402" s="37"/>
      <c r="W402" s="37"/>
      <c r="X402" s="37"/>
      <c r="Y402" s="37"/>
      <c r="Z402" s="37"/>
      <c r="AA402" s="37"/>
      <c r="AB402" s="37"/>
      <c r="AC402" s="37"/>
      <c r="AD402" s="37"/>
      <c r="AE402" s="37"/>
      <c r="AR402" s="188" t="s">
        <v>267</v>
      </c>
      <c r="AT402" s="188" t="s">
        <v>176</v>
      </c>
      <c r="AU402" s="188" t="s">
        <v>88</v>
      </c>
      <c r="AY402" s="20" t="s">
        <v>174</v>
      </c>
      <c r="BE402" s="189">
        <f>IF(N402="základní",J402,0)</f>
        <v>0</v>
      </c>
      <c r="BF402" s="189">
        <f>IF(N402="snížená",J402,0)</f>
        <v>0</v>
      </c>
      <c r="BG402" s="189">
        <f>IF(N402="zákl. přenesená",J402,0)</f>
        <v>0</v>
      </c>
      <c r="BH402" s="189">
        <f>IF(N402="sníž. přenesená",J402,0)</f>
        <v>0</v>
      </c>
      <c r="BI402" s="189">
        <f>IF(N402="nulová",J402,0)</f>
        <v>0</v>
      </c>
      <c r="BJ402" s="20" t="s">
        <v>86</v>
      </c>
      <c r="BK402" s="189">
        <f>ROUND(I402*H402,2)</f>
        <v>0</v>
      </c>
      <c r="BL402" s="20" t="s">
        <v>267</v>
      </c>
      <c r="BM402" s="188" t="s">
        <v>660</v>
      </c>
    </row>
    <row r="403" spans="1:65" s="2" customFormat="1">
      <c r="A403" s="37"/>
      <c r="B403" s="38"/>
      <c r="C403" s="39"/>
      <c r="D403" s="190" t="s">
        <v>183</v>
      </c>
      <c r="E403" s="39"/>
      <c r="F403" s="191" t="s">
        <v>661</v>
      </c>
      <c r="G403" s="39"/>
      <c r="H403" s="39"/>
      <c r="I403" s="192"/>
      <c r="J403" s="39"/>
      <c r="K403" s="39"/>
      <c r="L403" s="42"/>
      <c r="M403" s="193"/>
      <c r="N403" s="194"/>
      <c r="O403" s="67"/>
      <c r="P403" s="67"/>
      <c r="Q403" s="67"/>
      <c r="R403" s="67"/>
      <c r="S403" s="67"/>
      <c r="T403" s="68"/>
      <c r="U403" s="37"/>
      <c r="V403" s="37"/>
      <c r="W403" s="37"/>
      <c r="X403" s="37"/>
      <c r="Y403" s="37"/>
      <c r="Z403" s="37"/>
      <c r="AA403" s="37"/>
      <c r="AB403" s="37"/>
      <c r="AC403" s="37"/>
      <c r="AD403" s="37"/>
      <c r="AE403" s="37"/>
      <c r="AT403" s="20" t="s">
        <v>183</v>
      </c>
      <c r="AU403" s="20" t="s">
        <v>88</v>
      </c>
    </row>
    <row r="404" spans="1:65" s="2" customFormat="1" ht="24.15" customHeight="1">
      <c r="A404" s="37"/>
      <c r="B404" s="38"/>
      <c r="C404" s="218" t="s">
        <v>662</v>
      </c>
      <c r="D404" s="218" t="s">
        <v>233</v>
      </c>
      <c r="E404" s="219" t="s">
        <v>663</v>
      </c>
      <c r="F404" s="220" t="s">
        <v>664</v>
      </c>
      <c r="G404" s="221" t="s">
        <v>229</v>
      </c>
      <c r="H404" s="222">
        <v>1</v>
      </c>
      <c r="I404" s="223"/>
      <c r="J404" s="224">
        <f>ROUND(I404*H404,2)</f>
        <v>0</v>
      </c>
      <c r="K404" s="220" t="s">
        <v>19</v>
      </c>
      <c r="L404" s="225"/>
      <c r="M404" s="226" t="s">
        <v>19</v>
      </c>
      <c r="N404" s="227" t="s">
        <v>49</v>
      </c>
      <c r="O404" s="67"/>
      <c r="P404" s="186">
        <f>O404*H404</f>
        <v>0</v>
      </c>
      <c r="Q404" s="186">
        <v>1.5E-3</v>
      </c>
      <c r="R404" s="186">
        <f>Q404*H404</f>
        <v>1.5E-3</v>
      </c>
      <c r="S404" s="186">
        <v>0</v>
      </c>
      <c r="T404" s="187">
        <f>S404*H404</f>
        <v>0</v>
      </c>
      <c r="U404" s="37"/>
      <c r="V404" s="37"/>
      <c r="W404" s="37"/>
      <c r="X404" s="37"/>
      <c r="Y404" s="37"/>
      <c r="Z404" s="37"/>
      <c r="AA404" s="37"/>
      <c r="AB404" s="37"/>
      <c r="AC404" s="37"/>
      <c r="AD404" s="37"/>
      <c r="AE404" s="37"/>
      <c r="AR404" s="188" t="s">
        <v>355</v>
      </c>
      <c r="AT404" s="188" t="s">
        <v>233</v>
      </c>
      <c r="AU404" s="188" t="s">
        <v>88</v>
      </c>
      <c r="AY404" s="20" t="s">
        <v>174</v>
      </c>
      <c r="BE404" s="189">
        <f>IF(N404="základní",J404,0)</f>
        <v>0</v>
      </c>
      <c r="BF404" s="189">
        <f>IF(N404="snížená",J404,0)</f>
        <v>0</v>
      </c>
      <c r="BG404" s="189">
        <f>IF(N404="zákl. přenesená",J404,0)</f>
        <v>0</v>
      </c>
      <c r="BH404" s="189">
        <f>IF(N404="sníž. přenesená",J404,0)</f>
        <v>0</v>
      </c>
      <c r="BI404" s="189">
        <f>IF(N404="nulová",J404,0)</f>
        <v>0</v>
      </c>
      <c r="BJ404" s="20" t="s">
        <v>86</v>
      </c>
      <c r="BK404" s="189">
        <f>ROUND(I404*H404,2)</f>
        <v>0</v>
      </c>
      <c r="BL404" s="20" t="s">
        <v>267</v>
      </c>
      <c r="BM404" s="188" t="s">
        <v>665</v>
      </c>
    </row>
    <row r="405" spans="1:65" s="2" customFormat="1" ht="44.25" customHeight="1">
      <c r="A405" s="37"/>
      <c r="B405" s="38"/>
      <c r="C405" s="177" t="s">
        <v>666</v>
      </c>
      <c r="D405" s="177" t="s">
        <v>176</v>
      </c>
      <c r="E405" s="178" t="s">
        <v>667</v>
      </c>
      <c r="F405" s="179" t="s">
        <v>668</v>
      </c>
      <c r="G405" s="180" t="s">
        <v>229</v>
      </c>
      <c r="H405" s="181">
        <v>3</v>
      </c>
      <c r="I405" s="182"/>
      <c r="J405" s="183">
        <f>ROUND(I405*H405,2)</f>
        <v>0</v>
      </c>
      <c r="K405" s="179" t="s">
        <v>19</v>
      </c>
      <c r="L405" s="42"/>
      <c r="M405" s="184" t="s">
        <v>19</v>
      </c>
      <c r="N405" s="185" t="s">
        <v>49</v>
      </c>
      <c r="O405" s="67"/>
      <c r="P405" s="186">
        <f>O405*H405</f>
        <v>0</v>
      </c>
      <c r="Q405" s="186">
        <v>6.9999999999999994E-5</v>
      </c>
      <c r="R405" s="186">
        <f>Q405*H405</f>
        <v>2.0999999999999998E-4</v>
      </c>
      <c r="S405" s="186">
        <v>0</v>
      </c>
      <c r="T405" s="187">
        <f>S405*H405</f>
        <v>0</v>
      </c>
      <c r="U405" s="37"/>
      <c r="V405" s="37"/>
      <c r="W405" s="37"/>
      <c r="X405" s="37"/>
      <c r="Y405" s="37"/>
      <c r="Z405" s="37"/>
      <c r="AA405" s="37"/>
      <c r="AB405" s="37"/>
      <c r="AC405" s="37"/>
      <c r="AD405" s="37"/>
      <c r="AE405" s="37"/>
      <c r="AR405" s="188" t="s">
        <v>267</v>
      </c>
      <c r="AT405" s="188" t="s">
        <v>176</v>
      </c>
      <c r="AU405" s="188" t="s">
        <v>88</v>
      </c>
      <c r="AY405" s="20" t="s">
        <v>174</v>
      </c>
      <c r="BE405" s="189">
        <f>IF(N405="základní",J405,0)</f>
        <v>0</v>
      </c>
      <c r="BF405" s="189">
        <f>IF(N405="snížená",J405,0)</f>
        <v>0</v>
      </c>
      <c r="BG405" s="189">
        <f>IF(N405="zákl. přenesená",J405,0)</f>
        <v>0</v>
      </c>
      <c r="BH405" s="189">
        <f>IF(N405="sníž. přenesená",J405,0)</f>
        <v>0</v>
      </c>
      <c r="BI405" s="189">
        <f>IF(N405="nulová",J405,0)</f>
        <v>0</v>
      </c>
      <c r="BJ405" s="20" t="s">
        <v>86</v>
      </c>
      <c r="BK405" s="189">
        <f>ROUND(I405*H405,2)</f>
        <v>0</v>
      </c>
      <c r="BL405" s="20" t="s">
        <v>267</v>
      </c>
      <c r="BM405" s="188" t="s">
        <v>669</v>
      </c>
    </row>
    <row r="406" spans="1:65" s="2" customFormat="1" ht="24.15" customHeight="1">
      <c r="A406" s="37"/>
      <c r="B406" s="38"/>
      <c r="C406" s="218" t="s">
        <v>670</v>
      </c>
      <c r="D406" s="218" t="s">
        <v>233</v>
      </c>
      <c r="E406" s="219" t="s">
        <v>671</v>
      </c>
      <c r="F406" s="220" t="s">
        <v>672</v>
      </c>
      <c r="G406" s="221" t="s">
        <v>229</v>
      </c>
      <c r="H406" s="222">
        <v>3</v>
      </c>
      <c r="I406" s="223"/>
      <c r="J406" s="224">
        <f>ROUND(I406*H406,2)</f>
        <v>0</v>
      </c>
      <c r="K406" s="220" t="s">
        <v>19</v>
      </c>
      <c r="L406" s="225"/>
      <c r="M406" s="226" t="s">
        <v>19</v>
      </c>
      <c r="N406" s="227" t="s">
        <v>49</v>
      </c>
      <c r="O406" s="67"/>
      <c r="P406" s="186">
        <f>O406*H406</f>
        <v>0</v>
      </c>
      <c r="Q406" s="186">
        <v>2.2799999999999999E-3</v>
      </c>
      <c r="R406" s="186">
        <f>Q406*H406</f>
        <v>6.8399999999999997E-3</v>
      </c>
      <c r="S406" s="186">
        <v>0</v>
      </c>
      <c r="T406" s="187">
        <f>S406*H406</f>
        <v>0</v>
      </c>
      <c r="U406" s="37"/>
      <c r="V406" s="37"/>
      <c r="W406" s="37"/>
      <c r="X406" s="37"/>
      <c r="Y406" s="37"/>
      <c r="Z406" s="37"/>
      <c r="AA406" s="37"/>
      <c r="AB406" s="37"/>
      <c r="AC406" s="37"/>
      <c r="AD406" s="37"/>
      <c r="AE406" s="37"/>
      <c r="AR406" s="188" t="s">
        <v>355</v>
      </c>
      <c r="AT406" s="188" t="s">
        <v>233</v>
      </c>
      <c r="AU406" s="188" t="s">
        <v>88</v>
      </c>
      <c r="AY406" s="20" t="s">
        <v>174</v>
      </c>
      <c r="BE406" s="189">
        <f>IF(N406="základní",J406,0)</f>
        <v>0</v>
      </c>
      <c r="BF406" s="189">
        <f>IF(N406="snížená",J406,0)</f>
        <v>0</v>
      </c>
      <c r="BG406" s="189">
        <f>IF(N406="zákl. přenesená",J406,0)</f>
        <v>0</v>
      </c>
      <c r="BH406" s="189">
        <f>IF(N406="sníž. přenesená",J406,0)</f>
        <v>0</v>
      </c>
      <c r="BI406" s="189">
        <f>IF(N406="nulová",J406,0)</f>
        <v>0</v>
      </c>
      <c r="BJ406" s="20" t="s">
        <v>86</v>
      </c>
      <c r="BK406" s="189">
        <f>ROUND(I406*H406,2)</f>
        <v>0</v>
      </c>
      <c r="BL406" s="20" t="s">
        <v>267</v>
      </c>
      <c r="BM406" s="188" t="s">
        <v>673</v>
      </c>
    </row>
    <row r="407" spans="1:65" s="2" customFormat="1" ht="49.05" customHeight="1">
      <c r="A407" s="37"/>
      <c r="B407" s="38"/>
      <c r="C407" s="177" t="s">
        <v>674</v>
      </c>
      <c r="D407" s="177" t="s">
        <v>176</v>
      </c>
      <c r="E407" s="178" t="s">
        <v>675</v>
      </c>
      <c r="F407" s="179" t="s">
        <v>676</v>
      </c>
      <c r="G407" s="180" t="s">
        <v>677</v>
      </c>
      <c r="H407" s="241"/>
      <c r="I407" s="182"/>
      <c r="J407" s="183">
        <f>ROUND(I407*H407,2)</f>
        <v>0</v>
      </c>
      <c r="K407" s="179" t="s">
        <v>180</v>
      </c>
      <c r="L407" s="42"/>
      <c r="M407" s="184" t="s">
        <v>19</v>
      </c>
      <c r="N407" s="185" t="s">
        <v>49</v>
      </c>
      <c r="O407" s="67"/>
      <c r="P407" s="186">
        <f>O407*H407</f>
        <v>0</v>
      </c>
      <c r="Q407" s="186">
        <v>0</v>
      </c>
      <c r="R407" s="186">
        <f>Q407*H407</f>
        <v>0</v>
      </c>
      <c r="S407" s="186">
        <v>0</v>
      </c>
      <c r="T407" s="187">
        <f>S407*H407</f>
        <v>0</v>
      </c>
      <c r="U407" s="37"/>
      <c r="V407" s="37"/>
      <c r="W407" s="37"/>
      <c r="X407" s="37"/>
      <c r="Y407" s="37"/>
      <c r="Z407" s="37"/>
      <c r="AA407" s="37"/>
      <c r="AB407" s="37"/>
      <c r="AC407" s="37"/>
      <c r="AD407" s="37"/>
      <c r="AE407" s="37"/>
      <c r="AR407" s="188" t="s">
        <v>267</v>
      </c>
      <c r="AT407" s="188" t="s">
        <v>176</v>
      </c>
      <c r="AU407" s="188" t="s">
        <v>88</v>
      </c>
      <c r="AY407" s="20" t="s">
        <v>174</v>
      </c>
      <c r="BE407" s="189">
        <f>IF(N407="základní",J407,0)</f>
        <v>0</v>
      </c>
      <c r="BF407" s="189">
        <f>IF(N407="snížená",J407,0)</f>
        <v>0</v>
      </c>
      <c r="BG407" s="189">
        <f>IF(N407="zákl. přenesená",J407,0)</f>
        <v>0</v>
      </c>
      <c r="BH407" s="189">
        <f>IF(N407="sníž. přenesená",J407,0)</f>
        <v>0</v>
      </c>
      <c r="BI407" s="189">
        <f>IF(N407="nulová",J407,0)</f>
        <v>0</v>
      </c>
      <c r="BJ407" s="20" t="s">
        <v>86</v>
      </c>
      <c r="BK407" s="189">
        <f>ROUND(I407*H407,2)</f>
        <v>0</v>
      </c>
      <c r="BL407" s="20" t="s">
        <v>267</v>
      </c>
      <c r="BM407" s="188" t="s">
        <v>678</v>
      </c>
    </row>
    <row r="408" spans="1:65" s="2" customFormat="1">
      <c r="A408" s="37"/>
      <c r="B408" s="38"/>
      <c r="C408" s="39"/>
      <c r="D408" s="190" t="s">
        <v>183</v>
      </c>
      <c r="E408" s="39"/>
      <c r="F408" s="191" t="s">
        <v>679</v>
      </c>
      <c r="G408" s="39"/>
      <c r="H408" s="39"/>
      <c r="I408" s="192"/>
      <c r="J408" s="39"/>
      <c r="K408" s="39"/>
      <c r="L408" s="42"/>
      <c r="M408" s="193"/>
      <c r="N408" s="194"/>
      <c r="O408" s="67"/>
      <c r="P408" s="67"/>
      <c r="Q408" s="67"/>
      <c r="R408" s="67"/>
      <c r="S408" s="67"/>
      <c r="T408" s="68"/>
      <c r="U408" s="37"/>
      <c r="V408" s="37"/>
      <c r="W408" s="37"/>
      <c r="X408" s="37"/>
      <c r="Y408" s="37"/>
      <c r="Z408" s="37"/>
      <c r="AA408" s="37"/>
      <c r="AB408" s="37"/>
      <c r="AC408" s="37"/>
      <c r="AD408" s="37"/>
      <c r="AE408" s="37"/>
      <c r="AT408" s="20" t="s">
        <v>183</v>
      </c>
      <c r="AU408" s="20" t="s">
        <v>88</v>
      </c>
    </row>
    <row r="409" spans="1:65" s="12" customFormat="1" ht="22.8" customHeight="1">
      <c r="B409" s="161"/>
      <c r="C409" s="162"/>
      <c r="D409" s="163" t="s">
        <v>77</v>
      </c>
      <c r="E409" s="175" t="s">
        <v>680</v>
      </c>
      <c r="F409" s="175" t="s">
        <v>681</v>
      </c>
      <c r="G409" s="162"/>
      <c r="H409" s="162"/>
      <c r="I409" s="165"/>
      <c r="J409" s="176">
        <f>BK409</f>
        <v>0</v>
      </c>
      <c r="K409" s="162"/>
      <c r="L409" s="167"/>
      <c r="M409" s="168"/>
      <c r="N409" s="169"/>
      <c r="O409" s="169"/>
      <c r="P409" s="170">
        <f>SUM(P410:P460)</f>
        <v>0</v>
      </c>
      <c r="Q409" s="169"/>
      <c r="R409" s="170">
        <f>SUM(R410:R460)</f>
        <v>1.8558190800000003</v>
      </c>
      <c r="S409" s="169"/>
      <c r="T409" s="171">
        <f>SUM(T410:T460)</f>
        <v>21.592326</v>
      </c>
      <c r="AR409" s="172" t="s">
        <v>88</v>
      </c>
      <c r="AT409" s="173" t="s">
        <v>77</v>
      </c>
      <c r="AU409" s="173" t="s">
        <v>86</v>
      </c>
      <c r="AY409" s="172" t="s">
        <v>174</v>
      </c>
      <c r="BK409" s="174">
        <f>SUM(BK410:BK460)</f>
        <v>0</v>
      </c>
    </row>
    <row r="410" spans="1:65" s="2" customFormat="1" ht="44.25" customHeight="1">
      <c r="A410" s="37"/>
      <c r="B410" s="38"/>
      <c r="C410" s="177" t="s">
        <v>682</v>
      </c>
      <c r="D410" s="177" t="s">
        <v>176</v>
      </c>
      <c r="E410" s="178" t="s">
        <v>683</v>
      </c>
      <c r="F410" s="179" t="s">
        <v>684</v>
      </c>
      <c r="G410" s="180" t="s">
        <v>111</v>
      </c>
      <c r="H410" s="181">
        <v>187.31299999999999</v>
      </c>
      <c r="I410" s="182"/>
      <c r="J410" s="183">
        <f>ROUND(I410*H410,2)</f>
        <v>0</v>
      </c>
      <c r="K410" s="179" t="s">
        <v>180</v>
      </c>
      <c r="L410" s="42"/>
      <c r="M410" s="184" t="s">
        <v>19</v>
      </c>
      <c r="N410" s="185" t="s">
        <v>49</v>
      </c>
      <c r="O410" s="67"/>
      <c r="P410" s="186">
        <f>O410*H410</f>
        <v>0</v>
      </c>
      <c r="Q410" s="186">
        <v>0</v>
      </c>
      <c r="R410" s="186">
        <f>Q410*H410</f>
        <v>0</v>
      </c>
      <c r="S410" s="186">
        <v>6.0000000000000001E-3</v>
      </c>
      <c r="T410" s="187">
        <f>S410*H410</f>
        <v>1.1238779999999999</v>
      </c>
      <c r="U410" s="37"/>
      <c r="V410" s="37"/>
      <c r="W410" s="37"/>
      <c r="X410" s="37"/>
      <c r="Y410" s="37"/>
      <c r="Z410" s="37"/>
      <c r="AA410" s="37"/>
      <c r="AB410" s="37"/>
      <c r="AC410" s="37"/>
      <c r="AD410" s="37"/>
      <c r="AE410" s="37"/>
      <c r="AR410" s="188" t="s">
        <v>267</v>
      </c>
      <c r="AT410" s="188" t="s">
        <v>176</v>
      </c>
      <c r="AU410" s="188" t="s">
        <v>88</v>
      </c>
      <c r="AY410" s="20" t="s">
        <v>174</v>
      </c>
      <c r="BE410" s="189">
        <f>IF(N410="základní",J410,0)</f>
        <v>0</v>
      </c>
      <c r="BF410" s="189">
        <f>IF(N410="snížená",J410,0)</f>
        <v>0</v>
      </c>
      <c r="BG410" s="189">
        <f>IF(N410="zákl. přenesená",J410,0)</f>
        <v>0</v>
      </c>
      <c r="BH410" s="189">
        <f>IF(N410="sníž. přenesená",J410,0)</f>
        <v>0</v>
      </c>
      <c r="BI410" s="189">
        <f>IF(N410="nulová",J410,0)</f>
        <v>0</v>
      </c>
      <c r="BJ410" s="20" t="s">
        <v>86</v>
      </c>
      <c r="BK410" s="189">
        <f>ROUND(I410*H410,2)</f>
        <v>0</v>
      </c>
      <c r="BL410" s="20" t="s">
        <v>267</v>
      </c>
      <c r="BM410" s="188" t="s">
        <v>685</v>
      </c>
    </row>
    <row r="411" spans="1:65" s="2" customFormat="1">
      <c r="A411" s="37"/>
      <c r="B411" s="38"/>
      <c r="C411" s="39"/>
      <c r="D411" s="190" t="s">
        <v>183</v>
      </c>
      <c r="E411" s="39"/>
      <c r="F411" s="191" t="s">
        <v>686</v>
      </c>
      <c r="G411" s="39"/>
      <c r="H411" s="39"/>
      <c r="I411" s="192"/>
      <c r="J411" s="39"/>
      <c r="K411" s="39"/>
      <c r="L411" s="42"/>
      <c r="M411" s="193"/>
      <c r="N411" s="194"/>
      <c r="O411" s="67"/>
      <c r="P411" s="67"/>
      <c r="Q411" s="67"/>
      <c r="R411" s="67"/>
      <c r="S411" s="67"/>
      <c r="T411" s="68"/>
      <c r="U411" s="37"/>
      <c r="V411" s="37"/>
      <c r="W411" s="37"/>
      <c r="X411" s="37"/>
      <c r="Y411" s="37"/>
      <c r="Z411" s="37"/>
      <c r="AA411" s="37"/>
      <c r="AB411" s="37"/>
      <c r="AC411" s="37"/>
      <c r="AD411" s="37"/>
      <c r="AE411" s="37"/>
      <c r="AT411" s="20" t="s">
        <v>183</v>
      </c>
      <c r="AU411" s="20" t="s">
        <v>88</v>
      </c>
    </row>
    <row r="412" spans="1:65" s="15" customFormat="1">
      <c r="B412" s="231"/>
      <c r="C412" s="232"/>
      <c r="D412" s="197" t="s">
        <v>195</v>
      </c>
      <c r="E412" s="233" t="s">
        <v>19</v>
      </c>
      <c r="F412" s="234" t="s">
        <v>449</v>
      </c>
      <c r="G412" s="232"/>
      <c r="H412" s="233" t="s">
        <v>19</v>
      </c>
      <c r="I412" s="235"/>
      <c r="J412" s="232"/>
      <c r="K412" s="232"/>
      <c r="L412" s="236"/>
      <c r="M412" s="237"/>
      <c r="N412" s="238"/>
      <c r="O412" s="238"/>
      <c r="P412" s="238"/>
      <c r="Q412" s="238"/>
      <c r="R412" s="238"/>
      <c r="S412" s="238"/>
      <c r="T412" s="239"/>
      <c r="AT412" s="240" t="s">
        <v>195</v>
      </c>
      <c r="AU412" s="240" t="s">
        <v>88</v>
      </c>
      <c r="AV412" s="15" t="s">
        <v>86</v>
      </c>
      <c r="AW412" s="15" t="s">
        <v>35</v>
      </c>
      <c r="AX412" s="15" t="s">
        <v>78</v>
      </c>
      <c r="AY412" s="240" t="s">
        <v>174</v>
      </c>
    </row>
    <row r="413" spans="1:65" s="13" customFormat="1">
      <c r="B413" s="195"/>
      <c r="C413" s="196"/>
      <c r="D413" s="197" t="s">
        <v>195</v>
      </c>
      <c r="E413" s="198" t="s">
        <v>19</v>
      </c>
      <c r="F413" s="199" t="s">
        <v>687</v>
      </c>
      <c r="G413" s="196"/>
      <c r="H413" s="200">
        <v>112.628</v>
      </c>
      <c r="I413" s="201"/>
      <c r="J413" s="196"/>
      <c r="K413" s="196"/>
      <c r="L413" s="202"/>
      <c r="M413" s="203"/>
      <c r="N413" s="204"/>
      <c r="O413" s="204"/>
      <c r="P413" s="204"/>
      <c r="Q413" s="204"/>
      <c r="R413" s="204"/>
      <c r="S413" s="204"/>
      <c r="T413" s="205"/>
      <c r="AT413" s="206" t="s">
        <v>195</v>
      </c>
      <c r="AU413" s="206" t="s">
        <v>88</v>
      </c>
      <c r="AV413" s="13" t="s">
        <v>88</v>
      </c>
      <c r="AW413" s="13" t="s">
        <v>35</v>
      </c>
      <c r="AX413" s="13" t="s">
        <v>78</v>
      </c>
      <c r="AY413" s="206" t="s">
        <v>174</v>
      </c>
    </row>
    <row r="414" spans="1:65" s="15" customFormat="1">
      <c r="B414" s="231"/>
      <c r="C414" s="232"/>
      <c r="D414" s="197" t="s">
        <v>195</v>
      </c>
      <c r="E414" s="233" t="s">
        <v>19</v>
      </c>
      <c r="F414" s="234" t="s">
        <v>688</v>
      </c>
      <c r="G414" s="232"/>
      <c r="H414" s="233" t="s">
        <v>19</v>
      </c>
      <c r="I414" s="235"/>
      <c r="J414" s="232"/>
      <c r="K414" s="232"/>
      <c r="L414" s="236"/>
      <c r="M414" s="237"/>
      <c r="N414" s="238"/>
      <c r="O414" s="238"/>
      <c r="P414" s="238"/>
      <c r="Q414" s="238"/>
      <c r="R414" s="238"/>
      <c r="S414" s="238"/>
      <c r="T414" s="239"/>
      <c r="AT414" s="240" t="s">
        <v>195</v>
      </c>
      <c r="AU414" s="240" t="s">
        <v>88</v>
      </c>
      <c r="AV414" s="15" t="s">
        <v>86</v>
      </c>
      <c r="AW414" s="15" t="s">
        <v>35</v>
      </c>
      <c r="AX414" s="15" t="s">
        <v>78</v>
      </c>
      <c r="AY414" s="240" t="s">
        <v>174</v>
      </c>
    </row>
    <row r="415" spans="1:65" s="13" customFormat="1">
      <c r="B415" s="195"/>
      <c r="C415" s="196"/>
      <c r="D415" s="197" t="s">
        <v>195</v>
      </c>
      <c r="E415" s="198" t="s">
        <v>19</v>
      </c>
      <c r="F415" s="199" t="s">
        <v>272</v>
      </c>
      <c r="G415" s="196"/>
      <c r="H415" s="200">
        <v>74.685000000000002</v>
      </c>
      <c r="I415" s="201"/>
      <c r="J415" s="196"/>
      <c r="K415" s="196"/>
      <c r="L415" s="202"/>
      <c r="M415" s="203"/>
      <c r="N415" s="204"/>
      <c r="O415" s="204"/>
      <c r="P415" s="204"/>
      <c r="Q415" s="204"/>
      <c r="R415" s="204"/>
      <c r="S415" s="204"/>
      <c r="T415" s="205"/>
      <c r="AT415" s="206" t="s">
        <v>195</v>
      </c>
      <c r="AU415" s="206" t="s">
        <v>88</v>
      </c>
      <c r="AV415" s="13" t="s">
        <v>88</v>
      </c>
      <c r="AW415" s="13" t="s">
        <v>35</v>
      </c>
      <c r="AX415" s="13" t="s">
        <v>78</v>
      </c>
      <c r="AY415" s="206" t="s">
        <v>174</v>
      </c>
    </row>
    <row r="416" spans="1:65" s="14" customFormat="1">
      <c r="B416" s="207"/>
      <c r="C416" s="208"/>
      <c r="D416" s="197" t="s">
        <v>195</v>
      </c>
      <c r="E416" s="209" t="s">
        <v>19</v>
      </c>
      <c r="F416" s="210" t="s">
        <v>198</v>
      </c>
      <c r="G416" s="208"/>
      <c r="H416" s="211">
        <v>187.31299999999999</v>
      </c>
      <c r="I416" s="212"/>
      <c r="J416" s="208"/>
      <c r="K416" s="208"/>
      <c r="L416" s="213"/>
      <c r="M416" s="214"/>
      <c r="N416" s="215"/>
      <c r="O416" s="215"/>
      <c r="P416" s="215"/>
      <c r="Q416" s="215"/>
      <c r="R416" s="215"/>
      <c r="S416" s="215"/>
      <c r="T416" s="216"/>
      <c r="AT416" s="217" t="s">
        <v>195</v>
      </c>
      <c r="AU416" s="217" t="s">
        <v>88</v>
      </c>
      <c r="AV416" s="14" t="s">
        <v>181</v>
      </c>
      <c r="AW416" s="14" t="s">
        <v>35</v>
      </c>
      <c r="AX416" s="14" t="s">
        <v>86</v>
      </c>
      <c r="AY416" s="217" t="s">
        <v>174</v>
      </c>
    </row>
    <row r="417" spans="1:65" s="2" customFormat="1" ht="24.15" customHeight="1">
      <c r="A417" s="37"/>
      <c r="B417" s="38"/>
      <c r="C417" s="421" t="s">
        <v>689</v>
      </c>
      <c r="D417" s="421" t="s">
        <v>176</v>
      </c>
      <c r="E417" s="422" t="s">
        <v>690</v>
      </c>
      <c r="F417" s="423" t="s">
        <v>691</v>
      </c>
      <c r="G417" s="424" t="s">
        <v>111</v>
      </c>
      <c r="H417" s="425">
        <v>6.9969999999999999</v>
      </c>
      <c r="I417" s="426"/>
      <c r="J417" s="427">
        <f>ROUND(I417*H417,2)</f>
        <v>0</v>
      </c>
      <c r="K417" s="423" t="s">
        <v>180</v>
      </c>
      <c r="L417" s="42"/>
      <c r="M417" s="184" t="s">
        <v>19</v>
      </c>
      <c r="N417" s="185" t="s">
        <v>49</v>
      </c>
      <c r="O417" s="67"/>
      <c r="P417" s="186">
        <f>O417*H417</f>
        <v>0</v>
      </c>
      <c r="Q417" s="186">
        <v>2.4000000000000001E-4</v>
      </c>
      <c r="R417" s="186">
        <f>Q417*H417</f>
        <v>1.67928E-3</v>
      </c>
      <c r="S417" s="186">
        <v>0</v>
      </c>
      <c r="T417" s="187">
        <f>S417*H417</f>
        <v>0</v>
      </c>
      <c r="U417" s="37"/>
      <c r="V417" s="37"/>
      <c r="W417" s="37"/>
      <c r="X417" s="37"/>
      <c r="Y417" s="37"/>
      <c r="Z417" s="37"/>
      <c r="AA417" s="37"/>
      <c r="AB417" s="37"/>
      <c r="AC417" s="37"/>
      <c r="AD417" s="37"/>
      <c r="AE417" s="37"/>
      <c r="AR417" s="188" t="s">
        <v>267</v>
      </c>
      <c r="AT417" s="188" t="s">
        <v>176</v>
      </c>
      <c r="AU417" s="188" t="s">
        <v>88</v>
      </c>
      <c r="AY417" s="20" t="s">
        <v>174</v>
      </c>
      <c r="BE417" s="189">
        <f>IF(N417="základní",J417,0)</f>
        <v>0</v>
      </c>
      <c r="BF417" s="189">
        <f>IF(N417="snížená",J417,0)</f>
        <v>0</v>
      </c>
      <c r="BG417" s="189">
        <f>IF(N417="zákl. přenesená",J417,0)</f>
        <v>0</v>
      </c>
      <c r="BH417" s="189">
        <f>IF(N417="sníž. přenesená",J417,0)</f>
        <v>0</v>
      </c>
      <c r="BI417" s="189">
        <f>IF(N417="nulová",J417,0)</f>
        <v>0</v>
      </c>
      <c r="BJ417" s="20" t="s">
        <v>86</v>
      </c>
      <c r="BK417" s="189">
        <f>ROUND(I417*H417,2)</f>
        <v>0</v>
      </c>
      <c r="BL417" s="20" t="s">
        <v>267</v>
      </c>
      <c r="BM417" s="188" t="s">
        <v>692</v>
      </c>
    </row>
    <row r="418" spans="1:65" s="2" customFormat="1">
      <c r="A418" s="37"/>
      <c r="B418" s="38"/>
      <c r="C418" s="39"/>
      <c r="D418" s="190" t="s">
        <v>183</v>
      </c>
      <c r="E418" s="39"/>
      <c r="F418" s="191" t="s">
        <v>693</v>
      </c>
      <c r="G418" s="39"/>
      <c r="H418" s="39"/>
      <c r="I418" s="192"/>
      <c r="J418" s="39"/>
      <c r="K418" s="39"/>
      <c r="L418" s="42"/>
      <c r="M418" s="193"/>
      <c r="N418" s="194"/>
      <c r="O418" s="67"/>
      <c r="P418" s="67"/>
      <c r="Q418" s="67"/>
      <c r="R418" s="67"/>
      <c r="S418" s="67"/>
      <c r="T418" s="68"/>
      <c r="U418" s="37"/>
      <c r="V418" s="37"/>
      <c r="W418" s="37"/>
      <c r="X418" s="37"/>
      <c r="Y418" s="37"/>
      <c r="Z418" s="37"/>
      <c r="AA418" s="37"/>
      <c r="AB418" s="37"/>
      <c r="AC418" s="37"/>
      <c r="AD418" s="37"/>
      <c r="AE418" s="37"/>
      <c r="AT418" s="20" t="s">
        <v>183</v>
      </c>
      <c r="AU418" s="20" t="s">
        <v>88</v>
      </c>
    </row>
    <row r="419" spans="1:65" s="2" customFormat="1" ht="24.15" customHeight="1">
      <c r="A419" s="37"/>
      <c r="B419" s="38"/>
      <c r="C419" s="428" t="s">
        <v>694</v>
      </c>
      <c r="D419" s="428" t="s">
        <v>233</v>
      </c>
      <c r="E419" s="429" t="s">
        <v>695</v>
      </c>
      <c r="F419" s="430" t="s">
        <v>696</v>
      </c>
      <c r="G419" s="431" t="s">
        <v>111</v>
      </c>
      <c r="H419" s="432">
        <v>7.3470000000000004</v>
      </c>
      <c r="I419" s="433"/>
      <c r="J419" s="434">
        <f>ROUND(I419*H419,2)</f>
        <v>0</v>
      </c>
      <c r="K419" s="430" t="s">
        <v>180</v>
      </c>
      <c r="L419" s="225"/>
      <c r="M419" s="226" t="s">
        <v>19</v>
      </c>
      <c r="N419" s="227" t="s">
        <v>49</v>
      </c>
      <c r="O419" s="67"/>
      <c r="P419" s="186">
        <f>O419*H419</f>
        <v>0</v>
      </c>
      <c r="Q419" s="186">
        <v>8.0000000000000002E-3</v>
      </c>
      <c r="R419" s="186">
        <f>Q419*H419</f>
        <v>5.8776000000000002E-2</v>
      </c>
      <c r="S419" s="186">
        <v>0</v>
      </c>
      <c r="T419" s="187">
        <f>S419*H419</f>
        <v>0</v>
      </c>
      <c r="U419" s="37"/>
      <c r="V419" s="37"/>
      <c r="W419" s="37"/>
      <c r="X419" s="37"/>
      <c r="Y419" s="37"/>
      <c r="Z419" s="37"/>
      <c r="AA419" s="37"/>
      <c r="AB419" s="37"/>
      <c r="AC419" s="37"/>
      <c r="AD419" s="37"/>
      <c r="AE419" s="37"/>
      <c r="AR419" s="188" t="s">
        <v>355</v>
      </c>
      <c r="AT419" s="188" t="s">
        <v>233</v>
      </c>
      <c r="AU419" s="188" t="s">
        <v>88</v>
      </c>
      <c r="AY419" s="20" t="s">
        <v>174</v>
      </c>
      <c r="BE419" s="189">
        <f>IF(N419="základní",J419,0)</f>
        <v>0</v>
      </c>
      <c r="BF419" s="189">
        <f>IF(N419="snížená",J419,0)</f>
        <v>0</v>
      </c>
      <c r="BG419" s="189">
        <f>IF(N419="zákl. přenesená",J419,0)</f>
        <v>0</v>
      </c>
      <c r="BH419" s="189">
        <f>IF(N419="sníž. přenesená",J419,0)</f>
        <v>0</v>
      </c>
      <c r="BI419" s="189">
        <f>IF(N419="nulová",J419,0)</f>
        <v>0</v>
      </c>
      <c r="BJ419" s="20" t="s">
        <v>86</v>
      </c>
      <c r="BK419" s="189">
        <f>ROUND(I419*H419,2)</f>
        <v>0</v>
      </c>
      <c r="BL419" s="20" t="s">
        <v>267</v>
      </c>
      <c r="BM419" s="188" t="s">
        <v>697</v>
      </c>
    </row>
    <row r="420" spans="1:65" s="13" customFormat="1">
      <c r="B420" s="195"/>
      <c r="C420" s="196"/>
      <c r="D420" s="197" t="s">
        <v>195</v>
      </c>
      <c r="E420" s="196"/>
      <c r="F420" s="199" t="s">
        <v>698</v>
      </c>
      <c r="G420" s="196"/>
      <c r="H420" s="200">
        <v>7.3470000000000004</v>
      </c>
      <c r="I420" s="201"/>
      <c r="J420" s="196"/>
      <c r="K420" s="196"/>
      <c r="L420" s="202"/>
      <c r="M420" s="203"/>
      <c r="N420" s="204"/>
      <c r="O420" s="204"/>
      <c r="P420" s="204"/>
      <c r="Q420" s="204"/>
      <c r="R420" s="204"/>
      <c r="S420" s="204"/>
      <c r="T420" s="205"/>
      <c r="AT420" s="206" t="s">
        <v>195</v>
      </c>
      <c r="AU420" s="206" t="s">
        <v>88</v>
      </c>
      <c r="AV420" s="13" t="s">
        <v>88</v>
      </c>
      <c r="AW420" s="13" t="s">
        <v>4</v>
      </c>
      <c r="AX420" s="13" t="s">
        <v>86</v>
      </c>
      <c r="AY420" s="206" t="s">
        <v>174</v>
      </c>
    </row>
    <row r="421" spans="1:65" s="2" customFormat="1" ht="24.15" customHeight="1">
      <c r="A421" s="37"/>
      <c r="B421" s="38"/>
      <c r="C421" s="428" t="s">
        <v>699</v>
      </c>
      <c r="D421" s="428" t="s">
        <v>233</v>
      </c>
      <c r="E421" s="429" t="s">
        <v>700</v>
      </c>
      <c r="F421" s="430" t="s">
        <v>701</v>
      </c>
      <c r="G421" s="431" t="s">
        <v>111</v>
      </c>
      <c r="H421" s="432">
        <v>7.3470000000000004</v>
      </c>
      <c r="I421" s="433"/>
      <c r="J421" s="434">
        <f>ROUND(I421*H421,2)</f>
        <v>0</v>
      </c>
      <c r="K421" s="430" t="s">
        <v>180</v>
      </c>
      <c r="L421" s="225"/>
      <c r="M421" s="226" t="s">
        <v>19</v>
      </c>
      <c r="N421" s="227" t="s">
        <v>49</v>
      </c>
      <c r="O421" s="67"/>
      <c r="P421" s="186">
        <f>O421*H421</f>
        <v>0</v>
      </c>
      <c r="Q421" s="186">
        <v>3.0000000000000001E-3</v>
      </c>
      <c r="R421" s="186">
        <f>Q421*H421</f>
        <v>2.2041000000000002E-2</v>
      </c>
      <c r="S421" s="186">
        <v>0</v>
      </c>
      <c r="T421" s="187">
        <f>S421*H421</f>
        <v>0</v>
      </c>
      <c r="U421" s="37"/>
      <c r="V421" s="37"/>
      <c r="W421" s="37"/>
      <c r="X421" s="37"/>
      <c r="Y421" s="37"/>
      <c r="Z421" s="37"/>
      <c r="AA421" s="37"/>
      <c r="AB421" s="37"/>
      <c r="AC421" s="37"/>
      <c r="AD421" s="37"/>
      <c r="AE421" s="37"/>
      <c r="AR421" s="188" t="s">
        <v>355</v>
      </c>
      <c r="AT421" s="188" t="s">
        <v>233</v>
      </c>
      <c r="AU421" s="188" t="s">
        <v>88</v>
      </c>
      <c r="AY421" s="20" t="s">
        <v>174</v>
      </c>
      <c r="BE421" s="189">
        <f>IF(N421="základní",J421,0)</f>
        <v>0</v>
      </c>
      <c r="BF421" s="189">
        <f>IF(N421="snížená",J421,0)</f>
        <v>0</v>
      </c>
      <c r="BG421" s="189">
        <f>IF(N421="zákl. přenesená",J421,0)</f>
        <v>0</v>
      </c>
      <c r="BH421" s="189">
        <f>IF(N421="sníž. přenesená",J421,0)</f>
        <v>0</v>
      </c>
      <c r="BI421" s="189">
        <f>IF(N421="nulová",J421,0)</f>
        <v>0</v>
      </c>
      <c r="BJ421" s="20" t="s">
        <v>86</v>
      </c>
      <c r="BK421" s="189">
        <f>ROUND(I421*H421,2)</f>
        <v>0</v>
      </c>
      <c r="BL421" s="20" t="s">
        <v>267</v>
      </c>
      <c r="BM421" s="188" t="s">
        <v>702</v>
      </c>
    </row>
    <row r="422" spans="1:65" s="13" customFormat="1">
      <c r="B422" s="195"/>
      <c r="C422" s="196"/>
      <c r="D422" s="197" t="s">
        <v>195</v>
      </c>
      <c r="E422" s="196"/>
      <c r="F422" s="199" t="s">
        <v>698</v>
      </c>
      <c r="G422" s="196"/>
      <c r="H422" s="200">
        <v>7.3470000000000004</v>
      </c>
      <c r="I422" s="201"/>
      <c r="J422" s="196"/>
      <c r="K422" s="196"/>
      <c r="L422" s="202"/>
      <c r="M422" s="203"/>
      <c r="N422" s="204"/>
      <c r="O422" s="204"/>
      <c r="P422" s="204"/>
      <c r="Q422" s="204"/>
      <c r="R422" s="204"/>
      <c r="S422" s="204"/>
      <c r="T422" s="205"/>
      <c r="AT422" s="206" t="s">
        <v>195</v>
      </c>
      <c r="AU422" s="206" t="s">
        <v>88</v>
      </c>
      <c r="AV422" s="13" t="s">
        <v>88</v>
      </c>
      <c r="AW422" s="13" t="s">
        <v>4</v>
      </c>
      <c r="AX422" s="13" t="s">
        <v>86</v>
      </c>
      <c r="AY422" s="206" t="s">
        <v>174</v>
      </c>
    </row>
    <row r="423" spans="1:65" s="2" customFormat="1" ht="49.05" customHeight="1">
      <c r="A423" s="37"/>
      <c r="B423" s="38"/>
      <c r="C423" s="177" t="s">
        <v>703</v>
      </c>
      <c r="D423" s="177" t="s">
        <v>176</v>
      </c>
      <c r="E423" s="178" t="s">
        <v>704</v>
      </c>
      <c r="F423" s="179" t="s">
        <v>705</v>
      </c>
      <c r="G423" s="180" t="s">
        <v>111</v>
      </c>
      <c r="H423" s="181">
        <v>162.44800000000001</v>
      </c>
      <c r="I423" s="182"/>
      <c r="J423" s="183">
        <f>ROUND(I423*H423,2)</f>
        <v>0</v>
      </c>
      <c r="K423" s="179" t="s">
        <v>180</v>
      </c>
      <c r="L423" s="42"/>
      <c r="M423" s="184" t="s">
        <v>19</v>
      </c>
      <c r="N423" s="185" t="s">
        <v>49</v>
      </c>
      <c r="O423" s="67"/>
      <c r="P423" s="186">
        <f>O423*H423</f>
        <v>0</v>
      </c>
      <c r="Q423" s="186">
        <v>0</v>
      </c>
      <c r="R423" s="186">
        <f>Q423*H423</f>
        <v>0</v>
      </c>
      <c r="S423" s="186">
        <v>6.0000000000000001E-3</v>
      </c>
      <c r="T423" s="187">
        <f>S423*H423</f>
        <v>0.97468800000000011</v>
      </c>
      <c r="U423" s="37"/>
      <c r="V423" s="37"/>
      <c r="W423" s="37"/>
      <c r="X423" s="37"/>
      <c r="Y423" s="37"/>
      <c r="Z423" s="37"/>
      <c r="AA423" s="37"/>
      <c r="AB423" s="37"/>
      <c r="AC423" s="37"/>
      <c r="AD423" s="37"/>
      <c r="AE423" s="37"/>
      <c r="AR423" s="188" t="s">
        <v>267</v>
      </c>
      <c r="AT423" s="188" t="s">
        <v>176</v>
      </c>
      <c r="AU423" s="188" t="s">
        <v>88</v>
      </c>
      <c r="AY423" s="20" t="s">
        <v>174</v>
      </c>
      <c r="BE423" s="189">
        <f>IF(N423="základní",J423,0)</f>
        <v>0</v>
      </c>
      <c r="BF423" s="189">
        <f>IF(N423="snížená",J423,0)</f>
        <v>0</v>
      </c>
      <c r="BG423" s="189">
        <f>IF(N423="zákl. přenesená",J423,0)</f>
        <v>0</v>
      </c>
      <c r="BH423" s="189">
        <f>IF(N423="sníž. přenesená",J423,0)</f>
        <v>0</v>
      </c>
      <c r="BI423" s="189">
        <f>IF(N423="nulová",J423,0)</f>
        <v>0</v>
      </c>
      <c r="BJ423" s="20" t="s">
        <v>86</v>
      </c>
      <c r="BK423" s="189">
        <f>ROUND(I423*H423,2)</f>
        <v>0</v>
      </c>
      <c r="BL423" s="20" t="s">
        <v>267</v>
      </c>
      <c r="BM423" s="188" t="s">
        <v>706</v>
      </c>
    </row>
    <row r="424" spans="1:65" s="2" customFormat="1">
      <c r="A424" s="37"/>
      <c r="B424" s="38"/>
      <c r="C424" s="39"/>
      <c r="D424" s="190" t="s">
        <v>183</v>
      </c>
      <c r="E424" s="39"/>
      <c r="F424" s="191" t="s">
        <v>707</v>
      </c>
      <c r="G424" s="39"/>
      <c r="H424" s="39"/>
      <c r="I424" s="192"/>
      <c r="J424" s="39"/>
      <c r="K424" s="39"/>
      <c r="L424" s="42"/>
      <c r="M424" s="193"/>
      <c r="N424" s="194"/>
      <c r="O424" s="67"/>
      <c r="P424" s="67"/>
      <c r="Q424" s="67"/>
      <c r="R424" s="67"/>
      <c r="S424" s="67"/>
      <c r="T424" s="68"/>
      <c r="U424" s="37"/>
      <c r="V424" s="37"/>
      <c r="W424" s="37"/>
      <c r="X424" s="37"/>
      <c r="Y424" s="37"/>
      <c r="Z424" s="37"/>
      <c r="AA424" s="37"/>
      <c r="AB424" s="37"/>
      <c r="AC424" s="37"/>
      <c r="AD424" s="37"/>
      <c r="AE424" s="37"/>
      <c r="AT424" s="20" t="s">
        <v>183</v>
      </c>
      <c r="AU424" s="20" t="s">
        <v>88</v>
      </c>
    </row>
    <row r="425" spans="1:65" s="13" customFormat="1">
      <c r="B425" s="195"/>
      <c r="C425" s="196"/>
      <c r="D425" s="197" t="s">
        <v>195</v>
      </c>
      <c r="E425" s="198" t="s">
        <v>19</v>
      </c>
      <c r="F425" s="199" t="s">
        <v>109</v>
      </c>
      <c r="G425" s="196"/>
      <c r="H425" s="200">
        <v>162.44800000000001</v>
      </c>
      <c r="I425" s="201"/>
      <c r="J425" s="196"/>
      <c r="K425" s="196"/>
      <c r="L425" s="202"/>
      <c r="M425" s="203"/>
      <c r="N425" s="204"/>
      <c r="O425" s="204"/>
      <c r="P425" s="204"/>
      <c r="Q425" s="204"/>
      <c r="R425" s="204"/>
      <c r="S425" s="204"/>
      <c r="T425" s="205"/>
      <c r="AT425" s="206" t="s">
        <v>195</v>
      </c>
      <c r="AU425" s="206" t="s">
        <v>88</v>
      </c>
      <c r="AV425" s="13" t="s">
        <v>88</v>
      </c>
      <c r="AW425" s="13" t="s">
        <v>35</v>
      </c>
      <c r="AX425" s="13" t="s">
        <v>86</v>
      </c>
      <c r="AY425" s="206" t="s">
        <v>174</v>
      </c>
    </row>
    <row r="426" spans="1:65" s="2" customFormat="1">
      <c r="A426" s="37"/>
      <c r="B426" s="38"/>
      <c r="C426" s="39"/>
      <c r="D426" s="197" t="s">
        <v>360</v>
      </c>
      <c r="E426" s="39"/>
      <c r="F426" s="228" t="s">
        <v>475</v>
      </c>
      <c r="G426" s="39"/>
      <c r="H426" s="39"/>
      <c r="I426" s="39"/>
      <c r="J426" s="39"/>
      <c r="K426" s="39"/>
      <c r="L426" s="42"/>
      <c r="M426" s="193"/>
      <c r="N426" s="194"/>
      <c r="O426" s="67"/>
      <c r="P426" s="67"/>
      <c r="Q426" s="67"/>
      <c r="R426" s="67"/>
      <c r="S426" s="67"/>
      <c r="T426" s="68"/>
      <c r="U426" s="37"/>
      <c r="V426" s="37"/>
      <c r="W426" s="37"/>
      <c r="X426" s="37"/>
      <c r="Y426" s="37"/>
      <c r="Z426" s="37"/>
      <c r="AA426" s="37"/>
      <c r="AB426" s="37"/>
      <c r="AC426" s="37"/>
      <c r="AD426" s="37"/>
      <c r="AE426" s="37"/>
      <c r="AU426" s="20" t="s">
        <v>88</v>
      </c>
    </row>
    <row r="427" spans="1:65" s="2" customFormat="1">
      <c r="A427" s="37"/>
      <c r="B427" s="38"/>
      <c r="C427" s="39"/>
      <c r="D427" s="197" t="s">
        <v>360</v>
      </c>
      <c r="E427" s="39"/>
      <c r="F427" s="229" t="s">
        <v>476</v>
      </c>
      <c r="G427" s="39"/>
      <c r="H427" s="230">
        <v>162.44800000000001</v>
      </c>
      <c r="I427" s="39"/>
      <c r="J427" s="39"/>
      <c r="K427" s="39"/>
      <c r="L427" s="42"/>
      <c r="M427" s="193"/>
      <c r="N427" s="194"/>
      <c r="O427" s="67"/>
      <c r="P427" s="67"/>
      <c r="Q427" s="67"/>
      <c r="R427" s="67"/>
      <c r="S427" s="67"/>
      <c r="T427" s="68"/>
      <c r="U427" s="37"/>
      <c r="V427" s="37"/>
      <c r="W427" s="37"/>
      <c r="X427" s="37"/>
      <c r="Y427" s="37"/>
      <c r="Z427" s="37"/>
      <c r="AA427" s="37"/>
      <c r="AB427" s="37"/>
      <c r="AC427" s="37"/>
      <c r="AD427" s="37"/>
      <c r="AE427" s="37"/>
      <c r="AU427" s="20" t="s">
        <v>88</v>
      </c>
    </row>
    <row r="428" spans="1:65" s="2" customFormat="1" ht="44.25" customHeight="1">
      <c r="A428" s="37"/>
      <c r="B428" s="38"/>
      <c r="C428" s="177" t="s">
        <v>708</v>
      </c>
      <c r="D428" s="177" t="s">
        <v>176</v>
      </c>
      <c r="E428" s="178" t="s">
        <v>709</v>
      </c>
      <c r="F428" s="179" t="s">
        <v>710</v>
      </c>
      <c r="G428" s="180" t="s">
        <v>111</v>
      </c>
      <c r="H428" s="181">
        <v>162.44800000000001</v>
      </c>
      <c r="I428" s="182"/>
      <c r="J428" s="183">
        <f>ROUND(I428*H428,2)</f>
        <v>0</v>
      </c>
      <c r="K428" s="179" t="s">
        <v>180</v>
      </c>
      <c r="L428" s="42"/>
      <c r="M428" s="184" t="s">
        <v>19</v>
      </c>
      <c r="N428" s="185" t="s">
        <v>49</v>
      </c>
      <c r="O428" s="67"/>
      <c r="P428" s="186">
        <f>O428*H428</f>
        <v>0</v>
      </c>
      <c r="Q428" s="186">
        <v>0</v>
      </c>
      <c r="R428" s="186">
        <f>Q428*H428</f>
        <v>0</v>
      </c>
      <c r="S428" s="186">
        <v>0.12</v>
      </c>
      <c r="T428" s="187">
        <f>S428*H428</f>
        <v>19.493760000000002</v>
      </c>
      <c r="U428" s="37"/>
      <c r="V428" s="37"/>
      <c r="W428" s="37"/>
      <c r="X428" s="37"/>
      <c r="Y428" s="37"/>
      <c r="Z428" s="37"/>
      <c r="AA428" s="37"/>
      <c r="AB428" s="37"/>
      <c r="AC428" s="37"/>
      <c r="AD428" s="37"/>
      <c r="AE428" s="37"/>
      <c r="AR428" s="188" t="s">
        <v>267</v>
      </c>
      <c r="AT428" s="188" t="s">
        <v>176</v>
      </c>
      <c r="AU428" s="188" t="s">
        <v>88</v>
      </c>
      <c r="AY428" s="20" t="s">
        <v>174</v>
      </c>
      <c r="BE428" s="189">
        <f>IF(N428="základní",J428,0)</f>
        <v>0</v>
      </c>
      <c r="BF428" s="189">
        <f>IF(N428="snížená",J428,0)</f>
        <v>0</v>
      </c>
      <c r="BG428" s="189">
        <f>IF(N428="zákl. přenesená",J428,0)</f>
        <v>0</v>
      </c>
      <c r="BH428" s="189">
        <f>IF(N428="sníž. přenesená",J428,0)</f>
        <v>0</v>
      </c>
      <c r="BI428" s="189">
        <f>IF(N428="nulová",J428,0)</f>
        <v>0</v>
      </c>
      <c r="BJ428" s="20" t="s">
        <v>86</v>
      </c>
      <c r="BK428" s="189">
        <f>ROUND(I428*H428,2)</f>
        <v>0</v>
      </c>
      <c r="BL428" s="20" t="s">
        <v>267</v>
      </c>
      <c r="BM428" s="188" t="s">
        <v>711</v>
      </c>
    </row>
    <row r="429" spans="1:65" s="2" customFormat="1">
      <c r="A429" s="37"/>
      <c r="B429" s="38"/>
      <c r="C429" s="39"/>
      <c r="D429" s="190" t="s">
        <v>183</v>
      </c>
      <c r="E429" s="39"/>
      <c r="F429" s="191" t="s">
        <v>712</v>
      </c>
      <c r="G429" s="39"/>
      <c r="H429" s="39"/>
      <c r="I429" s="192"/>
      <c r="J429" s="39"/>
      <c r="K429" s="39"/>
      <c r="L429" s="42"/>
      <c r="M429" s="193"/>
      <c r="N429" s="194"/>
      <c r="O429" s="67"/>
      <c r="P429" s="67"/>
      <c r="Q429" s="67"/>
      <c r="R429" s="67"/>
      <c r="S429" s="67"/>
      <c r="T429" s="68"/>
      <c r="U429" s="37"/>
      <c r="V429" s="37"/>
      <c r="W429" s="37"/>
      <c r="X429" s="37"/>
      <c r="Y429" s="37"/>
      <c r="Z429" s="37"/>
      <c r="AA429" s="37"/>
      <c r="AB429" s="37"/>
      <c r="AC429" s="37"/>
      <c r="AD429" s="37"/>
      <c r="AE429" s="37"/>
      <c r="AT429" s="20" t="s">
        <v>183</v>
      </c>
      <c r="AU429" s="20" t="s">
        <v>88</v>
      </c>
    </row>
    <row r="430" spans="1:65" s="13" customFormat="1">
      <c r="B430" s="195"/>
      <c r="C430" s="196"/>
      <c r="D430" s="197" t="s">
        <v>195</v>
      </c>
      <c r="E430" s="198" t="s">
        <v>19</v>
      </c>
      <c r="F430" s="199" t="s">
        <v>109</v>
      </c>
      <c r="G430" s="196"/>
      <c r="H430" s="200">
        <v>162.44800000000001</v>
      </c>
      <c r="I430" s="201"/>
      <c r="J430" s="196"/>
      <c r="K430" s="196"/>
      <c r="L430" s="202"/>
      <c r="M430" s="203"/>
      <c r="N430" s="204"/>
      <c r="O430" s="204"/>
      <c r="P430" s="204"/>
      <c r="Q430" s="204"/>
      <c r="R430" s="204"/>
      <c r="S430" s="204"/>
      <c r="T430" s="205"/>
      <c r="AT430" s="206" t="s">
        <v>195</v>
      </c>
      <c r="AU430" s="206" t="s">
        <v>88</v>
      </c>
      <c r="AV430" s="13" t="s">
        <v>88</v>
      </c>
      <c r="AW430" s="13" t="s">
        <v>35</v>
      </c>
      <c r="AX430" s="13" t="s">
        <v>86</v>
      </c>
      <c r="AY430" s="206" t="s">
        <v>174</v>
      </c>
    </row>
    <row r="431" spans="1:65" s="2" customFormat="1">
      <c r="A431" s="37"/>
      <c r="B431" s="38"/>
      <c r="C431" s="39"/>
      <c r="D431" s="197" t="s">
        <v>360</v>
      </c>
      <c r="E431" s="39"/>
      <c r="F431" s="228" t="s">
        <v>475</v>
      </c>
      <c r="G431" s="39"/>
      <c r="H431" s="39"/>
      <c r="I431" s="39"/>
      <c r="J431" s="39"/>
      <c r="K431" s="39"/>
      <c r="L431" s="42"/>
      <c r="M431" s="193"/>
      <c r="N431" s="194"/>
      <c r="O431" s="67"/>
      <c r="P431" s="67"/>
      <c r="Q431" s="67"/>
      <c r="R431" s="67"/>
      <c r="S431" s="67"/>
      <c r="T431" s="68"/>
      <c r="U431" s="37"/>
      <c r="V431" s="37"/>
      <c r="W431" s="37"/>
      <c r="X431" s="37"/>
      <c r="Y431" s="37"/>
      <c r="Z431" s="37"/>
      <c r="AA431" s="37"/>
      <c r="AB431" s="37"/>
      <c r="AC431" s="37"/>
      <c r="AD431" s="37"/>
      <c r="AE431" s="37"/>
      <c r="AU431" s="20" t="s">
        <v>88</v>
      </c>
    </row>
    <row r="432" spans="1:65" s="2" customFormat="1">
      <c r="A432" s="37"/>
      <c r="B432" s="38"/>
      <c r="C432" s="39"/>
      <c r="D432" s="197" t="s">
        <v>360</v>
      </c>
      <c r="E432" s="39"/>
      <c r="F432" s="229" t="s">
        <v>476</v>
      </c>
      <c r="G432" s="39"/>
      <c r="H432" s="230">
        <v>162.44800000000001</v>
      </c>
      <c r="I432" s="39"/>
      <c r="J432" s="39"/>
      <c r="K432" s="39"/>
      <c r="L432" s="42"/>
      <c r="M432" s="193"/>
      <c r="N432" s="194"/>
      <c r="O432" s="67"/>
      <c r="P432" s="67"/>
      <c r="Q432" s="67"/>
      <c r="R432" s="67"/>
      <c r="S432" s="67"/>
      <c r="T432" s="68"/>
      <c r="U432" s="37"/>
      <c r="V432" s="37"/>
      <c r="W432" s="37"/>
      <c r="X432" s="37"/>
      <c r="Y432" s="37"/>
      <c r="Z432" s="37"/>
      <c r="AA432" s="37"/>
      <c r="AB432" s="37"/>
      <c r="AC432" s="37"/>
      <c r="AD432" s="37"/>
      <c r="AE432" s="37"/>
      <c r="AU432" s="20" t="s">
        <v>88</v>
      </c>
    </row>
    <row r="433" spans="1:65" s="2" customFormat="1" ht="37.799999999999997" customHeight="1">
      <c r="A433" s="37"/>
      <c r="B433" s="38"/>
      <c r="C433" s="177" t="s">
        <v>713</v>
      </c>
      <c r="D433" s="177" t="s">
        <v>176</v>
      </c>
      <c r="E433" s="178" t="s">
        <v>714</v>
      </c>
      <c r="F433" s="179" t="s">
        <v>715</v>
      </c>
      <c r="G433" s="180" t="s">
        <v>179</v>
      </c>
      <c r="H433" s="181">
        <v>43.154000000000003</v>
      </c>
      <c r="I433" s="182"/>
      <c r="J433" s="183">
        <f>ROUND(I433*H433,2)</f>
        <v>0</v>
      </c>
      <c r="K433" s="179" t="s">
        <v>180</v>
      </c>
      <c r="L433" s="42"/>
      <c r="M433" s="184" t="s">
        <v>19</v>
      </c>
      <c r="N433" s="185" t="s">
        <v>49</v>
      </c>
      <c r="O433" s="67"/>
      <c r="P433" s="186">
        <f>O433*H433</f>
        <v>0</v>
      </c>
      <c r="Q433" s="186">
        <v>1.0500000000000001E-2</v>
      </c>
      <c r="R433" s="186">
        <f>Q433*H433</f>
        <v>0.45311700000000005</v>
      </c>
      <c r="S433" s="186">
        <v>0</v>
      </c>
      <c r="T433" s="187">
        <f>S433*H433</f>
        <v>0</v>
      </c>
      <c r="U433" s="37"/>
      <c r="V433" s="37"/>
      <c r="W433" s="37"/>
      <c r="X433" s="37"/>
      <c r="Y433" s="37"/>
      <c r="Z433" s="37"/>
      <c r="AA433" s="37"/>
      <c r="AB433" s="37"/>
      <c r="AC433" s="37"/>
      <c r="AD433" s="37"/>
      <c r="AE433" s="37"/>
      <c r="AR433" s="188" t="s">
        <v>267</v>
      </c>
      <c r="AT433" s="188" t="s">
        <v>176</v>
      </c>
      <c r="AU433" s="188" t="s">
        <v>88</v>
      </c>
      <c r="AY433" s="20" t="s">
        <v>174</v>
      </c>
      <c r="BE433" s="189">
        <f>IF(N433="základní",J433,0)</f>
        <v>0</v>
      </c>
      <c r="BF433" s="189">
        <f>IF(N433="snížená",J433,0)</f>
        <v>0</v>
      </c>
      <c r="BG433" s="189">
        <f>IF(N433="zákl. přenesená",J433,0)</f>
        <v>0</v>
      </c>
      <c r="BH433" s="189">
        <f>IF(N433="sníž. přenesená",J433,0)</f>
        <v>0</v>
      </c>
      <c r="BI433" s="189">
        <f>IF(N433="nulová",J433,0)</f>
        <v>0</v>
      </c>
      <c r="BJ433" s="20" t="s">
        <v>86</v>
      </c>
      <c r="BK433" s="189">
        <f>ROUND(I433*H433,2)</f>
        <v>0</v>
      </c>
      <c r="BL433" s="20" t="s">
        <v>267</v>
      </c>
      <c r="BM433" s="188" t="s">
        <v>716</v>
      </c>
    </row>
    <row r="434" spans="1:65" s="2" customFormat="1">
      <c r="A434" s="37"/>
      <c r="B434" s="38"/>
      <c r="C434" s="39"/>
      <c r="D434" s="190" t="s">
        <v>183</v>
      </c>
      <c r="E434" s="39"/>
      <c r="F434" s="191" t="s">
        <v>717</v>
      </c>
      <c r="G434" s="39"/>
      <c r="H434" s="39"/>
      <c r="I434" s="192"/>
      <c r="J434" s="39"/>
      <c r="K434" s="39"/>
      <c r="L434" s="42"/>
      <c r="M434" s="193"/>
      <c r="N434" s="194"/>
      <c r="O434" s="67"/>
      <c r="P434" s="67"/>
      <c r="Q434" s="67"/>
      <c r="R434" s="67"/>
      <c r="S434" s="67"/>
      <c r="T434" s="68"/>
      <c r="U434" s="37"/>
      <c r="V434" s="37"/>
      <c r="W434" s="37"/>
      <c r="X434" s="37"/>
      <c r="Y434" s="37"/>
      <c r="Z434" s="37"/>
      <c r="AA434" s="37"/>
      <c r="AB434" s="37"/>
      <c r="AC434" s="37"/>
      <c r="AD434" s="37"/>
      <c r="AE434" s="37"/>
      <c r="AT434" s="20" t="s">
        <v>183</v>
      </c>
      <c r="AU434" s="20" t="s">
        <v>88</v>
      </c>
    </row>
    <row r="435" spans="1:65" s="13" customFormat="1">
      <c r="B435" s="195"/>
      <c r="C435" s="196"/>
      <c r="D435" s="197" t="s">
        <v>195</v>
      </c>
      <c r="E435" s="198" t="s">
        <v>19</v>
      </c>
      <c r="F435" s="199" t="s">
        <v>718</v>
      </c>
      <c r="G435" s="196"/>
      <c r="H435" s="200">
        <v>56.014000000000003</v>
      </c>
      <c r="I435" s="201"/>
      <c r="J435" s="196"/>
      <c r="K435" s="196"/>
      <c r="L435" s="202"/>
      <c r="M435" s="203"/>
      <c r="N435" s="204"/>
      <c r="O435" s="204"/>
      <c r="P435" s="204"/>
      <c r="Q435" s="204"/>
      <c r="R435" s="204"/>
      <c r="S435" s="204"/>
      <c r="T435" s="205"/>
      <c r="AT435" s="206" t="s">
        <v>195</v>
      </c>
      <c r="AU435" s="206" t="s">
        <v>88</v>
      </c>
      <c r="AV435" s="13" t="s">
        <v>88</v>
      </c>
      <c r="AW435" s="13" t="s">
        <v>35</v>
      </c>
      <c r="AX435" s="13" t="s">
        <v>78</v>
      </c>
      <c r="AY435" s="206" t="s">
        <v>174</v>
      </c>
    </row>
    <row r="436" spans="1:65" s="13" customFormat="1">
      <c r="B436" s="195"/>
      <c r="C436" s="196"/>
      <c r="D436" s="197" t="s">
        <v>195</v>
      </c>
      <c r="E436" s="198" t="s">
        <v>19</v>
      </c>
      <c r="F436" s="199" t="s">
        <v>719</v>
      </c>
      <c r="G436" s="196"/>
      <c r="H436" s="200">
        <v>-9.2270000000000003</v>
      </c>
      <c r="I436" s="201"/>
      <c r="J436" s="196"/>
      <c r="K436" s="196"/>
      <c r="L436" s="202"/>
      <c r="M436" s="203"/>
      <c r="N436" s="204"/>
      <c r="O436" s="204"/>
      <c r="P436" s="204"/>
      <c r="Q436" s="204"/>
      <c r="R436" s="204"/>
      <c r="S436" s="204"/>
      <c r="T436" s="205"/>
      <c r="AT436" s="206" t="s">
        <v>195</v>
      </c>
      <c r="AU436" s="206" t="s">
        <v>88</v>
      </c>
      <c r="AV436" s="13" t="s">
        <v>88</v>
      </c>
      <c r="AW436" s="13" t="s">
        <v>35</v>
      </c>
      <c r="AX436" s="13" t="s">
        <v>78</v>
      </c>
      <c r="AY436" s="206" t="s">
        <v>174</v>
      </c>
    </row>
    <row r="437" spans="1:65" s="13" customFormat="1">
      <c r="B437" s="195"/>
      <c r="C437" s="196"/>
      <c r="D437" s="197" t="s">
        <v>195</v>
      </c>
      <c r="E437" s="198" t="s">
        <v>19</v>
      </c>
      <c r="F437" s="199" t="s">
        <v>720</v>
      </c>
      <c r="G437" s="196"/>
      <c r="H437" s="200">
        <v>-3.633</v>
      </c>
      <c r="I437" s="201"/>
      <c r="J437" s="196"/>
      <c r="K437" s="196"/>
      <c r="L437" s="202"/>
      <c r="M437" s="203"/>
      <c r="N437" s="204"/>
      <c r="O437" s="204"/>
      <c r="P437" s="204"/>
      <c r="Q437" s="204"/>
      <c r="R437" s="204"/>
      <c r="S437" s="204"/>
      <c r="T437" s="205"/>
      <c r="AT437" s="206" t="s">
        <v>195</v>
      </c>
      <c r="AU437" s="206" t="s">
        <v>88</v>
      </c>
      <c r="AV437" s="13" t="s">
        <v>88</v>
      </c>
      <c r="AW437" s="13" t="s">
        <v>35</v>
      </c>
      <c r="AX437" s="13" t="s">
        <v>78</v>
      </c>
      <c r="AY437" s="206" t="s">
        <v>174</v>
      </c>
    </row>
    <row r="438" spans="1:65" s="14" customFormat="1">
      <c r="B438" s="207"/>
      <c r="C438" s="208"/>
      <c r="D438" s="197" t="s">
        <v>195</v>
      </c>
      <c r="E438" s="209" t="s">
        <v>19</v>
      </c>
      <c r="F438" s="210" t="s">
        <v>198</v>
      </c>
      <c r="G438" s="208"/>
      <c r="H438" s="211">
        <v>43.154000000000003</v>
      </c>
      <c r="I438" s="212"/>
      <c r="J438" s="208"/>
      <c r="K438" s="208"/>
      <c r="L438" s="213"/>
      <c r="M438" s="214"/>
      <c r="N438" s="215"/>
      <c r="O438" s="215"/>
      <c r="P438" s="215"/>
      <c r="Q438" s="215"/>
      <c r="R438" s="215"/>
      <c r="S438" s="215"/>
      <c r="T438" s="216"/>
      <c r="AT438" s="217" t="s">
        <v>195</v>
      </c>
      <c r="AU438" s="217" t="s">
        <v>88</v>
      </c>
      <c r="AV438" s="14" t="s">
        <v>181</v>
      </c>
      <c r="AW438" s="14" t="s">
        <v>35</v>
      </c>
      <c r="AX438" s="14" t="s">
        <v>86</v>
      </c>
      <c r="AY438" s="217" t="s">
        <v>174</v>
      </c>
    </row>
    <row r="439" spans="1:65" s="2" customFormat="1" ht="37.799999999999997" customHeight="1">
      <c r="A439" s="37"/>
      <c r="B439" s="38"/>
      <c r="C439" s="177" t="s">
        <v>721</v>
      </c>
      <c r="D439" s="177" t="s">
        <v>176</v>
      </c>
      <c r="E439" s="178" t="s">
        <v>722</v>
      </c>
      <c r="F439" s="179" t="s">
        <v>723</v>
      </c>
      <c r="G439" s="180" t="s">
        <v>111</v>
      </c>
      <c r="H439" s="181">
        <v>12.86</v>
      </c>
      <c r="I439" s="182"/>
      <c r="J439" s="183">
        <f>ROUND(I439*H439,2)</f>
        <v>0</v>
      </c>
      <c r="K439" s="179" t="s">
        <v>180</v>
      </c>
      <c r="L439" s="42"/>
      <c r="M439" s="184" t="s">
        <v>19</v>
      </c>
      <c r="N439" s="185" t="s">
        <v>49</v>
      </c>
      <c r="O439" s="67"/>
      <c r="P439" s="186">
        <f>O439*H439</f>
        <v>0</v>
      </c>
      <c r="Q439" s="186">
        <v>0</v>
      </c>
      <c r="R439" s="186">
        <f>Q439*H439</f>
        <v>0</v>
      </c>
      <c r="S439" s="186">
        <v>0</v>
      </c>
      <c r="T439" s="187">
        <f>S439*H439</f>
        <v>0</v>
      </c>
      <c r="U439" s="37"/>
      <c r="V439" s="37"/>
      <c r="W439" s="37"/>
      <c r="X439" s="37"/>
      <c r="Y439" s="37"/>
      <c r="Z439" s="37"/>
      <c r="AA439" s="37"/>
      <c r="AB439" s="37"/>
      <c r="AC439" s="37"/>
      <c r="AD439" s="37"/>
      <c r="AE439" s="37"/>
      <c r="AR439" s="188" t="s">
        <v>267</v>
      </c>
      <c r="AT439" s="188" t="s">
        <v>176</v>
      </c>
      <c r="AU439" s="188" t="s">
        <v>88</v>
      </c>
      <c r="AY439" s="20" t="s">
        <v>174</v>
      </c>
      <c r="BE439" s="189">
        <f>IF(N439="základní",J439,0)</f>
        <v>0</v>
      </c>
      <c r="BF439" s="189">
        <f>IF(N439="snížená",J439,0)</f>
        <v>0</v>
      </c>
      <c r="BG439" s="189">
        <f>IF(N439="zákl. přenesená",J439,0)</f>
        <v>0</v>
      </c>
      <c r="BH439" s="189">
        <f>IF(N439="sníž. přenesená",J439,0)</f>
        <v>0</v>
      </c>
      <c r="BI439" s="189">
        <f>IF(N439="nulová",J439,0)</f>
        <v>0</v>
      </c>
      <c r="BJ439" s="20" t="s">
        <v>86</v>
      </c>
      <c r="BK439" s="189">
        <f>ROUND(I439*H439,2)</f>
        <v>0</v>
      </c>
      <c r="BL439" s="20" t="s">
        <v>267</v>
      </c>
      <c r="BM439" s="188" t="s">
        <v>724</v>
      </c>
    </row>
    <row r="440" spans="1:65" s="2" customFormat="1">
      <c r="A440" s="37"/>
      <c r="B440" s="38"/>
      <c r="C440" s="39"/>
      <c r="D440" s="190" t="s">
        <v>183</v>
      </c>
      <c r="E440" s="39"/>
      <c r="F440" s="191" t="s">
        <v>725</v>
      </c>
      <c r="G440" s="39"/>
      <c r="H440" s="39"/>
      <c r="I440" s="192"/>
      <c r="J440" s="39"/>
      <c r="K440" s="39"/>
      <c r="L440" s="42"/>
      <c r="M440" s="193"/>
      <c r="N440" s="194"/>
      <c r="O440" s="67"/>
      <c r="P440" s="67"/>
      <c r="Q440" s="67"/>
      <c r="R440" s="67"/>
      <c r="S440" s="67"/>
      <c r="T440" s="68"/>
      <c r="U440" s="37"/>
      <c r="V440" s="37"/>
      <c r="W440" s="37"/>
      <c r="X440" s="37"/>
      <c r="Y440" s="37"/>
      <c r="Z440" s="37"/>
      <c r="AA440" s="37"/>
      <c r="AB440" s="37"/>
      <c r="AC440" s="37"/>
      <c r="AD440" s="37"/>
      <c r="AE440" s="37"/>
      <c r="AT440" s="20" t="s">
        <v>183</v>
      </c>
      <c r="AU440" s="20" t="s">
        <v>88</v>
      </c>
    </row>
    <row r="441" spans="1:65" s="13" customFormat="1">
      <c r="B441" s="195"/>
      <c r="C441" s="196"/>
      <c r="D441" s="197" t="s">
        <v>195</v>
      </c>
      <c r="E441" s="198" t="s">
        <v>19</v>
      </c>
      <c r="F441" s="199" t="s">
        <v>726</v>
      </c>
      <c r="G441" s="196"/>
      <c r="H441" s="200">
        <v>9.2270000000000003</v>
      </c>
      <c r="I441" s="201"/>
      <c r="J441" s="196"/>
      <c r="K441" s="196"/>
      <c r="L441" s="202"/>
      <c r="M441" s="203"/>
      <c r="N441" s="204"/>
      <c r="O441" s="204"/>
      <c r="P441" s="204"/>
      <c r="Q441" s="204"/>
      <c r="R441" s="204"/>
      <c r="S441" s="204"/>
      <c r="T441" s="205"/>
      <c r="AT441" s="206" t="s">
        <v>195</v>
      </c>
      <c r="AU441" s="206" t="s">
        <v>88</v>
      </c>
      <c r="AV441" s="13" t="s">
        <v>88</v>
      </c>
      <c r="AW441" s="13" t="s">
        <v>35</v>
      </c>
      <c r="AX441" s="13" t="s">
        <v>78</v>
      </c>
      <c r="AY441" s="206" t="s">
        <v>174</v>
      </c>
    </row>
    <row r="442" spans="1:65" s="13" customFormat="1">
      <c r="B442" s="195"/>
      <c r="C442" s="196"/>
      <c r="D442" s="197" t="s">
        <v>195</v>
      </c>
      <c r="E442" s="198" t="s">
        <v>19</v>
      </c>
      <c r="F442" s="199" t="s">
        <v>727</v>
      </c>
      <c r="G442" s="196"/>
      <c r="H442" s="200">
        <v>3.633</v>
      </c>
      <c r="I442" s="201"/>
      <c r="J442" s="196"/>
      <c r="K442" s="196"/>
      <c r="L442" s="202"/>
      <c r="M442" s="203"/>
      <c r="N442" s="204"/>
      <c r="O442" s="204"/>
      <c r="P442" s="204"/>
      <c r="Q442" s="204"/>
      <c r="R442" s="204"/>
      <c r="S442" s="204"/>
      <c r="T442" s="205"/>
      <c r="AT442" s="206" t="s">
        <v>195</v>
      </c>
      <c r="AU442" s="206" t="s">
        <v>88</v>
      </c>
      <c r="AV442" s="13" t="s">
        <v>88</v>
      </c>
      <c r="AW442" s="13" t="s">
        <v>35</v>
      </c>
      <c r="AX442" s="13" t="s">
        <v>78</v>
      </c>
      <c r="AY442" s="206" t="s">
        <v>174</v>
      </c>
    </row>
    <row r="443" spans="1:65" s="14" customFormat="1">
      <c r="B443" s="207"/>
      <c r="C443" s="208"/>
      <c r="D443" s="197" t="s">
        <v>195</v>
      </c>
      <c r="E443" s="209" t="s">
        <v>19</v>
      </c>
      <c r="F443" s="210" t="s">
        <v>198</v>
      </c>
      <c r="G443" s="208"/>
      <c r="H443" s="211">
        <v>12.86</v>
      </c>
      <c r="I443" s="212"/>
      <c r="J443" s="208"/>
      <c r="K443" s="208"/>
      <c r="L443" s="213"/>
      <c r="M443" s="214"/>
      <c r="N443" s="215"/>
      <c r="O443" s="215"/>
      <c r="P443" s="215"/>
      <c r="Q443" s="215"/>
      <c r="R443" s="215"/>
      <c r="S443" s="215"/>
      <c r="T443" s="216"/>
      <c r="AT443" s="217" t="s">
        <v>195</v>
      </c>
      <c r="AU443" s="217" t="s">
        <v>88</v>
      </c>
      <c r="AV443" s="14" t="s">
        <v>181</v>
      </c>
      <c r="AW443" s="14" t="s">
        <v>35</v>
      </c>
      <c r="AX443" s="14" t="s">
        <v>86</v>
      </c>
      <c r="AY443" s="217" t="s">
        <v>174</v>
      </c>
    </row>
    <row r="444" spans="1:65" s="2" customFormat="1" ht="24.15" customHeight="1">
      <c r="A444" s="37"/>
      <c r="B444" s="38"/>
      <c r="C444" s="218" t="s">
        <v>728</v>
      </c>
      <c r="D444" s="218" t="s">
        <v>233</v>
      </c>
      <c r="E444" s="219" t="s">
        <v>729</v>
      </c>
      <c r="F444" s="220" t="s">
        <v>730</v>
      </c>
      <c r="G444" s="221" t="s">
        <v>111</v>
      </c>
      <c r="H444" s="222">
        <v>27.006</v>
      </c>
      <c r="I444" s="223"/>
      <c r="J444" s="224">
        <f>ROUND(I444*H444,2)</f>
        <v>0</v>
      </c>
      <c r="K444" s="220" t="s">
        <v>180</v>
      </c>
      <c r="L444" s="225"/>
      <c r="M444" s="226" t="s">
        <v>19</v>
      </c>
      <c r="N444" s="227" t="s">
        <v>49</v>
      </c>
      <c r="O444" s="67"/>
      <c r="P444" s="186">
        <f>O444*H444</f>
        <v>0</v>
      </c>
      <c r="Q444" s="186">
        <v>4.7999999999999996E-3</v>
      </c>
      <c r="R444" s="186">
        <f>Q444*H444</f>
        <v>0.12962879999999999</v>
      </c>
      <c r="S444" s="186">
        <v>0</v>
      </c>
      <c r="T444" s="187">
        <f>S444*H444</f>
        <v>0</v>
      </c>
      <c r="U444" s="37"/>
      <c r="V444" s="37"/>
      <c r="W444" s="37"/>
      <c r="X444" s="37"/>
      <c r="Y444" s="37"/>
      <c r="Z444" s="37"/>
      <c r="AA444" s="37"/>
      <c r="AB444" s="37"/>
      <c r="AC444" s="37"/>
      <c r="AD444" s="37"/>
      <c r="AE444" s="37"/>
      <c r="AR444" s="188" t="s">
        <v>355</v>
      </c>
      <c r="AT444" s="188" t="s">
        <v>233</v>
      </c>
      <c r="AU444" s="188" t="s">
        <v>88</v>
      </c>
      <c r="AY444" s="20" t="s">
        <v>174</v>
      </c>
      <c r="BE444" s="189">
        <f>IF(N444="základní",J444,0)</f>
        <v>0</v>
      </c>
      <c r="BF444" s="189">
        <f>IF(N444="snížená",J444,0)</f>
        <v>0</v>
      </c>
      <c r="BG444" s="189">
        <f>IF(N444="zákl. přenesená",J444,0)</f>
        <v>0</v>
      </c>
      <c r="BH444" s="189">
        <f>IF(N444="sníž. přenesená",J444,0)</f>
        <v>0</v>
      </c>
      <c r="BI444" s="189">
        <f>IF(N444="nulová",J444,0)</f>
        <v>0</v>
      </c>
      <c r="BJ444" s="20" t="s">
        <v>86</v>
      </c>
      <c r="BK444" s="189">
        <f>ROUND(I444*H444,2)</f>
        <v>0</v>
      </c>
      <c r="BL444" s="20" t="s">
        <v>267</v>
      </c>
      <c r="BM444" s="188" t="s">
        <v>731</v>
      </c>
    </row>
    <row r="445" spans="1:65" s="13" customFormat="1">
      <c r="B445" s="195"/>
      <c r="C445" s="196"/>
      <c r="D445" s="197" t="s">
        <v>195</v>
      </c>
      <c r="E445" s="196"/>
      <c r="F445" s="199" t="s">
        <v>732</v>
      </c>
      <c r="G445" s="196"/>
      <c r="H445" s="200">
        <v>27.006</v>
      </c>
      <c r="I445" s="201"/>
      <c r="J445" s="196"/>
      <c r="K445" s="196"/>
      <c r="L445" s="202"/>
      <c r="M445" s="203"/>
      <c r="N445" s="204"/>
      <c r="O445" s="204"/>
      <c r="P445" s="204"/>
      <c r="Q445" s="204"/>
      <c r="R445" s="204"/>
      <c r="S445" s="204"/>
      <c r="T445" s="205"/>
      <c r="AT445" s="206" t="s">
        <v>195</v>
      </c>
      <c r="AU445" s="206" t="s">
        <v>88</v>
      </c>
      <c r="AV445" s="13" t="s">
        <v>88</v>
      </c>
      <c r="AW445" s="13" t="s">
        <v>4</v>
      </c>
      <c r="AX445" s="13" t="s">
        <v>86</v>
      </c>
      <c r="AY445" s="206" t="s">
        <v>174</v>
      </c>
    </row>
    <row r="446" spans="1:65" s="2" customFormat="1" ht="37.799999999999997" customHeight="1">
      <c r="A446" s="37"/>
      <c r="B446" s="38"/>
      <c r="C446" s="177" t="s">
        <v>733</v>
      </c>
      <c r="D446" s="177" t="s">
        <v>176</v>
      </c>
      <c r="E446" s="178" t="s">
        <v>734</v>
      </c>
      <c r="F446" s="179" t="s">
        <v>735</v>
      </c>
      <c r="G446" s="180" t="s">
        <v>179</v>
      </c>
      <c r="H446" s="181">
        <v>30.033999999999999</v>
      </c>
      <c r="I446" s="182"/>
      <c r="J446" s="183">
        <f>ROUND(I446*H446,2)</f>
        <v>0</v>
      </c>
      <c r="K446" s="179" t="s">
        <v>180</v>
      </c>
      <c r="L446" s="42"/>
      <c r="M446" s="184" t="s">
        <v>19</v>
      </c>
      <c r="N446" s="185" t="s">
        <v>49</v>
      </c>
      <c r="O446" s="67"/>
      <c r="P446" s="186">
        <f>O446*H446</f>
        <v>0</v>
      </c>
      <c r="Q446" s="186">
        <v>1.0500000000000001E-2</v>
      </c>
      <c r="R446" s="186">
        <f>Q446*H446</f>
        <v>0.315357</v>
      </c>
      <c r="S446" s="186">
        <v>0</v>
      </c>
      <c r="T446" s="187">
        <f>S446*H446</f>
        <v>0</v>
      </c>
      <c r="U446" s="37"/>
      <c r="V446" s="37"/>
      <c r="W446" s="37"/>
      <c r="X446" s="37"/>
      <c r="Y446" s="37"/>
      <c r="Z446" s="37"/>
      <c r="AA446" s="37"/>
      <c r="AB446" s="37"/>
      <c r="AC446" s="37"/>
      <c r="AD446" s="37"/>
      <c r="AE446" s="37"/>
      <c r="AR446" s="188" t="s">
        <v>267</v>
      </c>
      <c r="AT446" s="188" t="s">
        <v>176</v>
      </c>
      <c r="AU446" s="188" t="s">
        <v>88</v>
      </c>
      <c r="AY446" s="20" t="s">
        <v>174</v>
      </c>
      <c r="BE446" s="189">
        <f>IF(N446="základní",J446,0)</f>
        <v>0</v>
      </c>
      <c r="BF446" s="189">
        <f>IF(N446="snížená",J446,0)</f>
        <v>0</v>
      </c>
      <c r="BG446" s="189">
        <f>IF(N446="zákl. přenesená",J446,0)</f>
        <v>0</v>
      </c>
      <c r="BH446" s="189">
        <f>IF(N446="sníž. přenesená",J446,0)</f>
        <v>0</v>
      </c>
      <c r="BI446" s="189">
        <f>IF(N446="nulová",J446,0)</f>
        <v>0</v>
      </c>
      <c r="BJ446" s="20" t="s">
        <v>86</v>
      </c>
      <c r="BK446" s="189">
        <f>ROUND(I446*H446,2)</f>
        <v>0</v>
      </c>
      <c r="BL446" s="20" t="s">
        <v>267</v>
      </c>
      <c r="BM446" s="188" t="s">
        <v>736</v>
      </c>
    </row>
    <row r="447" spans="1:65" s="2" customFormat="1">
      <c r="A447" s="37"/>
      <c r="B447" s="38"/>
      <c r="C447" s="39"/>
      <c r="D447" s="190" t="s">
        <v>183</v>
      </c>
      <c r="E447" s="39"/>
      <c r="F447" s="191" t="s">
        <v>737</v>
      </c>
      <c r="G447" s="39"/>
      <c r="H447" s="39"/>
      <c r="I447" s="192"/>
      <c r="J447" s="39"/>
      <c r="K447" s="39"/>
      <c r="L447" s="42"/>
      <c r="M447" s="193"/>
      <c r="N447" s="194"/>
      <c r="O447" s="67"/>
      <c r="P447" s="67"/>
      <c r="Q447" s="67"/>
      <c r="R447" s="67"/>
      <c r="S447" s="67"/>
      <c r="T447" s="68"/>
      <c r="U447" s="37"/>
      <c r="V447" s="37"/>
      <c r="W447" s="37"/>
      <c r="X447" s="37"/>
      <c r="Y447" s="37"/>
      <c r="Z447" s="37"/>
      <c r="AA447" s="37"/>
      <c r="AB447" s="37"/>
      <c r="AC447" s="37"/>
      <c r="AD447" s="37"/>
      <c r="AE447" s="37"/>
      <c r="AT447" s="20" t="s">
        <v>183</v>
      </c>
      <c r="AU447" s="20" t="s">
        <v>88</v>
      </c>
    </row>
    <row r="448" spans="1:65" s="13" customFormat="1">
      <c r="B448" s="195"/>
      <c r="C448" s="196"/>
      <c r="D448" s="197" t="s">
        <v>195</v>
      </c>
      <c r="E448" s="198" t="s">
        <v>19</v>
      </c>
      <c r="F448" s="199" t="s">
        <v>738</v>
      </c>
      <c r="G448" s="196"/>
      <c r="H448" s="200">
        <v>18.713000000000001</v>
      </c>
      <c r="I448" s="201"/>
      <c r="J448" s="196"/>
      <c r="K448" s="196"/>
      <c r="L448" s="202"/>
      <c r="M448" s="203"/>
      <c r="N448" s="204"/>
      <c r="O448" s="204"/>
      <c r="P448" s="204"/>
      <c r="Q448" s="204"/>
      <c r="R448" s="204"/>
      <c r="S448" s="204"/>
      <c r="T448" s="205"/>
      <c r="AT448" s="206" t="s">
        <v>195</v>
      </c>
      <c r="AU448" s="206" t="s">
        <v>88</v>
      </c>
      <c r="AV448" s="13" t="s">
        <v>88</v>
      </c>
      <c r="AW448" s="13" t="s">
        <v>35</v>
      </c>
      <c r="AX448" s="13" t="s">
        <v>78</v>
      </c>
      <c r="AY448" s="206" t="s">
        <v>174</v>
      </c>
    </row>
    <row r="449" spans="1:65" s="13" customFormat="1">
      <c r="B449" s="195"/>
      <c r="C449" s="196"/>
      <c r="D449" s="197" t="s">
        <v>195</v>
      </c>
      <c r="E449" s="198" t="s">
        <v>19</v>
      </c>
      <c r="F449" s="199" t="s">
        <v>739</v>
      </c>
      <c r="G449" s="196"/>
      <c r="H449" s="200">
        <v>18.318000000000001</v>
      </c>
      <c r="I449" s="201"/>
      <c r="J449" s="196"/>
      <c r="K449" s="196"/>
      <c r="L449" s="202"/>
      <c r="M449" s="203"/>
      <c r="N449" s="204"/>
      <c r="O449" s="204"/>
      <c r="P449" s="204"/>
      <c r="Q449" s="204"/>
      <c r="R449" s="204"/>
      <c r="S449" s="204"/>
      <c r="T449" s="205"/>
      <c r="AT449" s="206" t="s">
        <v>195</v>
      </c>
      <c r="AU449" s="206" t="s">
        <v>88</v>
      </c>
      <c r="AV449" s="13" t="s">
        <v>88</v>
      </c>
      <c r="AW449" s="13" t="s">
        <v>35</v>
      </c>
      <c r="AX449" s="13" t="s">
        <v>78</v>
      </c>
      <c r="AY449" s="206" t="s">
        <v>174</v>
      </c>
    </row>
    <row r="450" spans="1:65" s="13" customFormat="1">
      <c r="B450" s="195"/>
      <c r="C450" s="196"/>
      <c r="D450" s="197" t="s">
        <v>195</v>
      </c>
      <c r="E450" s="198" t="s">
        <v>19</v>
      </c>
      <c r="F450" s="199" t="s">
        <v>740</v>
      </c>
      <c r="G450" s="196"/>
      <c r="H450" s="200">
        <v>-5.484</v>
      </c>
      <c r="I450" s="201"/>
      <c r="J450" s="196"/>
      <c r="K450" s="196"/>
      <c r="L450" s="202"/>
      <c r="M450" s="203"/>
      <c r="N450" s="204"/>
      <c r="O450" s="204"/>
      <c r="P450" s="204"/>
      <c r="Q450" s="204"/>
      <c r="R450" s="204"/>
      <c r="S450" s="204"/>
      <c r="T450" s="205"/>
      <c r="AT450" s="206" t="s">
        <v>195</v>
      </c>
      <c r="AU450" s="206" t="s">
        <v>88</v>
      </c>
      <c r="AV450" s="13" t="s">
        <v>88</v>
      </c>
      <c r="AW450" s="13" t="s">
        <v>35</v>
      </c>
      <c r="AX450" s="13" t="s">
        <v>78</v>
      </c>
      <c r="AY450" s="206" t="s">
        <v>174</v>
      </c>
    </row>
    <row r="451" spans="1:65" s="13" customFormat="1">
      <c r="B451" s="195"/>
      <c r="C451" s="196"/>
      <c r="D451" s="197" t="s">
        <v>195</v>
      </c>
      <c r="E451" s="198" t="s">
        <v>19</v>
      </c>
      <c r="F451" s="199" t="s">
        <v>741</v>
      </c>
      <c r="G451" s="196"/>
      <c r="H451" s="200">
        <v>-0.623</v>
      </c>
      <c r="I451" s="201"/>
      <c r="J451" s="196"/>
      <c r="K451" s="196"/>
      <c r="L451" s="202"/>
      <c r="M451" s="203"/>
      <c r="N451" s="204"/>
      <c r="O451" s="204"/>
      <c r="P451" s="204"/>
      <c r="Q451" s="204"/>
      <c r="R451" s="204"/>
      <c r="S451" s="204"/>
      <c r="T451" s="205"/>
      <c r="AT451" s="206" t="s">
        <v>195</v>
      </c>
      <c r="AU451" s="206" t="s">
        <v>88</v>
      </c>
      <c r="AV451" s="13" t="s">
        <v>88</v>
      </c>
      <c r="AW451" s="13" t="s">
        <v>35</v>
      </c>
      <c r="AX451" s="13" t="s">
        <v>78</v>
      </c>
      <c r="AY451" s="206" t="s">
        <v>174</v>
      </c>
    </row>
    <row r="452" spans="1:65" s="13" customFormat="1">
      <c r="B452" s="195"/>
      <c r="C452" s="196"/>
      <c r="D452" s="197" t="s">
        <v>195</v>
      </c>
      <c r="E452" s="198" t="s">
        <v>19</v>
      </c>
      <c r="F452" s="199" t="s">
        <v>742</v>
      </c>
      <c r="G452" s="196"/>
      <c r="H452" s="200">
        <v>-0.89</v>
      </c>
      <c r="I452" s="201"/>
      <c r="J452" s="196"/>
      <c r="K452" s="196"/>
      <c r="L452" s="202"/>
      <c r="M452" s="203"/>
      <c r="N452" s="204"/>
      <c r="O452" s="204"/>
      <c r="P452" s="204"/>
      <c r="Q452" s="204"/>
      <c r="R452" s="204"/>
      <c r="S452" s="204"/>
      <c r="T452" s="205"/>
      <c r="AT452" s="206" t="s">
        <v>195</v>
      </c>
      <c r="AU452" s="206" t="s">
        <v>88</v>
      </c>
      <c r="AV452" s="13" t="s">
        <v>88</v>
      </c>
      <c r="AW452" s="13" t="s">
        <v>35</v>
      </c>
      <c r="AX452" s="13" t="s">
        <v>78</v>
      </c>
      <c r="AY452" s="206" t="s">
        <v>174</v>
      </c>
    </row>
    <row r="453" spans="1:65" s="14" customFormat="1">
      <c r="B453" s="207"/>
      <c r="C453" s="208"/>
      <c r="D453" s="197" t="s">
        <v>195</v>
      </c>
      <c r="E453" s="209" t="s">
        <v>19</v>
      </c>
      <c r="F453" s="210" t="s">
        <v>198</v>
      </c>
      <c r="G453" s="208"/>
      <c r="H453" s="211">
        <v>30.033999999999999</v>
      </c>
      <c r="I453" s="212"/>
      <c r="J453" s="208"/>
      <c r="K453" s="208"/>
      <c r="L453" s="213"/>
      <c r="M453" s="214"/>
      <c r="N453" s="215"/>
      <c r="O453" s="215"/>
      <c r="P453" s="215"/>
      <c r="Q453" s="215"/>
      <c r="R453" s="215"/>
      <c r="S453" s="215"/>
      <c r="T453" s="216"/>
      <c r="AT453" s="217" t="s">
        <v>195</v>
      </c>
      <c r="AU453" s="217" t="s">
        <v>88</v>
      </c>
      <c r="AV453" s="14" t="s">
        <v>181</v>
      </c>
      <c r="AW453" s="14" t="s">
        <v>35</v>
      </c>
      <c r="AX453" s="14" t="s">
        <v>86</v>
      </c>
      <c r="AY453" s="217" t="s">
        <v>174</v>
      </c>
    </row>
    <row r="454" spans="1:65" s="2" customFormat="1" ht="24.15" customHeight="1">
      <c r="A454" s="37"/>
      <c r="B454" s="38"/>
      <c r="C454" s="177" t="s">
        <v>743</v>
      </c>
      <c r="D454" s="177" t="s">
        <v>176</v>
      </c>
      <c r="E454" s="178" t="s">
        <v>744</v>
      </c>
      <c r="F454" s="179" t="s">
        <v>745</v>
      </c>
      <c r="G454" s="180" t="s">
        <v>111</v>
      </c>
      <c r="H454" s="181">
        <v>175.04300000000001</v>
      </c>
      <c r="I454" s="182"/>
      <c r="J454" s="183">
        <f>ROUND(I454*H454,2)</f>
        <v>0</v>
      </c>
      <c r="K454" s="179" t="s">
        <v>180</v>
      </c>
      <c r="L454" s="42"/>
      <c r="M454" s="184" t="s">
        <v>19</v>
      </c>
      <c r="N454" s="185" t="s">
        <v>49</v>
      </c>
      <c r="O454" s="67"/>
      <c r="P454" s="186">
        <f>O454*H454</f>
        <v>0</v>
      </c>
      <c r="Q454" s="186">
        <v>0</v>
      </c>
      <c r="R454" s="186">
        <f>Q454*H454</f>
        <v>0</v>
      </c>
      <c r="S454" s="186">
        <v>0</v>
      </c>
      <c r="T454" s="187">
        <f>S454*H454</f>
        <v>0</v>
      </c>
      <c r="U454" s="37"/>
      <c r="V454" s="37"/>
      <c r="W454" s="37"/>
      <c r="X454" s="37"/>
      <c r="Y454" s="37"/>
      <c r="Z454" s="37"/>
      <c r="AA454" s="37"/>
      <c r="AB454" s="37"/>
      <c r="AC454" s="37"/>
      <c r="AD454" s="37"/>
      <c r="AE454" s="37"/>
      <c r="AR454" s="188" t="s">
        <v>267</v>
      </c>
      <c r="AT454" s="188" t="s">
        <v>176</v>
      </c>
      <c r="AU454" s="188" t="s">
        <v>88</v>
      </c>
      <c r="AY454" s="20" t="s">
        <v>174</v>
      </c>
      <c r="BE454" s="189">
        <f>IF(N454="základní",J454,0)</f>
        <v>0</v>
      </c>
      <c r="BF454" s="189">
        <f>IF(N454="snížená",J454,0)</f>
        <v>0</v>
      </c>
      <c r="BG454" s="189">
        <f>IF(N454="zákl. přenesená",J454,0)</f>
        <v>0</v>
      </c>
      <c r="BH454" s="189">
        <f>IF(N454="sníž. přenesená",J454,0)</f>
        <v>0</v>
      </c>
      <c r="BI454" s="189">
        <f>IF(N454="nulová",J454,0)</f>
        <v>0</v>
      </c>
      <c r="BJ454" s="20" t="s">
        <v>86</v>
      </c>
      <c r="BK454" s="189">
        <f>ROUND(I454*H454,2)</f>
        <v>0</v>
      </c>
      <c r="BL454" s="20" t="s">
        <v>267</v>
      </c>
      <c r="BM454" s="188" t="s">
        <v>746</v>
      </c>
    </row>
    <row r="455" spans="1:65" s="2" customFormat="1">
      <c r="A455" s="37"/>
      <c r="B455" s="38"/>
      <c r="C455" s="39"/>
      <c r="D455" s="190" t="s">
        <v>183</v>
      </c>
      <c r="E455" s="39"/>
      <c r="F455" s="191" t="s">
        <v>747</v>
      </c>
      <c r="G455" s="39"/>
      <c r="H455" s="39"/>
      <c r="I455" s="192"/>
      <c r="J455" s="39"/>
      <c r="K455" s="39"/>
      <c r="L455" s="42"/>
      <c r="M455" s="193"/>
      <c r="N455" s="194"/>
      <c r="O455" s="67"/>
      <c r="P455" s="67"/>
      <c r="Q455" s="67"/>
      <c r="R455" s="67"/>
      <c r="S455" s="67"/>
      <c r="T455" s="68"/>
      <c r="U455" s="37"/>
      <c r="V455" s="37"/>
      <c r="W455" s="37"/>
      <c r="X455" s="37"/>
      <c r="Y455" s="37"/>
      <c r="Z455" s="37"/>
      <c r="AA455" s="37"/>
      <c r="AB455" s="37"/>
      <c r="AC455" s="37"/>
      <c r="AD455" s="37"/>
      <c r="AE455" s="37"/>
      <c r="AT455" s="20" t="s">
        <v>183</v>
      </c>
      <c r="AU455" s="20" t="s">
        <v>88</v>
      </c>
    </row>
    <row r="456" spans="1:65" s="13" customFormat="1">
      <c r="B456" s="195"/>
      <c r="C456" s="196"/>
      <c r="D456" s="197" t="s">
        <v>195</v>
      </c>
      <c r="E456" s="198" t="s">
        <v>126</v>
      </c>
      <c r="F456" s="199" t="s">
        <v>645</v>
      </c>
      <c r="G456" s="196"/>
      <c r="H456" s="200">
        <v>175.04300000000001</v>
      </c>
      <c r="I456" s="201"/>
      <c r="J456" s="196"/>
      <c r="K456" s="196"/>
      <c r="L456" s="202"/>
      <c r="M456" s="203"/>
      <c r="N456" s="204"/>
      <c r="O456" s="204"/>
      <c r="P456" s="204"/>
      <c r="Q456" s="204"/>
      <c r="R456" s="204"/>
      <c r="S456" s="204"/>
      <c r="T456" s="205"/>
      <c r="AT456" s="206" t="s">
        <v>195</v>
      </c>
      <c r="AU456" s="206" t="s">
        <v>88</v>
      </c>
      <c r="AV456" s="13" t="s">
        <v>88</v>
      </c>
      <c r="AW456" s="13" t="s">
        <v>35</v>
      </c>
      <c r="AX456" s="13" t="s">
        <v>86</v>
      </c>
      <c r="AY456" s="206" t="s">
        <v>174</v>
      </c>
    </row>
    <row r="457" spans="1:65" s="2" customFormat="1" ht="16.5" customHeight="1">
      <c r="A457" s="37"/>
      <c r="B457" s="38"/>
      <c r="C457" s="218" t="s">
        <v>748</v>
      </c>
      <c r="D457" s="218" t="s">
        <v>233</v>
      </c>
      <c r="E457" s="219" t="s">
        <v>749</v>
      </c>
      <c r="F457" s="220" t="s">
        <v>750</v>
      </c>
      <c r="G457" s="221" t="s">
        <v>179</v>
      </c>
      <c r="H457" s="222">
        <v>43.761000000000003</v>
      </c>
      <c r="I457" s="223"/>
      <c r="J457" s="224">
        <f>ROUND(I457*H457,2)</f>
        <v>0</v>
      </c>
      <c r="K457" s="220" t="s">
        <v>180</v>
      </c>
      <c r="L457" s="225"/>
      <c r="M457" s="226" t="s">
        <v>19</v>
      </c>
      <c r="N457" s="227" t="s">
        <v>49</v>
      </c>
      <c r="O457" s="67"/>
      <c r="P457" s="186">
        <f>O457*H457</f>
        <v>0</v>
      </c>
      <c r="Q457" s="186">
        <v>0.02</v>
      </c>
      <c r="R457" s="186">
        <f>Q457*H457</f>
        <v>0.87522000000000011</v>
      </c>
      <c r="S457" s="186">
        <v>0</v>
      </c>
      <c r="T457" s="187">
        <f>S457*H457</f>
        <v>0</v>
      </c>
      <c r="U457" s="37"/>
      <c r="V457" s="37"/>
      <c r="W457" s="37"/>
      <c r="X457" s="37"/>
      <c r="Y457" s="37"/>
      <c r="Z457" s="37"/>
      <c r="AA457" s="37"/>
      <c r="AB457" s="37"/>
      <c r="AC457" s="37"/>
      <c r="AD457" s="37"/>
      <c r="AE457" s="37"/>
      <c r="AR457" s="188" t="s">
        <v>355</v>
      </c>
      <c r="AT457" s="188" t="s">
        <v>233</v>
      </c>
      <c r="AU457" s="188" t="s">
        <v>88</v>
      </c>
      <c r="AY457" s="20" t="s">
        <v>174</v>
      </c>
      <c r="BE457" s="189">
        <f>IF(N457="základní",J457,0)</f>
        <v>0</v>
      </c>
      <c r="BF457" s="189">
        <f>IF(N457="snížená",J457,0)</f>
        <v>0</v>
      </c>
      <c r="BG457" s="189">
        <f>IF(N457="zákl. přenesená",J457,0)</f>
        <v>0</v>
      </c>
      <c r="BH457" s="189">
        <f>IF(N457="sníž. přenesená",J457,0)</f>
        <v>0</v>
      </c>
      <c r="BI457" s="189">
        <f>IF(N457="nulová",J457,0)</f>
        <v>0</v>
      </c>
      <c r="BJ457" s="20" t="s">
        <v>86</v>
      </c>
      <c r="BK457" s="189">
        <f>ROUND(I457*H457,2)</f>
        <v>0</v>
      </c>
      <c r="BL457" s="20" t="s">
        <v>267</v>
      </c>
      <c r="BM457" s="188" t="s">
        <v>751</v>
      </c>
    </row>
    <row r="458" spans="1:65" s="13" customFormat="1">
      <c r="B458" s="195"/>
      <c r="C458" s="196"/>
      <c r="D458" s="197" t="s">
        <v>195</v>
      </c>
      <c r="E458" s="198" t="s">
        <v>19</v>
      </c>
      <c r="F458" s="199" t="s">
        <v>752</v>
      </c>
      <c r="G458" s="196"/>
      <c r="H458" s="200">
        <v>43.761000000000003</v>
      </c>
      <c r="I458" s="201"/>
      <c r="J458" s="196"/>
      <c r="K458" s="196"/>
      <c r="L458" s="202"/>
      <c r="M458" s="203"/>
      <c r="N458" s="204"/>
      <c r="O458" s="204"/>
      <c r="P458" s="204"/>
      <c r="Q458" s="204"/>
      <c r="R458" s="204"/>
      <c r="S458" s="204"/>
      <c r="T458" s="205"/>
      <c r="AT458" s="206" t="s">
        <v>195</v>
      </c>
      <c r="AU458" s="206" t="s">
        <v>88</v>
      </c>
      <c r="AV458" s="13" t="s">
        <v>88</v>
      </c>
      <c r="AW458" s="13" t="s">
        <v>35</v>
      </c>
      <c r="AX458" s="13" t="s">
        <v>86</v>
      </c>
      <c r="AY458" s="206" t="s">
        <v>174</v>
      </c>
    </row>
    <row r="459" spans="1:65" s="2" customFormat="1" ht="49.05" customHeight="1">
      <c r="A459" s="37"/>
      <c r="B459" s="38"/>
      <c r="C459" s="177" t="s">
        <v>753</v>
      </c>
      <c r="D459" s="177" t="s">
        <v>176</v>
      </c>
      <c r="E459" s="178" t="s">
        <v>754</v>
      </c>
      <c r="F459" s="179" t="s">
        <v>755</v>
      </c>
      <c r="G459" s="180" t="s">
        <v>677</v>
      </c>
      <c r="H459" s="241"/>
      <c r="I459" s="182"/>
      <c r="J459" s="183">
        <f>ROUND(I459*H459,2)</f>
        <v>0</v>
      </c>
      <c r="K459" s="179" t="s">
        <v>180</v>
      </c>
      <c r="L459" s="42"/>
      <c r="M459" s="184" t="s">
        <v>19</v>
      </c>
      <c r="N459" s="185" t="s">
        <v>49</v>
      </c>
      <c r="O459" s="67"/>
      <c r="P459" s="186">
        <f>O459*H459</f>
        <v>0</v>
      </c>
      <c r="Q459" s="186">
        <v>0</v>
      </c>
      <c r="R459" s="186">
        <f>Q459*H459</f>
        <v>0</v>
      </c>
      <c r="S459" s="186">
        <v>0</v>
      </c>
      <c r="T459" s="187">
        <f>S459*H459</f>
        <v>0</v>
      </c>
      <c r="U459" s="37"/>
      <c r="V459" s="37"/>
      <c r="W459" s="37"/>
      <c r="X459" s="37"/>
      <c r="Y459" s="37"/>
      <c r="Z459" s="37"/>
      <c r="AA459" s="37"/>
      <c r="AB459" s="37"/>
      <c r="AC459" s="37"/>
      <c r="AD459" s="37"/>
      <c r="AE459" s="37"/>
      <c r="AR459" s="188" t="s">
        <v>267</v>
      </c>
      <c r="AT459" s="188" t="s">
        <v>176</v>
      </c>
      <c r="AU459" s="188" t="s">
        <v>88</v>
      </c>
      <c r="AY459" s="20" t="s">
        <v>174</v>
      </c>
      <c r="BE459" s="189">
        <f>IF(N459="základní",J459,0)</f>
        <v>0</v>
      </c>
      <c r="BF459" s="189">
        <f>IF(N459="snížená",J459,0)</f>
        <v>0</v>
      </c>
      <c r="BG459" s="189">
        <f>IF(N459="zákl. přenesená",J459,0)</f>
        <v>0</v>
      </c>
      <c r="BH459" s="189">
        <f>IF(N459="sníž. přenesená",J459,0)</f>
        <v>0</v>
      </c>
      <c r="BI459" s="189">
        <f>IF(N459="nulová",J459,0)</f>
        <v>0</v>
      </c>
      <c r="BJ459" s="20" t="s">
        <v>86</v>
      </c>
      <c r="BK459" s="189">
        <f>ROUND(I459*H459,2)</f>
        <v>0</v>
      </c>
      <c r="BL459" s="20" t="s">
        <v>267</v>
      </c>
      <c r="BM459" s="188" t="s">
        <v>756</v>
      </c>
    </row>
    <row r="460" spans="1:65" s="2" customFormat="1">
      <c r="A460" s="37"/>
      <c r="B460" s="38"/>
      <c r="C460" s="39"/>
      <c r="D460" s="190" t="s">
        <v>183</v>
      </c>
      <c r="E460" s="39"/>
      <c r="F460" s="191" t="s">
        <v>757</v>
      </c>
      <c r="G460" s="39"/>
      <c r="H460" s="39"/>
      <c r="I460" s="192"/>
      <c r="J460" s="39"/>
      <c r="K460" s="39"/>
      <c r="L460" s="42"/>
      <c r="M460" s="193"/>
      <c r="N460" s="194"/>
      <c r="O460" s="67"/>
      <c r="P460" s="67"/>
      <c r="Q460" s="67"/>
      <c r="R460" s="67"/>
      <c r="S460" s="67"/>
      <c r="T460" s="68"/>
      <c r="U460" s="37"/>
      <c r="V460" s="37"/>
      <c r="W460" s="37"/>
      <c r="X460" s="37"/>
      <c r="Y460" s="37"/>
      <c r="Z460" s="37"/>
      <c r="AA460" s="37"/>
      <c r="AB460" s="37"/>
      <c r="AC460" s="37"/>
      <c r="AD460" s="37"/>
      <c r="AE460" s="37"/>
      <c r="AT460" s="20" t="s">
        <v>183</v>
      </c>
      <c r="AU460" s="20" t="s">
        <v>88</v>
      </c>
    </row>
    <row r="461" spans="1:65" s="12" customFormat="1" ht="22.8" customHeight="1">
      <c r="B461" s="161"/>
      <c r="C461" s="162"/>
      <c r="D461" s="163" t="s">
        <v>77</v>
      </c>
      <c r="E461" s="175" t="s">
        <v>758</v>
      </c>
      <c r="F461" s="175" t="s">
        <v>759</v>
      </c>
      <c r="G461" s="162"/>
      <c r="H461" s="162"/>
      <c r="I461" s="165"/>
      <c r="J461" s="176">
        <f>BK461</f>
        <v>0</v>
      </c>
      <c r="K461" s="162"/>
      <c r="L461" s="167"/>
      <c r="M461" s="168"/>
      <c r="N461" s="169"/>
      <c r="O461" s="169"/>
      <c r="P461" s="170">
        <f>SUM(P462:P469)</f>
        <v>0</v>
      </c>
      <c r="Q461" s="169"/>
      <c r="R461" s="170">
        <f>SUM(R462:R469)</f>
        <v>1.06467</v>
      </c>
      <c r="S461" s="169"/>
      <c r="T461" s="171">
        <f>SUM(T462:T469)</f>
        <v>0</v>
      </c>
      <c r="AR461" s="172" t="s">
        <v>88</v>
      </c>
      <c r="AT461" s="173" t="s">
        <v>77</v>
      </c>
      <c r="AU461" s="173" t="s">
        <v>86</v>
      </c>
      <c r="AY461" s="172" t="s">
        <v>174</v>
      </c>
      <c r="BK461" s="174">
        <f>SUM(BK462:BK469)</f>
        <v>0</v>
      </c>
    </row>
    <row r="462" spans="1:65" s="2" customFormat="1" ht="24.15" customHeight="1">
      <c r="A462" s="37"/>
      <c r="B462" s="38"/>
      <c r="C462" s="177" t="s">
        <v>760</v>
      </c>
      <c r="D462" s="177" t="s">
        <v>176</v>
      </c>
      <c r="E462" s="178" t="s">
        <v>761</v>
      </c>
      <c r="F462" s="179" t="s">
        <v>762</v>
      </c>
      <c r="G462" s="180" t="s">
        <v>111</v>
      </c>
      <c r="H462" s="181">
        <v>13</v>
      </c>
      <c r="I462" s="182"/>
      <c r="J462" s="183">
        <f>ROUND(I462*H462,2)</f>
        <v>0</v>
      </c>
      <c r="K462" s="179" t="s">
        <v>180</v>
      </c>
      <c r="L462" s="42"/>
      <c r="M462" s="184" t="s">
        <v>19</v>
      </c>
      <c r="N462" s="185" t="s">
        <v>49</v>
      </c>
      <c r="O462" s="67"/>
      <c r="P462" s="186">
        <f>O462*H462</f>
        <v>0</v>
      </c>
      <c r="Q462" s="186">
        <v>3.8999999999999999E-4</v>
      </c>
      <c r="R462" s="186">
        <f>Q462*H462</f>
        <v>5.0699999999999999E-3</v>
      </c>
      <c r="S462" s="186">
        <v>0</v>
      </c>
      <c r="T462" s="187">
        <f>S462*H462</f>
        <v>0</v>
      </c>
      <c r="U462" s="37"/>
      <c r="V462" s="37"/>
      <c r="W462" s="37"/>
      <c r="X462" s="37"/>
      <c r="Y462" s="37"/>
      <c r="Z462" s="37"/>
      <c r="AA462" s="37"/>
      <c r="AB462" s="37"/>
      <c r="AC462" s="37"/>
      <c r="AD462" s="37"/>
      <c r="AE462" s="37"/>
      <c r="AR462" s="188" t="s">
        <v>267</v>
      </c>
      <c r="AT462" s="188" t="s">
        <v>176</v>
      </c>
      <c r="AU462" s="188" t="s">
        <v>88</v>
      </c>
      <c r="AY462" s="20" t="s">
        <v>174</v>
      </c>
      <c r="BE462" s="189">
        <f>IF(N462="základní",J462,0)</f>
        <v>0</v>
      </c>
      <c r="BF462" s="189">
        <f>IF(N462="snížená",J462,0)</f>
        <v>0</v>
      </c>
      <c r="BG462" s="189">
        <f>IF(N462="zákl. přenesená",J462,0)</f>
        <v>0</v>
      </c>
      <c r="BH462" s="189">
        <f>IF(N462="sníž. přenesená",J462,0)</f>
        <v>0</v>
      </c>
      <c r="BI462" s="189">
        <f>IF(N462="nulová",J462,0)</f>
        <v>0</v>
      </c>
      <c r="BJ462" s="20" t="s">
        <v>86</v>
      </c>
      <c r="BK462" s="189">
        <f>ROUND(I462*H462,2)</f>
        <v>0</v>
      </c>
      <c r="BL462" s="20" t="s">
        <v>267</v>
      </c>
      <c r="BM462" s="188" t="s">
        <v>763</v>
      </c>
    </row>
    <row r="463" spans="1:65" s="2" customFormat="1">
      <c r="A463" s="37"/>
      <c r="B463" s="38"/>
      <c r="C463" s="39"/>
      <c r="D463" s="190" t="s">
        <v>183</v>
      </c>
      <c r="E463" s="39"/>
      <c r="F463" s="191" t="s">
        <v>764</v>
      </c>
      <c r="G463" s="39"/>
      <c r="H463" s="39"/>
      <c r="I463" s="192"/>
      <c r="J463" s="39"/>
      <c r="K463" s="39"/>
      <c r="L463" s="42"/>
      <c r="M463" s="193"/>
      <c r="N463" s="194"/>
      <c r="O463" s="67"/>
      <c r="P463" s="67"/>
      <c r="Q463" s="67"/>
      <c r="R463" s="67"/>
      <c r="S463" s="67"/>
      <c r="T463" s="68"/>
      <c r="U463" s="37"/>
      <c r="V463" s="37"/>
      <c r="W463" s="37"/>
      <c r="X463" s="37"/>
      <c r="Y463" s="37"/>
      <c r="Z463" s="37"/>
      <c r="AA463" s="37"/>
      <c r="AB463" s="37"/>
      <c r="AC463" s="37"/>
      <c r="AD463" s="37"/>
      <c r="AE463" s="37"/>
      <c r="AT463" s="20" t="s">
        <v>183</v>
      </c>
      <c r="AU463" s="20" t="s">
        <v>88</v>
      </c>
    </row>
    <row r="464" spans="1:65" s="2" customFormat="1" ht="24.15" customHeight="1">
      <c r="A464" s="37"/>
      <c r="B464" s="38"/>
      <c r="C464" s="218" t="s">
        <v>765</v>
      </c>
      <c r="D464" s="218" t="s">
        <v>233</v>
      </c>
      <c r="E464" s="219" t="s">
        <v>766</v>
      </c>
      <c r="F464" s="220" t="s">
        <v>767</v>
      </c>
      <c r="G464" s="221" t="s">
        <v>111</v>
      </c>
      <c r="H464" s="222">
        <v>13</v>
      </c>
      <c r="I464" s="223"/>
      <c r="J464" s="224">
        <f>ROUND(I464*H464,2)</f>
        <v>0</v>
      </c>
      <c r="K464" s="220" t="s">
        <v>19</v>
      </c>
      <c r="L464" s="225"/>
      <c r="M464" s="226" t="s">
        <v>19</v>
      </c>
      <c r="N464" s="227" t="s">
        <v>49</v>
      </c>
      <c r="O464" s="67"/>
      <c r="P464" s="186">
        <f>O464*H464</f>
        <v>0</v>
      </c>
      <c r="Q464" s="186">
        <v>4.0000000000000001E-3</v>
      </c>
      <c r="R464" s="186">
        <f>Q464*H464</f>
        <v>5.2000000000000005E-2</v>
      </c>
      <c r="S464" s="186">
        <v>0</v>
      </c>
      <c r="T464" s="187">
        <f>S464*H464</f>
        <v>0</v>
      </c>
      <c r="U464" s="37"/>
      <c r="V464" s="37"/>
      <c r="W464" s="37"/>
      <c r="X464" s="37"/>
      <c r="Y464" s="37"/>
      <c r="Z464" s="37"/>
      <c r="AA464" s="37"/>
      <c r="AB464" s="37"/>
      <c r="AC464" s="37"/>
      <c r="AD464" s="37"/>
      <c r="AE464" s="37"/>
      <c r="AR464" s="188" t="s">
        <v>355</v>
      </c>
      <c r="AT464" s="188" t="s">
        <v>233</v>
      </c>
      <c r="AU464" s="188" t="s">
        <v>88</v>
      </c>
      <c r="AY464" s="20" t="s">
        <v>174</v>
      </c>
      <c r="BE464" s="189">
        <f>IF(N464="základní",J464,0)</f>
        <v>0</v>
      </c>
      <c r="BF464" s="189">
        <f>IF(N464="snížená",J464,0)</f>
        <v>0</v>
      </c>
      <c r="BG464" s="189">
        <f>IF(N464="zákl. přenesená",J464,0)</f>
        <v>0</v>
      </c>
      <c r="BH464" s="189">
        <f>IF(N464="sníž. přenesená",J464,0)</f>
        <v>0</v>
      </c>
      <c r="BI464" s="189">
        <f>IF(N464="nulová",J464,0)</f>
        <v>0</v>
      </c>
      <c r="BJ464" s="20" t="s">
        <v>86</v>
      </c>
      <c r="BK464" s="189">
        <f>ROUND(I464*H464,2)</f>
        <v>0</v>
      </c>
      <c r="BL464" s="20" t="s">
        <v>267</v>
      </c>
      <c r="BM464" s="188" t="s">
        <v>768</v>
      </c>
    </row>
    <row r="465" spans="1:65" s="2" customFormat="1" ht="33" customHeight="1">
      <c r="A465" s="37"/>
      <c r="B465" s="38"/>
      <c r="C465" s="177" t="s">
        <v>769</v>
      </c>
      <c r="D465" s="177" t="s">
        <v>176</v>
      </c>
      <c r="E465" s="178" t="s">
        <v>770</v>
      </c>
      <c r="F465" s="179" t="s">
        <v>771</v>
      </c>
      <c r="G465" s="180" t="s">
        <v>111</v>
      </c>
      <c r="H465" s="181">
        <v>110</v>
      </c>
      <c r="I465" s="182"/>
      <c r="J465" s="183">
        <f>ROUND(I465*H465,2)</f>
        <v>0</v>
      </c>
      <c r="K465" s="179" t="s">
        <v>19</v>
      </c>
      <c r="L465" s="42"/>
      <c r="M465" s="184" t="s">
        <v>19</v>
      </c>
      <c r="N465" s="185" t="s">
        <v>49</v>
      </c>
      <c r="O465" s="67"/>
      <c r="P465" s="186">
        <f>O465*H465</f>
        <v>0</v>
      </c>
      <c r="Q465" s="186">
        <v>7.0600000000000003E-3</v>
      </c>
      <c r="R465" s="186">
        <f>Q465*H465</f>
        <v>0.77660000000000007</v>
      </c>
      <c r="S465" s="186">
        <v>0</v>
      </c>
      <c r="T465" s="187">
        <f>S465*H465</f>
        <v>0</v>
      </c>
      <c r="U465" s="37"/>
      <c r="V465" s="37"/>
      <c r="W465" s="37"/>
      <c r="X465" s="37"/>
      <c r="Y465" s="37"/>
      <c r="Z465" s="37"/>
      <c r="AA465" s="37"/>
      <c r="AB465" s="37"/>
      <c r="AC465" s="37"/>
      <c r="AD465" s="37"/>
      <c r="AE465" s="37"/>
      <c r="AR465" s="188" t="s">
        <v>267</v>
      </c>
      <c r="AT465" s="188" t="s">
        <v>176</v>
      </c>
      <c r="AU465" s="188" t="s">
        <v>88</v>
      </c>
      <c r="AY465" s="20" t="s">
        <v>174</v>
      </c>
      <c r="BE465" s="189">
        <f>IF(N465="základní",J465,0)</f>
        <v>0</v>
      </c>
      <c r="BF465" s="189">
        <f>IF(N465="snížená",J465,0)</f>
        <v>0</v>
      </c>
      <c r="BG465" s="189">
        <f>IF(N465="zákl. přenesená",J465,0)</f>
        <v>0</v>
      </c>
      <c r="BH465" s="189">
        <f>IF(N465="sníž. přenesená",J465,0)</f>
        <v>0</v>
      </c>
      <c r="BI465" s="189">
        <f>IF(N465="nulová",J465,0)</f>
        <v>0</v>
      </c>
      <c r="BJ465" s="20" t="s">
        <v>86</v>
      </c>
      <c r="BK465" s="189">
        <f>ROUND(I465*H465,2)</f>
        <v>0</v>
      </c>
      <c r="BL465" s="20" t="s">
        <v>267</v>
      </c>
      <c r="BM465" s="188" t="s">
        <v>772</v>
      </c>
    </row>
    <row r="466" spans="1:65" s="2" customFormat="1" ht="21.75" customHeight="1">
      <c r="A466" s="37"/>
      <c r="B466" s="38"/>
      <c r="C466" s="218" t="s">
        <v>773</v>
      </c>
      <c r="D466" s="218" t="s">
        <v>233</v>
      </c>
      <c r="E466" s="219" t="s">
        <v>774</v>
      </c>
      <c r="F466" s="220" t="s">
        <v>775</v>
      </c>
      <c r="G466" s="221" t="s">
        <v>111</v>
      </c>
      <c r="H466" s="222">
        <v>30</v>
      </c>
      <c r="I466" s="223"/>
      <c r="J466" s="224">
        <f>ROUND(I466*H466,2)</f>
        <v>0</v>
      </c>
      <c r="K466" s="220" t="s">
        <v>19</v>
      </c>
      <c r="L466" s="225"/>
      <c r="M466" s="226" t="s">
        <v>19</v>
      </c>
      <c r="N466" s="227" t="s">
        <v>49</v>
      </c>
      <c r="O466" s="67"/>
      <c r="P466" s="186">
        <f>O466*H466</f>
        <v>0</v>
      </c>
      <c r="Q466" s="186">
        <v>2.0999999999999999E-3</v>
      </c>
      <c r="R466" s="186">
        <f>Q466*H466</f>
        <v>6.3E-2</v>
      </c>
      <c r="S466" s="186">
        <v>0</v>
      </c>
      <c r="T466" s="187">
        <f>S466*H466</f>
        <v>0</v>
      </c>
      <c r="U466" s="37"/>
      <c r="V466" s="37"/>
      <c r="W466" s="37"/>
      <c r="X466" s="37"/>
      <c r="Y466" s="37"/>
      <c r="Z466" s="37"/>
      <c r="AA466" s="37"/>
      <c r="AB466" s="37"/>
      <c r="AC466" s="37"/>
      <c r="AD466" s="37"/>
      <c r="AE466" s="37"/>
      <c r="AR466" s="188" t="s">
        <v>355</v>
      </c>
      <c r="AT466" s="188" t="s">
        <v>233</v>
      </c>
      <c r="AU466" s="188" t="s">
        <v>88</v>
      </c>
      <c r="AY466" s="20" t="s">
        <v>174</v>
      </c>
      <c r="BE466" s="189">
        <f>IF(N466="základní",J466,0)</f>
        <v>0</v>
      </c>
      <c r="BF466" s="189">
        <f>IF(N466="snížená",J466,0)</f>
        <v>0</v>
      </c>
      <c r="BG466" s="189">
        <f>IF(N466="zákl. přenesená",J466,0)</f>
        <v>0</v>
      </c>
      <c r="BH466" s="189">
        <f>IF(N466="sníž. přenesená",J466,0)</f>
        <v>0</v>
      </c>
      <c r="BI466" s="189">
        <f>IF(N466="nulová",J466,0)</f>
        <v>0</v>
      </c>
      <c r="BJ466" s="20" t="s">
        <v>86</v>
      </c>
      <c r="BK466" s="189">
        <f>ROUND(I466*H466,2)</f>
        <v>0</v>
      </c>
      <c r="BL466" s="20" t="s">
        <v>267</v>
      </c>
      <c r="BM466" s="188" t="s">
        <v>776</v>
      </c>
    </row>
    <row r="467" spans="1:65" s="2" customFormat="1" ht="16.5" customHeight="1">
      <c r="A467" s="37"/>
      <c r="B467" s="38"/>
      <c r="C467" s="218" t="s">
        <v>777</v>
      </c>
      <c r="D467" s="218" t="s">
        <v>233</v>
      </c>
      <c r="E467" s="219" t="s">
        <v>778</v>
      </c>
      <c r="F467" s="220" t="s">
        <v>779</v>
      </c>
      <c r="G467" s="221" t="s">
        <v>111</v>
      </c>
      <c r="H467" s="222">
        <v>80</v>
      </c>
      <c r="I467" s="223"/>
      <c r="J467" s="224">
        <f>ROUND(I467*H467,2)</f>
        <v>0</v>
      </c>
      <c r="K467" s="220" t="s">
        <v>19</v>
      </c>
      <c r="L467" s="225"/>
      <c r="M467" s="226" t="s">
        <v>19</v>
      </c>
      <c r="N467" s="227" t="s">
        <v>49</v>
      </c>
      <c r="O467" s="67"/>
      <c r="P467" s="186">
        <f>O467*H467</f>
        <v>0</v>
      </c>
      <c r="Q467" s="186">
        <v>2.0999999999999999E-3</v>
      </c>
      <c r="R467" s="186">
        <f>Q467*H467</f>
        <v>0.16799999999999998</v>
      </c>
      <c r="S467" s="186">
        <v>0</v>
      </c>
      <c r="T467" s="187">
        <f>S467*H467</f>
        <v>0</v>
      </c>
      <c r="U467" s="37"/>
      <c r="V467" s="37"/>
      <c r="W467" s="37"/>
      <c r="X467" s="37"/>
      <c r="Y467" s="37"/>
      <c r="Z467" s="37"/>
      <c r="AA467" s="37"/>
      <c r="AB467" s="37"/>
      <c r="AC467" s="37"/>
      <c r="AD467" s="37"/>
      <c r="AE467" s="37"/>
      <c r="AR467" s="188" t="s">
        <v>355</v>
      </c>
      <c r="AT467" s="188" t="s">
        <v>233</v>
      </c>
      <c r="AU467" s="188" t="s">
        <v>88</v>
      </c>
      <c r="AY467" s="20" t="s">
        <v>174</v>
      </c>
      <c r="BE467" s="189">
        <f>IF(N467="základní",J467,0)</f>
        <v>0</v>
      </c>
      <c r="BF467" s="189">
        <f>IF(N467="snížená",J467,0)</f>
        <v>0</v>
      </c>
      <c r="BG467" s="189">
        <f>IF(N467="zákl. přenesená",J467,0)</f>
        <v>0</v>
      </c>
      <c r="BH467" s="189">
        <f>IF(N467="sníž. přenesená",J467,0)</f>
        <v>0</v>
      </c>
      <c r="BI467" s="189">
        <f>IF(N467="nulová",J467,0)</f>
        <v>0</v>
      </c>
      <c r="BJ467" s="20" t="s">
        <v>86</v>
      </c>
      <c r="BK467" s="189">
        <f>ROUND(I467*H467,2)</f>
        <v>0</v>
      </c>
      <c r="BL467" s="20" t="s">
        <v>267</v>
      </c>
      <c r="BM467" s="188" t="s">
        <v>780</v>
      </c>
    </row>
    <row r="468" spans="1:65" s="2" customFormat="1" ht="55.5" customHeight="1">
      <c r="A468" s="37"/>
      <c r="B468" s="38"/>
      <c r="C468" s="177" t="s">
        <v>781</v>
      </c>
      <c r="D468" s="177" t="s">
        <v>176</v>
      </c>
      <c r="E468" s="178" t="s">
        <v>782</v>
      </c>
      <c r="F468" s="179" t="s">
        <v>783</v>
      </c>
      <c r="G468" s="180" t="s">
        <v>677</v>
      </c>
      <c r="H468" s="241"/>
      <c r="I468" s="182"/>
      <c r="J468" s="183">
        <f>ROUND(I468*H468,2)</f>
        <v>0</v>
      </c>
      <c r="K468" s="179" t="s">
        <v>180</v>
      </c>
      <c r="L468" s="42"/>
      <c r="M468" s="184" t="s">
        <v>19</v>
      </c>
      <c r="N468" s="185" t="s">
        <v>49</v>
      </c>
      <c r="O468" s="67"/>
      <c r="P468" s="186">
        <f>O468*H468</f>
        <v>0</v>
      </c>
      <c r="Q468" s="186">
        <v>0</v>
      </c>
      <c r="R468" s="186">
        <f>Q468*H468</f>
        <v>0</v>
      </c>
      <c r="S468" s="186">
        <v>0</v>
      </c>
      <c r="T468" s="187">
        <f>S468*H468</f>
        <v>0</v>
      </c>
      <c r="U468" s="37"/>
      <c r="V468" s="37"/>
      <c r="W468" s="37"/>
      <c r="X468" s="37"/>
      <c r="Y468" s="37"/>
      <c r="Z468" s="37"/>
      <c r="AA468" s="37"/>
      <c r="AB468" s="37"/>
      <c r="AC468" s="37"/>
      <c r="AD468" s="37"/>
      <c r="AE468" s="37"/>
      <c r="AR468" s="188" t="s">
        <v>267</v>
      </c>
      <c r="AT468" s="188" t="s">
        <v>176</v>
      </c>
      <c r="AU468" s="188" t="s">
        <v>88</v>
      </c>
      <c r="AY468" s="20" t="s">
        <v>174</v>
      </c>
      <c r="BE468" s="189">
        <f>IF(N468="základní",J468,0)</f>
        <v>0</v>
      </c>
      <c r="BF468" s="189">
        <f>IF(N468="snížená",J468,0)</f>
        <v>0</v>
      </c>
      <c r="BG468" s="189">
        <f>IF(N468="zákl. přenesená",J468,0)</f>
        <v>0</v>
      </c>
      <c r="BH468" s="189">
        <f>IF(N468="sníž. přenesená",J468,0)</f>
        <v>0</v>
      </c>
      <c r="BI468" s="189">
        <f>IF(N468="nulová",J468,0)</f>
        <v>0</v>
      </c>
      <c r="BJ468" s="20" t="s">
        <v>86</v>
      </c>
      <c r="BK468" s="189">
        <f>ROUND(I468*H468,2)</f>
        <v>0</v>
      </c>
      <c r="BL468" s="20" t="s">
        <v>267</v>
      </c>
      <c r="BM468" s="188" t="s">
        <v>784</v>
      </c>
    </row>
    <row r="469" spans="1:65" s="2" customFormat="1">
      <c r="A469" s="37"/>
      <c r="B469" s="38"/>
      <c r="C469" s="39"/>
      <c r="D469" s="190" t="s">
        <v>183</v>
      </c>
      <c r="E469" s="39"/>
      <c r="F469" s="191" t="s">
        <v>785</v>
      </c>
      <c r="G469" s="39"/>
      <c r="H469" s="39"/>
      <c r="I469" s="192"/>
      <c r="J469" s="39"/>
      <c r="K469" s="39"/>
      <c r="L469" s="42"/>
      <c r="M469" s="193"/>
      <c r="N469" s="194"/>
      <c r="O469" s="67"/>
      <c r="P469" s="67"/>
      <c r="Q469" s="67"/>
      <c r="R469" s="67"/>
      <c r="S469" s="67"/>
      <c r="T469" s="68"/>
      <c r="U469" s="37"/>
      <c r="V469" s="37"/>
      <c r="W469" s="37"/>
      <c r="X469" s="37"/>
      <c r="Y469" s="37"/>
      <c r="Z469" s="37"/>
      <c r="AA469" s="37"/>
      <c r="AB469" s="37"/>
      <c r="AC469" s="37"/>
      <c r="AD469" s="37"/>
      <c r="AE469" s="37"/>
      <c r="AT469" s="20" t="s">
        <v>183</v>
      </c>
      <c r="AU469" s="20" t="s">
        <v>88</v>
      </c>
    </row>
    <row r="470" spans="1:65" s="12" customFormat="1" ht="22.8" customHeight="1">
      <c r="B470" s="161"/>
      <c r="C470" s="162"/>
      <c r="D470" s="163" t="s">
        <v>77</v>
      </c>
      <c r="E470" s="175" t="s">
        <v>786</v>
      </c>
      <c r="F470" s="175" t="s">
        <v>787</v>
      </c>
      <c r="G470" s="162"/>
      <c r="H470" s="162"/>
      <c r="I470" s="165"/>
      <c r="J470" s="176">
        <f>BK470</f>
        <v>0</v>
      </c>
      <c r="K470" s="162"/>
      <c r="L470" s="167"/>
      <c r="M470" s="168"/>
      <c r="N470" s="169"/>
      <c r="O470" s="169"/>
      <c r="P470" s="170">
        <f>SUM(P471:P476)</f>
        <v>0</v>
      </c>
      <c r="Q470" s="169"/>
      <c r="R470" s="170">
        <f>SUM(R471:R476)</f>
        <v>3.1519999999999999E-2</v>
      </c>
      <c r="S470" s="169"/>
      <c r="T470" s="171">
        <f>SUM(T471:T476)</f>
        <v>0</v>
      </c>
      <c r="AR470" s="172" t="s">
        <v>88</v>
      </c>
      <c r="AT470" s="173" t="s">
        <v>77</v>
      </c>
      <c r="AU470" s="173" t="s">
        <v>86</v>
      </c>
      <c r="AY470" s="172" t="s">
        <v>174</v>
      </c>
      <c r="BK470" s="174">
        <f>SUM(BK471:BK476)</f>
        <v>0</v>
      </c>
    </row>
    <row r="471" spans="1:65" s="2" customFormat="1" ht="37.799999999999997" customHeight="1">
      <c r="A471" s="37"/>
      <c r="B471" s="38"/>
      <c r="C471" s="177" t="s">
        <v>788</v>
      </c>
      <c r="D471" s="177" t="s">
        <v>176</v>
      </c>
      <c r="E471" s="178" t="s">
        <v>789</v>
      </c>
      <c r="F471" s="179" t="s">
        <v>790</v>
      </c>
      <c r="G471" s="180" t="s">
        <v>229</v>
      </c>
      <c r="H471" s="181">
        <v>16</v>
      </c>
      <c r="I471" s="182"/>
      <c r="J471" s="183">
        <f>ROUND(I471*H471,2)</f>
        <v>0</v>
      </c>
      <c r="K471" s="179" t="s">
        <v>180</v>
      </c>
      <c r="L471" s="42"/>
      <c r="M471" s="184" t="s">
        <v>19</v>
      </c>
      <c r="N471" s="185" t="s">
        <v>49</v>
      </c>
      <c r="O471" s="67"/>
      <c r="P471" s="186">
        <f>O471*H471</f>
        <v>0</v>
      </c>
      <c r="Q471" s="186">
        <v>1.8600000000000001E-3</v>
      </c>
      <c r="R471" s="186">
        <f>Q471*H471</f>
        <v>2.9760000000000002E-2</v>
      </c>
      <c r="S471" s="186">
        <v>0</v>
      </c>
      <c r="T471" s="187">
        <f>S471*H471</f>
        <v>0</v>
      </c>
      <c r="U471" s="37"/>
      <c r="V471" s="37"/>
      <c r="W471" s="37"/>
      <c r="X471" s="37"/>
      <c r="Y471" s="37"/>
      <c r="Z471" s="37"/>
      <c r="AA471" s="37"/>
      <c r="AB471" s="37"/>
      <c r="AC471" s="37"/>
      <c r="AD471" s="37"/>
      <c r="AE471" s="37"/>
      <c r="AR471" s="188" t="s">
        <v>267</v>
      </c>
      <c r="AT471" s="188" t="s">
        <v>176</v>
      </c>
      <c r="AU471" s="188" t="s">
        <v>88</v>
      </c>
      <c r="AY471" s="20" t="s">
        <v>174</v>
      </c>
      <c r="BE471" s="189">
        <f>IF(N471="základní",J471,0)</f>
        <v>0</v>
      </c>
      <c r="BF471" s="189">
        <f>IF(N471="snížená",J471,0)</f>
        <v>0</v>
      </c>
      <c r="BG471" s="189">
        <f>IF(N471="zákl. přenesená",J471,0)</f>
        <v>0</v>
      </c>
      <c r="BH471" s="189">
        <f>IF(N471="sníž. přenesená",J471,0)</f>
        <v>0</v>
      </c>
      <c r="BI471" s="189">
        <f>IF(N471="nulová",J471,0)</f>
        <v>0</v>
      </c>
      <c r="BJ471" s="20" t="s">
        <v>86</v>
      </c>
      <c r="BK471" s="189">
        <f>ROUND(I471*H471,2)</f>
        <v>0</v>
      </c>
      <c r="BL471" s="20" t="s">
        <v>267</v>
      </c>
      <c r="BM471" s="188" t="s">
        <v>791</v>
      </c>
    </row>
    <row r="472" spans="1:65" s="2" customFormat="1">
      <c r="A472" s="37"/>
      <c r="B472" s="38"/>
      <c r="C472" s="39"/>
      <c r="D472" s="190" t="s">
        <v>183</v>
      </c>
      <c r="E472" s="39"/>
      <c r="F472" s="191" t="s">
        <v>792</v>
      </c>
      <c r="G472" s="39"/>
      <c r="H472" s="39"/>
      <c r="I472" s="192"/>
      <c r="J472" s="39"/>
      <c r="K472" s="39"/>
      <c r="L472" s="42"/>
      <c r="M472" s="193"/>
      <c r="N472" s="194"/>
      <c r="O472" s="67"/>
      <c r="P472" s="67"/>
      <c r="Q472" s="67"/>
      <c r="R472" s="67"/>
      <c r="S472" s="67"/>
      <c r="T472" s="68"/>
      <c r="U472" s="37"/>
      <c r="V472" s="37"/>
      <c r="W472" s="37"/>
      <c r="X472" s="37"/>
      <c r="Y472" s="37"/>
      <c r="Z472" s="37"/>
      <c r="AA472" s="37"/>
      <c r="AB472" s="37"/>
      <c r="AC472" s="37"/>
      <c r="AD472" s="37"/>
      <c r="AE472" s="37"/>
      <c r="AT472" s="20" t="s">
        <v>183</v>
      </c>
      <c r="AU472" s="20" t="s">
        <v>88</v>
      </c>
    </row>
    <row r="473" spans="1:65" s="2" customFormat="1" ht="33" customHeight="1">
      <c r="A473" s="37"/>
      <c r="B473" s="38"/>
      <c r="C473" s="177" t="s">
        <v>793</v>
      </c>
      <c r="D473" s="177" t="s">
        <v>176</v>
      </c>
      <c r="E473" s="178" t="s">
        <v>794</v>
      </c>
      <c r="F473" s="179" t="s">
        <v>795</v>
      </c>
      <c r="G473" s="180" t="s">
        <v>229</v>
      </c>
      <c r="H473" s="181">
        <v>4</v>
      </c>
      <c r="I473" s="182"/>
      <c r="J473" s="183">
        <f>ROUND(I473*H473,2)</f>
        <v>0</v>
      </c>
      <c r="K473" s="179" t="s">
        <v>180</v>
      </c>
      <c r="L473" s="42"/>
      <c r="M473" s="184" t="s">
        <v>19</v>
      </c>
      <c r="N473" s="185" t="s">
        <v>49</v>
      </c>
      <c r="O473" s="67"/>
      <c r="P473" s="186">
        <f>O473*H473</f>
        <v>0</v>
      </c>
      <c r="Q473" s="186">
        <v>2.0000000000000002E-5</v>
      </c>
      <c r="R473" s="186">
        <f>Q473*H473</f>
        <v>8.0000000000000007E-5</v>
      </c>
      <c r="S473" s="186">
        <v>0</v>
      </c>
      <c r="T473" s="187">
        <f>S473*H473</f>
        <v>0</v>
      </c>
      <c r="U473" s="37"/>
      <c r="V473" s="37"/>
      <c r="W473" s="37"/>
      <c r="X473" s="37"/>
      <c r="Y473" s="37"/>
      <c r="Z473" s="37"/>
      <c r="AA473" s="37"/>
      <c r="AB473" s="37"/>
      <c r="AC473" s="37"/>
      <c r="AD473" s="37"/>
      <c r="AE473" s="37"/>
      <c r="AR473" s="188" t="s">
        <v>267</v>
      </c>
      <c r="AT473" s="188" t="s">
        <v>176</v>
      </c>
      <c r="AU473" s="188" t="s">
        <v>88</v>
      </c>
      <c r="AY473" s="20" t="s">
        <v>174</v>
      </c>
      <c r="BE473" s="189">
        <f>IF(N473="základní",J473,0)</f>
        <v>0</v>
      </c>
      <c r="BF473" s="189">
        <f>IF(N473="snížená",J473,0)</f>
        <v>0</v>
      </c>
      <c r="BG473" s="189">
        <f>IF(N473="zákl. přenesená",J473,0)</f>
        <v>0</v>
      </c>
      <c r="BH473" s="189">
        <f>IF(N473="sníž. přenesená",J473,0)</f>
        <v>0</v>
      </c>
      <c r="BI473" s="189">
        <f>IF(N473="nulová",J473,0)</f>
        <v>0</v>
      </c>
      <c r="BJ473" s="20" t="s">
        <v>86</v>
      </c>
      <c r="BK473" s="189">
        <f>ROUND(I473*H473,2)</f>
        <v>0</v>
      </c>
      <c r="BL473" s="20" t="s">
        <v>267</v>
      </c>
      <c r="BM473" s="188" t="s">
        <v>796</v>
      </c>
    </row>
    <row r="474" spans="1:65" s="2" customFormat="1">
      <c r="A474" s="37"/>
      <c r="B474" s="38"/>
      <c r="C474" s="39"/>
      <c r="D474" s="190" t="s">
        <v>183</v>
      </c>
      <c r="E474" s="39"/>
      <c r="F474" s="191" t="s">
        <v>797</v>
      </c>
      <c r="G474" s="39"/>
      <c r="H474" s="39"/>
      <c r="I474" s="192"/>
      <c r="J474" s="39"/>
      <c r="K474" s="39"/>
      <c r="L474" s="42"/>
      <c r="M474" s="193"/>
      <c r="N474" s="194"/>
      <c r="O474" s="67"/>
      <c r="P474" s="67"/>
      <c r="Q474" s="67"/>
      <c r="R474" s="67"/>
      <c r="S474" s="67"/>
      <c r="T474" s="68"/>
      <c r="U474" s="37"/>
      <c r="V474" s="37"/>
      <c r="W474" s="37"/>
      <c r="X474" s="37"/>
      <c r="Y474" s="37"/>
      <c r="Z474" s="37"/>
      <c r="AA474" s="37"/>
      <c r="AB474" s="37"/>
      <c r="AC474" s="37"/>
      <c r="AD474" s="37"/>
      <c r="AE474" s="37"/>
      <c r="AT474" s="20" t="s">
        <v>183</v>
      </c>
      <c r="AU474" s="20" t="s">
        <v>88</v>
      </c>
    </row>
    <row r="475" spans="1:65" s="2" customFormat="1" ht="37.799999999999997" customHeight="1">
      <c r="A475" s="37"/>
      <c r="B475" s="38"/>
      <c r="C475" s="177" t="s">
        <v>798</v>
      </c>
      <c r="D475" s="177" t="s">
        <v>176</v>
      </c>
      <c r="E475" s="178" t="s">
        <v>799</v>
      </c>
      <c r="F475" s="179" t="s">
        <v>800</v>
      </c>
      <c r="G475" s="180" t="s">
        <v>229</v>
      </c>
      <c r="H475" s="181">
        <v>8</v>
      </c>
      <c r="I475" s="182"/>
      <c r="J475" s="183">
        <f>ROUND(I475*H475,2)</f>
        <v>0</v>
      </c>
      <c r="K475" s="179" t="s">
        <v>180</v>
      </c>
      <c r="L475" s="42"/>
      <c r="M475" s="184" t="s">
        <v>19</v>
      </c>
      <c r="N475" s="185" t="s">
        <v>49</v>
      </c>
      <c r="O475" s="67"/>
      <c r="P475" s="186">
        <f>O475*H475</f>
        <v>0</v>
      </c>
      <c r="Q475" s="186">
        <v>2.1000000000000001E-4</v>
      </c>
      <c r="R475" s="186">
        <f>Q475*H475</f>
        <v>1.6800000000000001E-3</v>
      </c>
      <c r="S475" s="186">
        <v>0</v>
      </c>
      <c r="T475" s="187">
        <f>S475*H475</f>
        <v>0</v>
      </c>
      <c r="U475" s="37"/>
      <c r="V475" s="37"/>
      <c r="W475" s="37"/>
      <c r="X475" s="37"/>
      <c r="Y475" s="37"/>
      <c r="Z475" s="37"/>
      <c r="AA475" s="37"/>
      <c r="AB475" s="37"/>
      <c r="AC475" s="37"/>
      <c r="AD475" s="37"/>
      <c r="AE475" s="37"/>
      <c r="AR475" s="188" t="s">
        <v>267</v>
      </c>
      <c r="AT475" s="188" t="s">
        <v>176</v>
      </c>
      <c r="AU475" s="188" t="s">
        <v>88</v>
      </c>
      <c r="AY475" s="20" t="s">
        <v>174</v>
      </c>
      <c r="BE475" s="189">
        <f>IF(N475="základní",J475,0)</f>
        <v>0</v>
      </c>
      <c r="BF475" s="189">
        <f>IF(N475="snížená",J475,0)</f>
        <v>0</v>
      </c>
      <c r="BG475" s="189">
        <f>IF(N475="zákl. přenesená",J475,0)</f>
        <v>0</v>
      </c>
      <c r="BH475" s="189">
        <f>IF(N475="sníž. přenesená",J475,0)</f>
        <v>0</v>
      </c>
      <c r="BI475" s="189">
        <f>IF(N475="nulová",J475,0)</f>
        <v>0</v>
      </c>
      <c r="BJ475" s="20" t="s">
        <v>86</v>
      </c>
      <c r="BK475" s="189">
        <f>ROUND(I475*H475,2)</f>
        <v>0</v>
      </c>
      <c r="BL475" s="20" t="s">
        <v>267</v>
      </c>
      <c r="BM475" s="188" t="s">
        <v>801</v>
      </c>
    </row>
    <row r="476" spans="1:65" s="2" customFormat="1">
      <c r="A476" s="37"/>
      <c r="B476" s="38"/>
      <c r="C476" s="39"/>
      <c r="D476" s="190" t="s">
        <v>183</v>
      </c>
      <c r="E476" s="39"/>
      <c r="F476" s="191" t="s">
        <v>802</v>
      </c>
      <c r="G476" s="39"/>
      <c r="H476" s="39"/>
      <c r="I476" s="192"/>
      <c r="J476" s="39"/>
      <c r="K476" s="39"/>
      <c r="L476" s="42"/>
      <c r="M476" s="193"/>
      <c r="N476" s="194"/>
      <c r="O476" s="67"/>
      <c r="P476" s="67"/>
      <c r="Q476" s="67"/>
      <c r="R476" s="67"/>
      <c r="S476" s="67"/>
      <c r="T476" s="68"/>
      <c r="U476" s="37"/>
      <c r="V476" s="37"/>
      <c r="W476" s="37"/>
      <c r="X476" s="37"/>
      <c r="Y476" s="37"/>
      <c r="Z476" s="37"/>
      <c r="AA476" s="37"/>
      <c r="AB476" s="37"/>
      <c r="AC476" s="37"/>
      <c r="AD476" s="37"/>
      <c r="AE476" s="37"/>
      <c r="AT476" s="20" t="s">
        <v>183</v>
      </c>
      <c r="AU476" s="20" t="s">
        <v>88</v>
      </c>
    </row>
    <row r="477" spans="1:65" s="12" customFormat="1" ht="22.8" customHeight="1">
      <c r="B477" s="161"/>
      <c r="C477" s="162"/>
      <c r="D477" s="163" t="s">
        <v>77</v>
      </c>
      <c r="E477" s="175" t="s">
        <v>803</v>
      </c>
      <c r="F477" s="175" t="s">
        <v>95</v>
      </c>
      <c r="G477" s="162"/>
      <c r="H477" s="162"/>
      <c r="I477" s="165"/>
      <c r="J477" s="176">
        <f>BK477</f>
        <v>0</v>
      </c>
      <c r="K477" s="162"/>
      <c r="L477" s="167"/>
      <c r="M477" s="168"/>
      <c r="N477" s="169"/>
      <c r="O477" s="169"/>
      <c r="P477" s="170">
        <f>SUM(P478:P479)</f>
        <v>0</v>
      </c>
      <c r="Q477" s="169"/>
      <c r="R477" s="170">
        <f>SUM(R478:R479)</f>
        <v>3.7200000000000002E-3</v>
      </c>
      <c r="S477" s="169"/>
      <c r="T477" s="171">
        <f>SUM(T478:T479)</f>
        <v>0</v>
      </c>
      <c r="AR477" s="172" t="s">
        <v>88</v>
      </c>
      <c r="AT477" s="173" t="s">
        <v>77</v>
      </c>
      <c r="AU477" s="173" t="s">
        <v>86</v>
      </c>
      <c r="AY477" s="172" t="s">
        <v>174</v>
      </c>
      <c r="BK477" s="174">
        <f>SUM(BK478:BK479)</f>
        <v>0</v>
      </c>
    </row>
    <row r="478" spans="1:65" s="2" customFormat="1" ht="49.05" customHeight="1">
      <c r="A478" s="37"/>
      <c r="B478" s="38"/>
      <c r="C478" s="177" t="s">
        <v>804</v>
      </c>
      <c r="D478" s="177" t="s">
        <v>176</v>
      </c>
      <c r="E478" s="178" t="s">
        <v>805</v>
      </c>
      <c r="F478" s="179" t="s">
        <v>806</v>
      </c>
      <c r="G478" s="180" t="s">
        <v>229</v>
      </c>
      <c r="H478" s="181">
        <v>2</v>
      </c>
      <c r="I478" s="182"/>
      <c r="J478" s="183">
        <f>ROUND(I478*H478,2)</f>
        <v>0</v>
      </c>
      <c r="K478" s="179" t="s">
        <v>180</v>
      </c>
      <c r="L478" s="42"/>
      <c r="M478" s="184" t="s">
        <v>19</v>
      </c>
      <c r="N478" s="185" t="s">
        <v>49</v>
      </c>
      <c r="O478" s="67"/>
      <c r="P478" s="186">
        <f>O478*H478</f>
        <v>0</v>
      </c>
      <c r="Q478" s="186">
        <v>1.8600000000000001E-3</v>
      </c>
      <c r="R478" s="186">
        <f>Q478*H478</f>
        <v>3.7200000000000002E-3</v>
      </c>
      <c r="S478" s="186">
        <v>0</v>
      </c>
      <c r="T478" s="187">
        <f>S478*H478</f>
        <v>0</v>
      </c>
      <c r="U478" s="37"/>
      <c r="V478" s="37"/>
      <c r="W478" s="37"/>
      <c r="X478" s="37"/>
      <c r="Y478" s="37"/>
      <c r="Z478" s="37"/>
      <c r="AA478" s="37"/>
      <c r="AB478" s="37"/>
      <c r="AC478" s="37"/>
      <c r="AD478" s="37"/>
      <c r="AE478" s="37"/>
      <c r="AR478" s="188" t="s">
        <v>267</v>
      </c>
      <c r="AT478" s="188" t="s">
        <v>176</v>
      </c>
      <c r="AU478" s="188" t="s">
        <v>88</v>
      </c>
      <c r="AY478" s="20" t="s">
        <v>174</v>
      </c>
      <c r="BE478" s="189">
        <f>IF(N478="základní",J478,0)</f>
        <v>0</v>
      </c>
      <c r="BF478" s="189">
        <f>IF(N478="snížená",J478,0)</f>
        <v>0</v>
      </c>
      <c r="BG478" s="189">
        <f>IF(N478="zákl. přenesená",J478,0)</f>
        <v>0</v>
      </c>
      <c r="BH478" s="189">
        <f>IF(N478="sníž. přenesená",J478,0)</f>
        <v>0</v>
      </c>
      <c r="BI478" s="189">
        <f>IF(N478="nulová",J478,0)</f>
        <v>0</v>
      </c>
      <c r="BJ478" s="20" t="s">
        <v>86</v>
      </c>
      <c r="BK478" s="189">
        <f>ROUND(I478*H478,2)</f>
        <v>0</v>
      </c>
      <c r="BL478" s="20" t="s">
        <v>267</v>
      </c>
      <c r="BM478" s="188" t="s">
        <v>807</v>
      </c>
    </row>
    <row r="479" spans="1:65" s="2" customFormat="1">
      <c r="A479" s="37"/>
      <c r="B479" s="38"/>
      <c r="C479" s="39"/>
      <c r="D479" s="190" t="s">
        <v>183</v>
      </c>
      <c r="E479" s="39"/>
      <c r="F479" s="191" t="s">
        <v>808</v>
      </c>
      <c r="G479" s="39"/>
      <c r="H479" s="39"/>
      <c r="I479" s="192"/>
      <c r="J479" s="39"/>
      <c r="K479" s="39"/>
      <c r="L479" s="42"/>
      <c r="M479" s="193"/>
      <c r="N479" s="194"/>
      <c r="O479" s="67"/>
      <c r="P479" s="67"/>
      <c r="Q479" s="67"/>
      <c r="R479" s="67"/>
      <c r="S479" s="67"/>
      <c r="T479" s="68"/>
      <c r="U479" s="37"/>
      <c r="V479" s="37"/>
      <c r="W479" s="37"/>
      <c r="X479" s="37"/>
      <c r="Y479" s="37"/>
      <c r="Z479" s="37"/>
      <c r="AA479" s="37"/>
      <c r="AB479" s="37"/>
      <c r="AC479" s="37"/>
      <c r="AD479" s="37"/>
      <c r="AE479" s="37"/>
      <c r="AT479" s="20" t="s">
        <v>183</v>
      </c>
      <c r="AU479" s="20" t="s">
        <v>88</v>
      </c>
    </row>
    <row r="480" spans="1:65" s="12" customFormat="1" ht="22.8" customHeight="1">
      <c r="B480" s="161"/>
      <c r="C480" s="162"/>
      <c r="D480" s="163" t="s">
        <v>77</v>
      </c>
      <c r="E480" s="175" t="s">
        <v>809</v>
      </c>
      <c r="F480" s="175" t="s">
        <v>810</v>
      </c>
      <c r="G480" s="162"/>
      <c r="H480" s="162"/>
      <c r="I480" s="165"/>
      <c r="J480" s="176">
        <f>BK480</f>
        <v>0</v>
      </c>
      <c r="K480" s="162"/>
      <c r="L480" s="167"/>
      <c r="M480" s="168"/>
      <c r="N480" s="169"/>
      <c r="O480" s="169"/>
      <c r="P480" s="170">
        <f>SUM(P481:P592)</f>
        <v>0</v>
      </c>
      <c r="Q480" s="169"/>
      <c r="R480" s="170">
        <f>SUM(R481:R592)</f>
        <v>6.8107459500000003</v>
      </c>
      <c r="S480" s="169"/>
      <c r="T480" s="171">
        <f>SUM(T481:T592)</f>
        <v>0</v>
      </c>
      <c r="AR480" s="172" t="s">
        <v>88</v>
      </c>
      <c r="AT480" s="173" t="s">
        <v>77</v>
      </c>
      <c r="AU480" s="173" t="s">
        <v>86</v>
      </c>
      <c r="AY480" s="172" t="s">
        <v>174</v>
      </c>
      <c r="BK480" s="174">
        <f>SUM(BK481:BK592)</f>
        <v>0</v>
      </c>
    </row>
    <row r="481" spans="1:65" s="2" customFormat="1" ht="49.05" customHeight="1">
      <c r="A481" s="37"/>
      <c r="B481" s="38"/>
      <c r="C481" s="177" t="s">
        <v>811</v>
      </c>
      <c r="D481" s="177" t="s">
        <v>176</v>
      </c>
      <c r="E481" s="178" t="s">
        <v>812</v>
      </c>
      <c r="F481" s="179" t="s">
        <v>813</v>
      </c>
      <c r="G481" s="180" t="s">
        <v>111</v>
      </c>
      <c r="H481" s="181">
        <v>23.001000000000001</v>
      </c>
      <c r="I481" s="182"/>
      <c r="J481" s="183">
        <f>ROUND(I481*H481,2)</f>
        <v>0</v>
      </c>
      <c r="K481" s="179" t="s">
        <v>180</v>
      </c>
      <c r="L481" s="42"/>
      <c r="M481" s="184" t="s">
        <v>19</v>
      </c>
      <c r="N481" s="185" t="s">
        <v>49</v>
      </c>
      <c r="O481" s="67"/>
      <c r="P481" s="186">
        <f>O481*H481</f>
        <v>0</v>
      </c>
      <c r="Q481" s="186">
        <v>1.5789999999999998E-2</v>
      </c>
      <c r="R481" s="186">
        <f>Q481*H481</f>
        <v>0.36318579000000001</v>
      </c>
      <c r="S481" s="186">
        <v>0</v>
      </c>
      <c r="T481" s="187">
        <f>S481*H481</f>
        <v>0</v>
      </c>
      <c r="U481" s="37"/>
      <c r="V481" s="37"/>
      <c r="W481" s="37"/>
      <c r="X481" s="37"/>
      <c r="Y481" s="37"/>
      <c r="Z481" s="37"/>
      <c r="AA481" s="37"/>
      <c r="AB481" s="37"/>
      <c r="AC481" s="37"/>
      <c r="AD481" s="37"/>
      <c r="AE481" s="37"/>
      <c r="AR481" s="188" t="s">
        <v>267</v>
      </c>
      <c r="AT481" s="188" t="s">
        <v>176</v>
      </c>
      <c r="AU481" s="188" t="s">
        <v>88</v>
      </c>
      <c r="AY481" s="20" t="s">
        <v>174</v>
      </c>
      <c r="BE481" s="189">
        <f>IF(N481="základní",J481,0)</f>
        <v>0</v>
      </c>
      <c r="BF481" s="189">
        <f>IF(N481="snížená",J481,0)</f>
        <v>0</v>
      </c>
      <c r="BG481" s="189">
        <f>IF(N481="zákl. přenesená",J481,0)</f>
        <v>0</v>
      </c>
      <c r="BH481" s="189">
        <f>IF(N481="sníž. přenesená",J481,0)</f>
        <v>0</v>
      </c>
      <c r="BI481" s="189">
        <f>IF(N481="nulová",J481,0)</f>
        <v>0</v>
      </c>
      <c r="BJ481" s="20" t="s">
        <v>86</v>
      </c>
      <c r="BK481" s="189">
        <f>ROUND(I481*H481,2)</f>
        <v>0</v>
      </c>
      <c r="BL481" s="20" t="s">
        <v>267</v>
      </c>
      <c r="BM481" s="188" t="s">
        <v>814</v>
      </c>
    </row>
    <row r="482" spans="1:65" s="2" customFormat="1">
      <c r="A482" s="37"/>
      <c r="B482" s="38"/>
      <c r="C482" s="39"/>
      <c r="D482" s="190" t="s">
        <v>183</v>
      </c>
      <c r="E482" s="39"/>
      <c r="F482" s="191" t="s">
        <v>815</v>
      </c>
      <c r="G482" s="39"/>
      <c r="H482" s="39"/>
      <c r="I482" s="192"/>
      <c r="J482" s="39"/>
      <c r="K482" s="39"/>
      <c r="L482" s="42"/>
      <c r="M482" s="193"/>
      <c r="N482" s="194"/>
      <c r="O482" s="67"/>
      <c r="P482" s="67"/>
      <c r="Q482" s="67"/>
      <c r="R482" s="67"/>
      <c r="S482" s="67"/>
      <c r="T482" s="68"/>
      <c r="U482" s="37"/>
      <c r="V482" s="37"/>
      <c r="W482" s="37"/>
      <c r="X482" s="37"/>
      <c r="Y482" s="37"/>
      <c r="Z482" s="37"/>
      <c r="AA482" s="37"/>
      <c r="AB482" s="37"/>
      <c r="AC482" s="37"/>
      <c r="AD482" s="37"/>
      <c r="AE482" s="37"/>
      <c r="AT482" s="20" t="s">
        <v>183</v>
      </c>
      <c r="AU482" s="20" t="s">
        <v>88</v>
      </c>
    </row>
    <row r="483" spans="1:65" s="13" customFormat="1">
      <c r="B483" s="195"/>
      <c r="C483" s="196"/>
      <c r="D483" s="197" t="s">
        <v>195</v>
      </c>
      <c r="E483" s="198" t="s">
        <v>19</v>
      </c>
      <c r="F483" s="199" t="s">
        <v>816</v>
      </c>
      <c r="G483" s="196"/>
      <c r="H483" s="200">
        <v>1.125</v>
      </c>
      <c r="I483" s="201"/>
      <c r="J483" s="196"/>
      <c r="K483" s="196"/>
      <c r="L483" s="202"/>
      <c r="M483" s="203"/>
      <c r="N483" s="204"/>
      <c r="O483" s="204"/>
      <c r="P483" s="204"/>
      <c r="Q483" s="204"/>
      <c r="R483" s="204"/>
      <c r="S483" s="204"/>
      <c r="T483" s="205"/>
      <c r="AT483" s="206" t="s">
        <v>195</v>
      </c>
      <c r="AU483" s="206" t="s">
        <v>88</v>
      </c>
      <c r="AV483" s="13" t="s">
        <v>88</v>
      </c>
      <c r="AW483" s="13" t="s">
        <v>35</v>
      </c>
      <c r="AX483" s="13" t="s">
        <v>78</v>
      </c>
      <c r="AY483" s="206" t="s">
        <v>174</v>
      </c>
    </row>
    <row r="484" spans="1:65" s="13" customFormat="1">
      <c r="B484" s="195"/>
      <c r="C484" s="196"/>
      <c r="D484" s="197" t="s">
        <v>195</v>
      </c>
      <c r="E484" s="198" t="s">
        <v>19</v>
      </c>
      <c r="F484" s="199" t="s">
        <v>817</v>
      </c>
      <c r="G484" s="196"/>
      <c r="H484" s="200">
        <v>10.74</v>
      </c>
      <c r="I484" s="201"/>
      <c r="J484" s="196"/>
      <c r="K484" s="196"/>
      <c r="L484" s="202"/>
      <c r="M484" s="203"/>
      <c r="N484" s="204"/>
      <c r="O484" s="204"/>
      <c r="P484" s="204"/>
      <c r="Q484" s="204"/>
      <c r="R484" s="204"/>
      <c r="S484" s="204"/>
      <c r="T484" s="205"/>
      <c r="AT484" s="206" t="s">
        <v>195</v>
      </c>
      <c r="AU484" s="206" t="s">
        <v>88</v>
      </c>
      <c r="AV484" s="13" t="s">
        <v>88</v>
      </c>
      <c r="AW484" s="13" t="s">
        <v>35</v>
      </c>
      <c r="AX484" s="13" t="s">
        <v>78</v>
      </c>
      <c r="AY484" s="206" t="s">
        <v>174</v>
      </c>
    </row>
    <row r="485" spans="1:65" s="13" customFormat="1">
      <c r="B485" s="195"/>
      <c r="C485" s="196"/>
      <c r="D485" s="197" t="s">
        <v>195</v>
      </c>
      <c r="E485" s="198" t="s">
        <v>19</v>
      </c>
      <c r="F485" s="199" t="s">
        <v>818</v>
      </c>
      <c r="G485" s="196"/>
      <c r="H485" s="200">
        <v>11.135999999999999</v>
      </c>
      <c r="I485" s="201"/>
      <c r="J485" s="196"/>
      <c r="K485" s="196"/>
      <c r="L485" s="202"/>
      <c r="M485" s="203"/>
      <c r="N485" s="204"/>
      <c r="O485" s="204"/>
      <c r="P485" s="204"/>
      <c r="Q485" s="204"/>
      <c r="R485" s="204"/>
      <c r="S485" s="204"/>
      <c r="T485" s="205"/>
      <c r="AT485" s="206" t="s">
        <v>195</v>
      </c>
      <c r="AU485" s="206" t="s">
        <v>88</v>
      </c>
      <c r="AV485" s="13" t="s">
        <v>88</v>
      </c>
      <c r="AW485" s="13" t="s">
        <v>35</v>
      </c>
      <c r="AX485" s="13" t="s">
        <v>78</v>
      </c>
      <c r="AY485" s="206" t="s">
        <v>174</v>
      </c>
    </row>
    <row r="486" spans="1:65" s="14" customFormat="1">
      <c r="B486" s="207"/>
      <c r="C486" s="208"/>
      <c r="D486" s="197" t="s">
        <v>195</v>
      </c>
      <c r="E486" s="209" t="s">
        <v>19</v>
      </c>
      <c r="F486" s="210" t="s">
        <v>198</v>
      </c>
      <c r="G486" s="208"/>
      <c r="H486" s="211">
        <v>23.001000000000001</v>
      </c>
      <c r="I486" s="212"/>
      <c r="J486" s="208"/>
      <c r="K486" s="208"/>
      <c r="L486" s="213"/>
      <c r="M486" s="214"/>
      <c r="N486" s="215"/>
      <c r="O486" s="215"/>
      <c r="P486" s="215"/>
      <c r="Q486" s="215"/>
      <c r="R486" s="215"/>
      <c r="S486" s="215"/>
      <c r="T486" s="216"/>
      <c r="AT486" s="217" t="s">
        <v>195</v>
      </c>
      <c r="AU486" s="217" t="s">
        <v>88</v>
      </c>
      <c r="AV486" s="14" t="s">
        <v>181</v>
      </c>
      <c r="AW486" s="14" t="s">
        <v>35</v>
      </c>
      <c r="AX486" s="14" t="s">
        <v>86</v>
      </c>
      <c r="AY486" s="217" t="s">
        <v>174</v>
      </c>
    </row>
    <row r="487" spans="1:65" s="2" customFormat="1" ht="37.799999999999997" customHeight="1">
      <c r="A487" s="37"/>
      <c r="B487" s="38"/>
      <c r="C487" s="177" t="s">
        <v>819</v>
      </c>
      <c r="D487" s="177" t="s">
        <v>176</v>
      </c>
      <c r="E487" s="178" t="s">
        <v>820</v>
      </c>
      <c r="F487" s="179" t="s">
        <v>821</v>
      </c>
      <c r="G487" s="180" t="s">
        <v>111</v>
      </c>
      <c r="H487" s="181">
        <v>280.88499999999999</v>
      </c>
      <c r="I487" s="182"/>
      <c r="J487" s="183">
        <f>ROUND(I487*H487,2)</f>
        <v>0</v>
      </c>
      <c r="K487" s="179" t="s">
        <v>180</v>
      </c>
      <c r="L487" s="42"/>
      <c r="M487" s="184" t="s">
        <v>19</v>
      </c>
      <c r="N487" s="185" t="s">
        <v>49</v>
      </c>
      <c r="O487" s="67"/>
      <c r="P487" s="186">
        <f>O487*H487</f>
        <v>0</v>
      </c>
      <c r="Q487" s="186">
        <v>1.1560000000000001E-2</v>
      </c>
      <c r="R487" s="186">
        <f>Q487*H487</f>
        <v>3.2470306</v>
      </c>
      <c r="S487" s="186">
        <v>0</v>
      </c>
      <c r="T487" s="187">
        <f>S487*H487</f>
        <v>0</v>
      </c>
      <c r="U487" s="37"/>
      <c r="V487" s="37"/>
      <c r="W487" s="37"/>
      <c r="X487" s="37"/>
      <c r="Y487" s="37"/>
      <c r="Z487" s="37"/>
      <c r="AA487" s="37"/>
      <c r="AB487" s="37"/>
      <c r="AC487" s="37"/>
      <c r="AD487" s="37"/>
      <c r="AE487" s="37"/>
      <c r="AR487" s="188" t="s">
        <v>267</v>
      </c>
      <c r="AT487" s="188" t="s">
        <v>176</v>
      </c>
      <c r="AU487" s="188" t="s">
        <v>88</v>
      </c>
      <c r="AY487" s="20" t="s">
        <v>174</v>
      </c>
      <c r="BE487" s="189">
        <f>IF(N487="základní",J487,0)</f>
        <v>0</v>
      </c>
      <c r="BF487" s="189">
        <f>IF(N487="snížená",J487,0)</f>
        <v>0</v>
      </c>
      <c r="BG487" s="189">
        <f>IF(N487="zákl. přenesená",J487,0)</f>
        <v>0</v>
      </c>
      <c r="BH487" s="189">
        <f>IF(N487="sníž. přenesená",J487,0)</f>
        <v>0</v>
      </c>
      <c r="BI487" s="189">
        <f>IF(N487="nulová",J487,0)</f>
        <v>0</v>
      </c>
      <c r="BJ487" s="20" t="s">
        <v>86</v>
      </c>
      <c r="BK487" s="189">
        <f>ROUND(I487*H487,2)</f>
        <v>0</v>
      </c>
      <c r="BL487" s="20" t="s">
        <v>267</v>
      </c>
      <c r="BM487" s="188" t="s">
        <v>822</v>
      </c>
    </row>
    <row r="488" spans="1:65" s="2" customFormat="1">
      <c r="A488" s="37"/>
      <c r="B488" s="38"/>
      <c r="C488" s="39"/>
      <c r="D488" s="190" t="s">
        <v>183</v>
      </c>
      <c r="E488" s="39"/>
      <c r="F488" s="191" t="s">
        <v>823</v>
      </c>
      <c r="G488" s="39"/>
      <c r="H488" s="39"/>
      <c r="I488" s="192"/>
      <c r="J488" s="39"/>
      <c r="K488" s="39"/>
      <c r="L488" s="42"/>
      <c r="M488" s="193"/>
      <c r="N488" s="194"/>
      <c r="O488" s="67"/>
      <c r="P488" s="67"/>
      <c r="Q488" s="67"/>
      <c r="R488" s="67"/>
      <c r="S488" s="67"/>
      <c r="T488" s="68"/>
      <c r="U488" s="37"/>
      <c r="V488" s="37"/>
      <c r="W488" s="37"/>
      <c r="X488" s="37"/>
      <c r="Y488" s="37"/>
      <c r="Z488" s="37"/>
      <c r="AA488" s="37"/>
      <c r="AB488" s="37"/>
      <c r="AC488" s="37"/>
      <c r="AD488" s="37"/>
      <c r="AE488" s="37"/>
      <c r="AT488" s="20" t="s">
        <v>183</v>
      </c>
      <c r="AU488" s="20" t="s">
        <v>88</v>
      </c>
    </row>
    <row r="489" spans="1:65" s="15" customFormat="1">
      <c r="B489" s="231"/>
      <c r="C489" s="232"/>
      <c r="D489" s="197" t="s">
        <v>195</v>
      </c>
      <c r="E489" s="233" t="s">
        <v>19</v>
      </c>
      <c r="F489" s="234" t="s">
        <v>824</v>
      </c>
      <c r="G489" s="232"/>
      <c r="H489" s="233" t="s">
        <v>19</v>
      </c>
      <c r="I489" s="235"/>
      <c r="J489" s="232"/>
      <c r="K489" s="232"/>
      <c r="L489" s="236"/>
      <c r="M489" s="237"/>
      <c r="N489" s="238"/>
      <c r="O489" s="238"/>
      <c r="P489" s="238"/>
      <c r="Q489" s="238"/>
      <c r="R489" s="238"/>
      <c r="S489" s="238"/>
      <c r="T489" s="239"/>
      <c r="AT489" s="240" t="s">
        <v>195</v>
      </c>
      <c r="AU489" s="240" t="s">
        <v>88</v>
      </c>
      <c r="AV489" s="15" t="s">
        <v>86</v>
      </c>
      <c r="AW489" s="15" t="s">
        <v>35</v>
      </c>
      <c r="AX489" s="15" t="s">
        <v>78</v>
      </c>
      <c r="AY489" s="240" t="s">
        <v>174</v>
      </c>
    </row>
    <row r="490" spans="1:65" s="13" customFormat="1">
      <c r="B490" s="195"/>
      <c r="C490" s="196"/>
      <c r="D490" s="197" t="s">
        <v>195</v>
      </c>
      <c r="E490" s="198" t="s">
        <v>19</v>
      </c>
      <c r="F490" s="199" t="s">
        <v>825</v>
      </c>
      <c r="G490" s="196"/>
      <c r="H490" s="200">
        <v>90.852000000000004</v>
      </c>
      <c r="I490" s="201"/>
      <c r="J490" s="196"/>
      <c r="K490" s="196"/>
      <c r="L490" s="202"/>
      <c r="M490" s="203"/>
      <c r="N490" s="204"/>
      <c r="O490" s="204"/>
      <c r="P490" s="204"/>
      <c r="Q490" s="204"/>
      <c r="R490" s="204"/>
      <c r="S490" s="204"/>
      <c r="T490" s="205"/>
      <c r="AT490" s="206" t="s">
        <v>195</v>
      </c>
      <c r="AU490" s="206" t="s">
        <v>88</v>
      </c>
      <c r="AV490" s="13" t="s">
        <v>88</v>
      </c>
      <c r="AW490" s="13" t="s">
        <v>35</v>
      </c>
      <c r="AX490" s="13" t="s">
        <v>78</v>
      </c>
      <c r="AY490" s="206" t="s">
        <v>174</v>
      </c>
    </row>
    <row r="491" spans="1:65" s="13" customFormat="1">
      <c r="B491" s="195"/>
      <c r="C491" s="196"/>
      <c r="D491" s="197" t="s">
        <v>195</v>
      </c>
      <c r="E491" s="198" t="s">
        <v>19</v>
      </c>
      <c r="F491" s="199" t="s">
        <v>295</v>
      </c>
      <c r="G491" s="196"/>
      <c r="H491" s="200">
        <v>-8.8970000000000002</v>
      </c>
      <c r="I491" s="201"/>
      <c r="J491" s="196"/>
      <c r="K491" s="196"/>
      <c r="L491" s="202"/>
      <c r="M491" s="203"/>
      <c r="N491" s="204"/>
      <c r="O491" s="204"/>
      <c r="P491" s="204"/>
      <c r="Q491" s="204"/>
      <c r="R491" s="204"/>
      <c r="S491" s="204"/>
      <c r="T491" s="205"/>
      <c r="AT491" s="206" t="s">
        <v>195</v>
      </c>
      <c r="AU491" s="206" t="s">
        <v>88</v>
      </c>
      <c r="AV491" s="13" t="s">
        <v>88</v>
      </c>
      <c r="AW491" s="13" t="s">
        <v>35</v>
      </c>
      <c r="AX491" s="13" t="s">
        <v>78</v>
      </c>
      <c r="AY491" s="206" t="s">
        <v>174</v>
      </c>
    </row>
    <row r="492" spans="1:65" s="15" customFormat="1">
      <c r="B492" s="231"/>
      <c r="C492" s="232"/>
      <c r="D492" s="197" t="s">
        <v>195</v>
      </c>
      <c r="E492" s="233" t="s">
        <v>19</v>
      </c>
      <c r="F492" s="234" t="s">
        <v>826</v>
      </c>
      <c r="G492" s="232"/>
      <c r="H492" s="233" t="s">
        <v>19</v>
      </c>
      <c r="I492" s="235"/>
      <c r="J492" s="232"/>
      <c r="K492" s="232"/>
      <c r="L492" s="236"/>
      <c r="M492" s="237"/>
      <c r="N492" s="238"/>
      <c r="O492" s="238"/>
      <c r="P492" s="238"/>
      <c r="Q492" s="238"/>
      <c r="R492" s="238"/>
      <c r="S492" s="238"/>
      <c r="T492" s="239"/>
      <c r="AT492" s="240" t="s">
        <v>195</v>
      </c>
      <c r="AU492" s="240" t="s">
        <v>88</v>
      </c>
      <c r="AV492" s="15" t="s">
        <v>86</v>
      </c>
      <c r="AW492" s="15" t="s">
        <v>35</v>
      </c>
      <c r="AX492" s="15" t="s">
        <v>78</v>
      </c>
      <c r="AY492" s="240" t="s">
        <v>174</v>
      </c>
    </row>
    <row r="493" spans="1:65" s="13" customFormat="1">
      <c r="B493" s="195"/>
      <c r="C493" s="196"/>
      <c r="D493" s="197" t="s">
        <v>195</v>
      </c>
      <c r="E493" s="198" t="s">
        <v>19</v>
      </c>
      <c r="F493" s="199" t="s">
        <v>827</v>
      </c>
      <c r="G493" s="196"/>
      <c r="H493" s="200">
        <v>164.166</v>
      </c>
      <c r="I493" s="201"/>
      <c r="J493" s="196"/>
      <c r="K493" s="196"/>
      <c r="L493" s="202"/>
      <c r="M493" s="203"/>
      <c r="N493" s="204"/>
      <c r="O493" s="204"/>
      <c r="P493" s="204"/>
      <c r="Q493" s="204"/>
      <c r="R493" s="204"/>
      <c r="S493" s="204"/>
      <c r="T493" s="205"/>
      <c r="AT493" s="206" t="s">
        <v>195</v>
      </c>
      <c r="AU493" s="206" t="s">
        <v>88</v>
      </c>
      <c r="AV493" s="13" t="s">
        <v>88</v>
      </c>
      <c r="AW493" s="13" t="s">
        <v>35</v>
      </c>
      <c r="AX493" s="13" t="s">
        <v>78</v>
      </c>
      <c r="AY493" s="206" t="s">
        <v>174</v>
      </c>
    </row>
    <row r="494" spans="1:65" s="13" customFormat="1">
      <c r="B494" s="195"/>
      <c r="C494" s="196"/>
      <c r="D494" s="197" t="s">
        <v>195</v>
      </c>
      <c r="E494" s="198" t="s">
        <v>19</v>
      </c>
      <c r="F494" s="199" t="s">
        <v>828</v>
      </c>
      <c r="G494" s="196"/>
      <c r="H494" s="200">
        <v>-49.856000000000002</v>
      </c>
      <c r="I494" s="201"/>
      <c r="J494" s="196"/>
      <c r="K494" s="196"/>
      <c r="L494" s="202"/>
      <c r="M494" s="203"/>
      <c r="N494" s="204"/>
      <c r="O494" s="204"/>
      <c r="P494" s="204"/>
      <c r="Q494" s="204"/>
      <c r="R494" s="204"/>
      <c r="S494" s="204"/>
      <c r="T494" s="205"/>
      <c r="AT494" s="206" t="s">
        <v>195</v>
      </c>
      <c r="AU494" s="206" t="s">
        <v>88</v>
      </c>
      <c r="AV494" s="13" t="s">
        <v>88</v>
      </c>
      <c r="AW494" s="13" t="s">
        <v>35</v>
      </c>
      <c r="AX494" s="13" t="s">
        <v>78</v>
      </c>
      <c r="AY494" s="206" t="s">
        <v>174</v>
      </c>
    </row>
    <row r="495" spans="1:65" s="15" customFormat="1">
      <c r="B495" s="231"/>
      <c r="C495" s="232"/>
      <c r="D495" s="197" t="s">
        <v>195</v>
      </c>
      <c r="E495" s="233" t="s">
        <v>19</v>
      </c>
      <c r="F495" s="234" t="s">
        <v>829</v>
      </c>
      <c r="G495" s="232"/>
      <c r="H495" s="233" t="s">
        <v>19</v>
      </c>
      <c r="I495" s="235"/>
      <c r="J495" s="232"/>
      <c r="K495" s="232"/>
      <c r="L495" s="236"/>
      <c r="M495" s="237"/>
      <c r="N495" s="238"/>
      <c r="O495" s="238"/>
      <c r="P495" s="238"/>
      <c r="Q495" s="238"/>
      <c r="R495" s="238"/>
      <c r="S495" s="238"/>
      <c r="T495" s="239"/>
      <c r="AT495" s="240" t="s">
        <v>195</v>
      </c>
      <c r="AU495" s="240" t="s">
        <v>88</v>
      </c>
      <c r="AV495" s="15" t="s">
        <v>86</v>
      </c>
      <c r="AW495" s="15" t="s">
        <v>35</v>
      </c>
      <c r="AX495" s="15" t="s">
        <v>78</v>
      </c>
      <c r="AY495" s="240" t="s">
        <v>174</v>
      </c>
    </row>
    <row r="496" spans="1:65" s="13" customFormat="1">
      <c r="B496" s="195"/>
      <c r="C496" s="196"/>
      <c r="D496" s="197" t="s">
        <v>195</v>
      </c>
      <c r="E496" s="198" t="s">
        <v>19</v>
      </c>
      <c r="F496" s="199" t="s">
        <v>830</v>
      </c>
      <c r="G496" s="196"/>
      <c r="H496" s="200">
        <v>90.852000000000004</v>
      </c>
      <c r="I496" s="201"/>
      <c r="J496" s="196"/>
      <c r="K496" s="196"/>
      <c r="L496" s="202"/>
      <c r="M496" s="203"/>
      <c r="N496" s="204"/>
      <c r="O496" s="204"/>
      <c r="P496" s="204"/>
      <c r="Q496" s="204"/>
      <c r="R496" s="204"/>
      <c r="S496" s="204"/>
      <c r="T496" s="205"/>
      <c r="AT496" s="206" t="s">
        <v>195</v>
      </c>
      <c r="AU496" s="206" t="s">
        <v>88</v>
      </c>
      <c r="AV496" s="13" t="s">
        <v>88</v>
      </c>
      <c r="AW496" s="13" t="s">
        <v>35</v>
      </c>
      <c r="AX496" s="13" t="s">
        <v>78</v>
      </c>
      <c r="AY496" s="206" t="s">
        <v>174</v>
      </c>
    </row>
    <row r="497" spans="1:65" s="13" customFormat="1">
      <c r="B497" s="195"/>
      <c r="C497" s="196"/>
      <c r="D497" s="197" t="s">
        <v>195</v>
      </c>
      <c r="E497" s="198" t="s">
        <v>19</v>
      </c>
      <c r="F497" s="199" t="s">
        <v>831</v>
      </c>
      <c r="G497" s="196"/>
      <c r="H497" s="200">
        <v>-6.2320000000000002</v>
      </c>
      <c r="I497" s="201"/>
      <c r="J497" s="196"/>
      <c r="K497" s="196"/>
      <c r="L497" s="202"/>
      <c r="M497" s="203"/>
      <c r="N497" s="204"/>
      <c r="O497" s="204"/>
      <c r="P497" s="204"/>
      <c r="Q497" s="204"/>
      <c r="R497" s="204"/>
      <c r="S497" s="204"/>
      <c r="T497" s="205"/>
      <c r="AT497" s="206" t="s">
        <v>195</v>
      </c>
      <c r="AU497" s="206" t="s">
        <v>88</v>
      </c>
      <c r="AV497" s="13" t="s">
        <v>88</v>
      </c>
      <c r="AW497" s="13" t="s">
        <v>35</v>
      </c>
      <c r="AX497" s="13" t="s">
        <v>78</v>
      </c>
      <c r="AY497" s="206" t="s">
        <v>174</v>
      </c>
    </row>
    <row r="498" spans="1:65" s="14" customFormat="1">
      <c r="B498" s="207"/>
      <c r="C498" s="208"/>
      <c r="D498" s="197" t="s">
        <v>195</v>
      </c>
      <c r="E498" s="209" t="s">
        <v>19</v>
      </c>
      <c r="F498" s="210" t="s">
        <v>198</v>
      </c>
      <c r="G498" s="208"/>
      <c r="H498" s="211">
        <v>280.88499999999999</v>
      </c>
      <c r="I498" s="212"/>
      <c r="J498" s="208"/>
      <c r="K498" s="208"/>
      <c r="L498" s="213"/>
      <c r="M498" s="214"/>
      <c r="N498" s="215"/>
      <c r="O498" s="215"/>
      <c r="P498" s="215"/>
      <c r="Q498" s="215"/>
      <c r="R498" s="215"/>
      <c r="S498" s="215"/>
      <c r="T498" s="216"/>
      <c r="AT498" s="217" t="s">
        <v>195</v>
      </c>
      <c r="AU498" s="217" t="s">
        <v>88</v>
      </c>
      <c r="AV498" s="14" t="s">
        <v>181</v>
      </c>
      <c r="AW498" s="14" t="s">
        <v>35</v>
      </c>
      <c r="AX498" s="14" t="s">
        <v>86</v>
      </c>
      <c r="AY498" s="217" t="s">
        <v>174</v>
      </c>
    </row>
    <row r="499" spans="1:65" s="2" customFormat="1" ht="16.5" customHeight="1">
      <c r="A499" s="37"/>
      <c r="B499" s="38"/>
      <c r="C499" s="177" t="s">
        <v>832</v>
      </c>
      <c r="D499" s="177" t="s">
        <v>176</v>
      </c>
      <c r="E499" s="178" t="s">
        <v>833</v>
      </c>
      <c r="F499" s="179" t="s">
        <v>834</v>
      </c>
      <c r="G499" s="180" t="s">
        <v>236</v>
      </c>
      <c r="H499" s="181">
        <v>492.6</v>
      </c>
      <c r="I499" s="182"/>
      <c r="J499" s="183">
        <f>ROUND(I499*H499,2)</f>
        <v>0</v>
      </c>
      <c r="K499" s="179" t="s">
        <v>180</v>
      </c>
      <c r="L499" s="42"/>
      <c r="M499" s="184" t="s">
        <v>19</v>
      </c>
      <c r="N499" s="185" t="s">
        <v>49</v>
      </c>
      <c r="O499" s="67"/>
      <c r="P499" s="186">
        <f>O499*H499</f>
        <v>0</v>
      </c>
      <c r="Q499" s="186">
        <v>3.0000000000000001E-5</v>
      </c>
      <c r="R499" s="186">
        <f>Q499*H499</f>
        <v>1.4778000000000001E-2</v>
      </c>
      <c r="S499" s="186">
        <v>0</v>
      </c>
      <c r="T499" s="187">
        <f>S499*H499</f>
        <v>0</v>
      </c>
      <c r="U499" s="37"/>
      <c r="V499" s="37"/>
      <c r="W499" s="37"/>
      <c r="X499" s="37"/>
      <c r="Y499" s="37"/>
      <c r="Z499" s="37"/>
      <c r="AA499" s="37"/>
      <c r="AB499" s="37"/>
      <c r="AC499" s="37"/>
      <c r="AD499" s="37"/>
      <c r="AE499" s="37"/>
      <c r="AR499" s="188" t="s">
        <v>267</v>
      </c>
      <c r="AT499" s="188" t="s">
        <v>176</v>
      </c>
      <c r="AU499" s="188" t="s">
        <v>88</v>
      </c>
      <c r="AY499" s="20" t="s">
        <v>174</v>
      </c>
      <c r="BE499" s="189">
        <f>IF(N499="základní",J499,0)</f>
        <v>0</v>
      </c>
      <c r="BF499" s="189">
        <f>IF(N499="snížená",J499,0)</f>
        <v>0</v>
      </c>
      <c r="BG499" s="189">
        <f>IF(N499="zákl. přenesená",J499,0)</f>
        <v>0</v>
      </c>
      <c r="BH499" s="189">
        <f>IF(N499="sníž. přenesená",J499,0)</f>
        <v>0</v>
      </c>
      <c r="BI499" s="189">
        <f>IF(N499="nulová",J499,0)</f>
        <v>0</v>
      </c>
      <c r="BJ499" s="20" t="s">
        <v>86</v>
      </c>
      <c r="BK499" s="189">
        <f>ROUND(I499*H499,2)</f>
        <v>0</v>
      </c>
      <c r="BL499" s="20" t="s">
        <v>267</v>
      </c>
      <c r="BM499" s="188" t="s">
        <v>835</v>
      </c>
    </row>
    <row r="500" spans="1:65" s="2" customFormat="1">
      <c r="A500" s="37"/>
      <c r="B500" s="38"/>
      <c r="C500" s="39"/>
      <c r="D500" s="190" t="s">
        <v>183</v>
      </c>
      <c r="E500" s="39"/>
      <c r="F500" s="191" t="s">
        <v>836</v>
      </c>
      <c r="G500" s="39"/>
      <c r="H500" s="39"/>
      <c r="I500" s="192"/>
      <c r="J500" s="39"/>
      <c r="K500" s="39"/>
      <c r="L500" s="42"/>
      <c r="M500" s="193"/>
      <c r="N500" s="194"/>
      <c r="O500" s="67"/>
      <c r="P500" s="67"/>
      <c r="Q500" s="67"/>
      <c r="R500" s="67"/>
      <c r="S500" s="67"/>
      <c r="T500" s="68"/>
      <c r="U500" s="37"/>
      <c r="V500" s="37"/>
      <c r="W500" s="37"/>
      <c r="X500" s="37"/>
      <c r="Y500" s="37"/>
      <c r="Z500" s="37"/>
      <c r="AA500" s="37"/>
      <c r="AB500" s="37"/>
      <c r="AC500" s="37"/>
      <c r="AD500" s="37"/>
      <c r="AE500" s="37"/>
      <c r="AT500" s="20" t="s">
        <v>183</v>
      </c>
      <c r="AU500" s="20" t="s">
        <v>88</v>
      </c>
    </row>
    <row r="501" spans="1:65" s="15" customFormat="1">
      <c r="B501" s="231"/>
      <c r="C501" s="232"/>
      <c r="D501" s="197" t="s">
        <v>195</v>
      </c>
      <c r="E501" s="233" t="s">
        <v>19</v>
      </c>
      <c r="F501" s="234" t="s">
        <v>824</v>
      </c>
      <c r="G501" s="232"/>
      <c r="H501" s="233" t="s">
        <v>19</v>
      </c>
      <c r="I501" s="235"/>
      <c r="J501" s="232"/>
      <c r="K501" s="232"/>
      <c r="L501" s="236"/>
      <c r="M501" s="237"/>
      <c r="N501" s="238"/>
      <c r="O501" s="238"/>
      <c r="P501" s="238"/>
      <c r="Q501" s="238"/>
      <c r="R501" s="238"/>
      <c r="S501" s="238"/>
      <c r="T501" s="239"/>
      <c r="AT501" s="240" t="s">
        <v>195</v>
      </c>
      <c r="AU501" s="240" t="s">
        <v>88</v>
      </c>
      <c r="AV501" s="15" t="s">
        <v>86</v>
      </c>
      <c r="AW501" s="15" t="s">
        <v>35</v>
      </c>
      <c r="AX501" s="15" t="s">
        <v>78</v>
      </c>
      <c r="AY501" s="240" t="s">
        <v>174</v>
      </c>
    </row>
    <row r="502" spans="1:65" s="15" customFormat="1">
      <c r="B502" s="231"/>
      <c r="C502" s="232"/>
      <c r="D502" s="197" t="s">
        <v>195</v>
      </c>
      <c r="E502" s="233" t="s">
        <v>19</v>
      </c>
      <c r="F502" s="234" t="s">
        <v>837</v>
      </c>
      <c r="G502" s="232"/>
      <c r="H502" s="233" t="s">
        <v>19</v>
      </c>
      <c r="I502" s="235"/>
      <c r="J502" s="232"/>
      <c r="K502" s="232"/>
      <c r="L502" s="236"/>
      <c r="M502" s="237"/>
      <c r="N502" s="238"/>
      <c r="O502" s="238"/>
      <c r="P502" s="238"/>
      <c r="Q502" s="238"/>
      <c r="R502" s="238"/>
      <c r="S502" s="238"/>
      <c r="T502" s="239"/>
      <c r="AT502" s="240" t="s">
        <v>195</v>
      </c>
      <c r="AU502" s="240" t="s">
        <v>88</v>
      </c>
      <c r="AV502" s="15" t="s">
        <v>86</v>
      </c>
      <c r="AW502" s="15" t="s">
        <v>35</v>
      </c>
      <c r="AX502" s="15" t="s">
        <v>78</v>
      </c>
      <c r="AY502" s="240" t="s">
        <v>174</v>
      </c>
    </row>
    <row r="503" spans="1:65" s="13" customFormat="1">
      <c r="B503" s="195"/>
      <c r="C503" s="196"/>
      <c r="D503" s="197" t="s">
        <v>195</v>
      </c>
      <c r="E503" s="198" t="s">
        <v>19</v>
      </c>
      <c r="F503" s="199" t="s">
        <v>838</v>
      </c>
      <c r="G503" s="196"/>
      <c r="H503" s="200">
        <v>52.5</v>
      </c>
      <c r="I503" s="201"/>
      <c r="J503" s="196"/>
      <c r="K503" s="196"/>
      <c r="L503" s="202"/>
      <c r="M503" s="203"/>
      <c r="N503" s="204"/>
      <c r="O503" s="204"/>
      <c r="P503" s="204"/>
      <c r="Q503" s="204"/>
      <c r="R503" s="204"/>
      <c r="S503" s="204"/>
      <c r="T503" s="205"/>
      <c r="AT503" s="206" t="s">
        <v>195</v>
      </c>
      <c r="AU503" s="206" t="s">
        <v>88</v>
      </c>
      <c r="AV503" s="13" t="s">
        <v>88</v>
      </c>
      <c r="AW503" s="13" t="s">
        <v>35</v>
      </c>
      <c r="AX503" s="13" t="s">
        <v>78</v>
      </c>
      <c r="AY503" s="206" t="s">
        <v>174</v>
      </c>
    </row>
    <row r="504" spans="1:65" s="15" customFormat="1">
      <c r="B504" s="231"/>
      <c r="C504" s="232"/>
      <c r="D504" s="197" t="s">
        <v>195</v>
      </c>
      <c r="E504" s="233" t="s">
        <v>19</v>
      </c>
      <c r="F504" s="234" t="s">
        <v>839</v>
      </c>
      <c r="G504" s="232"/>
      <c r="H504" s="233" t="s">
        <v>19</v>
      </c>
      <c r="I504" s="235"/>
      <c r="J504" s="232"/>
      <c r="K504" s="232"/>
      <c r="L504" s="236"/>
      <c r="M504" s="237"/>
      <c r="N504" s="238"/>
      <c r="O504" s="238"/>
      <c r="P504" s="238"/>
      <c r="Q504" s="238"/>
      <c r="R504" s="238"/>
      <c r="S504" s="238"/>
      <c r="T504" s="239"/>
      <c r="AT504" s="240" t="s">
        <v>195</v>
      </c>
      <c r="AU504" s="240" t="s">
        <v>88</v>
      </c>
      <c r="AV504" s="15" t="s">
        <v>86</v>
      </c>
      <c r="AW504" s="15" t="s">
        <v>35</v>
      </c>
      <c r="AX504" s="15" t="s">
        <v>78</v>
      </c>
      <c r="AY504" s="240" t="s">
        <v>174</v>
      </c>
    </row>
    <row r="505" spans="1:65" s="13" customFormat="1">
      <c r="B505" s="195"/>
      <c r="C505" s="196"/>
      <c r="D505" s="197" t="s">
        <v>195</v>
      </c>
      <c r="E505" s="198" t="s">
        <v>19</v>
      </c>
      <c r="F505" s="199" t="s">
        <v>840</v>
      </c>
      <c r="G505" s="196"/>
      <c r="H505" s="200">
        <v>7</v>
      </c>
      <c r="I505" s="201"/>
      <c r="J505" s="196"/>
      <c r="K505" s="196"/>
      <c r="L505" s="202"/>
      <c r="M505" s="203"/>
      <c r="N505" s="204"/>
      <c r="O505" s="204"/>
      <c r="P505" s="204"/>
      <c r="Q505" s="204"/>
      <c r="R505" s="204"/>
      <c r="S505" s="204"/>
      <c r="T505" s="205"/>
      <c r="AT505" s="206" t="s">
        <v>195</v>
      </c>
      <c r="AU505" s="206" t="s">
        <v>88</v>
      </c>
      <c r="AV505" s="13" t="s">
        <v>88</v>
      </c>
      <c r="AW505" s="13" t="s">
        <v>35</v>
      </c>
      <c r="AX505" s="13" t="s">
        <v>78</v>
      </c>
      <c r="AY505" s="206" t="s">
        <v>174</v>
      </c>
    </row>
    <row r="506" spans="1:65" s="15" customFormat="1">
      <c r="B506" s="231"/>
      <c r="C506" s="232"/>
      <c r="D506" s="197" t="s">
        <v>195</v>
      </c>
      <c r="E506" s="233" t="s">
        <v>19</v>
      </c>
      <c r="F506" s="234" t="s">
        <v>841</v>
      </c>
      <c r="G506" s="232"/>
      <c r="H506" s="233" t="s">
        <v>19</v>
      </c>
      <c r="I506" s="235"/>
      <c r="J506" s="232"/>
      <c r="K506" s="232"/>
      <c r="L506" s="236"/>
      <c r="M506" s="237"/>
      <c r="N506" s="238"/>
      <c r="O506" s="238"/>
      <c r="P506" s="238"/>
      <c r="Q506" s="238"/>
      <c r="R506" s="238"/>
      <c r="S506" s="238"/>
      <c r="T506" s="239"/>
      <c r="AT506" s="240" t="s">
        <v>195</v>
      </c>
      <c r="AU506" s="240" t="s">
        <v>88</v>
      </c>
      <c r="AV506" s="15" t="s">
        <v>86</v>
      </c>
      <c r="AW506" s="15" t="s">
        <v>35</v>
      </c>
      <c r="AX506" s="15" t="s">
        <v>78</v>
      </c>
      <c r="AY506" s="240" t="s">
        <v>174</v>
      </c>
    </row>
    <row r="507" spans="1:65" s="13" customFormat="1">
      <c r="B507" s="195"/>
      <c r="C507" s="196"/>
      <c r="D507" s="197" t="s">
        <v>195</v>
      </c>
      <c r="E507" s="198" t="s">
        <v>19</v>
      </c>
      <c r="F507" s="199" t="s">
        <v>842</v>
      </c>
      <c r="G507" s="196"/>
      <c r="H507" s="200">
        <v>1.74</v>
      </c>
      <c r="I507" s="201"/>
      <c r="J507" s="196"/>
      <c r="K507" s="196"/>
      <c r="L507" s="202"/>
      <c r="M507" s="203"/>
      <c r="N507" s="204"/>
      <c r="O507" s="204"/>
      <c r="P507" s="204"/>
      <c r="Q507" s="204"/>
      <c r="R507" s="204"/>
      <c r="S507" s="204"/>
      <c r="T507" s="205"/>
      <c r="AT507" s="206" t="s">
        <v>195</v>
      </c>
      <c r="AU507" s="206" t="s">
        <v>88</v>
      </c>
      <c r="AV507" s="13" t="s">
        <v>88</v>
      </c>
      <c r="AW507" s="13" t="s">
        <v>35</v>
      </c>
      <c r="AX507" s="13" t="s">
        <v>78</v>
      </c>
      <c r="AY507" s="206" t="s">
        <v>174</v>
      </c>
    </row>
    <row r="508" spans="1:65" s="15" customFormat="1">
      <c r="B508" s="231"/>
      <c r="C508" s="232"/>
      <c r="D508" s="197" t="s">
        <v>195</v>
      </c>
      <c r="E508" s="233" t="s">
        <v>19</v>
      </c>
      <c r="F508" s="234" t="s">
        <v>843</v>
      </c>
      <c r="G508" s="232"/>
      <c r="H508" s="233" t="s">
        <v>19</v>
      </c>
      <c r="I508" s="235"/>
      <c r="J508" s="232"/>
      <c r="K508" s="232"/>
      <c r="L508" s="236"/>
      <c r="M508" s="237"/>
      <c r="N508" s="238"/>
      <c r="O508" s="238"/>
      <c r="P508" s="238"/>
      <c r="Q508" s="238"/>
      <c r="R508" s="238"/>
      <c r="S508" s="238"/>
      <c r="T508" s="239"/>
      <c r="AT508" s="240" t="s">
        <v>195</v>
      </c>
      <c r="AU508" s="240" t="s">
        <v>88</v>
      </c>
      <c r="AV508" s="15" t="s">
        <v>86</v>
      </c>
      <c r="AW508" s="15" t="s">
        <v>35</v>
      </c>
      <c r="AX508" s="15" t="s">
        <v>78</v>
      </c>
      <c r="AY508" s="240" t="s">
        <v>174</v>
      </c>
    </row>
    <row r="509" spans="1:65" s="13" customFormat="1">
      <c r="B509" s="195"/>
      <c r="C509" s="196"/>
      <c r="D509" s="197" t="s">
        <v>195</v>
      </c>
      <c r="E509" s="198" t="s">
        <v>19</v>
      </c>
      <c r="F509" s="199" t="s">
        <v>844</v>
      </c>
      <c r="G509" s="196"/>
      <c r="H509" s="200">
        <v>4.34</v>
      </c>
      <c r="I509" s="201"/>
      <c r="J509" s="196"/>
      <c r="K509" s="196"/>
      <c r="L509" s="202"/>
      <c r="M509" s="203"/>
      <c r="N509" s="204"/>
      <c r="O509" s="204"/>
      <c r="P509" s="204"/>
      <c r="Q509" s="204"/>
      <c r="R509" s="204"/>
      <c r="S509" s="204"/>
      <c r="T509" s="205"/>
      <c r="AT509" s="206" t="s">
        <v>195</v>
      </c>
      <c r="AU509" s="206" t="s">
        <v>88</v>
      </c>
      <c r="AV509" s="13" t="s">
        <v>88</v>
      </c>
      <c r="AW509" s="13" t="s">
        <v>35</v>
      </c>
      <c r="AX509" s="13" t="s">
        <v>78</v>
      </c>
      <c r="AY509" s="206" t="s">
        <v>174</v>
      </c>
    </row>
    <row r="510" spans="1:65" s="15" customFormat="1">
      <c r="B510" s="231"/>
      <c r="C510" s="232"/>
      <c r="D510" s="197" t="s">
        <v>195</v>
      </c>
      <c r="E510" s="233" t="s">
        <v>19</v>
      </c>
      <c r="F510" s="234" t="s">
        <v>845</v>
      </c>
      <c r="G510" s="232"/>
      <c r="H510" s="233" t="s">
        <v>19</v>
      </c>
      <c r="I510" s="235"/>
      <c r="J510" s="232"/>
      <c r="K510" s="232"/>
      <c r="L510" s="236"/>
      <c r="M510" s="237"/>
      <c r="N510" s="238"/>
      <c r="O510" s="238"/>
      <c r="P510" s="238"/>
      <c r="Q510" s="238"/>
      <c r="R510" s="238"/>
      <c r="S510" s="238"/>
      <c r="T510" s="239"/>
      <c r="AT510" s="240" t="s">
        <v>195</v>
      </c>
      <c r="AU510" s="240" t="s">
        <v>88</v>
      </c>
      <c r="AV510" s="15" t="s">
        <v>86</v>
      </c>
      <c r="AW510" s="15" t="s">
        <v>35</v>
      </c>
      <c r="AX510" s="15" t="s">
        <v>78</v>
      </c>
      <c r="AY510" s="240" t="s">
        <v>174</v>
      </c>
    </row>
    <row r="511" spans="1:65" s="13" customFormat="1">
      <c r="B511" s="195"/>
      <c r="C511" s="196"/>
      <c r="D511" s="197" t="s">
        <v>195</v>
      </c>
      <c r="E511" s="198" t="s">
        <v>19</v>
      </c>
      <c r="F511" s="199" t="s">
        <v>846</v>
      </c>
      <c r="G511" s="196"/>
      <c r="H511" s="200">
        <v>0.92</v>
      </c>
      <c r="I511" s="201"/>
      <c r="J511" s="196"/>
      <c r="K511" s="196"/>
      <c r="L511" s="202"/>
      <c r="M511" s="203"/>
      <c r="N511" s="204"/>
      <c r="O511" s="204"/>
      <c r="P511" s="204"/>
      <c r="Q511" s="204"/>
      <c r="R511" s="204"/>
      <c r="S511" s="204"/>
      <c r="T511" s="205"/>
      <c r="AT511" s="206" t="s">
        <v>195</v>
      </c>
      <c r="AU511" s="206" t="s">
        <v>88</v>
      </c>
      <c r="AV511" s="13" t="s">
        <v>88</v>
      </c>
      <c r="AW511" s="13" t="s">
        <v>35</v>
      </c>
      <c r="AX511" s="13" t="s">
        <v>78</v>
      </c>
      <c r="AY511" s="206" t="s">
        <v>174</v>
      </c>
    </row>
    <row r="512" spans="1:65" s="15" customFormat="1">
      <c r="B512" s="231"/>
      <c r="C512" s="232"/>
      <c r="D512" s="197" t="s">
        <v>195</v>
      </c>
      <c r="E512" s="233" t="s">
        <v>19</v>
      </c>
      <c r="F512" s="234" t="s">
        <v>847</v>
      </c>
      <c r="G512" s="232"/>
      <c r="H512" s="233" t="s">
        <v>19</v>
      </c>
      <c r="I512" s="235"/>
      <c r="J512" s="232"/>
      <c r="K512" s="232"/>
      <c r="L512" s="236"/>
      <c r="M512" s="237"/>
      <c r="N512" s="238"/>
      <c r="O512" s="238"/>
      <c r="P512" s="238"/>
      <c r="Q512" s="238"/>
      <c r="R512" s="238"/>
      <c r="S512" s="238"/>
      <c r="T512" s="239"/>
      <c r="AT512" s="240" t="s">
        <v>195</v>
      </c>
      <c r="AU512" s="240" t="s">
        <v>88</v>
      </c>
      <c r="AV512" s="15" t="s">
        <v>86</v>
      </c>
      <c r="AW512" s="15" t="s">
        <v>35</v>
      </c>
      <c r="AX512" s="15" t="s">
        <v>78</v>
      </c>
      <c r="AY512" s="240" t="s">
        <v>174</v>
      </c>
    </row>
    <row r="513" spans="2:51" s="13" customFormat="1">
      <c r="B513" s="195"/>
      <c r="C513" s="196"/>
      <c r="D513" s="197" t="s">
        <v>195</v>
      </c>
      <c r="E513" s="198" t="s">
        <v>19</v>
      </c>
      <c r="F513" s="199" t="s">
        <v>848</v>
      </c>
      <c r="G513" s="196"/>
      <c r="H513" s="200">
        <v>40.200000000000003</v>
      </c>
      <c r="I513" s="201"/>
      <c r="J513" s="196"/>
      <c r="K513" s="196"/>
      <c r="L513" s="202"/>
      <c r="M513" s="203"/>
      <c r="N513" s="204"/>
      <c r="O513" s="204"/>
      <c r="P513" s="204"/>
      <c r="Q513" s="204"/>
      <c r="R513" s="204"/>
      <c r="S513" s="204"/>
      <c r="T513" s="205"/>
      <c r="AT513" s="206" t="s">
        <v>195</v>
      </c>
      <c r="AU513" s="206" t="s">
        <v>88</v>
      </c>
      <c r="AV513" s="13" t="s">
        <v>88</v>
      </c>
      <c r="AW513" s="13" t="s">
        <v>35</v>
      </c>
      <c r="AX513" s="13" t="s">
        <v>78</v>
      </c>
      <c r="AY513" s="206" t="s">
        <v>174</v>
      </c>
    </row>
    <row r="514" spans="2:51" s="15" customFormat="1">
      <c r="B514" s="231"/>
      <c r="C514" s="232"/>
      <c r="D514" s="197" t="s">
        <v>195</v>
      </c>
      <c r="E514" s="233" t="s">
        <v>19</v>
      </c>
      <c r="F514" s="234" t="s">
        <v>849</v>
      </c>
      <c r="G514" s="232"/>
      <c r="H514" s="233" t="s">
        <v>19</v>
      </c>
      <c r="I514" s="235"/>
      <c r="J514" s="232"/>
      <c r="K514" s="232"/>
      <c r="L514" s="236"/>
      <c r="M514" s="237"/>
      <c r="N514" s="238"/>
      <c r="O514" s="238"/>
      <c r="P514" s="238"/>
      <c r="Q514" s="238"/>
      <c r="R514" s="238"/>
      <c r="S514" s="238"/>
      <c r="T514" s="239"/>
      <c r="AT514" s="240" t="s">
        <v>195</v>
      </c>
      <c r="AU514" s="240" t="s">
        <v>88</v>
      </c>
      <c r="AV514" s="15" t="s">
        <v>86</v>
      </c>
      <c r="AW514" s="15" t="s">
        <v>35</v>
      </c>
      <c r="AX514" s="15" t="s">
        <v>78</v>
      </c>
      <c r="AY514" s="240" t="s">
        <v>174</v>
      </c>
    </row>
    <row r="515" spans="2:51" s="13" customFormat="1">
      <c r="B515" s="195"/>
      <c r="C515" s="196"/>
      <c r="D515" s="197" t="s">
        <v>195</v>
      </c>
      <c r="E515" s="198" t="s">
        <v>19</v>
      </c>
      <c r="F515" s="199" t="s">
        <v>850</v>
      </c>
      <c r="G515" s="196"/>
      <c r="H515" s="200">
        <v>8.84</v>
      </c>
      <c r="I515" s="201"/>
      <c r="J515" s="196"/>
      <c r="K515" s="196"/>
      <c r="L515" s="202"/>
      <c r="M515" s="203"/>
      <c r="N515" s="204"/>
      <c r="O515" s="204"/>
      <c r="P515" s="204"/>
      <c r="Q515" s="204"/>
      <c r="R515" s="204"/>
      <c r="S515" s="204"/>
      <c r="T515" s="205"/>
      <c r="AT515" s="206" t="s">
        <v>195</v>
      </c>
      <c r="AU515" s="206" t="s">
        <v>88</v>
      </c>
      <c r="AV515" s="13" t="s">
        <v>88</v>
      </c>
      <c r="AW515" s="13" t="s">
        <v>35</v>
      </c>
      <c r="AX515" s="13" t="s">
        <v>78</v>
      </c>
      <c r="AY515" s="206" t="s">
        <v>174</v>
      </c>
    </row>
    <row r="516" spans="2:51" s="15" customFormat="1">
      <c r="B516" s="231"/>
      <c r="C516" s="232"/>
      <c r="D516" s="197" t="s">
        <v>195</v>
      </c>
      <c r="E516" s="233" t="s">
        <v>19</v>
      </c>
      <c r="F516" s="234" t="s">
        <v>826</v>
      </c>
      <c r="G516" s="232"/>
      <c r="H516" s="233" t="s">
        <v>19</v>
      </c>
      <c r="I516" s="235"/>
      <c r="J516" s="232"/>
      <c r="K516" s="232"/>
      <c r="L516" s="236"/>
      <c r="M516" s="237"/>
      <c r="N516" s="238"/>
      <c r="O516" s="238"/>
      <c r="P516" s="238"/>
      <c r="Q516" s="238"/>
      <c r="R516" s="238"/>
      <c r="S516" s="238"/>
      <c r="T516" s="239"/>
      <c r="AT516" s="240" t="s">
        <v>195</v>
      </c>
      <c r="AU516" s="240" t="s">
        <v>88</v>
      </c>
      <c r="AV516" s="15" t="s">
        <v>86</v>
      </c>
      <c r="AW516" s="15" t="s">
        <v>35</v>
      </c>
      <c r="AX516" s="15" t="s">
        <v>78</v>
      </c>
      <c r="AY516" s="240" t="s">
        <v>174</v>
      </c>
    </row>
    <row r="517" spans="2:51" s="15" customFormat="1">
      <c r="B517" s="231"/>
      <c r="C517" s="232"/>
      <c r="D517" s="197" t="s">
        <v>195</v>
      </c>
      <c r="E517" s="233" t="s">
        <v>19</v>
      </c>
      <c r="F517" s="234" t="s">
        <v>851</v>
      </c>
      <c r="G517" s="232"/>
      <c r="H517" s="233" t="s">
        <v>19</v>
      </c>
      <c r="I517" s="235"/>
      <c r="J517" s="232"/>
      <c r="K517" s="232"/>
      <c r="L517" s="236"/>
      <c r="M517" s="237"/>
      <c r="N517" s="238"/>
      <c r="O517" s="238"/>
      <c r="P517" s="238"/>
      <c r="Q517" s="238"/>
      <c r="R517" s="238"/>
      <c r="S517" s="238"/>
      <c r="T517" s="239"/>
      <c r="AT517" s="240" t="s">
        <v>195</v>
      </c>
      <c r="AU517" s="240" t="s">
        <v>88</v>
      </c>
      <c r="AV517" s="15" t="s">
        <v>86</v>
      </c>
      <c r="AW517" s="15" t="s">
        <v>35</v>
      </c>
      <c r="AX517" s="15" t="s">
        <v>78</v>
      </c>
      <c r="AY517" s="240" t="s">
        <v>174</v>
      </c>
    </row>
    <row r="518" spans="2:51" s="13" customFormat="1">
      <c r="B518" s="195"/>
      <c r="C518" s="196"/>
      <c r="D518" s="197" t="s">
        <v>195</v>
      </c>
      <c r="E518" s="198" t="s">
        <v>19</v>
      </c>
      <c r="F518" s="199" t="s">
        <v>852</v>
      </c>
      <c r="G518" s="196"/>
      <c r="H518" s="200">
        <v>15.28</v>
      </c>
      <c r="I518" s="201"/>
      <c r="J518" s="196"/>
      <c r="K518" s="196"/>
      <c r="L518" s="202"/>
      <c r="M518" s="203"/>
      <c r="N518" s="204"/>
      <c r="O518" s="204"/>
      <c r="P518" s="204"/>
      <c r="Q518" s="204"/>
      <c r="R518" s="204"/>
      <c r="S518" s="204"/>
      <c r="T518" s="205"/>
      <c r="AT518" s="206" t="s">
        <v>195</v>
      </c>
      <c r="AU518" s="206" t="s">
        <v>88</v>
      </c>
      <c r="AV518" s="13" t="s">
        <v>88</v>
      </c>
      <c r="AW518" s="13" t="s">
        <v>35</v>
      </c>
      <c r="AX518" s="13" t="s">
        <v>78</v>
      </c>
      <c r="AY518" s="206" t="s">
        <v>174</v>
      </c>
    </row>
    <row r="519" spans="2:51" s="15" customFormat="1">
      <c r="B519" s="231"/>
      <c r="C519" s="232"/>
      <c r="D519" s="197" t="s">
        <v>195</v>
      </c>
      <c r="E519" s="233" t="s">
        <v>19</v>
      </c>
      <c r="F519" s="234" t="s">
        <v>853</v>
      </c>
      <c r="G519" s="232"/>
      <c r="H519" s="233" t="s">
        <v>19</v>
      </c>
      <c r="I519" s="235"/>
      <c r="J519" s="232"/>
      <c r="K519" s="232"/>
      <c r="L519" s="236"/>
      <c r="M519" s="237"/>
      <c r="N519" s="238"/>
      <c r="O519" s="238"/>
      <c r="P519" s="238"/>
      <c r="Q519" s="238"/>
      <c r="R519" s="238"/>
      <c r="S519" s="238"/>
      <c r="T519" s="239"/>
      <c r="AT519" s="240" t="s">
        <v>195</v>
      </c>
      <c r="AU519" s="240" t="s">
        <v>88</v>
      </c>
      <c r="AV519" s="15" t="s">
        <v>86</v>
      </c>
      <c r="AW519" s="15" t="s">
        <v>35</v>
      </c>
      <c r="AX519" s="15" t="s">
        <v>78</v>
      </c>
      <c r="AY519" s="240" t="s">
        <v>174</v>
      </c>
    </row>
    <row r="520" spans="2:51" s="13" customFormat="1">
      <c r="B520" s="195"/>
      <c r="C520" s="196"/>
      <c r="D520" s="197" t="s">
        <v>195</v>
      </c>
      <c r="E520" s="198" t="s">
        <v>19</v>
      </c>
      <c r="F520" s="199" t="s">
        <v>854</v>
      </c>
      <c r="G520" s="196"/>
      <c r="H520" s="200">
        <v>122.24</v>
      </c>
      <c r="I520" s="201"/>
      <c r="J520" s="196"/>
      <c r="K520" s="196"/>
      <c r="L520" s="202"/>
      <c r="M520" s="203"/>
      <c r="N520" s="204"/>
      <c r="O520" s="204"/>
      <c r="P520" s="204"/>
      <c r="Q520" s="204"/>
      <c r="R520" s="204"/>
      <c r="S520" s="204"/>
      <c r="T520" s="205"/>
      <c r="AT520" s="206" t="s">
        <v>195</v>
      </c>
      <c r="AU520" s="206" t="s">
        <v>88</v>
      </c>
      <c r="AV520" s="13" t="s">
        <v>88</v>
      </c>
      <c r="AW520" s="13" t="s">
        <v>35</v>
      </c>
      <c r="AX520" s="13" t="s">
        <v>78</v>
      </c>
      <c r="AY520" s="206" t="s">
        <v>174</v>
      </c>
    </row>
    <row r="521" spans="2:51" s="15" customFormat="1">
      <c r="B521" s="231"/>
      <c r="C521" s="232"/>
      <c r="D521" s="197" t="s">
        <v>195</v>
      </c>
      <c r="E521" s="233" t="s">
        <v>19</v>
      </c>
      <c r="F521" s="234" t="s">
        <v>855</v>
      </c>
      <c r="G521" s="232"/>
      <c r="H521" s="233" t="s">
        <v>19</v>
      </c>
      <c r="I521" s="235"/>
      <c r="J521" s="232"/>
      <c r="K521" s="232"/>
      <c r="L521" s="236"/>
      <c r="M521" s="237"/>
      <c r="N521" s="238"/>
      <c r="O521" s="238"/>
      <c r="P521" s="238"/>
      <c r="Q521" s="238"/>
      <c r="R521" s="238"/>
      <c r="S521" s="238"/>
      <c r="T521" s="239"/>
      <c r="AT521" s="240" t="s">
        <v>195</v>
      </c>
      <c r="AU521" s="240" t="s">
        <v>88</v>
      </c>
      <c r="AV521" s="15" t="s">
        <v>86</v>
      </c>
      <c r="AW521" s="15" t="s">
        <v>35</v>
      </c>
      <c r="AX521" s="15" t="s">
        <v>78</v>
      </c>
      <c r="AY521" s="240" t="s">
        <v>174</v>
      </c>
    </row>
    <row r="522" spans="2:51" s="13" customFormat="1">
      <c r="B522" s="195"/>
      <c r="C522" s="196"/>
      <c r="D522" s="197" t="s">
        <v>195</v>
      </c>
      <c r="E522" s="198" t="s">
        <v>19</v>
      </c>
      <c r="F522" s="199" t="s">
        <v>856</v>
      </c>
      <c r="G522" s="196"/>
      <c r="H522" s="200">
        <v>24.32</v>
      </c>
      <c r="I522" s="201"/>
      <c r="J522" s="196"/>
      <c r="K522" s="196"/>
      <c r="L522" s="202"/>
      <c r="M522" s="203"/>
      <c r="N522" s="204"/>
      <c r="O522" s="204"/>
      <c r="P522" s="204"/>
      <c r="Q522" s="204"/>
      <c r="R522" s="204"/>
      <c r="S522" s="204"/>
      <c r="T522" s="205"/>
      <c r="AT522" s="206" t="s">
        <v>195</v>
      </c>
      <c r="AU522" s="206" t="s">
        <v>88</v>
      </c>
      <c r="AV522" s="13" t="s">
        <v>88</v>
      </c>
      <c r="AW522" s="13" t="s">
        <v>35</v>
      </c>
      <c r="AX522" s="13" t="s">
        <v>78</v>
      </c>
      <c r="AY522" s="206" t="s">
        <v>174</v>
      </c>
    </row>
    <row r="523" spans="2:51" s="15" customFormat="1">
      <c r="B523" s="231"/>
      <c r="C523" s="232"/>
      <c r="D523" s="197" t="s">
        <v>195</v>
      </c>
      <c r="E523" s="233" t="s">
        <v>19</v>
      </c>
      <c r="F523" s="234" t="s">
        <v>857</v>
      </c>
      <c r="G523" s="232"/>
      <c r="H523" s="233" t="s">
        <v>19</v>
      </c>
      <c r="I523" s="235"/>
      <c r="J523" s="232"/>
      <c r="K523" s="232"/>
      <c r="L523" s="236"/>
      <c r="M523" s="237"/>
      <c r="N523" s="238"/>
      <c r="O523" s="238"/>
      <c r="P523" s="238"/>
      <c r="Q523" s="238"/>
      <c r="R523" s="238"/>
      <c r="S523" s="238"/>
      <c r="T523" s="239"/>
      <c r="AT523" s="240" t="s">
        <v>195</v>
      </c>
      <c r="AU523" s="240" t="s">
        <v>88</v>
      </c>
      <c r="AV523" s="15" t="s">
        <v>86</v>
      </c>
      <c r="AW523" s="15" t="s">
        <v>35</v>
      </c>
      <c r="AX523" s="15" t="s">
        <v>78</v>
      </c>
      <c r="AY523" s="240" t="s">
        <v>174</v>
      </c>
    </row>
    <row r="524" spans="2:51" s="13" customFormat="1">
      <c r="B524" s="195"/>
      <c r="C524" s="196"/>
      <c r="D524" s="197" t="s">
        <v>195</v>
      </c>
      <c r="E524" s="198" t="s">
        <v>19</v>
      </c>
      <c r="F524" s="199" t="s">
        <v>858</v>
      </c>
      <c r="G524" s="196"/>
      <c r="H524" s="200">
        <v>72.64</v>
      </c>
      <c r="I524" s="201"/>
      <c r="J524" s="196"/>
      <c r="K524" s="196"/>
      <c r="L524" s="202"/>
      <c r="M524" s="203"/>
      <c r="N524" s="204"/>
      <c r="O524" s="204"/>
      <c r="P524" s="204"/>
      <c r="Q524" s="204"/>
      <c r="R524" s="204"/>
      <c r="S524" s="204"/>
      <c r="T524" s="205"/>
      <c r="AT524" s="206" t="s">
        <v>195</v>
      </c>
      <c r="AU524" s="206" t="s">
        <v>88</v>
      </c>
      <c r="AV524" s="13" t="s">
        <v>88</v>
      </c>
      <c r="AW524" s="13" t="s">
        <v>35</v>
      </c>
      <c r="AX524" s="13" t="s">
        <v>78</v>
      </c>
      <c r="AY524" s="206" t="s">
        <v>174</v>
      </c>
    </row>
    <row r="525" spans="2:51" s="15" customFormat="1">
      <c r="B525" s="231"/>
      <c r="C525" s="232"/>
      <c r="D525" s="197" t="s">
        <v>195</v>
      </c>
      <c r="E525" s="233" t="s">
        <v>19</v>
      </c>
      <c r="F525" s="234" t="s">
        <v>859</v>
      </c>
      <c r="G525" s="232"/>
      <c r="H525" s="233" t="s">
        <v>19</v>
      </c>
      <c r="I525" s="235"/>
      <c r="J525" s="232"/>
      <c r="K525" s="232"/>
      <c r="L525" s="236"/>
      <c r="M525" s="237"/>
      <c r="N525" s="238"/>
      <c r="O525" s="238"/>
      <c r="P525" s="238"/>
      <c r="Q525" s="238"/>
      <c r="R525" s="238"/>
      <c r="S525" s="238"/>
      <c r="T525" s="239"/>
      <c r="AT525" s="240" t="s">
        <v>195</v>
      </c>
      <c r="AU525" s="240" t="s">
        <v>88</v>
      </c>
      <c r="AV525" s="15" t="s">
        <v>86</v>
      </c>
      <c r="AW525" s="15" t="s">
        <v>35</v>
      </c>
      <c r="AX525" s="15" t="s">
        <v>78</v>
      </c>
      <c r="AY525" s="240" t="s">
        <v>174</v>
      </c>
    </row>
    <row r="526" spans="2:51" s="13" customFormat="1">
      <c r="B526" s="195"/>
      <c r="C526" s="196"/>
      <c r="D526" s="197" t="s">
        <v>195</v>
      </c>
      <c r="E526" s="198" t="s">
        <v>19</v>
      </c>
      <c r="F526" s="199" t="s">
        <v>860</v>
      </c>
      <c r="G526" s="196"/>
      <c r="H526" s="200">
        <v>13.8</v>
      </c>
      <c r="I526" s="201"/>
      <c r="J526" s="196"/>
      <c r="K526" s="196"/>
      <c r="L526" s="202"/>
      <c r="M526" s="203"/>
      <c r="N526" s="204"/>
      <c r="O526" s="204"/>
      <c r="P526" s="204"/>
      <c r="Q526" s="204"/>
      <c r="R526" s="204"/>
      <c r="S526" s="204"/>
      <c r="T526" s="205"/>
      <c r="AT526" s="206" t="s">
        <v>195</v>
      </c>
      <c r="AU526" s="206" t="s">
        <v>88</v>
      </c>
      <c r="AV526" s="13" t="s">
        <v>88</v>
      </c>
      <c r="AW526" s="13" t="s">
        <v>35</v>
      </c>
      <c r="AX526" s="13" t="s">
        <v>78</v>
      </c>
      <c r="AY526" s="206" t="s">
        <v>174</v>
      </c>
    </row>
    <row r="527" spans="2:51" s="15" customFormat="1">
      <c r="B527" s="231"/>
      <c r="C527" s="232"/>
      <c r="D527" s="197" t="s">
        <v>195</v>
      </c>
      <c r="E527" s="233" t="s">
        <v>19</v>
      </c>
      <c r="F527" s="234" t="s">
        <v>829</v>
      </c>
      <c r="G527" s="232"/>
      <c r="H527" s="233" t="s">
        <v>19</v>
      </c>
      <c r="I527" s="235"/>
      <c r="J527" s="232"/>
      <c r="K527" s="232"/>
      <c r="L527" s="236"/>
      <c r="M527" s="237"/>
      <c r="N527" s="238"/>
      <c r="O527" s="238"/>
      <c r="P527" s="238"/>
      <c r="Q527" s="238"/>
      <c r="R527" s="238"/>
      <c r="S527" s="238"/>
      <c r="T527" s="239"/>
      <c r="AT527" s="240" t="s">
        <v>195</v>
      </c>
      <c r="AU527" s="240" t="s">
        <v>88</v>
      </c>
      <c r="AV527" s="15" t="s">
        <v>86</v>
      </c>
      <c r="AW527" s="15" t="s">
        <v>35</v>
      </c>
      <c r="AX527" s="15" t="s">
        <v>78</v>
      </c>
      <c r="AY527" s="240" t="s">
        <v>174</v>
      </c>
    </row>
    <row r="528" spans="2:51" s="15" customFormat="1">
      <c r="B528" s="231"/>
      <c r="C528" s="232"/>
      <c r="D528" s="197" t="s">
        <v>195</v>
      </c>
      <c r="E528" s="233" t="s">
        <v>19</v>
      </c>
      <c r="F528" s="234" t="s">
        <v>861</v>
      </c>
      <c r="G528" s="232"/>
      <c r="H528" s="233" t="s">
        <v>19</v>
      </c>
      <c r="I528" s="235"/>
      <c r="J528" s="232"/>
      <c r="K528" s="232"/>
      <c r="L528" s="236"/>
      <c r="M528" s="237"/>
      <c r="N528" s="238"/>
      <c r="O528" s="238"/>
      <c r="P528" s="238"/>
      <c r="Q528" s="238"/>
      <c r="R528" s="238"/>
      <c r="S528" s="238"/>
      <c r="T528" s="239"/>
      <c r="AT528" s="240" t="s">
        <v>195</v>
      </c>
      <c r="AU528" s="240" t="s">
        <v>88</v>
      </c>
      <c r="AV528" s="15" t="s">
        <v>86</v>
      </c>
      <c r="AW528" s="15" t="s">
        <v>35</v>
      </c>
      <c r="AX528" s="15" t="s">
        <v>78</v>
      </c>
      <c r="AY528" s="240" t="s">
        <v>174</v>
      </c>
    </row>
    <row r="529" spans="1:65" s="13" customFormat="1">
      <c r="B529" s="195"/>
      <c r="C529" s="196"/>
      <c r="D529" s="197" t="s">
        <v>195</v>
      </c>
      <c r="E529" s="198" t="s">
        <v>19</v>
      </c>
      <c r="F529" s="199" t="s">
        <v>862</v>
      </c>
      <c r="G529" s="196"/>
      <c r="H529" s="200">
        <v>73.5</v>
      </c>
      <c r="I529" s="201"/>
      <c r="J529" s="196"/>
      <c r="K529" s="196"/>
      <c r="L529" s="202"/>
      <c r="M529" s="203"/>
      <c r="N529" s="204"/>
      <c r="O529" s="204"/>
      <c r="P529" s="204"/>
      <c r="Q529" s="204"/>
      <c r="R529" s="204"/>
      <c r="S529" s="204"/>
      <c r="T529" s="205"/>
      <c r="AT529" s="206" t="s">
        <v>195</v>
      </c>
      <c r="AU529" s="206" t="s">
        <v>88</v>
      </c>
      <c r="AV529" s="13" t="s">
        <v>88</v>
      </c>
      <c r="AW529" s="13" t="s">
        <v>35</v>
      </c>
      <c r="AX529" s="13" t="s">
        <v>78</v>
      </c>
      <c r="AY529" s="206" t="s">
        <v>174</v>
      </c>
    </row>
    <row r="530" spans="1:65" s="15" customFormat="1">
      <c r="B530" s="231"/>
      <c r="C530" s="232"/>
      <c r="D530" s="197" t="s">
        <v>195</v>
      </c>
      <c r="E530" s="233" t="s">
        <v>19</v>
      </c>
      <c r="F530" s="234" t="s">
        <v>863</v>
      </c>
      <c r="G530" s="232"/>
      <c r="H530" s="233" t="s">
        <v>19</v>
      </c>
      <c r="I530" s="235"/>
      <c r="J530" s="232"/>
      <c r="K530" s="232"/>
      <c r="L530" s="236"/>
      <c r="M530" s="237"/>
      <c r="N530" s="238"/>
      <c r="O530" s="238"/>
      <c r="P530" s="238"/>
      <c r="Q530" s="238"/>
      <c r="R530" s="238"/>
      <c r="S530" s="238"/>
      <c r="T530" s="239"/>
      <c r="AT530" s="240" t="s">
        <v>195</v>
      </c>
      <c r="AU530" s="240" t="s">
        <v>88</v>
      </c>
      <c r="AV530" s="15" t="s">
        <v>86</v>
      </c>
      <c r="AW530" s="15" t="s">
        <v>35</v>
      </c>
      <c r="AX530" s="15" t="s">
        <v>78</v>
      </c>
      <c r="AY530" s="240" t="s">
        <v>174</v>
      </c>
    </row>
    <row r="531" spans="1:65" s="13" customFormat="1">
      <c r="B531" s="195"/>
      <c r="C531" s="196"/>
      <c r="D531" s="197" t="s">
        <v>195</v>
      </c>
      <c r="E531" s="198" t="s">
        <v>19</v>
      </c>
      <c r="F531" s="199" t="s">
        <v>864</v>
      </c>
      <c r="G531" s="196"/>
      <c r="H531" s="200">
        <v>31.48</v>
      </c>
      <c r="I531" s="201"/>
      <c r="J531" s="196"/>
      <c r="K531" s="196"/>
      <c r="L531" s="202"/>
      <c r="M531" s="203"/>
      <c r="N531" s="204"/>
      <c r="O531" s="204"/>
      <c r="P531" s="204"/>
      <c r="Q531" s="204"/>
      <c r="R531" s="204"/>
      <c r="S531" s="204"/>
      <c r="T531" s="205"/>
      <c r="AT531" s="206" t="s">
        <v>195</v>
      </c>
      <c r="AU531" s="206" t="s">
        <v>88</v>
      </c>
      <c r="AV531" s="13" t="s">
        <v>88</v>
      </c>
      <c r="AW531" s="13" t="s">
        <v>35</v>
      </c>
      <c r="AX531" s="13" t="s">
        <v>78</v>
      </c>
      <c r="AY531" s="206" t="s">
        <v>174</v>
      </c>
    </row>
    <row r="532" spans="1:65" s="15" customFormat="1">
      <c r="B532" s="231"/>
      <c r="C532" s="232"/>
      <c r="D532" s="197" t="s">
        <v>195</v>
      </c>
      <c r="E532" s="233" t="s">
        <v>19</v>
      </c>
      <c r="F532" s="234" t="s">
        <v>865</v>
      </c>
      <c r="G532" s="232"/>
      <c r="H532" s="233" t="s">
        <v>19</v>
      </c>
      <c r="I532" s="235"/>
      <c r="J532" s="232"/>
      <c r="K532" s="232"/>
      <c r="L532" s="236"/>
      <c r="M532" s="237"/>
      <c r="N532" s="238"/>
      <c r="O532" s="238"/>
      <c r="P532" s="238"/>
      <c r="Q532" s="238"/>
      <c r="R532" s="238"/>
      <c r="S532" s="238"/>
      <c r="T532" s="239"/>
      <c r="AT532" s="240" t="s">
        <v>195</v>
      </c>
      <c r="AU532" s="240" t="s">
        <v>88</v>
      </c>
      <c r="AV532" s="15" t="s">
        <v>86</v>
      </c>
      <c r="AW532" s="15" t="s">
        <v>35</v>
      </c>
      <c r="AX532" s="15" t="s">
        <v>78</v>
      </c>
      <c r="AY532" s="240" t="s">
        <v>174</v>
      </c>
    </row>
    <row r="533" spans="1:65" s="13" customFormat="1">
      <c r="B533" s="195"/>
      <c r="C533" s="196"/>
      <c r="D533" s="197" t="s">
        <v>195</v>
      </c>
      <c r="E533" s="198" t="s">
        <v>19</v>
      </c>
      <c r="F533" s="199" t="s">
        <v>866</v>
      </c>
      <c r="G533" s="196"/>
      <c r="H533" s="200">
        <v>9.66</v>
      </c>
      <c r="I533" s="201"/>
      <c r="J533" s="196"/>
      <c r="K533" s="196"/>
      <c r="L533" s="202"/>
      <c r="M533" s="203"/>
      <c r="N533" s="204"/>
      <c r="O533" s="204"/>
      <c r="P533" s="204"/>
      <c r="Q533" s="204"/>
      <c r="R533" s="204"/>
      <c r="S533" s="204"/>
      <c r="T533" s="205"/>
      <c r="AT533" s="206" t="s">
        <v>195</v>
      </c>
      <c r="AU533" s="206" t="s">
        <v>88</v>
      </c>
      <c r="AV533" s="13" t="s">
        <v>88</v>
      </c>
      <c r="AW533" s="13" t="s">
        <v>35</v>
      </c>
      <c r="AX533" s="13" t="s">
        <v>78</v>
      </c>
      <c r="AY533" s="206" t="s">
        <v>174</v>
      </c>
    </row>
    <row r="534" spans="1:65" s="15" customFormat="1">
      <c r="B534" s="231"/>
      <c r="C534" s="232"/>
      <c r="D534" s="197" t="s">
        <v>195</v>
      </c>
      <c r="E534" s="233" t="s">
        <v>19</v>
      </c>
      <c r="F534" s="234" t="s">
        <v>867</v>
      </c>
      <c r="G534" s="232"/>
      <c r="H534" s="233" t="s">
        <v>19</v>
      </c>
      <c r="I534" s="235"/>
      <c r="J534" s="232"/>
      <c r="K534" s="232"/>
      <c r="L534" s="236"/>
      <c r="M534" s="237"/>
      <c r="N534" s="238"/>
      <c r="O534" s="238"/>
      <c r="P534" s="238"/>
      <c r="Q534" s="238"/>
      <c r="R534" s="238"/>
      <c r="S534" s="238"/>
      <c r="T534" s="239"/>
      <c r="AT534" s="240" t="s">
        <v>195</v>
      </c>
      <c r="AU534" s="240" t="s">
        <v>88</v>
      </c>
      <c r="AV534" s="15" t="s">
        <v>86</v>
      </c>
      <c r="AW534" s="15" t="s">
        <v>35</v>
      </c>
      <c r="AX534" s="15" t="s">
        <v>78</v>
      </c>
      <c r="AY534" s="240" t="s">
        <v>174</v>
      </c>
    </row>
    <row r="535" spans="1:65" s="13" customFormat="1">
      <c r="B535" s="195"/>
      <c r="C535" s="196"/>
      <c r="D535" s="197" t="s">
        <v>195</v>
      </c>
      <c r="E535" s="198" t="s">
        <v>19</v>
      </c>
      <c r="F535" s="199" t="s">
        <v>868</v>
      </c>
      <c r="G535" s="196"/>
      <c r="H535" s="200">
        <v>2.12</v>
      </c>
      <c r="I535" s="201"/>
      <c r="J535" s="196"/>
      <c r="K535" s="196"/>
      <c r="L535" s="202"/>
      <c r="M535" s="203"/>
      <c r="N535" s="204"/>
      <c r="O535" s="204"/>
      <c r="P535" s="204"/>
      <c r="Q535" s="204"/>
      <c r="R535" s="204"/>
      <c r="S535" s="204"/>
      <c r="T535" s="205"/>
      <c r="AT535" s="206" t="s">
        <v>195</v>
      </c>
      <c r="AU535" s="206" t="s">
        <v>88</v>
      </c>
      <c r="AV535" s="13" t="s">
        <v>88</v>
      </c>
      <c r="AW535" s="13" t="s">
        <v>35</v>
      </c>
      <c r="AX535" s="13" t="s">
        <v>78</v>
      </c>
      <c r="AY535" s="206" t="s">
        <v>174</v>
      </c>
    </row>
    <row r="536" spans="1:65" s="15" customFormat="1">
      <c r="B536" s="231"/>
      <c r="C536" s="232"/>
      <c r="D536" s="197" t="s">
        <v>195</v>
      </c>
      <c r="E536" s="233" t="s">
        <v>19</v>
      </c>
      <c r="F536" s="234" t="s">
        <v>869</v>
      </c>
      <c r="G536" s="232"/>
      <c r="H536" s="233" t="s">
        <v>19</v>
      </c>
      <c r="I536" s="235"/>
      <c r="J536" s="232"/>
      <c r="K536" s="232"/>
      <c r="L536" s="236"/>
      <c r="M536" s="237"/>
      <c r="N536" s="238"/>
      <c r="O536" s="238"/>
      <c r="P536" s="238"/>
      <c r="Q536" s="238"/>
      <c r="R536" s="238"/>
      <c r="S536" s="238"/>
      <c r="T536" s="239"/>
      <c r="AT536" s="240" t="s">
        <v>195</v>
      </c>
      <c r="AU536" s="240" t="s">
        <v>88</v>
      </c>
      <c r="AV536" s="15" t="s">
        <v>86</v>
      </c>
      <c r="AW536" s="15" t="s">
        <v>35</v>
      </c>
      <c r="AX536" s="15" t="s">
        <v>78</v>
      </c>
      <c r="AY536" s="240" t="s">
        <v>174</v>
      </c>
    </row>
    <row r="537" spans="1:65" s="13" customFormat="1">
      <c r="B537" s="195"/>
      <c r="C537" s="196"/>
      <c r="D537" s="197" t="s">
        <v>195</v>
      </c>
      <c r="E537" s="198" t="s">
        <v>19</v>
      </c>
      <c r="F537" s="199" t="s">
        <v>870</v>
      </c>
      <c r="G537" s="196"/>
      <c r="H537" s="200">
        <v>8.98</v>
      </c>
      <c r="I537" s="201"/>
      <c r="J537" s="196"/>
      <c r="K537" s="196"/>
      <c r="L537" s="202"/>
      <c r="M537" s="203"/>
      <c r="N537" s="204"/>
      <c r="O537" s="204"/>
      <c r="P537" s="204"/>
      <c r="Q537" s="204"/>
      <c r="R537" s="204"/>
      <c r="S537" s="204"/>
      <c r="T537" s="205"/>
      <c r="AT537" s="206" t="s">
        <v>195</v>
      </c>
      <c r="AU537" s="206" t="s">
        <v>88</v>
      </c>
      <c r="AV537" s="13" t="s">
        <v>88</v>
      </c>
      <c r="AW537" s="13" t="s">
        <v>35</v>
      </c>
      <c r="AX537" s="13" t="s">
        <v>78</v>
      </c>
      <c r="AY537" s="206" t="s">
        <v>174</v>
      </c>
    </row>
    <row r="538" spans="1:65" s="15" customFormat="1">
      <c r="B538" s="231"/>
      <c r="C538" s="232"/>
      <c r="D538" s="197" t="s">
        <v>195</v>
      </c>
      <c r="E538" s="233" t="s">
        <v>19</v>
      </c>
      <c r="F538" s="234" t="s">
        <v>871</v>
      </c>
      <c r="G538" s="232"/>
      <c r="H538" s="233" t="s">
        <v>19</v>
      </c>
      <c r="I538" s="235"/>
      <c r="J538" s="232"/>
      <c r="K538" s="232"/>
      <c r="L538" s="236"/>
      <c r="M538" s="237"/>
      <c r="N538" s="238"/>
      <c r="O538" s="238"/>
      <c r="P538" s="238"/>
      <c r="Q538" s="238"/>
      <c r="R538" s="238"/>
      <c r="S538" s="238"/>
      <c r="T538" s="239"/>
      <c r="AT538" s="240" t="s">
        <v>195</v>
      </c>
      <c r="AU538" s="240" t="s">
        <v>88</v>
      </c>
      <c r="AV538" s="15" t="s">
        <v>86</v>
      </c>
      <c r="AW538" s="15" t="s">
        <v>35</v>
      </c>
      <c r="AX538" s="15" t="s">
        <v>78</v>
      </c>
      <c r="AY538" s="240" t="s">
        <v>174</v>
      </c>
    </row>
    <row r="539" spans="1:65" s="13" customFormat="1">
      <c r="B539" s="195"/>
      <c r="C539" s="196"/>
      <c r="D539" s="197" t="s">
        <v>195</v>
      </c>
      <c r="E539" s="198" t="s">
        <v>19</v>
      </c>
      <c r="F539" s="199" t="s">
        <v>872</v>
      </c>
      <c r="G539" s="196"/>
      <c r="H539" s="200">
        <v>3.04</v>
      </c>
      <c r="I539" s="201"/>
      <c r="J539" s="196"/>
      <c r="K539" s="196"/>
      <c r="L539" s="202"/>
      <c r="M539" s="203"/>
      <c r="N539" s="204"/>
      <c r="O539" s="204"/>
      <c r="P539" s="204"/>
      <c r="Q539" s="204"/>
      <c r="R539" s="204"/>
      <c r="S539" s="204"/>
      <c r="T539" s="205"/>
      <c r="AT539" s="206" t="s">
        <v>195</v>
      </c>
      <c r="AU539" s="206" t="s">
        <v>88</v>
      </c>
      <c r="AV539" s="13" t="s">
        <v>88</v>
      </c>
      <c r="AW539" s="13" t="s">
        <v>35</v>
      </c>
      <c r="AX539" s="13" t="s">
        <v>78</v>
      </c>
      <c r="AY539" s="206" t="s">
        <v>174</v>
      </c>
    </row>
    <row r="540" spans="1:65" s="14" customFormat="1">
      <c r="B540" s="207"/>
      <c r="C540" s="208"/>
      <c r="D540" s="197" t="s">
        <v>195</v>
      </c>
      <c r="E540" s="209" t="s">
        <v>19</v>
      </c>
      <c r="F540" s="210" t="s">
        <v>198</v>
      </c>
      <c r="G540" s="208"/>
      <c r="H540" s="211">
        <v>492.6</v>
      </c>
      <c r="I540" s="212"/>
      <c r="J540" s="208"/>
      <c r="K540" s="208"/>
      <c r="L540" s="213"/>
      <c r="M540" s="214"/>
      <c r="N540" s="215"/>
      <c r="O540" s="215"/>
      <c r="P540" s="215"/>
      <c r="Q540" s="215"/>
      <c r="R540" s="215"/>
      <c r="S540" s="215"/>
      <c r="T540" s="216"/>
      <c r="AT540" s="217" t="s">
        <v>195</v>
      </c>
      <c r="AU540" s="217" t="s">
        <v>88</v>
      </c>
      <c r="AV540" s="14" t="s">
        <v>181</v>
      </c>
      <c r="AW540" s="14" t="s">
        <v>35</v>
      </c>
      <c r="AX540" s="14" t="s">
        <v>86</v>
      </c>
      <c r="AY540" s="217" t="s">
        <v>174</v>
      </c>
    </row>
    <row r="541" spans="1:65" s="2" customFormat="1" ht="24.15" customHeight="1">
      <c r="A541" s="37"/>
      <c r="B541" s="38"/>
      <c r="C541" s="218" t="s">
        <v>873</v>
      </c>
      <c r="D541" s="218" t="s">
        <v>233</v>
      </c>
      <c r="E541" s="219" t="s">
        <v>874</v>
      </c>
      <c r="F541" s="220" t="s">
        <v>875</v>
      </c>
      <c r="G541" s="221" t="s">
        <v>179</v>
      </c>
      <c r="H541" s="222">
        <v>1.2410000000000001</v>
      </c>
      <c r="I541" s="223"/>
      <c r="J541" s="224">
        <f>ROUND(I541*H541,2)</f>
        <v>0</v>
      </c>
      <c r="K541" s="220" t="s">
        <v>180</v>
      </c>
      <c r="L541" s="225"/>
      <c r="M541" s="226" t="s">
        <v>19</v>
      </c>
      <c r="N541" s="227" t="s">
        <v>49</v>
      </c>
      <c r="O541" s="67"/>
      <c r="P541" s="186">
        <f>O541*H541</f>
        <v>0</v>
      </c>
      <c r="Q541" s="186">
        <v>0.55000000000000004</v>
      </c>
      <c r="R541" s="186">
        <f>Q541*H541</f>
        <v>0.6825500000000001</v>
      </c>
      <c r="S541" s="186">
        <v>0</v>
      </c>
      <c r="T541" s="187">
        <f>S541*H541</f>
        <v>0</v>
      </c>
      <c r="U541" s="37"/>
      <c r="V541" s="37"/>
      <c r="W541" s="37"/>
      <c r="X541" s="37"/>
      <c r="Y541" s="37"/>
      <c r="Z541" s="37"/>
      <c r="AA541" s="37"/>
      <c r="AB541" s="37"/>
      <c r="AC541" s="37"/>
      <c r="AD541" s="37"/>
      <c r="AE541" s="37"/>
      <c r="AR541" s="188" t="s">
        <v>355</v>
      </c>
      <c r="AT541" s="188" t="s">
        <v>233</v>
      </c>
      <c r="AU541" s="188" t="s">
        <v>88</v>
      </c>
      <c r="AY541" s="20" t="s">
        <v>174</v>
      </c>
      <c r="BE541" s="189">
        <f>IF(N541="základní",J541,0)</f>
        <v>0</v>
      </c>
      <c r="BF541" s="189">
        <f>IF(N541="snížená",J541,0)</f>
        <v>0</v>
      </c>
      <c r="BG541" s="189">
        <f>IF(N541="zákl. přenesená",J541,0)</f>
        <v>0</v>
      </c>
      <c r="BH541" s="189">
        <f>IF(N541="sníž. přenesená",J541,0)</f>
        <v>0</v>
      </c>
      <c r="BI541" s="189">
        <f>IF(N541="nulová",J541,0)</f>
        <v>0</v>
      </c>
      <c r="BJ541" s="20" t="s">
        <v>86</v>
      </c>
      <c r="BK541" s="189">
        <f>ROUND(I541*H541,2)</f>
        <v>0</v>
      </c>
      <c r="BL541" s="20" t="s">
        <v>267</v>
      </c>
      <c r="BM541" s="188" t="s">
        <v>876</v>
      </c>
    </row>
    <row r="542" spans="1:65" s="15" customFormat="1">
      <c r="B542" s="231"/>
      <c r="C542" s="232"/>
      <c r="D542" s="197" t="s">
        <v>195</v>
      </c>
      <c r="E542" s="233" t="s">
        <v>19</v>
      </c>
      <c r="F542" s="234" t="s">
        <v>824</v>
      </c>
      <c r="G542" s="232"/>
      <c r="H542" s="233" t="s">
        <v>19</v>
      </c>
      <c r="I542" s="235"/>
      <c r="J542" s="232"/>
      <c r="K542" s="232"/>
      <c r="L542" s="236"/>
      <c r="M542" s="237"/>
      <c r="N542" s="238"/>
      <c r="O542" s="238"/>
      <c r="P542" s="238"/>
      <c r="Q542" s="238"/>
      <c r="R542" s="238"/>
      <c r="S542" s="238"/>
      <c r="T542" s="239"/>
      <c r="AT542" s="240" t="s">
        <v>195</v>
      </c>
      <c r="AU542" s="240" t="s">
        <v>88</v>
      </c>
      <c r="AV542" s="15" t="s">
        <v>86</v>
      </c>
      <c r="AW542" s="15" t="s">
        <v>35</v>
      </c>
      <c r="AX542" s="15" t="s">
        <v>78</v>
      </c>
      <c r="AY542" s="240" t="s">
        <v>174</v>
      </c>
    </row>
    <row r="543" spans="1:65" s="15" customFormat="1">
      <c r="B543" s="231"/>
      <c r="C543" s="232"/>
      <c r="D543" s="197" t="s">
        <v>195</v>
      </c>
      <c r="E543" s="233" t="s">
        <v>19</v>
      </c>
      <c r="F543" s="234" t="s">
        <v>837</v>
      </c>
      <c r="G543" s="232"/>
      <c r="H543" s="233" t="s">
        <v>19</v>
      </c>
      <c r="I543" s="235"/>
      <c r="J543" s="232"/>
      <c r="K543" s="232"/>
      <c r="L543" s="236"/>
      <c r="M543" s="237"/>
      <c r="N543" s="238"/>
      <c r="O543" s="238"/>
      <c r="P543" s="238"/>
      <c r="Q543" s="238"/>
      <c r="R543" s="238"/>
      <c r="S543" s="238"/>
      <c r="T543" s="239"/>
      <c r="AT543" s="240" t="s">
        <v>195</v>
      </c>
      <c r="AU543" s="240" t="s">
        <v>88</v>
      </c>
      <c r="AV543" s="15" t="s">
        <v>86</v>
      </c>
      <c r="AW543" s="15" t="s">
        <v>35</v>
      </c>
      <c r="AX543" s="15" t="s">
        <v>78</v>
      </c>
      <c r="AY543" s="240" t="s">
        <v>174</v>
      </c>
    </row>
    <row r="544" spans="1:65" s="13" customFormat="1">
      <c r="B544" s="195"/>
      <c r="C544" s="196"/>
      <c r="D544" s="197" t="s">
        <v>195</v>
      </c>
      <c r="E544" s="198" t="s">
        <v>19</v>
      </c>
      <c r="F544" s="199" t="s">
        <v>838</v>
      </c>
      <c r="G544" s="196"/>
      <c r="H544" s="200">
        <v>52.5</v>
      </c>
      <c r="I544" s="201"/>
      <c r="J544" s="196"/>
      <c r="K544" s="196"/>
      <c r="L544" s="202"/>
      <c r="M544" s="203"/>
      <c r="N544" s="204"/>
      <c r="O544" s="204"/>
      <c r="P544" s="204"/>
      <c r="Q544" s="204"/>
      <c r="R544" s="204"/>
      <c r="S544" s="204"/>
      <c r="T544" s="205"/>
      <c r="AT544" s="206" t="s">
        <v>195</v>
      </c>
      <c r="AU544" s="206" t="s">
        <v>88</v>
      </c>
      <c r="AV544" s="13" t="s">
        <v>88</v>
      </c>
      <c r="AW544" s="13" t="s">
        <v>35</v>
      </c>
      <c r="AX544" s="13" t="s">
        <v>78</v>
      </c>
      <c r="AY544" s="206" t="s">
        <v>174</v>
      </c>
    </row>
    <row r="545" spans="2:51" s="15" customFormat="1">
      <c r="B545" s="231"/>
      <c r="C545" s="232"/>
      <c r="D545" s="197" t="s">
        <v>195</v>
      </c>
      <c r="E545" s="233" t="s">
        <v>19</v>
      </c>
      <c r="F545" s="234" t="s">
        <v>839</v>
      </c>
      <c r="G545" s="232"/>
      <c r="H545" s="233" t="s">
        <v>19</v>
      </c>
      <c r="I545" s="235"/>
      <c r="J545" s="232"/>
      <c r="K545" s="232"/>
      <c r="L545" s="236"/>
      <c r="M545" s="237"/>
      <c r="N545" s="238"/>
      <c r="O545" s="238"/>
      <c r="P545" s="238"/>
      <c r="Q545" s="238"/>
      <c r="R545" s="238"/>
      <c r="S545" s="238"/>
      <c r="T545" s="239"/>
      <c r="AT545" s="240" t="s">
        <v>195</v>
      </c>
      <c r="AU545" s="240" t="s">
        <v>88</v>
      </c>
      <c r="AV545" s="15" t="s">
        <v>86</v>
      </c>
      <c r="AW545" s="15" t="s">
        <v>35</v>
      </c>
      <c r="AX545" s="15" t="s">
        <v>78</v>
      </c>
      <c r="AY545" s="240" t="s">
        <v>174</v>
      </c>
    </row>
    <row r="546" spans="2:51" s="13" customFormat="1">
      <c r="B546" s="195"/>
      <c r="C546" s="196"/>
      <c r="D546" s="197" t="s">
        <v>195</v>
      </c>
      <c r="E546" s="198" t="s">
        <v>19</v>
      </c>
      <c r="F546" s="199" t="s">
        <v>840</v>
      </c>
      <c r="G546" s="196"/>
      <c r="H546" s="200">
        <v>7</v>
      </c>
      <c r="I546" s="201"/>
      <c r="J546" s="196"/>
      <c r="K546" s="196"/>
      <c r="L546" s="202"/>
      <c r="M546" s="203"/>
      <c r="N546" s="204"/>
      <c r="O546" s="204"/>
      <c r="P546" s="204"/>
      <c r="Q546" s="204"/>
      <c r="R546" s="204"/>
      <c r="S546" s="204"/>
      <c r="T546" s="205"/>
      <c r="AT546" s="206" t="s">
        <v>195</v>
      </c>
      <c r="AU546" s="206" t="s">
        <v>88</v>
      </c>
      <c r="AV546" s="13" t="s">
        <v>88</v>
      </c>
      <c r="AW546" s="13" t="s">
        <v>35</v>
      </c>
      <c r="AX546" s="13" t="s">
        <v>78</v>
      </c>
      <c r="AY546" s="206" t="s">
        <v>174</v>
      </c>
    </row>
    <row r="547" spans="2:51" s="15" customFormat="1">
      <c r="B547" s="231"/>
      <c r="C547" s="232"/>
      <c r="D547" s="197" t="s">
        <v>195</v>
      </c>
      <c r="E547" s="233" t="s">
        <v>19</v>
      </c>
      <c r="F547" s="234" t="s">
        <v>841</v>
      </c>
      <c r="G547" s="232"/>
      <c r="H547" s="233" t="s">
        <v>19</v>
      </c>
      <c r="I547" s="235"/>
      <c r="J547" s="232"/>
      <c r="K547" s="232"/>
      <c r="L547" s="236"/>
      <c r="M547" s="237"/>
      <c r="N547" s="238"/>
      <c r="O547" s="238"/>
      <c r="P547" s="238"/>
      <c r="Q547" s="238"/>
      <c r="R547" s="238"/>
      <c r="S547" s="238"/>
      <c r="T547" s="239"/>
      <c r="AT547" s="240" t="s">
        <v>195</v>
      </c>
      <c r="AU547" s="240" t="s">
        <v>88</v>
      </c>
      <c r="AV547" s="15" t="s">
        <v>86</v>
      </c>
      <c r="AW547" s="15" t="s">
        <v>35</v>
      </c>
      <c r="AX547" s="15" t="s">
        <v>78</v>
      </c>
      <c r="AY547" s="240" t="s">
        <v>174</v>
      </c>
    </row>
    <row r="548" spans="2:51" s="13" customFormat="1">
      <c r="B548" s="195"/>
      <c r="C548" s="196"/>
      <c r="D548" s="197" t="s">
        <v>195</v>
      </c>
      <c r="E548" s="198" t="s">
        <v>19</v>
      </c>
      <c r="F548" s="199" t="s">
        <v>842</v>
      </c>
      <c r="G548" s="196"/>
      <c r="H548" s="200">
        <v>1.74</v>
      </c>
      <c r="I548" s="201"/>
      <c r="J548" s="196"/>
      <c r="K548" s="196"/>
      <c r="L548" s="202"/>
      <c r="M548" s="203"/>
      <c r="N548" s="204"/>
      <c r="O548" s="204"/>
      <c r="P548" s="204"/>
      <c r="Q548" s="204"/>
      <c r="R548" s="204"/>
      <c r="S548" s="204"/>
      <c r="T548" s="205"/>
      <c r="AT548" s="206" t="s">
        <v>195</v>
      </c>
      <c r="AU548" s="206" t="s">
        <v>88</v>
      </c>
      <c r="AV548" s="13" t="s">
        <v>88</v>
      </c>
      <c r="AW548" s="13" t="s">
        <v>35</v>
      </c>
      <c r="AX548" s="13" t="s">
        <v>78</v>
      </c>
      <c r="AY548" s="206" t="s">
        <v>174</v>
      </c>
    </row>
    <row r="549" spans="2:51" s="15" customFormat="1">
      <c r="B549" s="231"/>
      <c r="C549" s="232"/>
      <c r="D549" s="197" t="s">
        <v>195</v>
      </c>
      <c r="E549" s="233" t="s">
        <v>19</v>
      </c>
      <c r="F549" s="234" t="s">
        <v>843</v>
      </c>
      <c r="G549" s="232"/>
      <c r="H549" s="233" t="s">
        <v>19</v>
      </c>
      <c r="I549" s="235"/>
      <c r="J549" s="232"/>
      <c r="K549" s="232"/>
      <c r="L549" s="236"/>
      <c r="M549" s="237"/>
      <c r="N549" s="238"/>
      <c r="O549" s="238"/>
      <c r="P549" s="238"/>
      <c r="Q549" s="238"/>
      <c r="R549" s="238"/>
      <c r="S549" s="238"/>
      <c r="T549" s="239"/>
      <c r="AT549" s="240" t="s">
        <v>195</v>
      </c>
      <c r="AU549" s="240" t="s">
        <v>88</v>
      </c>
      <c r="AV549" s="15" t="s">
        <v>86</v>
      </c>
      <c r="AW549" s="15" t="s">
        <v>35</v>
      </c>
      <c r="AX549" s="15" t="s">
        <v>78</v>
      </c>
      <c r="AY549" s="240" t="s">
        <v>174</v>
      </c>
    </row>
    <row r="550" spans="2:51" s="13" customFormat="1">
      <c r="B550" s="195"/>
      <c r="C550" s="196"/>
      <c r="D550" s="197" t="s">
        <v>195</v>
      </c>
      <c r="E550" s="198" t="s">
        <v>19</v>
      </c>
      <c r="F550" s="199" t="s">
        <v>844</v>
      </c>
      <c r="G550" s="196"/>
      <c r="H550" s="200">
        <v>4.34</v>
      </c>
      <c r="I550" s="201"/>
      <c r="J550" s="196"/>
      <c r="K550" s="196"/>
      <c r="L550" s="202"/>
      <c r="M550" s="203"/>
      <c r="N550" s="204"/>
      <c r="O550" s="204"/>
      <c r="P550" s="204"/>
      <c r="Q550" s="204"/>
      <c r="R550" s="204"/>
      <c r="S550" s="204"/>
      <c r="T550" s="205"/>
      <c r="AT550" s="206" t="s">
        <v>195</v>
      </c>
      <c r="AU550" s="206" t="s">
        <v>88</v>
      </c>
      <c r="AV550" s="13" t="s">
        <v>88</v>
      </c>
      <c r="AW550" s="13" t="s">
        <v>35</v>
      </c>
      <c r="AX550" s="13" t="s">
        <v>78</v>
      </c>
      <c r="AY550" s="206" t="s">
        <v>174</v>
      </c>
    </row>
    <row r="551" spans="2:51" s="15" customFormat="1">
      <c r="B551" s="231"/>
      <c r="C551" s="232"/>
      <c r="D551" s="197" t="s">
        <v>195</v>
      </c>
      <c r="E551" s="233" t="s">
        <v>19</v>
      </c>
      <c r="F551" s="234" t="s">
        <v>845</v>
      </c>
      <c r="G551" s="232"/>
      <c r="H551" s="233" t="s">
        <v>19</v>
      </c>
      <c r="I551" s="235"/>
      <c r="J551" s="232"/>
      <c r="K551" s="232"/>
      <c r="L551" s="236"/>
      <c r="M551" s="237"/>
      <c r="N551" s="238"/>
      <c r="O551" s="238"/>
      <c r="P551" s="238"/>
      <c r="Q551" s="238"/>
      <c r="R551" s="238"/>
      <c r="S551" s="238"/>
      <c r="T551" s="239"/>
      <c r="AT551" s="240" t="s">
        <v>195</v>
      </c>
      <c r="AU551" s="240" t="s">
        <v>88</v>
      </c>
      <c r="AV551" s="15" t="s">
        <v>86</v>
      </c>
      <c r="AW551" s="15" t="s">
        <v>35</v>
      </c>
      <c r="AX551" s="15" t="s">
        <v>78</v>
      </c>
      <c r="AY551" s="240" t="s">
        <v>174</v>
      </c>
    </row>
    <row r="552" spans="2:51" s="13" customFormat="1">
      <c r="B552" s="195"/>
      <c r="C552" s="196"/>
      <c r="D552" s="197" t="s">
        <v>195</v>
      </c>
      <c r="E552" s="198" t="s">
        <v>19</v>
      </c>
      <c r="F552" s="199" t="s">
        <v>846</v>
      </c>
      <c r="G552" s="196"/>
      <c r="H552" s="200">
        <v>0.92</v>
      </c>
      <c r="I552" s="201"/>
      <c r="J552" s="196"/>
      <c r="K552" s="196"/>
      <c r="L552" s="202"/>
      <c r="M552" s="203"/>
      <c r="N552" s="204"/>
      <c r="O552" s="204"/>
      <c r="P552" s="204"/>
      <c r="Q552" s="204"/>
      <c r="R552" s="204"/>
      <c r="S552" s="204"/>
      <c r="T552" s="205"/>
      <c r="AT552" s="206" t="s">
        <v>195</v>
      </c>
      <c r="AU552" s="206" t="s">
        <v>88</v>
      </c>
      <c r="AV552" s="13" t="s">
        <v>88</v>
      </c>
      <c r="AW552" s="13" t="s">
        <v>35</v>
      </c>
      <c r="AX552" s="13" t="s">
        <v>78</v>
      </c>
      <c r="AY552" s="206" t="s">
        <v>174</v>
      </c>
    </row>
    <row r="553" spans="2:51" s="15" customFormat="1">
      <c r="B553" s="231"/>
      <c r="C553" s="232"/>
      <c r="D553" s="197" t="s">
        <v>195</v>
      </c>
      <c r="E553" s="233" t="s">
        <v>19</v>
      </c>
      <c r="F553" s="234" t="s">
        <v>847</v>
      </c>
      <c r="G553" s="232"/>
      <c r="H553" s="233" t="s">
        <v>19</v>
      </c>
      <c r="I553" s="235"/>
      <c r="J553" s="232"/>
      <c r="K553" s="232"/>
      <c r="L553" s="236"/>
      <c r="M553" s="237"/>
      <c r="N553" s="238"/>
      <c r="O553" s="238"/>
      <c r="P553" s="238"/>
      <c r="Q553" s="238"/>
      <c r="R553" s="238"/>
      <c r="S553" s="238"/>
      <c r="T553" s="239"/>
      <c r="AT553" s="240" t="s">
        <v>195</v>
      </c>
      <c r="AU553" s="240" t="s">
        <v>88</v>
      </c>
      <c r="AV553" s="15" t="s">
        <v>86</v>
      </c>
      <c r="AW553" s="15" t="s">
        <v>35</v>
      </c>
      <c r="AX553" s="15" t="s">
        <v>78</v>
      </c>
      <c r="AY553" s="240" t="s">
        <v>174</v>
      </c>
    </row>
    <row r="554" spans="2:51" s="13" customFormat="1">
      <c r="B554" s="195"/>
      <c r="C554" s="196"/>
      <c r="D554" s="197" t="s">
        <v>195</v>
      </c>
      <c r="E554" s="198" t="s">
        <v>19</v>
      </c>
      <c r="F554" s="199" t="s">
        <v>848</v>
      </c>
      <c r="G554" s="196"/>
      <c r="H554" s="200">
        <v>40.200000000000003</v>
      </c>
      <c r="I554" s="201"/>
      <c r="J554" s="196"/>
      <c r="K554" s="196"/>
      <c r="L554" s="202"/>
      <c r="M554" s="203"/>
      <c r="N554" s="204"/>
      <c r="O554" s="204"/>
      <c r="P554" s="204"/>
      <c r="Q554" s="204"/>
      <c r="R554" s="204"/>
      <c r="S554" s="204"/>
      <c r="T554" s="205"/>
      <c r="AT554" s="206" t="s">
        <v>195</v>
      </c>
      <c r="AU554" s="206" t="s">
        <v>88</v>
      </c>
      <c r="AV554" s="13" t="s">
        <v>88</v>
      </c>
      <c r="AW554" s="13" t="s">
        <v>35</v>
      </c>
      <c r="AX554" s="13" t="s">
        <v>78</v>
      </c>
      <c r="AY554" s="206" t="s">
        <v>174</v>
      </c>
    </row>
    <row r="555" spans="2:51" s="15" customFormat="1">
      <c r="B555" s="231"/>
      <c r="C555" s="232"/>
      <c r="D555" s="197" t="s">
        <v>195</v>
      </c>
      <c r="E555" s="233" t="s">
        <v>19</v>
      </c>
      <c r="F555" s="234" t="s">
        <v>849</v>
      </c>
      <c r="G555" s="232"/>
      <c r="H555" s="233" t="s">
        <v>19</v>
      </c>
      <c r="I555" s="235"/>
      <c r="J555" s="232"/>
      <c r="K555" s="232"/>
      <c r="L555" s="236"/>
      <c r="M555" s="237"/>
      <c r="N555" s="238"/>
      <c r="O555" s="238"/>
      <c r="P555" s="238"/>
      <c r="Q555" s="238"/>
      <c r="R555" s="238"/>
      <c r="S555" s="238"/>
      <c r="T555" s="239"/>
      <c r="AT555" s="240" t="s">
        <v>195</v>
      </c>
      <c r="AU555" s="240" t="s">
        <v>88</v>
      </c>
      <c r="AV555" s="15" t="s">
        <v>86</v>
      </c>
      <c r="AW555" s="15" t="s">
        <v>35</v>
      </c>
      <c r="AX555" s="15" t="s">
        <v>78</v>
      </c>
      <c r="AY555" s="240" t="s">
        <v>174</v>
      </c>
    </row>
    <row r="556" spans="2:51" s="13" customFormat="1">
      <c r="B556" s="195"/>
      <c r="C556" s="196"/>
      <c r="D556" s="197" t="s">
        <v>195</v>
      </c>
      <c r="E556" s="198" t="s">
        <v>19</v>
      </c>
      <c r="F556" s="199" t="s">
        <v>850</v>
      </c>
      <c r="G556" s="196"/>
      <c r="H556" s="200">
        <v>8.84</v>
      </c>
      <c r="I556" s="201"/>
      <c r="J556" s="196"/>
      <c r="K556" s="196"/>
      <c r="L556" s="202"/>
      <c r="M556" s="203"/>
      <c r="N556" s="204"/>
      <c r="O556" s="204"/>
      <c r="P556" s="204"/>
      <c r="Q556" s="204"/>
      <c r="R556" s="204"/>
      <c r="S556" s="204"/>
      <c r="T556" s="205"/>
      <c r="AT556" s="206" t="s">
        <v>195</v>
      </c>
      <c r="AU556" s="206" t="s">
        <v>88</v>
      </c>
      <c r="AV556" s="13" t="s">
        <v>88</v>
      </c>
      <c r="AW556" s="13" t="s">
        <v>35</v>
      </c>
      <c r="AX556" s="13" t="s">
        <v>78</v>
      </c>
      <c r="AY556" s="206" t="s">
        <v>174</v>
      </c>
    </row>
    <row r="557" spans="2:51" s="15" customFormat="1">
      <c r="B557" s="231"/>
      <c r="C557" s="232"/>
      <c r="D557" s="197" t="s">
        <v>195</v>
      </c>
      <c r="E557" s="233" t="s">
        <v>19</v>
      </c>
      <c r="F557" s="234" t="s">
        <v>826</v>
      </c>
      <c r="G557" s="232"/>
      <c r="H557" s="233" t="s">
        <v>19</v>
      </c>
      <c r="I557" s="235"/>
      <c r="J557" s="232"/>
      <c r="K557" s="232"/>
      <c r="L557" s="236"/>
      <c r="M557" s="237"/>
      <c r="N557" s="238"/>
      <c r="O557" s="238"/>
      <c r="P557" s="238"/>
      <c r="Q557" s="238"/>
      <c r="R557" s="238"/>
      <c r="S557" s="238"/>
      <c r="T557" s="239"/>
      <c r="AT557" s="240" t="s">
        <v>195</v>
      </c>
      <c r="AU557" s="240" t="s">
        <v>88</v>
      </c>
      <c r="AV557" s="15" t="s">
        <v>86</v>
      </c>
      <c r="AW557" s="15" t="s">
        <v>35</v>
      </c>
      <c r="AX557" s="15" t="s">
        <v>78</v>
      </c>
      <c r="AY557" s="240" t="s">
        <v>174</v>
      </c>
    </row>
    <row r="558" spans="2:51" s="15" customFormat="1">
      <c r="B558" s="231"/>
      <c r="C558" s="232"/>
      <c r="D558" s="197" t="s">
        <v>195</v>
      </c>
      <c r="E558" s="233" t="s">
        <v>19</v>
      </c>
      <c r="F558" s="234" t="s">
        <v>851</v>
      </c>
      <c r="G558" s="232"/>
      <c r="H558" s="233" t="s">
        <v>19</v>
      </c>
      <c r="I558" s="235"/>
      <c r="J558" s="232"/>
      <c r="K558" s="232"/>
      <c r="L558" s="236"/>
      <c r="M558" s="237"/>
      <c r="N558" s="238"/>
      <c r="O558" s="238"/>
      <c r="P558" s="238"/>
      <c r="Q558" s="238"/>
      <c r="R558" s="238"/>
      <c r="S558" s="238"/>
      <c r="T558" s="239"/>
      <c r="AT558" s="240" t="s">
        <v>195</v>
      </c>
      <c r="AU558" s="240" t="s">
        <v>88</v>
      </c>
      <c r="AV558" s="15" t="s">
        <v>86</v>
      </c>
      <c r="AW558" s="15" t="s">
        <v>35</v>
      </c>
      <c r="AX558" s="15" t="s">
        <v>78</v>
      </c>
      <c r="AY558" s="240" t="s">
        <v>174</v>
      </c>
    </row>
    <row r="559" spans="2:51" s="13" customFormat="1">
      <c r="B559" s="195"/>
      <c r="C559" s="196"/>
      <c r="D559" s="197" t="s">
        <v>195</v>
      </c>
      <c r="E559" s="198" t="s">
        <v>19</v>
      </c>
      <c r="F559" s="199" t="s">
        <v>852</v>
      </c>
      <c r="G559" s="196"/>
      <c r="H559" s="200">
        <v>15.28</v>
      </c>
      <c r="I559" s="201"/>
      <c r="J559" s="196"/>
      <c r="K559" s="196"/>
      <c r="L559" s="202"/>
      <c r="M559" s="203"/>
      <c r="N559" s="204"/>
      <c r="O559" s="204"/>
      <c r="P559" s="204"/>
      <c r="Q559" s="204"/>
      <c r="R559" s="204"/>
      <c r="S559" s="204"/>
      <c r="T559" s="205"/>
      <c r="AT559" s="206" t="s">
        <v>195</v>
      </c>
      <c r="AU559" s="206" t="s">
        <v>88</v>
      </c>
      <c r="AV559" s="13" t="s">
        <v>88</v>
      </c>
      <c r="AW559" s="13" t="s">
        <v>35</v>
      </c>
      <c r="AX559" s="13" t="s">
        <v>78</v>
      </c>
      <c r="AY559" s="206" t="s">
        <v>174</v>
      </c>
    </row>
    <row r="560" spans="2:51" s="15" customFormat="1">
      <c r="B560" s="231"/>
      <c r="C560" s="232"/>
      <c r="D560" s="197" t="s">
        <v>195</v>
      </c>
      <c r="E560" s="233" t="s">
        <v>19</v>
      </c>
      <c r="F560" s="234" t="s">
        <v>853</v>
      </c>
      <c r="G560" s="232"/>
      <c r="H560" s="233" t="s">
        <v>19</v>
      </c>
      <c r="I560" s="235"/>
      <c r="J560" s="232"/>
      <c r="K560" s="232"/>
      <c r="L560" s="236"/>
      <c r="M560" s="237"/>
      <c r="N560" s="238"/>
      <c r="O560" s="238"/>
      <c r="P560" s="238"/>
      <c r="Q560" s="238"/>
      <c r="R560" s="238"/>
      <c r="S560" s="238"/>
      <c r="T560" s="239"/>
      <c r="AT560" s="240" t="s">
        <v>195</v>
      </c>
      <c r="AU560" s="240" t="s">
        <v>88</v>
      </c>
      <c r="AV560" s="15" t="s">
        <v>86</v>
      </c>
      <c r="AW560" s="15" t="s">
        <v>35</v>
      </c>
      <c r="AX560" s="15" t="s">
        <v>78</v>
      </c>
      <c r="AY560" s="240" t="s">
        <v>174</v>
      </c>
    </row>
    <row r="561" spans="2:51" s="13" customFormat="1">
      <c r="B561" s="195"/>
      <c r="C561" s="196"/>
      <c r="D561" s="197" t="s">
        <v>195</v>
      </c>
      <c r="E561" s="198" t="s">
        <v>19</v>
      </c>
      <c r="F561" s="199" t="s">
        <v>854</v>
      </c>
      <c r="G561" s="196"/>
      <c r="H561" s="200">
        <v>122.24</v>
      </c>
      <c r="I561" s="201"/>
      <c r="J561" s="196"/>
      <c r="K561" s="196"/>
      <c r="L561" s="202"/>
      <c r="M561" s="203"/>
      <c r="N561" s="204"/>
      <c r="O561" s="204"/>
      <c r="P561" s="204"/>
      <c r="Q561" s="204"/>
      <c r="R561" s="204"/>
      <c r="S561" s="204"/>
      <c r="T561" s="205"/>
      <c r="AT561" s="206" t="s">
        <v>195</v>
      </c>
      <c r="AU561" s="206" t="s">
        <v>88</v>
      </c>
      <c r="AV561" s="13" t="s">
        <v>88</v>
      </c>
      <c r="AW561" s="13" t="s">
        <v>35</v>
      </c>
      <c r="AX561" s="13" t="s">
        <v>78</v>
      </c>
      <c r="AY561" s="206" t="s">
        <v>174</v>
      </c>
    </row>
    <row r="562" spans="2:51" s="15" customFormat="1">
      <c r="B562" s="231"/>
      <c r="C562" s="232"/>
      <c r="D562" s="197" t="s">
        <v>195</v>
      </c>
      <c r="E562" s="233" t="s">
        <v>19</v>
      </c>
      <c r="F562" s="234" t="s">
        <v>855</v>
      </c>
      <c r="G562" s="232"/>
      <c r="H562" s="233" t="s">
        <v>19</v>
      </c>
      <c r="I562" s="235"/>
      <c r="J562" s="232"/>
      <c r="K562" s="232"/>
      <c r="L562" s="236"/>
      <c r="M562" s="237"/>
      <c r="N562" s="238"/>
      <c r="O562" s="238"/>
      <c r="P562" s="238"/>
      <c r="Q562" s="238"/>
      <c r="R562" s="238"/>
      <c r="S562" s="238"/>
      <c r="T562" s="239"/>
      <c r="AT562" s="240" t="s">
        <v>195</v>
      </c>
      <c r="AU562" s="240" t="s">
        <v>88</v>
      </c>
      <c r="AV562" s="15" t="s">
        <v>86</v>
      </c>
      <c r="AW562" s="15" t="s">
        <v>35</v>
      </c>
      <c r="AX562" s="15" t="s">
        <v>78</v>
      </c>
      <c r="AY562" s="240" t="s">
        <v>174</v>
      </c>
    </row>
    <row r="563" spans="2:51" s="13" customFormat="1">
      <c r="B563" s="195"/>
      <c r="C563" s="196"/>
      <c r="D563" s="197" t="s">
        <v>195</v>
      </c>
      <c r="E563" s="198" t="s">
        <v>19</v>
      </c>
      <c r="F563" s="199" t="s">
        <v>856</v>
      </c>
      <c r="G563" s="196"/>
      <c r="H563" s="200">
        <v>24.32</v>
      </c>
      <c r="I563" s="201"/>
      <c r="J563" s="196"/>
      <c r="K563" s="196"/>
      <c r="L563" s="202"/>
      <c r="M563" s="203"/>
      <c r="N563" s="204"/>
      <c r="O563" s="204"/>
      <c r="P563" s="204"/>
      <c r="Q563" s="204"/>
      <c r="R563" s="204"/>
      <c r="S563" s="204"/>
      <c r="T563" s="205"/>
      <c r="AT563" s="206" t="s">
        <v>195</v>
      </c>
      <c r="AU563" s="206" t="s">
        <v>88</v>
      </c>
      <c r="AV563" s="13" t="s">
        <v>88</v>
      </c>
      <c r="AW563" s="13" t="s">
        <v>35</v>
      </c>
      <c r="AX563" s="13" t="s">
        <v>78</v>
      </c>
      <c r="AY563" s="206" t="s">
        <v>174</v>
      </c>
    </row>
    <row r="564" spans="2:51" s="15" customFormat="1">
      <c r="B564" s="231"/>
      <c r="C564" s="232"/>
      <c r="D564" s="197" t="s">
        <v>195</v>
      </c>
      <c r="E564" s="233" t="s">
        <v>19</v>
      </c>
      <c r="F564" s="234" t="s">
        <v>857</v>
      </c>
      <c r="G564" s="232"/>
      <c r="H564" s="233" t="s">
        <v>19</v>
      </c>
      <c r="I564" s="235"/>
      <c r="J564" s="232"/>
      <c r="K564" s="232"/>
      <c r="L564" s="236"/>
      <c r="M564" s="237"/>
      <c r="N564" s="238"/>
      <c r="O564" s="238"/>
      <c r="P564" s="238"/>
      <c r="Q564" s="238"/>
      <c r="R564" s="238"/>
      <c r="S564" s="238"/>
      <c r="T564" s="239"/>
      <c r="AT564" s="240" t="s">
        <v>195</v>
      </c>
      <c r="AU564" s="240" t="s">
        <v>88</v>
      </c>
      <c r="AV564" s="15" t="s">
        <v>86</v>
      </c>
      <c r="AW564" s="15" t="s">
        <v>35</v>
      </c>
      <c r="AX564" s="15" t="s">
        <v>78</v>
      </c>
      <c r="AY564" s="240" t="s">
        <v>174</v>
      </c>
    </row>
    <row r="565" spans="2:51" s="13" customFormat="1">
      <c r="B565" s="195"/>
      <c r="C565" s="196"/>
      <c r="D565" s="197" t="s">
        <v>195</v>
      </c>
      <c r="E565" s="198" t="s">
        <v>19</v>
      </c>
      <c r="F565" s="199" t="s">
        <v>858</v>
      </c>
      <c r="G565" s="196"/>
      <c r="H565" s="200">
        <v>72.64</v>
      </c>
      <c r="I565" s="201"/>
      <c r="J565" s="196"/>
      <c r="K565" s="196"/>
      <c r="L565" s="202"/>
      <c r="M565" s="203"/>
      <c r="N565" s="204"/>
      <c r="O565" s="204"/>
      <c r="P565" s="204"/>
      <c r="Q565" s="204"/>
      <c r="R565" s="204"/>
      <c r="S565" s="204"/>
      <c r="T565" s="205"/>
      <c r="AT565" s="206" t="s">
        <v>195</v>
      </c>
      <c r="AU565" s="206" t="s">
        <v>88</v>
      </c>
      <c r="AV565" s="13" t="s">
        <v>88</v>
      </c>
      <c r="AW565" s="13" t="s">
        <v>35</v>
      </c>
      <c r="AX565" s="13" t="s">
        <v>78</v>
      </c>
      <c r="AY565" s="206" t="s">
        <v>174</v>
      </c>
    </row>
    <row r="566" spans="2:51" s="15" customFormat="1">
      <c r="B566" s="231"/>
      <c r="C566" s="232"/>
      <c r="D566" s="197" t="s">
        <v>195</v>
      </c>
      <c r="E566" s="233" t="s">
        <v>19</v>
      </c>
      <c r="F566" s="234" t="s">
        <v>859</v>
      </c>
      <c r="G566" s="232"/>
      <c r="H566" s="233" t="s">
        <v>19</v>
      </c>
      <c r="I566" s="235"/>
      <c r="J566" s="232"/>
      <c r="K566" s="232"/>
      <c r="L566" s="236"/>
      <c r="M566" s="237"/>
      <c r="N566" s="238"/>
      <c r="O566" s="238"/>
      <c r="P566" s="238"/>
      <c r="Q566" s="238"/>
      <c r="R566" s="238"/>
      <c r="S566" s="238"/>
      <c r="T566" s="239"/>
      <c r="AT566" s="240" t="s">
        <v>195</v>
      </c>
      <c r="AU566" s="240" t="s">
        <v>88</v>
      </c>
      <c r="AV566" s="15" t="s">
        <v>86</v>
      </c>
      <c r="AW566" s="15" t="s">
        <v>35</v>
      </c>
      <c r="AX566" s="15" t="s">
        <v>78</v>
      </c>
      <c r="AY566" s="240" t="s">
        <v>174</v>
      </c>
    </row>
    <row r="567" spans="2:51" s="13" customFormat="1">
      <c r="B567" s="195"/>
      <c r="C567" s="196"/>
      <c r="D567" s="197" t="s">
        <v>195</v>
      </c>
      <c r="E567" s="198" t="s">
        <v>19</v>
      </c>
      <c r="F567" s="199" t="s">
        <v>860</v>
      </c>
      <c r="G567" s="196"/>
      <c r="H567" s="200">
        <v>13.8</v>
      </c>
      <c r="I567" s="201"/>
      <c r="J567" s="196"/>
      <c r="K567" s="196"/>
      <c r="L567" s="202"/>
      <c r="M567" s="203"/>
      <c r="N567" s="204"/>
      <c r="O567" s="204"/>
      <c r="P567" s="204"/>
      <c r="Q567" s="204"/>
      <c r="R567" s="204"/>
      <c r="S567" s="204"/>
      <c r="T567" s="205"/>
      <c r="AT567" s="206" t="s">
        <v>195</v>
      </c>
      <c r="AU567" s="206" t="s">
        <v>88</v>
      </c>
      <c r="AV567" s="13" t="s">
        <v>88</v>
      </c>
      <c r="AW567" s="13" t="s">
        <v>35</v>
      </c>
      <c r="AX567" s="13" t="s">
        <v>78</v>
      </c>
      <c r="AY567" s="206" t="s">
        <v>174</v>
      </c>
    </row>
    <row r="568" spans="2:51" s="15" customFormat="1">
      <c r="B568" s="231"/>
      <c r="C568" s="232"/>
      <c r="D568" s="197" t="s">
        <v>195</v>
      </c>
      <c r="E568" s="233" t="s">
        <v>19</v>
      </c>
      <c r="F568" s="234" t="s">
        <v>829</v>
      </c>
      <c r="G568" s="232"/>
      <c r="H568" s="233" t="s">
        <v>19</v>
      </c>
      <c r="I568" s="235"/>
      <c r="J568" s="232"/>
      <c r="K568" s="232"/>
      <c r="L568" s="236"/>
      <c r="M568" s="237"/>
      <c r="N568" s="238"/>
      <c r="O568" s="238"/>
      <c r="P568" s="238"/>
      <c r="Q568" s="238"/>
      <c r="R568" s="238"/>
      <c r="S568" s="238"/>
      <c r="T568" s="239"/>
      <c r="AT568" s="240" t="s">
        <v>195</v>
      </c>
      <c r="AU568" s="240" t="s">
        <v>88</v>
      </c>
      <c r="AV568" s="15" t="s">
        <v>86</v>
      </c>
      <c r="AW568" s="15" t="s">
        <v>35</v>
      </c>
      <c r="AX568" s="15" t="s">
        <v>78</v>
      </c>
      <c r="AY568" s="240" t="s">
        <v>174</v>
      </c>
    </row>
    <row r="569" spans="2:51" s="15" customFormat="1">
      <c r="B569" s="231"/>
      <c r="C569" s="232"/>
      <c r="D569" s="197" t="s">
        <v>195</v>
      </c>
      <c r="E569" s="233" t="s">
        <v>19</v>
      </c>
      <c r="F569" s="234" t="s">
        <v>861</v>
      </c>
      <c r="G569" s="232"/>
      <c r="H569" s="233" t="s">
        <v>19</v>
      </c>
      <c r="I569" s="235"/>
      <c r="J569" s="232"/>
      <c r="K569" s="232"/>
      <c r="L569" s="236"/>
      <c r="M569" s="237"/>
      <c r="N569" s="238"/>
      <c r="O569" s="238"/>
      <c r="P569" s="238"/>
      <c r="Q569" s="238"/>
      <c r="R569" s="238"/>
      <c r="S569" s="238"/>
      <c r="T569" s="239"/>
      <c r="AT569" s="240" t="s">
        <v>195</v>
      </c>
      <c r="AU569" s="240" t="s">
        <v>88</v>
      </c>
      <c r="AV569" s="15" t="s">
        <v>86</v>
      </c>
      <c r="AW569" s="15" t="s">
        <v>35</v>
      </c>
      <c r="AX569" s="15" t="s">
        <v>78</v>
      </c>
      <c r="AY569" s="240" t="s">
        <v>174</v>
      </c>
    </row>
    <row r="570" spans="2:51" s="13" customFormat="1">
      <c r="B570" s="195"/>
      <c r="C570" s="196"/>
      <c r="D570" s="197" t="s">
        <v>195</v>
      </c>
      <c r="E570" s="198" t="s">
        <v>19</v>
      </c>
      <c r="F570" s="199" t="s">
        <v>862</v>
      </c>
      <c r="G570" s="196"/>
      <c r="H570" s="200">
        <v>73.5</v>
      </c>
      <c r="I570" s="201"/>
      <c r="J570" s="196"/>
      <c r="K570" s="196"/>
      <c r="L570" s="202"/>
      <c r="M570" s="203"/>
      <c r="N570" s="204"/>
      <c r="O570" s="204"/>
      <c r="P570" s="204"/>
      <c r="Q570" s="204"/>
      <c r="R570" s="204"/>
      <c r="S570" s="204"/>
      <c r="T570" s="205"/>
      <c r="AT570" s="206" t="s">
        <v>195</v>
      </c>
      <c r="AU570" s="206" t="s">
        <v>88</v>
      </c>
      <c r="AV570" s="13" t="s">
        <v>88</v>
      </c>
      <c r="AW570" s="13" t="s">
        <v>35</v>
      </c>
      <c r="AX570" s="13" t="s">
        <v>78</v>
      </c>
      <c r="AY570" s="206" t="s">
        <v>174</v>
      </c>
    </row>
    <row r="571" spans="2:51" s="15" customFormat="1">
      <c r="B571" s="231"/>
      <c r="C571" s="232"/>
      <c r="D571" s="197" t="s">
        <v>195</v>
      </c>
      <c r="E571" s="233" t="s">
        <v>19</v>
      </c>
      <c r="F571" s="234" t="s">
        <v>863</v>
      </c>
      <c r="G571" s="232"/>
      <c r="H571" s="233" t="s">
        <v>19</v>
      </c>
      <c r="I571" s="235"/>
      <c r="J571" s="232"/>
      <c r="K571" s="232"/>
      <c r="L571" s="236"/>
      <c r="M571" s="237"/>
      <c r="N571" s="238"/>
      <c r="O571" s="238"/>
      <c r="P571" s="238"/>
      <c r="Q571" s="238"/>
      <c r="R571" s="238"/>
      <c r="S571" s="238"/>
      <c r="T571" s="239"/>
      <c r="AT571" s="240" t="s">
        <v>195</v>
      </c>
      <c r="AU571" s="240" t="s">
        <v>88</v>
      </c>
      <c r="AV571" s="15" t="s">
        <v>86</v>
      </c>
      <c r="AW571" s="15" t="s">
        <v>35</v>
      </c>
      <c r="AX571" s="15" t="s">
        <v>78</v>
      </c>
      <c r="AY571" s="240" t="s">
        <v>174</v>
      </c>
    </row>
    <row r="572" spans="2:51" s="13" customFormat="1">
      <c r="B572" s="195"/>
      <c r="C572" s="196"/>
      <c r="D572" s="197" t="s">
        <v>195</v>
      </c>
      <c r="E572" s="198" t="s">
        <v>19</v>
      </c>
      <c r="F572" s="199" t="s">
        <v>864</v>
      </c>
      <c r="G572" s="196"/>
      <c r="H572" s="200">
        <v>31.48</v>
      </c>
      <c r="I572" s="201"/>
      <c r="J572" s="196"/>
      <c r="K572" s="196"/>
      <c r="L572" s="202"/>
      <c r="M572" s="203"/>
      <c r="N572" s="204"/>
      <c r="O572" s="204"/>
      <c r="P572" s="204"/>
      <c r="Q572" s="204"/>
      <c r="R572" s="204"/>
      <c r="S572" s="204"/>
      <c r="T572" s="205"/>
      <c r="AT572" s="206" t="s">
        <v>195</v>
      </c>
      <c r="AU572" s="206" t="s">
        <v>88</v>
      </c>
      <c r="AV572" s="13" t="s">
        <v>88</v>
      </c>
      <c r="AW572" s="13" t="s">
        <v>35</v>
      </c>
      <c r="AX572" s="13" t="s">
        <v>78</v>
      </c>
      <c r="AY572" s="206" t="s">
        <v>174</v>
      </c>
    </row>
    <row r="573" spans="2:51" s="15" customFormat="1">
      <c r="B573" s="231"/>
      <c r="C573" s="232"/>
      <c r="D573" s="197" t="s">
        <v>195</v>
      </c>
      <c r="E573" s="233" t="s">
        <v>19</v>
      </c>
      <c r="F573" s="234" t="s">
        <v>865</v>
      </c>
      <c r="G573" s="232"/>
      <c r="H573" s="233" t="s">
        <v>19</v>
      </c>
      <c r="I573" s="235"/>
      <c r="J573" s="232"/>
      <c r="K573" s="232"/>
      <c r="L573" s="236"/>
      <c r="M573" s="237"/>
      <c r="N573" s="238"/>
      <c r="O573" s="238"/>
      <c r="P573" s="238"/>
      <c r="Q573" s="238"/>
      <c r="R573" s="238"/>
      <c r="S573" s="238"/>
      <c r="T573" s="239"/>
      <c r="AT573" s="240" t="s">
        <v>195</v>
      </c>
      <c r="AU573" s="240" t="s">
        <v>88</v>
      </c>
      <c r="AV573" s="15" t="s">
        <v>86</v>
      </c>
      <c r="AW573" s="15" t="s">
        <v>35</v>
      </c>
      <c r="AX573" s="15" t="s">
        <v>78</v>
      </c>
      <c r="AY573" s="240" t="s">
        <v>174</v>
      </c>
    </row>
    <row r="574" spans="2:51" s="13" customFormat="1">
      <c r="B574" s="195"/>
      <c r="C574" s="196"/>
      <c r="D574" s="197" t="s">
        <v>195</v>
      </c>
      <c r="E574" s="198" t="s">
        <v>19</v>
      </c>
      <c r="F574" s="199" t="s">
        <v>866</v>
      </c>
      <c r="G574" s="196"/>
      <c r="H574" s="200">
        <v>9.66</v>
      </c>
      <c r="I574" s="201"/>
      <c r="J574" s="196"/>
      <c r="K574" s="196"/>
      <c r="L574" s="202"/>
      <c r="M574" s="203"/>
      <c r="N574" s="204"/>
      <c r="O574" s="204"/>
      <c r="P574" s="204"/>
      <c r="Q574" s="204"/>
      <c r="R574" s="204"/>
      <c r="S574" s="204"/>
      <c r="T574" s="205"/>
      <c r="AT574" s="206" t="s">
        <v>195</v>
      </c>
      <c r="AU574" s="206" t="s">
        <v>88</v>
      </c>
      <c r="AV574" s="13" t="s">
        <v>88</v>
      </c>
      <c r="AW574" s="13" t="s">
        <v>35</v>
      </c>
      <c r="AX574" s="13" t="s">
        <v>78</v>
      </c>
      <c r="AY574" s="206" t="s">
        <v>174</v>
      </c>
    </row>
    <row r="575" spans="2:51" s="15" customFormat="1">
      <c r="B575" s="231"/>
      <c r="C575" s="232"/>
      <c r="D575" s="197" t="s">
        <v>195</v>
      </c>
      <c r="E575" s="233" t="s">
        <v>19</v>
      </c>
      <c r="F575" s="234" t="s">
        <v>867</v>
      </c>
      <c r="G575" s="232"/>
      <c r="H575" s="233" t="s">
        <v>19</v>
      </c>
      <c r="I575" s="235"/>
      <c r="J575" s="232"/>
      <c r="K575" s="232"/>
      <c r="L575" s="236"/>
      <c r="M575" s="237"/>
      <c r="N575" s="238"/>
      <c r="O575" s="238"/>
      <c r="P575" s="238"/>
      <c r="Q575" s="238"/>
      <c r="R575" s="238"/>
      <c r="S575" s="238"/>
      <c r="T575" s="239"/>
      <c r="AT575" s="240" t="s">
        <v>195</v>
      </c>
      <c r="AU575" s="240" t="s">
        <v>88</v>
      </c>
      <c r="AV575" s="15" t="s">
        <v>86</v>
      </c>
      <c r="AW575" s="15" t="s">
        <v>35</v>
      </c>
      <c r="AX575" s="15" t="s">
        <v>78</v>
      </c>
      <c r="AY575" s="240" t="s">
        <v>174</v>
      </c>
    </row>
    <row r="576" spans="2:51" s="13" customFormat="1">
      <c r="B576" s="195"/>
      <c r="C576" s="196"/>
      <c r="D576" s="197" t="s">
        <v>195</v>
      </c>
      <c r="E576" s="198" t="s">
        <v>19</v>
      </c>
      <c r="F576" s="199" t="s">
        <v>868</v>
      </c>
      <c r="G576" s="196"/>
      <c r="H576" s="200">
        <v>2.12</v>
      </c>
      <c r="I576" s="201"/>
      <c r="J576" s="196"/>
      <c r="K576" s="196"/>
      <c r="L576" s="202"/>
      <c r="M576" s="203"/>
      <c r="N576" s="204"/>
      <c r="O576" s="204"/>
      <c r="P576" s="204"/>
      <c r="Q576" s="204"/>
      <c r="R576" s="204"/>
      <c r="S576" s="204"/>
      <c r="T576" s="205"/>
      <c r="AT576" s="206" t="s">
        <v>195</v>
      </c>
      <c r="AU576" s="206" t="s">
        <v>88</v>
      </c>
      <c r="AV576" s="13" t="s">
        <v>88</v>
      </c>
      <c r="AW576" s="13" t="s">
        <v>35</v>
      </c>
      <c r="AX576" s="13" t="s">
        <v>78</v>
      </c>
      <c r="AY576" s="206" t="s">
        <v>174</v>
      </c>
    </row>
    <row r="577" spans="1:65" s="15" customFormat="1">
      <c r="B577" s="231"/>
      <c r="C577" s="232"/>
      <c r="D577" s="197" t="s">
        <v>195</v>
      </c>
      <c r="E577" s="233" t="s">
        <v>19</v>
      </c>
      <c r="F577" s="234" t="s">
        <v>869</v>
      </c>
      <c r="G577" s="232"/>
      <c r="H577" s="233" t="s">
        <v>19</v>
      </c>
      <c r="I577" s="235"/>
      <c r="J577" s="232"/>
      <c r="K577" s="232"/>
      <c r="L577" s="236"/>
      <c r="M577" s="237"/>
      <c r="N577" s="238"/>
      <c r="O577" s="238"/>
      <c r="P577" s="238"/>
      <c r="Q577" s="238"/>
      <c r="R577" s="238"/>
      <c r="S577" s="238"/>
      <c r="T577" s="239"/>
      <c r="AT577" s="240" t="s">
        <v>195</v>
      </c>
      <c r="AU577" s="240" t="s">
        <v>88</v>
      </c>
      <c r="AV577" s="15" t="s">
        <v>86</v>
      </c>
      <c r="AW577" s="15" t="s">
        <v>35</v>
      </c>
      <c r="AX577" s="15" t="s">
        <v>78</v>
      </c>
      <c r="AY577" s="240" t="s">
        <v>174</v>
      </c>
    </row>
    <row r="578" spans="1:65" s="13" customFormat="1">
      <c r="B578" s="195"/>
      <c r="C578" s="196"/>
      <c r="D578" s="197" t="s">
        <v>195</v>
      </c>
      <c r="E578" s="198" t="s">
        <v>19</v>
      </c>
      <c r="F578" s="199" t="s">
        <v>870</v>
      </c>
      <c r="G578" s="196"/>
      <c r="H578" s="200">
        <v>8.98</v>
      </c>
      <c r="I578" s="201"/>
      <c r="J578" s="196"/>
      <c r="K578" s="196"/>
      <c r="L578" s="202"/>
      <c r="M578" s="203"/>
      <c r="N578" s="204"/>
      <c r="O578" s="204"/>
      <c r="P578" s="204"/>
      <c r="Q578" s="204"/>
      <c r="R578" s="204"/>
      <c r="S578" s="204"/>
      <c r="T578" s="205"/>
      <c r="AT578" s="206" t="s">
        <v>195</v>
      </c>
      <c r="AU578" s="206" t="s">
        <v>88</v>
      </c>
      <c r="AV578" s="13" t="s">
        <v>88</v>
      </c>
      <c r="AW578" s="13" t="s">
        <v>35</v>
      </c>
      <c r="AX578" s="13" t="s">
        <v>78</v>
      </c>
      <c r="AY578" s="206" t="s">
        <v>174</v>
      </c>
    </row>
    <row r="579" spans="1:65" s="15" customFormat="1">
      <c r="B579" s="231"/>
      <c r="C579" s="232"/>
      <c r="D579" s="197" t="s">
        <v>195</v>
      </c>
      <c r="E579" s="233" t="s">
        <v>19</v>
      </c>
      <c r="F579" s="234" t="s">
        <v>871</v>
      </c>
      <c r="G579" s="232"/>
      <c r="H579" s="233" t="s">
        <v>19</v>
      </c>
      <c r="I579" s="235"/>
      <c r="J579" s="232"/>
      <c r="K579" s="232"/>
      <c r="L579" s="236"/>
      <c r="M579" s="237"/>
      <c r="N579" s="238"/>
      <c r="O579" s="238"/>
      <c r="P579" s="238"/>
      <c r="Q579" s="238"/>
      <c r="R579" s="238"/>
      <c r="S579" s="238"/>
      <c r="T579" s="239"/>
      <c r="AT579" s="240" t="s">
        <v>195</v>
      </c>
      <c r="AU579" s="240" t="s">
        <v>88</v>
      </c>
      <c r="AV579" s="15" t="s">
        <v>86</v>
      </c>
      <c r="AW579" s="15" t="s">
        <v>35</v>
      </c>
      <c r="AX579" s="15" t="s">
        <v>78</v>
      </c>
      <c r="AY579" s="240" t="s">
        <v>174</v>
      </c>
    </row>
    <row r="580" spans="1:65" s="13" customFormat="1">
      <c r="B580" s="195"/>
      <c r="C580" s="196"/>
      <c r="D580" s="197" t="s">
        <v>195</v>
      </c>
      <c r="E580" s="198" t="s">
        <v>19</v>
      </c>
      <c r="F580" s="199" t="s">
        <v>872</v>
      </c>
      <c r="G580" s="196"/>
      <c r="H580" s="200">
        <v>3.04</v>
      </c>
      <c r="I580" s="201"/>
      <c r="J580" s="196"/>
      <c r="K580" s="196"/>
      <c r="L580" s="202"/>
      <c r="M580" s="203"/>
      <c r="N580" s="204"/>
      <c r="O580" s="204"/>
      <c r="P580" s="204"/>
      <c r="Q580" s="204"/>
      <c r="R580" s="204"/>
      <c r="S580" s="204"/>
      <c r="T580" s="205"/>
      <c r="AT580" s="206" t="s">
        <v>195</v>
      </c>
      <c r="AU580" s="206" t="s">
        <v>88</v>
      </c>
      <c r="AV580" s="13" t="s">
        <v>88</v>
      </c>
      <c r="AW580" s="13" t="s">
        <v>35</v>
      </c>
      <c r="AX580" s="13" t="s">
        <v>78</v>
      </c>
      <c r="AY580" s="206" t="s">
        <v>174</v>
      </c>
    </row>
    <row r="581" spans="1:65" s="16" customFormat="1">
      <c r="B581" s="242"/>
      <c r="C581" s="243"/>
      <c r="D581" s="197" t="s">
        <v>195</v>
      </c>
      <c r="E581" s="244" t="s">
        <v>19</v>
      </c>
      <c r="F581" s="245" t="s">
        <v>877</v>
      </c>
      <c r="G581" s="243"/>
      <c r="H581" s="246">
        <v>492.6</v>
      </c>
      <c r="I581" s="247"/>
      <c r="J581" s="243"/>
      <c r="K581" s="243"/>
      <c r="L581" s="248"/>
      <c r="M581" s="249"/>
      <c r="N581" s="250"/>
      <c r="O581" s="250"/>
      <c r="P581" s="250"/>
      <c r="Q581" s="250"/>
      <c r="R581" s="250"/>
      <c r="S581" s="250"/>
      <c r="T581" s="251"/>
      <c r="AT581" s="252" t="s">
        <v>195</v>
      </c>
      <c r="AU581" s="252" t="s">
        <v>88</v>
      </c>
      <c r="AV581" s="16" t="s">
        <v>190</v>
      </c>
      <c r="AW581" s="16" t="s">
        <v>35</v>
      </c>
      <c r="AX581" s="16" t="s">
        <v>78</v>
      </c>
      <c r="AY581" s="252" t="s">
        <v>174</v>
      </c>
    </row>
    <row r="582" spans="1:65" s="13" customFormat="1">
      <c r="B582" s="195"/>
      <c r="C582" s="196"/>
      <c r="D582" s="197" t="s">
        <v>195</v>
      </c>
      <c r="E582" s="198" t="s">
        <v>19</v>
      </c>
      <c r="F582" s="199" t="s">
        <v>878</v>
      </c>
      <c r="G582" s="196"/>
      <c r="H582" s="200">
        <v>1.1819999999999999</v>
      </c>
      <c r="I582" s="201"/>
      <c r="J582" s="196"/>
      <c r="K582" s="196"/>
      <c r="L582" s="202"/>
      <c r="M582" s="203"/>
      <c r="N582" s="204"/>
      <c r="O582" s="204"/>
      <c r="P582" s="204"/>
      <c r="Q582" s="204"/>
      <c r="R582" s="204"/>
      <c r="S582" s="204"/>
      <c r="T582" s="205"/>
      <c r="AT582" s="206" t="s">
        <v>195</v>
      </c>
      <c r="AU582" s="206" t="s">
        <v>88</v>
      </c>
      <c r="AV582" s="13" t="s">
        <v>88</v>
      </c>
      <c r="AW582" s="13" t="s">
        <v>35</v>
      </c>
      <c r="AX582" s="13" t="s">
        <v>86</v>
      </c>
      <c r="AY582" s="206" t="s">
        <v>174</v>
      </c>
    </row>
    <row r="583" spans="1:65" s="13" customFormat="1">
      <c r="B583" s="195"/>
      <c r="C583" s="196"/>
      <c r="D583" s="197" t="s">
        <v>195</v>
      </c>
      <c r="E583" s="196"/>
      <c r="F583" s="199" t="s">
        <v>879</v>
      </c>
      <c r="G583" s="196"/>
      <c r="H583" s="200">
        <v>1.2410000000000001</v>
      </c>
      <c r="I583" s="201"/>
      <c r="J583" s="196"/>
      <c r="K583" s="196"/>
      <c r="L583" s="202"/>
      <c r="M583" s="203"/>
      <c r="N583" s="204"/>
      <c r="O583" s="204"/>
      <c r="P583" s="204"/>
      <c r="Q583" s="204"/>
      <c r="R583" s="204"/>
      <c r="S583" s="204"/>
      <c r="T583" s="205"/>
      <c r="AT583" s="206" t="s">
        <v>195</v>
      </c>
      <c r="AU583" s="206" t="s">
        <v>88</v>
      </c>
      <c r="AV583" s="13" t="s">
        <v>88</v>
      </c>
      <c r="AW583" s="13" t="s">
        <v>4</v>
      </c>
      <c r="AX583" s="13" t="s">
        <v>86</v>
      </c>
      <c r="AY583" s="206" t="s">
        <v>174</v>
      </c>
    </row>
    <row r="584" spans="1:65" s="2" customFormat="1" ht="24.15" customHeight="1">
      <c r="A584" s="37"/>
      <c r="B584" s="38"/>
      <c r="C584" s="177" t="s">
        <v>880</v>
      </c>
      <c r="D584" s="177" t="s">
        <v>176</v>
      </c>
      <c r="E584" s="178" t="s">
        <v>881</v>
      </c>
      <c r="F584" s="179" t="s">
        <v>882</v>
      </c>
      <c r="G584" s="180" t="s">
        <v>111</v>
      </c>
      <c r="H584" s="181">
        <v>280.88499999999999</v>
      </c>
      <c r="I584" s="182"/>
      <c r="J584" s="183">
        <f>ROUND(I584*H584,2)</f>
        <v>0</v>
      </c>
      <c r="K584" s="179" t="s">
        <v>180</v>
      </c>
      <c r="L584" s="42"/>
      <c r="M584" s="184" t="s">
        <v>19</v>
      </c>
      <c r="N584" s="185" t="s">
        <v>49</v>
      </c>
      <c r="O584" s="67"/>
      <c r="P584" s="186">
        <f>O584*H584</f>
        <v>0</v>
      </c>
      <c r="Q584" s="186">
        <v>1.8000000000000001E-4</v>
      </c>
      <c r="R584" s="186">
        <f>Q584*H584</f>
        <v>5.0559300000000001E-2</v>
      </c>
      <c r="S584" s="186">
        <v>0</v>
      </c>
      <c r="T584" s="187">
        <f>S584*H584</f>
        <v>0</v>
      </c>
      <c r="U584" s="37"/>
      <c r="V584" s="37"/>
      <c r="W584" s="37"/>
      <c r="X584" s="37"/>
      <c r="Y584" s="37"/>
      <c r="Z584" s="37"/>
      <c r="AA584" s="37"/>
      <c r="AB584" s="37"/>
      <c r="AC584" s="37"/>
      <c r="AD584" s="37"/>
      <c r="AE584" s="37"/>
      <c r="AR584" s="188" t="s">
        <v>267</v>
      </c>
      <c r="AT584" s="188" t="s">
        <v>176</v>
      </c>
      <c r="AU584" s="188" t="s">
        <v>88</v>
      </c>
      <c r="AY584" s="20" t="s">
        <v>174</v>
      </c>
      <c r="BE584" s="189">
        <f>IF(N584="základní",J584,0)</f>
        <v>0</v>
      </c>
      <c r="BF584" s="189">
        <f>IF(N584="snížená",J584,0)</f>
        <v>0</v>
      </c>
      <c r="BG584" s="189">
        <f>IF(N584="zákl. přenesená",J584,0)</f>
        <v>0</v>
      </c>
      <c r="BH584" s="189">
        <f>IF(N584="sníž. přenesená",J584,0)</f>
        <v>0</v>
      </c>
      <c r="BI584" s="189">
        <f>IF(N584="nulová",J584,0)</f>
        <v>0</v>
      </c>
      <c r="BJ584" s="20" t="s">
        <v>86</v>
      </c>
      <c r="BK584" s="189">
        <f>ROUND(I584*H584,2)</f>
        <v>0</v>
      </c>
      <c r="BL584" s="20" t="s">
        <v>267</v>
      </c>
      <c r="BM584" s="188" t="s">
        <v>883</v>
      </c>
    </row>
    <row r="585" spans="1:65" s="2" customFormat="1">
      <c r="A585" s="37"/>
      <c r="B585" s="38"/>
      <c r="C585" s="39"/>
      <c r="D585" s="190" t="s">
        <v>183</v>
      </c>
      <c r="E585" s="39"/>
      <c r="F585" s="191" t="s">
        <v>884</v>
      </c>
      <c r="G585" s="39"/>
      <c r="H585" s="39"/>
      <c r="I585" s="192"/>
      <c r="J585" s="39"/>
      <c r="K585" s="39"/>
      <c r="L585" s="42"/>
      <c r="M585" s="193"/>
      <c r="N585" s="194"/>
      <c r="O585" s="67"/>
      <c r="P585" s="67"/>
      <c r="Q585" s="67"/>
      <c r="R585" s="67"/>
      <c r="S585" s="67"/>
      <c r="T585" s="68"/>
      <c r="U585" s="37"/>
      <c r="V585" s="37"/>
      <c r="W585" s="37"/>
      <c r="X585" s="37"/>
      <c r="Y585" s="37"/>
      <c r="Z585" s="37"/>
      <c r="AA585" s="37"/>
      <c r="AB585" s="37"/>
      <c r="AC585" s="37"/>
      <c r="AD585" s="37"/>
      <c r="AE585" s="37"/>
      <c r="AT585" s="20" t="s">
        <v>183</v>
      </c>
      <c r="AU585" s="20" t="s">
        <v>88</v>
      </c>
    </row>
    <row r="586" spans="1:65" s="2" customFormat="1" ht="37.799999999999997" customHeight="1">
      <c r="A586" s="37"/>
      <c r="B586" s="38"/>
      <c r="C586" s="177" t="s">
        <v>885</v>
      </c>
      <c r="D586" s="177" t="s">
        <v>176</v>
      </c>
      <c r="E586" s="178" t="s">
        <v>886</v>
      </c>
      <c r="F586" s="179" t="s">
        <v>887</v>
      </c>
      <c r="G586" s="180" t="s">
        <v>111</v>
      </c>
      <c r="H586" s="181">
        <v>175.03399999999999</v>
      </c>
      <c r="I586" s="182"/>
      <c r="J586" s="183">
        <f>ROUND(I586*H586,2)</f>
        <v>0</v>
      </c>
      <c r="K586" s="179" t="s">
        <v>180</v>
      </c>
      <c r="L586" s="42"/>
      <c r="M586" s="184" t="s">
        <v>19</v>
      </c>
      <c r="N586" s="185" t="s">
        <v>49</v>
      </c>
      <c r="O586" s="67"/>
      <c r="P586" s="186">
        <f>O586*H586</f>
        <v>0</v>
      </c>
      <c r="Q586" s="186">
        <v>1.389E-2</v>
      </c>
      <c r="R586" s="186">
        <f>Q586*H586</f>
        <v>2.4312222599999997</v>
      </c>
      <c r="S586" s="186">
        <v>0</v>
      </c>
      <c r="T586" s="187">
        <f>S586*H586</f>
        <v>0</v>
      </c>
      <c r="U586" s="37"/>
      <c r="V586" s="37"/>
      <c r="W586" s="37"/>
      <c r="X586" s="37"/>
      <c r="Y586" s="37"/>
      <c r="Z586" s="37"/>
      <c r="AA586" s="37"/>
      <c r="AB586" s="37"/>
      <c r="AC586" s="37"/>
      <c r="AD586" s="37"/>
      <c r="AE586" s="37"/>
      <c r="AR586" s="188" t="s">
        <v>267</v>
      </c>
      <c r="AT586" s="188" t="s">
        <v>176</v>
      </c>
      <c r="AU586" s="188" t="s">
        <v>88</v>
      </c>
      <c r="AY586" s="20" t="s">
        <v>174</v>
      </c>
      <c r="BE586" s="189">
        <f>IF(N586="základní",J586,0)</f>
        <v>0</v>
      </c>
      <c r="BF586" s="189">
        <f>IF(N586="snížená",J586,0)</f>
        <v>0</v>
      </c>
      <c r="BG586" s="189">
        <f>IF(N586="zákl. přenesená",J586,0)</f>
        <v>0</v>
      </c>
      <c r="BH586" s="189">
        <f>IF(N586="sníž. přenesená",J586,0)</f>
        <v>0</v>
      </c>
      <c r="BI586" s="189">
        <f>IF(N586="nulová",J586,0)</f>
        <v>0</v>
      </c>
      <c r="BJ586" s="20" t="s">
        <v>86</v>
      </c>
      <c r="BK586" s="189">
        <f>ROUND(I586*H586,2)</f>
        <v>0</v>
      </c>
      <c r="BL586" s="20" t="s">
        <v>267</v>
      </c>
      <c r="BM586" s="188" t="s">
        <v>888</v>
      </c>
    </row>
    <row r="587" spans="1:65" s="2" customFormat="1">
      <c r="A587" s="37"/>
      <c r="B587" s="38"/>
      <c r="C587" s="39"/>
      <c r="D587" s="190" t="s">
        <v>183</v>
      </c>
      <c r="E587" s="39"/>
      <c r="F587" s="191" t="s">
        <v>889</v>
      </c>
      <c r="G587" s="39"/>
      <c r="H587" s="39"/>
      <c r="I587" s="192"/>
      <c r="J587" s="39"/>
      <c r="K587" s="39"/>
      <c r="L587" s="42"/>
      <c r="M587" s="193"/>
      <c r="N587" s="194"/>
      <c r="O587" s="67"/>
      <c r="P587" s="67"/>
      <c r="Q587" s="67"/>
      <c r="R587" s="67"/>
      <c r="S587" s="67"/>
      <c r="T587" s="68"/>
      <c r="U587" s="37"/>
      <c r="V587" s="37"/>
      <c r="W587" s="37"/>
      <c r="X587" s="37"/>
      <c r="Y587" s="37"/>
      <c r="Z587" s="37"/>
      <c r="AA587" s="37"/>
      <c r="AB587" s="37"/>
      <c r="AC587" s="37"/>
      <c r="AD587" s="37"/>
      <c r="AE587" s="37"/>
      <c r="AT587" s="20" t="s">
        <v>183</v>
      </c>
      <c r="AU587" s="20" t="s">
        <v>88</v>
      </c>
    </row>
    <row r="588" spans="1:65" s="13" customFormat="1">
      <c r="B588" s="195"/>
      <c r="C588" s="196"/>
      <c r="D588" s="197" t="s">
        <v>195</v>
      </c>
      <c r="E588" s="198" t="s">
        <v>19</v>
      </c>
      <c r="F588" s="199" t="s">
        <v>607</v>
      </c>
      <c r="G588" s="196"/>
      <c r="H588" s="200">
        <v>175.03399999999999</v>
      </c>
      <c r="I588" s="201"/>
      <c r="J588" s="196"/>
      <c r="K588" s="196"/>
      <c r="L588" s="202"/>
      <c r="M588" s="203"/>
      <c r="N588" s="204"/>
      <c r="O588" s="204"/>
      <c r="P588" s="204"/>
      <c r="Q588" s="204"/>
      <c r="R588" s="204"/>
      <c r="S588" s="204"/>
      <c r="T588" s="205"/>
      <c r="AT588" s="206" t="s">
        <v>195</v>
      </c>
      <c r="AU588" s="206" t="s">
        <v>88</v>
      </c>
      <c r="AV588" s="13" t="s">
        <v>88</v>
      </c>
      <c r="AW588" s="13" t="s">
        <v>35</v>
      </c>
      <c r="AX588" s="13" t="s">
        <v>86</v>
      </c>
      <c r="AY588" s="206" t="s">
        <v>174</v>
      </c>
    </row>
    <row r="589" spans="1:65" s="2" customFormat="1" ht="24.15" customHeight="1">
      <c r="A589" s="37"/>
      <c r="B589" s="38"/>
      <c r="C589" s="177" t="s">
        <v>890</v>
      </c>
      <c r="D589" s="177" t="s">
        <v>176</v>
      </c>
      <c r="E589" s="178" t="s">
        <v>891</v>
      </c>
      <c r="F589" s="179" t="s">
        <v>892</v>
      </c>
      <c r="G589" s="180" t="s">
        <v>179</v>
      </c>
      <c r="H589" s="181">
        <v>7.875</v>
      </c>
      <c r="I589" s="182"/>
      <c r="J589" s="183">
        <f>ROUND(I589*H589,2)</f>
        <v>0</v>
      </c>
      <c r="K589" s="179" t="s">
        <v>180</v>
      </c>
      <c r="L589" s="42"/>
      <c r="M589" s="184" t="s">
        <v>19</v>
      </c>
      <c r="N589" s="185" t="s">
        <v>49</v>
      </c>
      <c r="O589" s="67"/>
      <c r="P589" s="186">
        <f>O589*H589</f>
        <v>0</v>
      </c>
      <c r="Q589" s="186">
        <v>2.7200000000000002E-3</v>
      </c>
      <c r="R589" s="186">
        <f>Q589*H589</f>
        <v>2.1420000000000002E-2</v>
      </c>
      <c r="S589" s="186">
        <v>0</v>
      </c>
      <c r="T589" s="187">
        <f>S589*H589</f>
        <v>0</v>
      </c>
      <c r="U589" s="37"/>
      <c r="V589" s="37"/>
      <c r="W589" s="37"/>
      <c r="X589" s="37"/>
      <c r="Y589" s="37"/>
      <c r="Z589" s="37"/>
      <c r="AA589" s="37"/>
      <c r="AB589" s="37"/>
      <c r="AC589" s="37"/>
      <c r="AD589" s="37"/>
      <c r="AE589" s="37"/>
      <c r="AR589" s="188" t="s">
        <v>267</v>
      </c>
      <c r="AT589" s="188" t="s">
        <v>176</v>
      </c>
      <c r="AU589" s="188" t="s">
        <v>88</v>
      </c>
      <c r="AY589" s="20" t="s">
        <v>174</v>
      </c>
      <c r="BE589" s="189">
        <f>IF(N589="základní",J589,0)</f>
        <v>0</v>
      </c>
      <c r="BF589" s="189">
        <f>IF(N589="snížená",J589,0)</f>
        <v>0</v>
      </c>
      <c r="BG589" s="189">
        <f>IF(N589="zákl. přenesená",J589,0)</f>
        <v>0</v>
      </c>
      <c r="BH589" s="189">
        <f>IF(N589="sníž. přenesená",J589,0)</f>
        <v>0</v>
      </c>
      <c r="BI589" s="189">
        <f>IF(N589="nulová",J589,0)</f>
        <v>0</v>
      </c>
      <c r="BJ589" s="20" t="s">
        <v>86</v>
      </c>
      <c r="BK589" s="189">
        <f>ROUND(I589*H589,2)</f>
        <v>0</v>
      </c>
      <c r="BL589" s="20" t="s">
        <v>267</v>
      </c>
      <c r="BM589" s="188" t="s">
        <v>893</v>
      </c>
    </row>
    <row r="590" spans="1:65" s="2" customFormat="1">
      <c r="A590" s="37"/>
      <c r="B590" s="38"/>
      <c r="C590" s="39"/>
      <c r="D590" s="190" t="s">
        <v>183</v>
      </c>
      <c r="E590" s="39"/>
      <c r="F590" s="191" t="s">
        <v>894</v>
      </c>
      <c r="G590" s="39"/>
      <c r="H590" s="39"/>
      <c r="I590" s="192"/>
      <c r="J590" s="39"/>
      <c r="K590" s="39"/>
      <c r="L590" s="42"/>
      <c r="M590" s="193"/>
      <c r="N590" s="194"/>
      <c r="O590" s="67"/>
      <c r="P590" s="67"/>
      <c r="Q590" s="67"/>
      <c r="R590" s="67"/>
      <c r="S590" s="67"/>
      <c r="T590" s="68"/>
      <c r="U590" s="37"/>
      <c r="V590" s="37"/>
      <c r="W590" s="37"/>
      <c r="X590" s="37"/>
      <c r="Y590" s="37"/>
      <c r="Z590" s="37"/>
      <c r="AA590" s="37"/>
      <c r="AB590" s="37"/>
      <c r="AC590" s="37"/>
      <c r="AD590" s="37"/>
      <c r="AE590" s="37"/>
      <c r="AT590" s="20" t="s">
        <v>183</v>
      </c>
      <c r="AU590" s="20" t="s">
        <v>88</v>
      </c>
    </row>
    <row r="591" spans="1:65" s="2" customFormat="1" ht="49.05" customHeight="1">
      <c r="A591" s="37"/>
      <c r="B591" s="38"/>
      <c r="C591" s="177" t="s">
        <v>895</v>
      </c>
      <c r="D591" s="177" t="s">
        <v>176</v>
      </c>
      <c r="E591" s="178" t="s">
        <v>896</v>
      </c>
      <c r="F591" s="179" t="s">
        <v>897</v>
      </c>
      <c r="G591" s="180" t="s">
        <v>677</v>
      </c>
      <c r="H591" s="241"/>
      <c r="I591" s="182"/>
      <c r="J591" s="183">
        <f>ROUND(I591*H591,2)</f>
        <v>0</v>
      </c>
      <c r="K591" s="179" t="s">
        <v>180</v>
      </c>
      <c r="L591" s="42"/>
      <c r="M591" s="184" t="s">
        <v>19</v>
      </c>
      <c r="N591" s="185" t="s">
        <v>49</v>
      </c>
      <c r="O591" s="67"/>
      <c r="P591" s="186">
        <f>O591*H591</f>
        <v>0</v>
      </c>
      <c r="Q591" s="186">
        <v>0</v>
      </c>
      <c r="R591" s="186">
        <f>Q591*H591</f>
        <v>0</v>
      </c>
      <c r="S591" s="186">
        <v>0</v>
      </c>
      <c r="T591" s="187">
        <f>S591*H591</f>
        <v>0</v>
      </c>
      <c r="U591" s="37"/>
      <c r="V591" s="37"/>
      <c r="W591" s="37"/>
      <c r="X591" s="37"/>
      <c r="Y591" s="37"/>
      <c r="Z591" s="37"/>
      <c r="AA591" s="37"/>
      <c r="AB591" s="37"/>
      <c r="AC591" s="37"/>
      <c r="AD591" s="37"/>
      <c r="AE591" s="37"/>
      <c r="AR591" s="188" t="s">
        <v>267</v>
      </c>
      <c r="AT591" s="188" t="s">
        <v>176</v>
      </c>
      <c r="AU591" s="188" t="s">
        <v>88</v>
      </c>
      <c r="AY591" s="20" t="s">
        <v>174</v>
      </c>
      <c r="BE591" s="189">
        <f>IF(N591="základní",J591,0)</f>
        <v>0</v>
      </c>
      <c r="BF591" s="189">
        <f>IF(N591="snížená",J591,0)</f>
        <v>0</v>
      </c>
      <c r="BG591" s="189">
        <f>IF(N591="zákl. přenesená",J591,0)</f>
        <v>0</v>
      </c>
      <c r="BH591" s="189">
        <f>IF(N591="sníž. přenesená",J591,0)</f>
        <v>0</v>
      </c>
      <c r="BI591" s="189">
        <f>IF(N591="nulová",J591,0)</f>
        <v>0</v>
      </c>
      <c r="BJ591" s="20" t="s">
        <v>86</v>
      </c>
      <c r="BK591" s="189">
        <f>ROUND(I591*H591,2)</f>
        <v>0</v>
      </c>
      <c r="BL591" s="20" t="s">
        <v>267</v>
      </c>
      <c r="BM591" s="188" t="s">
        <v>898</v>
      </c>
    </row>
    <row r="592" spans="1:65" s="2" customFormat="1">
      <c r="A592" s="37"/>
      <c r="B592" s="38"/>
      <c r="C592" s="39"/>
      <c r="D592" s="190" t="s">
        <v>183</v>
      </c>
      <c r="E592" s="39"/>
      <c r="F592" s="191" t="s">
        <v>899</v>
      </c>
      <c r="G592" s="39"/>
      <c r="H592" s="39"/>
      <c r="I592" s="192"/>
      <c r="J592" s="39"/>
      <c r="K592" s="39"/>
      <c r="L592" s="42"/>
      <c r="M592" s="193"/>
      <c r="N592" s="194"/>
      <c r="O592" s="67"/>
      <c r="P592" s="67"/>
      <c r="Q592" s="67"/>
      <c r="R592" s="67"/>
      <c r="S592" s="67"/>
      <c r="T592" s="68"/>
      <c r="U592" s="37"/>
      <c r="V592" s="37"/>
      <c r="W592" s="37"/>
      <c r="X592" s="37"/>
      <c r="Y592" s="37"/>
      <c r="Z592" s="37"/>
      <c r="AA592" s="37"/>
      <c r="AB592" s="37"/>
      <c r="AC592" s="37"/>
      <c r="AD592" s="37"/>
      <c r="AE592" s="37"/>
      <c r="AT592" s="20" t="s">
        <v>183</v>
      </c>
      <c r="AU592" s="20" t="s">
        <v>88</v>
      </c>
    </row>
    <row r="593" spans="1:65" s="12" customFormat="1" ht="22.8" customHeight="1">
      <c r="B593" s="161"/>
      <c r="C593" s="162"/>
      <c r="D593" s="163" t="s">
        <v>77</v>
      </c>
      <c r="E593" s="175" t="s">
        <v>900</v>
      </c>
      <c r="F593" s="175" t="s">
        <v>901</v>
      </c>
      <c r="G593" s="162"/>
      <c r="H593" s="162"/>
      <c r="I593" s="165"/>
      <c r="J593" s="176">
        <f>BK593</f>
        <v>0</v>
      </c>
      <c r="K593" s="162"/>
      <c r="L593" s="167"/>
      <c r="M593" s="168"/>
      <c r="N593" s="169"/>
      <c r="O593" s="169"/>
      <c r="P593" s="170">
        <f>SUM(P594:P835)</f>
        <v>0</v>
      </c>
      <c r="Q593" s="169"/>
      <c r="R593" s="170">
        <f>SUM(R594:R835)</f>
        <v>133.76913692984004</v>
      </c>
      <c r="S593" s="169"/>
      <c r="T593" s="171">
        <f>SUM(T594:T835)</f>
        <v>0</v>
      </c>
      <c r="AR593" s="172" t="s">
        <v>88</v>
      </c>
      <c r="AT593" s="173" t="s">
        <v>77</v>
      </c>
      <c r="AU593" s="173" t="s">
        <v>86</v>
      </c>
      <c r="AY593" s="172" t="s">
        <v>174</v>
      </c>
      <c r="BK593" s="174">
        <f>SUM(BK594:BK835)</f>
        <v>0</v>
      </c>
    </row>
    <row r="594" spans="1:65" s="2" customFormat="1" ht="49.05" customHeight="1">
      <c r="A594" s="37"/>
      <c r="B594" s="38"/>
      <c r="C594" s="177" t="s">
        <v>902</v>
      </c>
      <c r="D594" s="177" t="s">
        <v>176</v>
      </c>
      <c r="E594" s="178" t="s">
        <v>903</v>
      </c>
      <c r="F594" s="179" t="s">
        <v>904</v>
      </c>
      <c r="G594" s="180" t="s">
        <v>236</v>
      </c>
      <c r="H594" s="181">
        <v>18</v>
      </c>
      <c r="I594" s="182"/>
      <c r="J594" s="183">
        <f>ROUND(I594*H594,2)</f>
        <v>0</v>
      </c>
      <c r="K594" s="179" t="s">
        <v>180</v>
      </c>
      <c r="L594" s="42"/>
      <c r="M594" s="184" t="s">
        <v>19</v>
      </c>
      <c r="N594" s="185" t="s">
        <v>49</v>
      </c>
      <c r="O594" s="67"/>
      <c r="P594" s="186">
        <f>O594*H594</f>
        <v>0</v>
      </c>
      <c r="Q594" s="186">
        <v>1.486E-2</v>
      </c>
      <c r="R594" s="186">
        <f>Q594*H594</f>
        <v>0.26748</v>
      </c>
      <c r="S594" s="186">
        <v>0</v>
      </c>
      <c r="T594" s="187">
        <f>S594*H594</f>
        <v>0</v>
      </c>
      <c r="U594" s="37"/>
      <c r="V594" s="37"/>
      <c r="W594" s="37"/>
      <c r="X594" s="37"/>
      <c r="Y594" s="37"/>
      <c r="Z594" s="37"/>
      <c r="AA594" s="37"/>
      <c r="AB594" s="37"/>
      <c r="AC594" s="37"/>
      <c r="AD594" s="37"/>
      <c r="AE594" s="37"/>
      <c r="AR594" s="188" t="s">
        <v>267</v>
      </c>
      <c r="AT594" s="188" t="s">
        <v>176</v>
      </c>
      <c r="AU594" s="188" t="s">
        <v>88</v>
      </c>
      <c r="AY594" s="20" t="s">
        <v>174</v>
      </c>
      <c r="BE594" s="189">
        <f>IF(N594="základní",J594,0)</f>
        <v>0</v>
      </c>
      <c r="BF594" s="189">
        <f>IF(N594="snížená",J594,0)</f>
        <v>0</v>
      </c>
      <c r="BG594" s="189">
        <f>IF(N594="zákl. přenesená",J594,0)</f>
        <v>0</v>
      </c>
      <c r="BH594" s="189">
        <f>IF(N594="sníž. přenesená",J594,0)</f>
        <v>0</v>
      </c>
      <c r="BI594" s="189">
        <f>IF(N594="nulová",J594,0)</f>
        <v>0</v>
      </c>
      <c r="BJ594" s="20" t="s">
        <v>86</v>
      </c>
      <c r="BK594" s="189">
        <f>ROUND(I594*H594,2)</f>
        <v>0</v>
      </c>
      <c r="BL594" s="20" t="s">
        <v>267</v>
      </c>
      <c r="BM594" s="188" t="s">
        <v>905</v>
      </c>
    </row>
    <row r="595" spans="1:65" s="2" customFormat="1">
      <c r="A595" s="37"/>
      <c r="B595" s="38"/>
      <c r="C595" s="39"/>
      <c r="D595" s="190" t="s">
        <v>183</v>
      </c>
      <c r="E595" s="39"/>
      <c r="F595" s="191" t="s">
        <v>906</v>
      </c>
      <c r="G595" s="39"/>
      <c r="H595" s="39"/>
      <c r="I595" s="192"/>
      <c r="J595" s="39"/>
      <c r="K595" s="39"/>
      <c r="L595" s="42"/>
      <c r="M595" s="193"/>
      <c r="N595" s="194"/>
      <c r="O595" s="67"/>
      <c r="P595" s="67"/>
      <c r="Q595" s="67"/>
      <c r="R595" s="67"/>
      <c r="S595" s="67"/>
      <c r="T595" s="68"/>
      <c r="U595" s="37"/>
      <c r="V595" s="37"/>
      <c r="W595" s="37"/>
      <c r="X595" s="37"/>
      <c r="Y595" s="37"/>
      <c r="Z595" s="37"/>
      <c r="AA595" s="37"/>
      <c r="AB595" s="37"/>
      <c r="AC595" s="37"/>
      <c r="AD595" s="37"/>
      <c r="AE595" s="37"/>
      <c r="AT595" s="20" t="s">
        <v>183</v>
      </c>
      <c r="AU595" s="20" t="s">
        <v>88</v>
      </c>
    </row>
    <row r="596" spans="1:65" s="13" customFormat="1">
      <c r="B596" s="195"/>
      <c r="C596" s="196"/>
      <c r="D596" s="197" t="s">
        <v>195</v>
      </c>
      <c r="E596" s="198" t="s">
        <v>19</v>
      </c>
      <c r="F596" s="199" t="s">
        <v>907</v>
      </c>
      <c r="G596" s="196"/>
      <c r="H596" s="200">
        <v>18</v>
      </c>
      <c r="I596" s="201"/>
      <c r="J596" s="196"/>
      <c r="K596" s="196"/>
      <c r="L596" s="202"/>
      <c r="M596" s="203"/>
      <c r="N596" s="204"/>
      <c r="O596" s="204"/>
      <c r="P596" s="204"/>
      <c r="Q596" s="204"/>
      <c r="R596" s="204"/>
      <c r="S596" s="204"/>
      <c r="T596" s="205"/>
      <c r="AT596" s="206" t="s">
        <v>195</v>
      </c>
      <c r="AU596" s="206" t="s">
        <v>88</v>
      </c>
      <c r="AV596" s="13" t="s">
        <v>88</v>
      </c>
      <c r="AW596" s="13" t="s">
        <v>35</v>
      </c>
      <c r="AX596" s="13" t="s">
        <v>86</v>
      </c>
      <c r="AY596" s="206" t="s">
        <v>174</v>
      </c>
    </row>
    <row r="597" spans="1:65" s="2" customFormat="1" ht="37.799999999999997" customHeight="1">
      <c r="A597" s="37"/>
      <c r="B597" s="38"/>
      <c r="C597" s="177" t="s">
        <v>908</v>
      </c>
      <c r="D597" s="177" t="s">
        <v>176</v>
      </c>
      <c r="E597" s="178" t="s">
        <v>909</v>
      </c>
      <c r="F597" s="179" t="s">
        <v>910</v>
      </c>
      <c r="G597" s="180" t="s">
        <v>236</v>
      </c>
      <c r="H597" s="181">
        <v>492.6</v>
      </c>
      <c r="I597" s="182"/>
      <c r="J597" s="183">
        <f>ROUND(I597*H597,2)</f>
        <v>0</v>
      </c>
      <c r="K597" s="179" t="s">
        <v>180</v>
      </c>
      <c r="L597" s="42"/>
      <c r="M597" s="184" t="s">
        <v>19</v>
      </c>
      <c r="N597" s="185" t="s">
        <v>49</v>
      </c>
      <c r="O597" s="67"/>
      <c r="P597" s="186">
        <f>O597*H597</f>
        <v>0</v>
      </c>
      <c r="Q597" s="186">
        <v>0</v>
      </c>
      <c r="R597" s="186">
        <f>Q597*H597</f>
        <v>0</v>
      </c>
      <c r="S597" s="186">
        <v>0</v>
      </c>
      <c r="T597" s="187">
        <f>S597*H597</f>
        <v>0</v>
      </c>
      <c r="U597" s="37"/>
      <c r="V597" s="37"/>
      <c r="W597" s="37"/>
      <c r="X597" s="37"/>
      <c r="Y597" s="37"/>
      <c r="Z597" s="37"/>
      <c r="AA597" s="37"/>
      <c r="AB597" s="37"/>
      <c r="AC597" s="37"/>
      <c r="AD597" s="37"/>
      <c r="AE597" s="37"/>
      <c r="AR597" s="188" t="s">
        <v>267</v>
      </c>
      <c r="AT597" s="188" t="s">
        <v>176</v>
      </c>
      <c r="AU597" s="188" t="s">
        <v>88</v>
      </c>
      <c r="AY597" s="20" t="s">
        <v>174</v>
      </c>
      <c r="BE597" s="189">
        <f>IF(N597="základní",J597,0)</f>
        <v>0</v>
      </c>
      <c r="BF597" s="189">
        <f>IF(N597="snížená",J597,0)</f>
        <v>0</v>
      </c>
      <c r="BG597" s="189">
        <f>IF(N597="zákl. přenesená",J597,0)</f>
        <v>0</v>
      </c>
      <c r="BH597" s="189">
        <f>IF(N597="sníž. přenesená",J597,0)</f>
        <v>0</v>
      </c>
      <c r="BI597" s="189">
        <f>IF(N597="nulová",J597,0)</f>
        <v>0</v>
      </c>
      <c r="BJ597" s="20" t="s">
        <v>86</v>
      </c>
      <c r="BK597" s="189">
        <f>ROUND(I597*H597,2)</f>
        <v>0</v>
      </c>
      <c r="BL597" s="20" t="s">
        <v>267</v>
      </c>
      <c r="BM597" s="188" t="s">
        <v>911</v>
      </c>
    </row>
    <row r="598" spans="1:65" s="2" customFormat="1">
      <c r="A598" s="37"/>
      <c r="B598" s="38"/>
      <c r="C598" s="39"/>
      <c r="D598" s="190" t="s">
        <v>183</v>
      </c>
      <c r="E598" s="39"/>
      <c r="F598" s="191" t="s">
        <v>912</v>
      </c>
      <c r="G598" s="39"/>
      <c r="H598" s="39"/>
      <c r="I598" s="192"/>
      <c r="J598" s="39"/>
      <c r="K598" s="39"/>
      <c r="L598" s="42"/>
      <c r="M598" s="193"/>
      <c r="N598" s="194"/>
      <c r="O598" s="67"/>
      <c r="P598" s="67"/>
      <c r="Q598" s="67"/>
      <c r="R598" s="67"/>
      <c r="S598" s="67"/>
      <c r="T598" s="68"/>
      <c r="U598" s="37"/>
      <c r="V598" s="37"/>
      <c r="W598" s="37"/>
      <c r="X598" s="37"/>
      <c r="Y598" s="37"/>
      <c r="Z598" s="37"/>
      <c r="AA598" s="37"/>
      <c r="AB598" s="37"/>
      <c r="AC598" s="37"/>
      <c r="AD598" s="37"/>
      <c r="AE598" s="37"/>
      <c r="AT598" s="20" t="s">
        <v>183</v>
      </c>
      <c r="AU598" s="20" t="s">
        <v>88</v>
      </c>
    </row>
    <row r="599" spans="1:65" s="15" customFormat="1">
      <c r="B599" s="231"/>
      <c r="C599" s="232"/>
      <c r="D599" s="197" t="s">
        <v>195</v>
      </c>
      <c r="E599" s="233" t="s">
        <v>19</v>
      </c>
      <c r="F599" s="234" t="s">
        <v>824</v>
      </c>
      <c r="G599" s="232"/>
      <c r="H599" s="233" t="s">
        <v>19</v>
      </c>
      <c r="I599" s="235"/>
      <c r="J599" s="232"/>
      <c r="K599" s="232"/>
      <c r="L599" s="236"/>
      <c r="M599" s="237"/>
      <c r="N599" s="238"/>
      <c r="O599" s="238"/>
      <c r="P599" s="238"/>
      <c r="Q599" s="238"/>
      <c r="R599" s="238"/>
      <c r="S599" s="238"/>
      <c r="T599" s="239"/>
      <c r="AT599" s="240" t="s">
        <v>195</v>
      </c>
      <c r="AU599" s="240" t="s">
        <v>88</v>
      </c>
      <c r="AV599" s="15" t="s">
        <v>86</v>
      </c>
      <c r="AW599" s="15" t="s">
        <v>35</v>
      </c>
      <c r="AX599" s="15" t="s">
        <v>78</v>
      </c>
      <c r="AY599" s="240" t="s">
        <v>174</v>
      </c>
    </row>
    <row r="600" spans="1:65" s="15" customFormat="1">
      <c r="B600" s="231"/>
      <c r="C600" s="232"/>
      <c r="D600" s="197" t="s">
        <v>195</v>
      </c>
      <c r="E600" s="233" t="s">
        <v>19</v>
      </c>
      <c r="F600" s="234" t="s">
        <v>837</v>
      </c>
      <c r="G600" s="232"/>
      <c r="H600" s="233" t="s">
        <v>19</v>
      </c>
      <c r="I600" s="235"/>
      <c r="J600" s="232"/>
      <c r="K600" s="232"/>
      <c r="L600" s="236"/>
      <c r="M600" s="237"/>
      <c r="N600" s="238"/>
      <c r="O600" s="238"/>
      <c r="P600" s="238"/>
      <c r="Q600" s="238"/>
      <c r="R600" s="238"/>
      <c r="S600" s="238"/>
      <c r="T600" s="239"/>
      <c r="AT600" s="240" t="s">
        <v>195</v>
      </c>
      <c r="AU600" s="240" t="s">
        <v>88</v>
      </c>
      <c r="AV600" s="15" t="s">
        <v>86</v>
      </c>
      <c r="AW600" s="15" t="s">
        <v>35</v>
      </c>
      <c r="AX600" s="15" t="s">
        <v>78</v>
      </c>
      <c r="AY600" s="240" t="s">
        <v>174</v>
      </c>
    </row>
    <row r="601" spans="1:65" s="13" customFormat="1">
      <c r="B601" s="195"/>
      <c r="C601" s="196"/>
      <c r="D601" s="197" t="s">
        <v>195</v>
      </c>
      <c r="E601" s="198" t="s">
        <v>19</v>
      </c>
      <c r="F601" s="199" t="s">
        <v>838</v>
      </c>
      <c r="G601" s="196"/>
      <c r="H601" s="200">
        <v>52.5</v>
      </c>
      <c r="I601" s="201"/>
      <c r="J601" s="196"/>
      <c r="K601" s="196"/>
      <c r="L601" s="202"/>
      <c r="M601" s="203"/>
      <c r="N601" s="204"/>
      <c r="O601" s="204"/>
      <c r="P601" s="204"/>
      <c r="Q601" s="204"/>
      <c r="R601" s="204"/>
      <c r="S601" s="204"/>
      <c r="T601" s="205"/>
      <c r="AT601" s="206" t="s">
        <v>195</v>
      </c>
      <c r="AU601" s="206" t="s">
        <v>88</v>
      </c>
      <c r="AV601" s="13" t="s">
        <v>88</v>
      </c>
      <c r="AW601" s="13" t="s">
        <v>35</v>
      </c>
      <c r="AX601" s="13" t="s">
        <v>78</v>
      </c>
      <c r="AY601" s="206" t="s">
        <v>174</v>
      </c>
    </row>
    <row r="602" spans="1:65" s="15" customFormat="1">
      <c r="B602" s="231"/>
      <c r="C602" s="232"/>
      <c r="D602" s="197" t="s">
        <v>195</v>
      </c>
      <c r="E602" s="233" t="s">
        <v>19</v>
      </c>
      <c r="F602" s="234" t="s">
        <v>839</v>
      </c>
      <c r="G602" s="232"/>
      <c r="H602" s="233" t="s">
        <v>19</v>
      </c>
      <c r="I602" s="235"/>
      <c r="J602" s="232"/>
      <c r="K602" s="232"/>
      <c r="L602" s="236"/>
      <c r="M602" s="237"/>
      <c r="N602" s="238"/>
      <c r="O602" s="238"/>
      <c r="P602" s="238"/>
      <c r="Q602" s="238"/>
      <c r="R602" s="238"/>
      <c r="S602" s="238"/>
      <c r="T602" s="239"/>
      <c r="AT602" s="240" t="s">
        <v>195</v>
      </c>
      <c r="AU602" s="240" t="s">
        <v>88</v>
      </c>
      <c r="AV602" s="15" t="s">
        <v>86</v>
      </c>
      <c r="AW602" s="15" t="s">
        <v>35</v>
      </c>
      <c r="AX602" s="15" t="s">
        <v>78</v>
      </c>
      <c r="AY602" s="240" t="s">
        <v>174</v>
      </c>
    </row>
    <row r="603" spans="1:65" s="13" customFormat="1">
      <c r="B603" s="195"/>
      <c r="C603" s="196"/>
      <c r="D603" s="197" t="s">
        <v>195</v>
      </c>
      <c r="E603" s="198" t="s">
        <v>19</v>
      </c>
      <c r="F603" s="199" t="s">
        <v>840</v>
      </c>
      <c r="G603" s="196"/>
      <c r="H603" s="200">
        <v>7</v>
      </c>
      <c r="I603" s="201"/>
      <c r="J603" s="196"/>
      <c r="K603" s="196"/>
      <c r="L603" s="202"/>
      <c r="M603" s="203"/>
      <c r="N603" s="204"/>
      <c r="O603" s="204"/>
      <c r="P603" s="204"/>
      <c r="Q603" s="204"/>
      <c r="R603" s="204"/>
      <c r="S603" s="204"/>
      <c r="T603" s="205"/>
      <c r="AT603" s="206" t="s">
        <v>195</v>
      </c>
      <c r="AU603" s="206" t="s">
        <v>88</v>
      </c>
      <c r="AV603" s="13" t="s">
        <v>88</v>
      </c>
      <c r="AW603" s="13" t="s">
        <v>35</v>
      </c>
      <c r="AX603" s="13" t="s">
        <v>78</v>
      </c>
      <c r="AY603" s="206" t="s">
        <v>174</v>
      </c>
    </row>
    <row r="604" spans="1:65" s="15" customFormat="1">
      <c r="B604" s="231"/>
      <c r="C604" s="232"/>
      <c r="D604" s="197" t="s">
        <v>195</v>
      </c>
      <c r="E604" s="233" t="s">
        <v>19</v>
      </c>
      <c r="F604" s="234" t="s">
        <v>841</v>
      </c>
      <c r="G604" s="232"/>
      <c r="H604" s="233" t="s">
        <v>19</v>
      </c>
      <c r="I604" s="235"/>
      <c r="J604" s="232"/>
      <c r="K604" s="232"/>
      <c r="L604" s="236"/>
      <c r="M604" s="237"/>
      <c r="N604" s="238"/>
      <c r="O604" s="238"/>
      <c r="P604" s="238"/>
      <c r="Q604" s="238"/>
      <c r="R604" s="238"/>
      <c r="S604" s="238"/>
      <c r="T604" s="239"/>
      <c r="AT604" s="240" t="s">
        <v>195</v>
      </c>
      <c r="AU604" s="240" t="s">
        <v>88</v>
      </c>
      <c r="AV604" s="15" t="s">
        <v>86</v>
      </c>
      <c r="AW604" s="15" t="s">
        <v>35</v>
      </c>
      <c r="AX604" s="15" t="s">
        <v>78</v>
      </c>
      <c r="AY604" s="240" t="s">
        <v>174</v>
      </c>
    </row>
    <row r="605" spans="1:65" s="13" customFormat="1">
      <c r="B605" s="195"/>
      <c r="C605" s="196"/>
      <c r="D605" s="197" t="s">
        <v>195</v>
      </c>
      <c r="E605" s="198" t="s">
        <v>19</v>
      </c>
      <c r="F605" s="199" t="s">
        <v>842</v>
      </c>
      <c r="G605" s="196"/>
      <c r="H605" s="200">
        <v>1.74</v>
      </c>
      <c r="I605" s="201"/>
      <c r="J605" s="196"/>
      <c r="K605" s="196"/>
      <c r="L605" s="202"/>
      <c r="M605" s="203"/>
      <c r="N605" s="204"/>
      <c r="O605" s="204"/>
      <c r="P605" s="204"/>
      <c r="Q605" s="204"/>
      <c r="R605" s="204"/>
      <c r="S605" s="204"/>
      <c r="T605" s="205"/>
      <c r="AT605" s="206" t="s">
        <v>195</v>
      </c>
      <c r="AU605" s="206" t="s">
        <v>88</v>
      </c>
      <c r="AV605" s="13" t="s">
        <v>88</v>
      </c>
      <c r="AW605" s="13" t="s">
        <v>35</v>
      </c>
      <c r="AX605" s="13" t="s">
        <v>78</v>
      </c>
      <c r="AY605" s="206" t="s">
        <v>174</v>
      </c>
    </row>
    <row r="606" spans="1:65" s="15" customFormat="1">
      <c r="B606" s="231"/>
      <c r="C606" s="232"/>
      <c r="D606" s="197" t="s">
        <v>195</v>
      </c>
      <c r="E606" s="233" t="s">
        <v>19</v>
      </c>
      <c r="F606" s="234" t="s">
        <v>843</v>
      </c>
      <c r="G606" s="232"/>
      <c r="H606" s="233" t="s">
        <v>19</v>
      </c>
      <c r="I606" s="235"/>
      <c r="J606" s="232"/>
      <c r="K606" s="232"/>
      <c r="L606" s="236"/>
      <c r="M606" s="237"/>
      <c r="N606" s="238"/>
      <c r="O606" s="238"/>
      <c r="P606" s="238"/>
      <c r="Q606" s="238"/>
      <c r="R606" s="238"/>
      <c r="S606" s="238"/>
      <c r="T606" s="239"/>
      <c r="AT606" s="240" t="s">
        <v>195</v>
      </c>
      <c r="AU606" s="240" t="s">
        <v>88</v>
      </c>
      <c r="AV606" s="15" t="s">
        <v>86</v>
      </c>
      <c r="AW606" s="15" t="s">
        <v>35</v>
      </c>
      <c r="AX606" s="15" t="s">
        <v>78</v>
      </c>
      <c r="AY606" s="240" t="s">
        <v>174</v>
      </c>
    </row>
    <row r="607" spans="1:65" s="13" customFormat="1">
      <c r="B607" s="195"/>
      <c r="C607" s="196"/>
      <c r="D607" s="197" t="s">
        <v>195</v>
      </c>
      <c r="E607" s="198" t="s">
        <v>19</v>
      </c>
      <c r="F607" s="199" t="s">
        <v>844</v>
      </c>
      <c r="G607" s="196"/>
      <c r="H607" s="200">
        <v>4.34</v>
      </c>
      <c r="I607" s="201"/>
      <c r="J607" s="196"/>
      <c r="K607" s="196"/>
      <c r="L607" s="202"/>
      <c r="M607" s="203"/>
      <c r="N607" s="204"/>
      <c r="O607" s="204"/>
      <c r="P607" s="204"/>
      <c r="Q607" s="204"/>
      <c r="R607" s="204"/>
      <c r="S607" s="204"/>
      <c r="T607" s="205"/>
      <c r="AT607" s="206" t="s">
        <v>195</v>
      </c>
      <c r="AU607" s="206" t="s">
        <v>88</v>
      </c>
      <c r="AV607" s="13" t="s">
        <v>88</v>
      </c>
      <c r="AW607" s="13" t="s">
        <v>35</v>
      </c>
      <c r="AX607" s="13" t="s">
        <v>78</v>
      </c>
      <c r="AY607" s="206" t="s">
        <v>174</v>
      </c>
    </row>
    <row r="608" spans="1:65" s="15" customFormat="1">
      <c r="B608" s="231"/>
      <c r="C608" s="232"/>
      <c r="D608" s="197" t="s">
        <v>195</v>
      </c>
      <c r="E608" s="233" t="s">
        <v>19</v>
      </c>
      <c r="F608" s="234" t="s">
        <v>845</v>
      </c>
      <c r="G608" s="232"/>
      <c r="H608" s="233" t="s">
        <v>19</v>
      </c>
      <c r="I608" s="235"/>
      <c r="J608" s="232"/>
      <c r="K608" s="232"/>
      <c r="L608" s="236"/>
      <c r="M608" s="237"/>
      <c r="N608" s="238"/>
      <c r="O608" s="238"/>
      <c r="P608" s="238"/>
      <c r="Q608" s="238"/>
      <c r="R608" s="238"/>
      <c r="S608" s="238"/>
      <c r="T608" s="239"/>
      <c r="AT608" s="240" t="s">
        <v>195</v>
      </c>
      <c r="AU608" s="240" t="s">
        <v>88</v>
      </c>
      <c r="AV608" s="15" t="s">
        <v>86</v>
      </c>
      <c r="AW608" s="15" t="s">
        <v>35</v>
      </c>
      <c r="AX608" s="15" t="s">
        <v>78</v>
      </c>
      <c r="AY608" s="240" t="s">
        <v>174</v>
      </c>
    </row>
    <row r="609" spans="2:51" s="13" customFormat="1">
      <c r="B609" s="195"/>
      <c r="C609" s="196"/>
      <c r="D609" s="197" t="s">
        <v>195</v>
      </c>
      <c r="E609" s="198" t="s">
        <v>19</v>
      </c>
      <c r="F609" s="199" t="s">
        <v>846</v>
      </c>
      <c r="G609" s="196"/>
      <c r="H609" s="200">
        <v>0.92</v>
      </c>
      <c r="I609" s="201"/>
      <c r="J609" s="196"/>
      <c r="K609" s="196"/>
      <c r="L609" s="202"/>
      <c r="M609" s="203"/>
      <c r="N609" s="204"/>
      <c r="O609" s="204"/>
      <c r="P609" s="204"/>
      <c r="Q609" s="204"/>
      <c r="R609" s="204"/>
      <c r="S609" s="204"/>
      <c r="T609" s="205"/>
      <c r="AT609" s="206" t="s">
        <v>195</v>
      </c>
      <c r="AU609" s="206" t="s">
        <v>88</v>
      </c>
      <c r="AV609" s="13" t="s">
        <v>88</v>
      </c>
      <c r="AW609" s="13" t="s">
        <v>35</v>
      </c>
      <c r="AX609" s="13" t="s">
        <v>78</v>
      </c>
      <c r="AY609" s="206" t="s">
        <v>174</v>
      </c>
    </row>
    <row r="610" spans="2:51" s="15" customFormat="1">
      <c r="B610" s="231"/>
      <c r="C610" s="232"/>
      <c r="D610" s="197" t="s">
        <v>195</v>
      </c>
      <c r="E610" s="233" t="s">
        <v>19</v>
      </c>
      <c r="F610" s="234" t="s">
        <v>847</v>
      </c>
      <c r="G610" s="232"/>
      <c r="H610" s="233" t="s">
        <v>19</v>
      </c>
      <c r="I610" s="235"/>
      <c r="J610" s="232"/>
      <c r="K610" s="232"/>
      <c r="L610" s="236"/>
      <c r="M610" s="237"/>
      <c r="N610" s="238"/>
      <c r="O610" s="238"/>
      <c r="P610" s="238"/>
      <c r="Q610" s="238"/>
      <c r="R610" s="238"/>
      <c r="S610" s="238"/>
      <c r="T610" s="239"/>
      <c r="AT610" s="240" t="s">
        <v>195</v>
      </c>
      <c r="AU610" s="240" t="s">
        <v>88</v>
      </c>
      <c r="AV610" s="15" t="s">
        <v>86</v>
      </c>
      <c r="AW610" s="15" t="s">
        <v>35</v>
      </c>
      <c r="AX610" s="15" t="s">
        <v>78</v>
      </c>
      <c r="AY610" s="240" t="s">
        <v>174</v>
      </c>
    </row>
    <row r="611" spans="2:51" s="13" customFormat="1">
      <c r="B611" s="195"/>
      <c r="C611" s="196"/>
      <c r="D611" s="197" t="s">
        <v>195</v>
      </c>
      <c r="E611" s="198" t="s">
        <v>19</v>
      </c>
      <c r="F611" s="199" t="s">
        <v>848</v>
      </c>
      <c r="G611" s="196"/>
      <c r="H611" s="200">
        <v>40.200000000000003</v>
      </c>
      <c r="I611" s="201"/>
      <c r="J611" s="196"/>
      <c r="K611" s="196"/>
      <c r="L611" s="202"/>
      <c r="M611" s="203"/>
      <c r="N611" s="204"/>
      <c r="O611" s="204"/>
      <c r="P611" s="204"/>
      <c r="Q611" s="204"/>
      <c r="R611" s="204"/>
      <c r="S611" s="204"/>
      <c r="T611" s="205"/>
      <c r="AT611" s="206" t="s">
        <v>195</v>
      </c>
      <c r="AU611" s="206" t="s">
        <v>88</v>
      </c>
      <c r="AV611" s="13" t="s">
        <v>88</v>
      </c>
      <c r="AW611" s="13" t="s">
        <v>35</v>
      </c>
      <c r="AX611" s="13" t="s">
        <v>78</v>
      </c>
      <c r="AY611" s="206" t="s">
        <v>174</v>
      </c>
    </row>
    <row r="612" spans="2:51" s="15" customFormat="1">
      <c r="B612" s="231"/>
      <c r="C612" s="232"/>
      <c r="D612" s="197" t="s">
        <v>195</v>
      </c>
      <c r="E612" s="233" t="s">
        <v>19</v>
      </c>
      <c r="F612" s="234" t="s">
        <v>849</v>
      </c>
      <c r="G612" s="232"/>
      <c r="H612" s="233" t="s">
        <v>19</v>
      </c>
      <c r="I612" s="235"/>
      <c r="J612" s="232"/>
      <c r="K612" s="232"/>
      <c r="L612" s="236"/>
      <c r="M612" s="237"/>
      <c r="N612" s="238"/>
      <c r="O612" s="238"/>
      <c r="P612" s="238"/>
      <c r="Q612" s="238"/>
      <c r="R612" s="238"/>
      <c r="S612" s="238"/>
      <c r="T612" s="239"/>
      <c r="AT612" s="240" t="s">
        <v>195</v>
      </c>
      <c r="AU612" s="240" t="s">
        <v>88</v>
      </c>
      <c r="AV612" s="15" t="s">
        <v>86</v>
      </c>
      <c r="AW612" s="15" t="s">
        <v>35</v>
      </c>
      <c r="AX612" s="15" t="s">
        <v>78</v>
      </c>
      <c r="AY612" s="240" t="s">
        <v>174</v>
      </c>
    </row>
    <row r="613" spans="2:51" s="13" customFormat="1">
      <c r="B613" s="195"/>
      <c r="C613" s="196"/>
      <c r="D613" s="197" t="s">
        <v>195</v>
      </c>
      <c r="E613" s="198" t="s">
        <v>19</v>
      </c>
      <c r="F613" s="199" t="s">
        <v>850</v>
      </c>
      <c r="G613" s="196"/>
      <c r="H613" s="200">
        <v>8.84</v>
      </c>
      <c r="I613" s="201"/>
      <c r="J613" s="196"/>
      <c r="K613" s="196"/>
      <c r="L613" s="202"/>
      <c r="M613" s="203"/>
      <c r="N613" s="204"/>
      <c r="O613" s="204"/>
      <c r="P613" s="204"/>
      <c r="Q613" s="204"/>
      <c r="R613" s="204"/>
      <c r="S613" s="204"/>
      <c r="T613" s="205"/>
      <c r="AT613" s="206" t="s">
        <v>195</v>
      </c>
      <c r="AU613" s="206" t="s">
        <v>88</v>
      </c>
      <c r="AV613" s="13" t="s">
        <v>88</v>
      </c>
      <c r="AW613" s="13" t="s">
        <v>35</v>
      </c>
      <c r="AX613" s="13" t="s">
        <v>78</v>
      </c>
      <c r="AY613" s="206" t="s">
        <v>174</v>
      </c>
    </row>
    <row r="614" spans="2:51" s="15" customFormat="1">
      <c r="B614" s="231"/>
      <c r="C614" s="232"/>
      <c r="D614" s="197" t="s">
        <v>195</v>
      </c>
      <c r="E614" s="233" t="s">
        <v>19</v>
      </c>
      <c r="F614" s="234" t="s">
        <v>826</v>
      </c>
      <c r="G614" s="232"/>
      <c r="H614" s="233" t="s">
        <v>19</v>
      </c>
      <c r="I614" s="235"/>
      <c r="J614" s="232"/>
      <c r="K614" s="232"/>
      <c r="L614" s="236"/>
      <c r="M614" s="237"/>
      <c r="N614" s="238"/>
      <c r="O614" s="238"/>
      <c r="P614" s="238"/>
      <c r="Q614" s="238"/>
      <c r="R614" s="238"/>
      <c r="S614" s="238"/>
      <c r="T614" s="239"/>
      <c r="AT614" s="240" t="s">
        <v>195</v>
      </c>
      <c r="AU614" s="240" t="s">
        <v>88</v>
      </c>
      <c r="AV614" s="15" t="s">
        <v>86</v>
      </c>
      <c r="AW614" s="15" t="s">
        <v>35</v>
      </c>
      <c r="AX614" s="15" t="s">
        <v>78</v>
      </c>
      <c r="AY614" s="240" t="s">
        <v>174</v>
      </c>
    </row>
    <row r="615" spans="2:51" s="15" customFormat="1">
      <c r="B615" s="231"/>
      <c r="C615" s="232"/>
      <c r="D615" s="197" t="s">
        <v>195</v>
      </c>
      <c r="E615" s="233" t="s">
        <v>19</v>
      </c>
      <c r="F615" s="234" t="s">
        <v>851</v>
      </c>
      <c r="G615" s="232"/>
      <c r="H615" s="233" t="s">
        <v>19</v>
      </c>
      <c r="I615" s="235"/>
      <c r="J615" s="232"/>
      <c r="K615" s="232"/>
      <c r="L615" s="236"/>
      <c r="M615" s="237"/>
      <c r="N615" s="238"/>
      <c r="O615" s="238"/>
      <c r="P615" s="238"/>
      <c r="Q615" s="238"/>
      <c r="R615" s="238"/>
      <c r="S615" s="238"/>
      <c r="T615" s="239"/>
      <c r="AT615" s="240" t="s">
        <v>195</v>
      </c>
      <c r="AU615" s="240" t="s">
        <v>88</v>
      </c>
      <c r="AV615" s="15" t="s">
        <v>86</v>
      </c>
      <c r="AW615" s="15" t="s">
        <v>35</v>
      </c>
      <c r="AX615" s="15" t="s">
        <v>78</v>
      </c>
      <c r="AY615" s="240" t="s">
        <v>174</v>
      </c>
    </row>
    <row r="616" spans="2:51" s="13" customFormat="1">
      <c r="B616" s="195"/>
      <c r="C616" s="196"/>
      <c r="D616" s="197" t="s">
        <v>195</v>
      </c>
      <c r="E616" s="198" t="s">
        <v>19</v>
      </c>
      <c r="F616" s="199" t="s">
        <v>852</v>
      </c>
      <c r="G616" s="196"/>
      <c r="H616" s="200">
        <v>15.28</v>
      </c>
      <c r="I616" s="201"/>
      <c r="J616" s="196"/>
      <c r="K616" s="196"/>
      <c r="L616" s="202"/>
      <c r="M616" s="203"/>
      <c r="N616" s="204"/>
      <c r="O616" s="204"/>
      <c r="P616" s="204"/>
      <c r="Q616" s="204"/>
      <c r="R616" s="204"/>
      <c r="S616" s="204"/>
      <c r="T616" s="205"/>
      <c r="AT616" s="206" t="s">
        <v>195</v>
      </c>
      <c r="AU616" s="206" t="s">
        <v>88</v>
      </c>
      <c r="AV616" s="13" t="s">
        <v>88</v>
      </c>
      <c r="AW616" s="13" t="s">
        <v>35</v>
      </c>
      <c r="AX616" s="13" t="s">
        <v>78</v>
      </c>
      <c r="AY616" s="206" t="s">
        <v>174</v>
      </c>
    </row>
    <row r="617" spans="2:51" s="15" customFormat="1">
      <c r="B617" s="231"/>
      <c r="C617" s="232"/>
      <c r="D617" s="197" t="s">
        <v>195</v>
      </c>
      <c r="E617" s="233" t="s">
        <v>19</v>
      </c>
      <c r="F617" s="234" t="s">
        <v>853</v>
      </c>
      <c r="G617" s="232"/>
      <c r="H617" s="233" t="s">
        <v>19</v>
      </c>
      <c r="I617" s="235"/>
      <c r="J617" s="232"/>
      <c r="K617" s="232"/>
      <c r="L617" s="236"/>
      <c r="M617" s="237"/>
      <c r="N617" s="238"/>
      <c r="O617" s="238"/>
      <c r="P617" s="238"/>
      <c r="Q617" s="238"/>
      <c r="R617" s="238"/>
      <c r="S617" s="238"/>
      <c r="T617" s="239"/>
      <c r="AT617" s="240" t="s">
        <v>195</v>
      </c>
      <c r="AU617" s="240" t="s">
        <v>88</v>
      </c>
      <c r="AV617" s="15" t="s">
        <v>86</v>
      </c>
      <c r="AW617" s="15" t="s">
        <v>35</v>
      </c>
      <c r="AX617" s="15" t="s">
        <v>78</v>
      </c>
      <c r="AY617" s="240" t="s">
        <v>174</v>
      </c>
    </row>
    <row r="618" spans="2:51" s="13" customFormat="1">
      <c r="B618" s="195"/>
      <c r="C618" s="196"/>
      <c r="D618" s="197" t="s">
        <v>195</v>
      </c>
      <c r="E618" s="198" t="s">
        <v>19</v>
      </c>
      <c r="F618" s="199" t="s">
        <v>854</v>
      </c>
      <c r="G618" s="196"/>
      <c r="H618" s="200">
        <v>122.24</v>
      </c>
      <c r="I618" s="201"/>
      <c r="J618" s="196"/>
      <c r="K618" s="196"/>
      <c r="L618" s="202"/>
      <c r="M618" s="203"/>
      <c r="N618" s="204"/>
      <c r="O618" s="204"/>
      <c r="P618" s="204"/>
      <c r="Q618" s="204"/>
      <c r="R618" s="204"/>
      <c r="S618" s="204"/>
      <c r="T618" s="205"/>
      <c r="AT618" s="206" t="s">
        <v>195</v>
      </c>
      <c r="AU618" s="206" t="s">
        <v>88</v>
      </c>
      <c r="AV618" s="13" t="s">
        <v>88</v>
      </c>
      <c r="AW618" s="13" t="s">
        <v>35</v>
      </c>
      <c r="AX618" s="13" t="s">
        <v>78</v>
      </c>
      <c r="AY618" s="206" t="s">
        <v>174</v>
      </c>
    </row>
    <row r="619" spans="2:51" s="15" customFormat="1">
      <c r="B619" s="231"/>
      <c r="C619" s="232"/>
      <c r="D619" s="197" t="s">
        <v>195</v>
      </c>
      <c r="E619" s="233" t="s">
        <v>19</v>
      </c>
      <c r="F619" s="234" t="s">
        <v>855</v>
      </c>
      <c r="G619" s="232"/>
      <c r="H619" s="233" t="s">
        <v>19</v>
      </c>
      <c r="I619" s="235"/>
      <c r="J619" s="232"/>
      <c r="K619" s="232"/>
      <c r="L619" s="236"/>
      <c r="M619" s="237"/>
      <c r="N619" s="238"/>
      <c r="O619" s="238"/>
      <c r="P619" s="238"/>
      <c r="Q619" s="238"/>
      <c r="R619" s="238"/>
      <c r="S619" s="238"/>
      <c r="T619" s="239"/>
      <c r="AT619" s="240" t="s">
        <v>195</v>
      </c>
      <c r="AU619" s="240" t="s">
        <v>88</v>
      </c>
      <c r="AV619" s="15" t="s">
        <v>86</v>
      </c>
      <c r="AW619" s="15" t="s">
        <v>35</v>
      </c>
      <c r="AX619" s="15" t="s">
        <v>78</v>
      </c>
      <c r="AY619" s="240" t="s">
        <v>174</v>
      </c>
    </row>
    <row r="620" spans="2:51" s="13" customFormat="1">
      <c r="B620" s="195"/>
      <c r="C620" s="196"/>
      <c r="D620" s="197" t="s">
        <v>195</v>
      </c>
      <c r="E620" s="198" t="s">
        <v>19</v>
      </c>
      <c r="F620" s="199" t="s">
        <v>856</v>
      </c>
      <c r="G620" s="196"/>
      <c r="H620" s="200">
        <v>24.32</v>
      </c>
      <c r="I620" s="201"/>
      <c r="J620" s="196"/>
      <c r="K620" s="196"/>
      <c r="L620" s="202"/>
      <c r="M620" s="203"/>
      <c r="N620" s="204"/>
      <c r="O620" s="204"/>
      <c r="P620" s="204"/>
      <c r="Q620" s="204"/>
      <c r="R620" s="204"/>
      <c r="S620" s="204"/>
      <c r="T620" s="205"/>
      <c r="AT620" s="206" t="s">
        <v>195</v>
      </c>
      <c r="AU620" s="206" t="s">
        <v>88</v>
      </c>
      <c r="AV620" s="13" t="s">
        <v>88</v>
      </c>
      <c r="AW620" s="13" t="s">
        <v>35</v>
      </c>
      <c r="AX620" s="13" t="s">
        <v>78</v>
      </c>
      <c r="AY620" s="206" t="s">
        <v>174</v>
      </c>
    </row>
    <row r="621" spans="2:51" s="15" customFormat="1">
      <c r="B621" s="231"/>
      <c r="C621" s="232"/>
      <c r="D621" s="197" t="s">
        <v>195</v>
      </c>
      <c r="E621" s="233" t="s">
        <v>19</v>
      </c>
      <c r="F621" s="234" t="s">
        <v>857</v>
      </c>
      <c r="G621" s="232"/>
      <c r="H621" s="233" t="s">
        <v>19</v>
      </c>
      <c r="I621" s="235"/>
      <c r="J621" s="232"/>
      <c r="K621" s="232"/>
      <c r="L621" s="236"/>
      <c r="M621" s="237"/>
      <c r="N621" s="238"/>
      <c r="O621" s="238"/>
      <c r="P621" s="238"/>
      <c r="Q621" s="238"/>
      <c r="R621" s="238"/>
      <c r="S621" s="238"/>
      <c r="T621" s="239"/>
      <c r="AT621" s="240" t="s">
        <v>195</v>
      </c>
      <c r="AU621" s="240" t="s">
        <v>88</v>
      </c>
      <c r="AV621" s="15" t="s">
        <v>86</v>
      </c>
      <c r="AW621" s="15" t="s">
        <v>35</v>
      </c>
      <c r="AX621" s="15" t="s">
        <v>78</v>
      </c>
      <c r="AY621" s="240" t="s">
        <v>174</v>
      </c>
    </row>
    <row r="622" spans="2:51" s="13" customFormat="1">
      <c r="B622" s="195"/>
      <c r="C622" s="196"/>
      <c r="D622" s="197" t="s">
        <v>195</v>
      </c>
      <c r="E622" s="198" t="s">
        <v>19</v>
      </c>
      <c r="F622" s="199" t="s">
        <v>858</v>
      </c>
      <c r="G622" s="196"/>
      <c r="H622" s="200">
        <v>72.64</v>
      </c>
      <c r="I622" s="201"/>
      <c r="J622" s="196"/>
      <c r="K622" s="196"/>
      <c r="L622" s="202"/>
      <c r="M622" s="203"/>
      <c r="N622" s="204"/>
      <c r="O622" s="204"/>
      <c r="P622" s="204"/>
      <c r="Q622" s="204"/>
      <c r="R622" s="204"/>
      <c r="S622" s="204"/>
      <c r="T622" s="205"/>
      <c r="AT622" s="206" t="s">
        <v>195</v>
      </c>
      <c r="AU622" s="206" t="s">
        <v>88</v>
      </c>
      <c r="AV622" s="13" t="s">
        <v>88</v>
      </c>
      <c r="AW622" s="13" t="s">
        <v>35</v>
      </c>
      <c r="AX622" s="13" t="s">
        <v>78</v>
      </c>
      <c r="AY622" s="206" t="s">
        <v>174</v>
      </c>
    </row>
    <row r="623" spans="2:51" s="15" customFormat="1">
      <c r="B623" s="231"/>
      <c r="C623" s="232"/>
      <c r="D623" s="197" t="s">
        <v>195</v>
      </c>
      <c r="E623" s="233" t="s">
        <v>19</v>
      </c>
      <c r="F623" s="234" t="s">
        <v>859</v>
      </c>
      <c r="G623" s="232"/>
      <c r="H623" s="233" t="s">
        <v>19</v>
      </c>
      <c r="I623" s="235"/>
      <c r="J623" s="232"/>
      <c r="K623" s="232"/>
      <c r="L623" s="236"/>
      <c r="M623" s="237"/>
      <c r="N623" s="238"/>
      <c r="O623" s="238"/>
      <c r="P623" s="238"/>
      <c r="Q623" s="238"/>
      <c r="R623" s="238"/>
      <c r="S623" s="238"/>
      <c r="T623" s="239"/>
      <c r="AT623" s="240" t="s">
        <v>195</v>
      </c>
      <c r="AU623" s="240" t="s">
        <v>88</v>
      </c>
      <c r="AV623" s="15" t="s">
        <v>86</v>
      </c>
      <c r="AW623" s="15" t="s">
        <v>35</v>
      </c>
      <c r="AX623" s="15" t="s">
        <v>78</v>
      </c>
      <c r="AY623" s="240" t="s">
        <v>174</v>
      </c>
    </row>
    <row r="624" spans="2:51" s="13" customFormat="1">
      <c r="B624" s="195"/>
      <c r="C624" s="196"/>
      <c r="D624" s="197" t="s">
        <v>195</v>
      </c>
      <c r="E624" s="198" t="s">
        <v>19</v>
      </c>
      <c r="F624" s="199" t="s">
        <v>860</v>
      </c>
      <c r="G624" s="196"/>
      <c r="H624" s="200">
        <v>13.8</v>
      </c>
      <c r="I624" s="201"/>
      <c r="J624" s="196"/>
      <c r="K624" s="196"/>
      <c r="L624" s="202"/>
      <c r="M624" s="203"/>
      <c r="N624" s="204"/>
      <c r="O624" s="204"/>
      <c r="P624" s="204"/>
      <c r="Q624" s="204"/>
      <c r="R624" s="204"/>
      <c r="S624" s="204"/>
      <c r="T624" s="205"/>
      <c r="AT624" s="206" t="s">
        <v>195</v>
      </c>
      <c r="AU624" s="206" t="s">
        <v>88</v>
      </c>
      <c r="AV624" s="13" t="s">
        <v>88</v>
      </c>
      <c r="AW624" s="13" t="s">
        <v>35</v>
      </c>
      <c r="AX624" s="13" t="s">
        <v>78</v>
      </c>
      <c r="AY624" s="206" t="s">
        <v>174</v>
      </c>
    </row>
    <row r="625" spans="1:65" s="15" customFormat="1">
      <c r="B625" s="231"/>
      <c r="C625" s="232"/>
      <c r="D625" s="197" t="s">
        <v>195</v>
      </c>
      <c r="E625" s="233" t="s">
        <v>19</v>
      </c>
      <c r="F625" s="234" t="s">
        <v>829</v>
      </c>
      <c r="G625" s="232"/>
      <c r="H625" s="233" t="s">
        <v>19</v>
      </c>
      <c r="I625" s="235"/>
      <c r="J625" s="232"/>
      <c r="K625" s="232"/>
      <c r="L625" s="236"/>
      <c r="M625" s="237"/>
      <c r="N625" s="238"/>
      <c r="O625" s="238"/>
      <c r="P625" s="238"/>
      <c r="Q625" s="238"/>
      <c r="R625" s="238"/>
      <c r="S625" s="238"/>
      <c r="T625" s="239"/>
      <c r="AT625" s="240" t="s">
        <v>195</v>
      </c>
      <c r="AU625" s="240" t="s">
        <v>88</v>
      </c>
      <c r="AV625" s="15" t="s">
        <v>86</v>
      </c>
      <c r="AW625" s="15" t="s">
        <v>35</v>
      </c>
      <c r="AX625" s="15" t="s">
        <v>78</v>
      </c>
      <c r="AY625" s="240" t="s">
        <v>174</v>
      </c>
    </row>
    <row r="626" spans="1:65" s="15" customFormat="1">
      <c r="B626" s="231"/>
      <c r="C626" s="232"/>
      <c r="D626" s="197" t="s">
        <v>195</v>
      </c>
      <c r="E626" s="233" t="s">
        <v>19</v>
      </c>
      <c r="F626" s="234" t="s">
        <v>861</v>
      </c>
      <c r="G626" s="232"/>
      <c r="H626" s="233" t="s">
        <v>19</v>
      </c>
      <c r="I626" s="235"/>
      <c r="J626" s="232"/>
      <c r="K626" s="232"/>
      <c r="L626" s="236"/>
      <c r="M626" s="237"/>
      <c r="N626" s="238"/>
      <c r="O626" s="238"/>
      <c r="P626" s="238"/>
      <c r="Q626" s="238"/>
      <c r="R626" s="238"/>
      <c r="S626" s="238"/>
      <c r="T626" s="239"/>
      <c r="AT626" s="240" t="s">
        <v>195</v>
      </c>
      <c r="AU626" s="240" t="s">
        <v>88</v>
      </c>
      <c r="AV626" s="15" t="s">
        <v>86</v>
      </c>
      <c r="AW626" s="15" t="s">
        <v>35</v>
      </c>
      <c r="AX626" s="15" t="s">
        <v>78</v>
      </c>
      <c r="AY626" s="240" t="s">
        <v>174</v>
      </c>
    </row>
    <row r="627" spans="1:65" s="13" customFormat="1">
      <c r="B627" s="195"/>
      <c r="C627" s="196"/>
      <c r="D627" s="197" t="s">
        <v>195</v>
      </c>
      <c r="E627" s="198" t="s">
        <v>19</v>
      </c>
      <c r="F627" s="199" t="s">
        <v>862</v>
      </c>
      <c r="G627" s="196"/>
      <c r="H627" s="200">
        <v>73.5</v>
      </c>
      <c r="I627" s="201"/>
      <c r="J627" s="196"/>
      <c r="K627" s="196"/>
      <c r="L627" s="202"/>
      <c r="M627" s="203"/>
      <c r="N627" s="204"/>
      <c r="O627" s="204"/>
      <c r="P627" s="204"/>
      <c r="Q627" s="204"/>
      <c r="R627" s="204"/>
      <c r="S627" s="204"/>
      <c r="T627" s="205"/>
      <c r="AT627" s="206" t="s">
        <v>195</v>
      </c>
      <c r="AU627" s="206" t="s">
        <v>88</v>
      </c>
      <c r="AV627" s="13" t="s">
        <v>88</v>
      </c>
      <c r="AW627" s="13" t="s">
        <v>35</v>
      </c>
      <c r="AX627" s="13" t="s">
        <v>78</v>
      </c>
      <c r="AY627" s="206" t="s">
        <v>174</v>
      </c>
    </row>
    <row r="628" spans="1:65" s="15" customFormat="1">
      <c r="B628" s="231"/>
      <c r="C628" s="232"/>
      <c r="D628" s="197" t="s">
        <v>195</v>
      </c>
      <c r="E628" s="233" t="s">
        <v>19</v>
      </c>
      <c r="F628" s="234" t="s">
        <v>863</v>
      </c>
      <c r="G628" s="232"/>
      <c r="H628" s="233" t="s">
        <v>19</v>
      </c>
      <c r="I628" s="235"/>
      <c r="J628" s="232"/>
      <c r="K628" s="232"/>
      <c r="L628" s="236"/>
      <c r="M628" s="237"/>
      <c r="N628" s="238"/>
      <c r="O628" s="238"/>
      <c r="P628" s="238"/>
      <c r="Q628" s="238"/>
      <c r="R628" s="238"/>
      <c r="S628" s="238"/>
      <c r="T628" s="239"/>
      <c r="AT628" s="240" t="s">
        <v>195</v>
      </c>
      <c r="AU628" s="240" t="s">
        <v>88</v>
      </c>
      <c r="AV628" s="15" t="s">
        <v>86</v>
      </c>
      <c r="AW628" s="15" t="s">
        <v>35</v>
      </c>
      <c r="AX628" s="15" t="s">
        <v>78</v>
      </c>
      <c r="AY628" s="240" t="s">
        <v>174</v>
      </c>
    </row>
    <row r="629" spans="1:65" s="13" customFormat="1">
      <c r="B629" s="195"/>
      <c r="C629" s="196"/>
      <c r="D629" s="197" t="s">
        <v>195</v>
      </c>
      <c r="E629" s="198" t="s">
        <v>19</v>
      </c>
      <c r="F629" s="199" t="s">
        <v>864</v>
      </c>
      <c r="G629" s="196"/>
      <c r="H629" s="200">
        <v>31.48</v>
      </c>
      <c r="I629" s="201"/>
      <c r="J629" s="196"/>
      <c r="K629" s="196"/>
      <c r="L629" s="202"/>
      <c r="M629" s="203"/>
      <c r="N629" s="204"/>
      <c r="O629" s="204"/>
      <c r="P629" s="204"/>
      <c r="Q629" s="204"/>
      <c r="R629" s="204"/>
      <c r="S629" s="204"/>
      <c r="T629" s="205"/>
      <c r="AT629" s="206" t="s">
        <v>195</v>
      </c>
      <c r="AU629" s="206" t="s">
        <v>88</v>
      </c>
      <c r="AV629" s="13" t="s">
        <v>88</v>
      </c>
      <c r="AW629" s="13" t="s">
        <v>35</v>
      </c>
      <c r="AX629" s="13" t="s">
        <v>78</v>
      </c>
      <c r="AY629" s="206" t="s">
        <v>174</v>
      </c>
    </row>
    <row r="630" spans="1:65" s="15" customFormat="1">
      <c r="B630" s="231"/>
      <c r="C630" s="232"/>
      <c r="D630" s="197" t="s">
        <v>195</v>
      </c>
      <c r="E630" s="233" t="s">
        <v>19</v>
      </c>
      <c r="F630" s="234" t="s">
        <v>865</v>
      </c>
      <c r="G630" s="232"/>
      <c r="H630" s="233" t="s">
        <v>19</v>
      </c>
      <c r="I630" s="235"/>
      <c r="J630" s="232"/>
      <c r="K630" s="232"/>
      <c r="L630" s="236"/>
      <c r="M630" s="237"/>
      <c r="N630" s="238"/>
      <c r="O630" s="238"/>
      <c r="P630" s="238"/>
      <c r="Q630" s="238"/>
      <c r="R630" s="238"/>
      <c r="S630" s="238"/>
      <c r="T630" s="239"/>
      <c r="AT630" s="240" t="s">
        <v>195</v>
      </c>
      <c r="AU630" s="240" t="s">
        <v>88</v>
      </c>
      <c r="AV630" s="15" t="s">
        <v>86</v>
      </c>
      <c r="AW630" s="15" t="s">
        <v>35</v>
      </c>
      <c r="AX630" s="15" t="s">
        <v>78</v>
      </c>
      <c r="AY630" s="240" t="s">
        <v>174</v>
      </c>
    </row>
    <row r="631" spans="1:65" s="13" customFormat="1">
      <c r="B631" s="195"/>
      <c r="C631" s="196"/>
      <c r="D631" s="197" t="s">
        <v>195</v>
      </c>
      <c r="E631" s="198" t="s">
        <v>19</v>
      </c>
      <c r="F631" s="199" t="s">
        <v>866</v>
      </c>
      <c r="G631" s="196"/>
      <c r="H631" s="200">
        <v>9.66</v>
      </c>
      <c r="I631" s="201"/>
      <c r="J631" s="196"/>
      <c r="K631" s="196"/>
      <c r="L631" s="202"/>
      <c r="M631" s="203"/>
      <c r="N631" s="204"/>
      <c r="O631" s="204"/>
      <c r="P631" s="204"/>
      <c r="Q631" s="204"/>
      <c r="R631" s="204"/>
      <c r="S631" s="204"/>
      <c r="T631" s="205"/>
      <c r="AT631" s="206" t="s">
        <v>195</v>
      </c>
      <c r="AU631" s="206" t="s">
        <v>88</v>
      </c>
      <c r="AV631" s="13" t="s">
        <v>88</v>
      </c>
      <c r="AW631" s="13" t="s">
        <v>35</v>
      </c>
      <c r="AX631" s="13" t="s">
        <v>78</v>
      </c>
      <c r="AY631" s="206" t="s">
        <v>174</v>
      </c>
    </row>
    <row r="632" spans="1:65" s="15" customFormat="1">
      <c r="B632" s="231"/>
      <c r="C632" s="232"/>
      <c r="D632" s="197" t="s">
        <v>195</v>
      </c>
      <c r="E632" s="233" t="s">
        <v>19</v>
      </c>
      <c r="F632" s="234" t="s">
        <v>867</v>
      </c>
      <c r="G632" s="232"/>
      <c r="H632" s="233" t="s">
        <v>19</v>
      </c>
      <c r="I632" s="235"/>
      <c r="J632" s="232"/>
      <c r="K632" s="232"/>
      <c r="L632" s="236"/>
      <c r="M632" s="237"/>
      <c r="N632" s="238"/>
      <c r="O632" s="238"/>
      <c r="P632" s="238"/>
      <c r="Q632" s="238"/>
      <c r="R632" s="238"/>
      <c r="S632" s="238"/>
      <c r="T632" s="239"/>
      <c r="AT632" s="240" t="s">
        <v>195</v>
      </c>
      <c r="AU632" s="240" t="s">
        <v>88</v>
      </c>
      <c r="AV632" s="15" t="s">
        <v>86</v>
      </c>
      <c r="AW632" s="15" t="s">
        <v>35</v>
      </c>
      <c r="AX632" s="15" t="s">
        <v>78</v>
      </c>
      <c r="AY632" s="240" t="s">
        <v>174</v>
      </c>
    </row>
    <row r="633" spans="1:65" s="13" customFormat="1">
      <c r="B633" s="195"/>
      <c r="C633" s="196"/>
      <c r="D633" s="197" t="s">
        <v>195</v>
      </c>
      <c r="E633" s="198" t="s">
        <v>19</v>
      </c>
      <c r="F633" s="199" t="s">
        <v>868</v>
      </c>
      <c r="G633" s="196"/>
      <c r="H633" s="200">
        <v>2.12</v>
      </c>
      <c r="I633" s="201"/>
      <c r="J633" s="196"/>
      <c r="K633" s="196"/>
      <c r="L633" s="202"/>
      <c r="M633" s="203"/>
      <c r="N633" s="204"/>
      <c r="O633" s="204"/>
      <c r="P633" s="204"/>
      <c r="Q633" s="204"/>
      <c r="R633" s="204"/>
      <c r="S633" s="204"/>
      <c r="T633" s="205"/>
      <c r="AT633" s="206" t="s">
        <v>195</v>
      </c>
      <c r="AU633" s="206" t="s">
        <v>88</v>
      </c>
      <c r="AV633" s="13" t="s">
        <v>88</v>
      </c>
      <c r="AW633" s="13" t="s">
        <v>35</v>
      </c>
      <c r="AX633" s="13" t="s">
        <v>78</v>
      </c>
      <c r="AY633" s="206" t="s">
        <v>174</v>
      </c>
    </row>
    <row r="634" spans="1:65" s="15" customFormat="1">
      <c r="B634" s="231"/>
      <c r="C634" s="232"/>
      <c r="D634" s="197" t="s">
        <v>195</v>
      </c>
      <c r="E634" s="233" t="s">
        <v>19</v>
      </c>
      <c r="F634" s="234" t="s">
        <v>869</v>
      </c>
      <c r="G634" s="232"/>
      <c r="H634" s="233" t="s">
        <v>19</v>
      </c>
      <c r="I634" s="235"/>
      <c r="J634" s="232"/>
      <c r="K634" s="232"/>
      <c r="L634" s="236"/>
      <c r="M634" s="237"/>
      <c r="N634" s="238"/>
      <c r="O634" s="238"/>
      <c r="P634" s="238"/>
      <c r="Q634" s="238"/>
      <c r="R634" s="238"/>
      <c r="S634" s="238"/>
      <c r="T634" s="239"/>
      <c r="AT634" s="240" t="s">
        <v>195</v>
      </c>
      <c r="AU634" s="240" t="s">
        <v>88</v>
      </c>
      <c r="AV634" s="15" t="s">
        <v>86</v>
      </c>
      <c r="AW634" s="15" t="s">
        <v>35</v>
      </c>
      <c r="AX634" s="15" t="s">
        <v>78</v>
      </c>
      <c r="AY634" s="240" t="s">
        <v>174</v>
      </c>
    </row>
    <row r="635" spans="1:65" s="13" customFormat="1">
      <c r="B635" s="195"/>
      <c r="C635" s="196"/>
      <c r="D635" s="197" t="s">
        <v>195</v>
      </c>
      <c r="E635" s="198" t="s">
        <v>19</v>
      </c>
      <c r="F635" s="199" t="s">
        <v>870</v>
      </c>
      <c r="G635" s="196"/>
      <c r="H635" s="200">
        <v>8.98</v>
      </c>
      <c r="I635" s="201"/>
      <c r="J635" s="196"/>
      <c r="K635" s="196"/>
      <c r="L635" s="202"/>
      <c r="M635" s="203"/>
      <c r="N635" s="204"/>
      <c r="O635" s="204"/>
      <c r="P635" s="204"/>
      <c r="Q635" s="204"/>
      <c r="R635" s="204"/>
      <c r="S635" s="204"/>
      <c r="T635" s="205"/>
      <c r="AT635" s="206" t="s">
        <v>195</v>
      </c>
      <c r="AU635" s="206" t="s">
        <v>88</v>
      </c>
      <c r="AV635" s="13" t="s">
        <v>88</v>
      </c>
      <c r="AW635" s="13" t="s">
        <v>35</v>
      </c>
      <c r="AX635" s="13" t="s">
        <v>78</v>
      </c>
      <c r="AY635" s="206" t="s">
        <v>174</v>
      </c>
    </row>
    <row r="636" spans="1:65" s="15" customFormat="1">
      <c r="B636" s="231"/>
      <c r="C636" s="232"/>
      <c r="D636" s="197" t="s">
        <v>195</v>
      </c>
      <c r="E636" s="233" t="s">
        <v>19</v>
      </c>
      <c r="F636" s="234" t="s">
        <v>871</v>
      </c>
      <c r="G636" s="232"/>
      <c r="H636" s="233" t="s">
        <v>19</v>
      </c>
      <c r="I636" s="235"/>
      <c r="J636" s="232"/>
      <c r="K636" s="232"/>
      <c r="L636" s="236"/>
      <c r="M636" s="237"/>
      <c r="N636" s="238"/>
      <c r="O636" s="238"/>
      <c r="P636" s="238"/>
      <c r="Q636" s="238"/>
      <c r="R636" s="238"/>
      <c r="S636" s="238"/>
      <c r="T636" s="239"/>
      <c r="AT636" s="240" t="s">
        <v>195</v>
      </c>
      <c r="AU636" s="240" t="s">
        <v>88</v>
      </c>
      <c r="AV636" s="15" t="s">
        <v>86</v>
      </c>
      <c r="AW636" s="15" t="s">
        <v>35</v>
      </c>
      <c r="AX636" s="15" t="s">
        <v>78</v>
      </c>
      <c r="AY636" s="240" t="s">
        <v>174</v>
      </c>
    </row>
    <row r="637" spans="1:65" s="13" customFormat="1">
      <c r="B637" s="195"/>
      <c r="C637" s="196"/>
      <c r="D637" s="197" t="s">
        <v>195</v>
      </c>
      <c r="E637" s="198" t="s">
        <v>19</v>
      </c>
      <c r="F637" s="199" t="s">
        <v>872</v>
      </c>
      <c r="G637" s="196"/>
      <c r="H637" s="200">
        <v>3.04</v>
      </c>
      <c r="I637" s="201"/>
      <c r="J637" s="196"/>
      <c r="K637" s="196"/>
      <c r="L637" s="202"/>
      <c r="M637" s="203"/>
      <c r="N637" s="204"/>
      <c r="O637" s="204"/>
      <c r="P637" s="204"/>
      <c r="Q637" s="204"/>
      <c r="R637" s="204"/>
      <c r="S637" s="204"/>
      <c r="T637" s="205"/>
      <c r="AT637" s="206" t="s">
        <v>195</v>
      </c>
      <c r="AU637" s="206" t="s">
        <v>88</v>
      </c>
      <c r="AV637" s="13" t="s">
        <v>88</v>
      </c>
      <c r="AW637" s="13" t="s">
        <v>35</v>
      </c>
      <c r="AX637" s="13" t="s">
        <v>78</v>
      </c>
      <c r="AY637" s="206" t="s">
        <v>174</v>
      </c>
    </row>
    <row r="638" spans="1:65" s="14" customFormat="1">
      <c r="B638" s="207"/>
      <c r="C638" s="208"/>
      <c r="D638" s="197" t="s">
        <v>195</v>
      </c>
      <c r="E638" s="209" t="s">
        <v>19</v>
      </c>
      <c r="F638" s="210" t="s">
        <v>198</v>
      </c>
      <c r="G638" s="208"/>
      <c r="H638" s="211">
        <v>492.6</v>
      </c>
      <c r="I638" s="212"/>
      <c r="J638" s="208"/>
      <c r="K638" s="208"/>
      <c r="L638" s="213"/>
      <c r="M638" s="214"/>
      <c r="N638" s="215"/>
      <c r="O638" s="215"/>
      <c r="P638" s="215"/>
      <c r="Q638" s="215"/>
      <c r="R638" s="215"/>
      <c r="S638" s="215"/>
      <c r="T638" s="216"/>
      <c r="AT638" s="217" t="s">
        <v>195</v>
      </c>
      <c r="AU638" s="217" t="s">
        <v>88</v>
      </c>
      <c r="AV638" s="14" t="s">
        <v>181</v>
      </c>
      <c r="AW638" s="14" t="s">
        <v>35</v>
      </c>
      <c r="AX638" s="14" t="s">
        <v>86</v>
      </c>
      <c r="AY638" s="217" t="s">
        <v>174</v>
      </c>
    </row>
    <row r="639" spans="1:65" s="2" customFormat="1" ht="21.75" customHeight="1">
      <c r="A639" s="37"/>
      <c r="B639" s="38"/>
      <c r="C639" s="218" t="s">
        <v>913</v>
      </c>
      <c r="D639" s="218" t="s">
        <v>233</v>
      </c>
      <c r="E639" s="219" t="s">
        <v>914</v>
      </c>
      <c r="F639" s="220" t="s">
        <v>915</v>
      </c>
      <c r="G639" s="221" t="s">
        <v>179</v>
      </c>
      <c r="H639" s="222">
        <v>4.4240000000000004</v>
      </c>
      <c r="I639" s="223"/>
      <c r="J639" s="224">
        <f>ROUND(I639*H639,2)</f>
        <v>0</v>
      </c>
      <c r="K639" s="220" t="s">
        <v>180</v>
      </c>
      <c r="L639" s="225"/>
      <c r="M639" s="226" t="s">
        <v>19</v>
      </c>
      <c r="N639" s="227" t="s">
        <v>49</v>
      </c>
      <c r="O639" s="67"/>
      <c r="P639" s="186">
        <f>O639*H639</f>
        <v>0</v>
      </c>
      <c r="Q639" s="186">
        <v>0.44</v>
      </c>
      <c r="R639" s="186">
        <f>Q639*H639</f>
        <v>1.9465600000000001</v>
      </c>
      <c r="S639" s="186">
        <v>0</v>
      </c>
      <c r="T639" s="187">
        <f>S639*H639</f>
        <v>0</v>
      </c>
      <c r="U639" s="37"/>
      <c r="V639" s="37"/>
      <c r="W639" s="37"/>
      <c r="X639" s="37"/>
      <c r="Y639" s="37"/>
      <c r="Z639" s="37"/>
      <c r="AA639" s="37"/>
      <c r="AB639" s="37"/>
      <c r="AC639" s="37"/>
      <c r="AD639" s="37"/>
      <c r="AE639" s="37"/>
      <c r="AR639" s="188" t="s">
        <v>355</v>
      </c>
      <c r="AT639" s="188" t="s">
        <v>233</v>
      </c>
      <c r="AU639" s="188" t="s">
        <v>88</v>
      </c>
      <c r="AY639" s="20" t="s">
        <v>174</v>
      </c>
      <c r="BE639" s="189">
        <f>IF(N639="základní",J639,0)</f>
        <v>0</v>
      </c>
      <c r="BF639" s="189">
        <f>IF(N639="snížená",J639,0)</f>
        <v>0</v>
      </c>
      <c r="BG639" s="189">
        <f>IF(N639="zákl. přenesená",J639,0)</f>
        <v>0</v>
      </c>
      <c r="BH639" s="189">
        <f>IF(N639="sníž. přenesená",J639,0)</f>
        <v>0</v>
      </c>
      <c r="BI639" s="189">
        <f>IF(N639="nulová",J639,0)</f>
        <v>0</v>
      </c>
      <c r="BJ639" s="20" t="s">
        <v>86</v>
      </c>
      <c r="BK639" s="189">
        <f>ROUND(I639*H639,2)</f>
        <v>0</v>
      </c>
      <c r="BL639" s="20" t="s">
        <v>267</v>
      </c>
      <c r="BM639" s="188" t="s">
        <v>916</v>
      </c>
    </row>
    <row r="640" spans="1:65" s="15" customFormat="1">
      <c r="B640" s="231"/>
      <c r="C640" s="232"/>
      <c r="D640" s="197" t="s">
        <v>195</v>
      </c>
      <c r="E640" s="233" t="s">
        <v>19</v>
      </c>
      <c r="F640" s="234" t="s">
        <v>824</v>
      </c>
      <c r="G640" s="232"/>
      <c r="H640" s="233" t="s">
        <v>19</v>
      </c>
      <c r="I640" s="235"/>
      <c r="J640" s="232"/>
      <c r="K640" s="232"/>
      <c r="L640" s="236"/>
      <c r="M640" s="237"/>
      <c r="N640" s="238"/>
      <c r="O640" s="238"/>
      <c r="P640" s="238"/>
      <c r="Q640" s="238"/>
      <c r="R640" s="238"/>
      <c r="S640" s="238"/>
      <c r="T640" s="239"/>
      <c r="AT640" s="240" t="s">
        <v>195</v>
      </c>
      <c r="AU640" s="240" t="s">
        <v>88</v>
      </c>
      <c r="AV640" s="15" t="s">
        <v>86</v>
      </c>
      <c r="AW640" s="15" t="s">
        <v>35</v>
      </c>
      <c r="AX640" s="15" t="s">
        <v>78</v>
      </c>
      <c r="AY640" s="240" t="s">
        <v>174</v>
      </c>
    </row>
    <row r="641" spans="2:51" s="15" customFormat="1">
      <c r="B641" s="231"/>
      <c r="C641" s="232"/>
      <c r="D641" s="197" t="s">
        <v>195</v>
      </c>
      <c r="E641" s="233" t="s">
        <v>19</v>
      </c>
      <c r="F641" s="234" t="s">
        <v>837</v>
      </c>
      <c r="G641" s="232"/>
      <c r="H641" s="233" t="s">
        <v>19</v>
      </c>
      <c r="I641" s="235"/>
      <c r="J641" s="232"/>
      <c r="K641" s="232"/>
      <c r="L641" s="236"/>
      <c r="M641" s="237"/>
      <c r="N641" s="238"/>
      <c r="O641" s="238"/>
      <c r="P641" s="238"/>
      <c r="Q641" s="238"/>
      <c r="R641" s="238"/>
      <c r="S641" s="238"/>
      <c r="T641" s="239"/>
      <c r="AT641" s="240" t="s">
        <v>195</v>
      </c>
      <c r="AU641" s="240" t="s">
        <v>88</v>
      </c>
      <c r="AV641" s="15" t="s">
        <v>86</v>
      </c>
      <c r="AW641" s="15" t="s">
        <v>35</v>
      </c>
      <c r="AX641" s="15" t="s">
        <v>78</v>
      </c>
      <c r="AY641" s="240" t="s">
        <v>174</v>
      </c>
    </row>
    <row r="642" spans="2:51" s="13" customFormat="1">
      <c r="B642" s="195"/>
      <c r="C642" s="196"/>
      <c r="D642" s="197" t="s">
        <v>195</v>
      </c>
      <c r="E642" s="198" t="s">
        <v>19</v>
      </c>
      <c r="F642" s="199" t="s">
        <v>917</v>
      </c>
      <c r="G642" s="196"/>
      <c r="H642" s="200">
        <v>0.441</v>
      </c>
      <c r="I642" s="201"/>
      <c r="J642" s="196"/>
      <c r="K642" s="196"/>
      <c r="L642" s="202"/>
      <c r="M642" s="203"/>
      <c r="N642" s="204"/>
      <c r="O642" s="204"/>
      <c r="P642" s="204"/>
      <c r="Q642" s="204"/>
      <c r="R642" s="204"/>
      <c r="S642" s="204"/>
      <c r="T642" s="205"/>
      <c r="AT642" s="206" t="s">
        <v>195</v>
      </c>
      <c r="AU642" s="206" t="s">
        <v>88</v>
      </c>
      <c r="AV642" s="13" t="s">
        <v>88</v>
      </c>
      <c r="AW642" s="13" t="s">
        <v>35</v>
      </c>
      <c r="AX642" s="13" t="s">
        <v>78</v>
      </c>
      <c r="AY642" s="206" t="s">
        <v>174</v>
      </c>
    </row>
    <row r="643" spans="2:51" s="15" customFormat="1">
      <c r="B643" s="231"/>
      <c r="C643" s="232"/>
      <c r="D643" s="197" t="s">
        <v>195</v>
      </c>
      <c r="E643" s="233" t="s">
        <v>19</v>
      </c>
      <c r="F643" s="234" t="s">
        <v>839</v>
      </c>
      <c r="G643" s="232"/>
      <c r="H643" s="233" t="s">
        <v>19</v>
      </c>
      <c r="I643" s="235"/>
      <c r="J643" s="232"/>
      <c r="K643" s="232"/>
      <c r="L643" s="236"/>
      <c r="M643" s="237"/>
      <c r="N643" s="238"/>
      <c r="O643" s="238"/>
      <c r="P643" s="238"/>
      <c r="Q643" s="238"/>
      <c r="R643" s="238"/>
      <c r="S643" s="238"/>
      <c r="T643" s="239"/>
      <c r="AT643" s="240" t="s">
        <v>195</v>
      </c>
      <c r="AU643" s="240" t="s">
        <v>88</v>
      </c>
      <c r="AV643" s="15" t="s">
        <v>86</v>
      </c>
      <c r="AW643" s="15" t="s">
        <v>35</v>
      </c>
      <c r="AX643" s="15" t="s">
        <v>78</v>
      </c>
      <c r="AY643" s="240" t="s">
        <v>174</v>
      </c>
    </row>
    <row r="644" spans="2:51" s="13" customFormat="1">
      <c r="B644" s="195"/>
      <c r="C644" s="196"/>
      <c r="D644" s="197" t="s">
        <v>195</v>
      </c>
      <c r="E644" s="198" t="s">
        <v>19</v>
      </c>
      <c r="F644" s="199" t="s">
        <v>918</v>
      </c>
      <c r="G644" s="196"/>
      <c r="H644" s="200">
        <v>6.7000000000000004E-2</v>
      </c>
      <c r="I644" s="201"/>
      <c r="J644" s="196"/>
      <c r="K644" s="196"/>
      <c r="L644" s="202"/>
      <c r="M644" s="203"/>
      <c r="N644" s="204"/>
      <c r="O644" s="204"/>
      <c r="P644" s="204"/>
      <c r="Q644" s="204"/>
      <c r="R644" s="204"/>
      <c r="S644" s="204"/>
      <c r="T644" s="205"/>
      <c r="AT644" s="206" t="s">
        <v>195</v>
      </c>
      <c r="AU644" s="206" t="s">
        <v>88</v>
      </c>
      <c r="AV644" s="13" t="s">
        <v>88</v>
      </c>
      <c r="AW644" s="13" t="s">
        <v>35</v>
      </c>
      <c r="AX644" s="13" t="s">
        <v>78</v>
      </c>
      <c r="AY644" s="206" t="s">
        <v>174</v>
      </c>
    </row>
    <row r="645" spans="2:51" s="15" customFormat="1">
      <c r="B645" s="231"/>
      <c r="C645" s="232"/>
      <c r="D645" s="197" t="s">
        <v>195</v>
      </c>
      <c r="E645" s="233" t="s">
        <v>19</v>
      </c>
      <c r="F645" s="234" t="s">
        <v>841</v>
      </c>
      <c r="G645" s="232"/>
      <c r="H645" s="233" t="s">
        <v>19</v>
      </c>
      <c r="I645" s="235"/>
      <c r="J645" s="232"/>
      <c r="K645" s="232"/>
      <c r="L645" s="236"/>
      <c r="M645" s="237"/>
      <c r="N645" s="238"/>
      <c r="O645" s="238"/>
      <c r="P645" s="238"/>
      <c r="Q645" s="238"/>
      <c r="R645" s="238"/>
      <c r="S645" s="238"/>
      <c r="T645" s="239"/>
      <c r="AT645" s="240" t="s">
        <v>195</v>
      </c>
      <c r="AU645" s="240" t="s">
        <v>88</v>
      </c>
      <c r="AV645" s="15" t="s">
        <v>86</v>
      </c>
      <c r="AW645" s="15" t="s">
        <v>35</v>
      </c>
      <c r="AX645" s="15" t="s">
        <v>78</v>
      </c>
      <c r="AY645" s="240" t="s">
        <v>174</v>
      </c>
    </row>
    <row r="646" spans="2:51" s="13" customFormat="1">
      <c r="B646" s="195"/>
      <c r="C646" s="196"/>
      <c r="D646" s="197" t="s">
        <v>195</v>
      </c>
      <c r="E646" s="198" t="s">
        <v>19</v>
      </c>
      <c r="F646" s="199" t="s">
        <v>919</v>
      </c>
      <c r="G646" s="196"/>
      <c r="H646" s="200">
        <v>1.4999999999999999E-2</v>
      </c>
      <c r="I646" s="201"/>
      <c r="J646" s="196"/>
      <c r="K646" s="196"/>
      <c r="L646" s="202"/>
      <c r="M646" s="203"/>
      <c r="N646" s="204"/>
      <c r="O646" s="204"/>
      <c r="P646" s="204"/>
      <c r="Q646" s="204"/>
      <c r="R646" s="204"/>
      <c r="S646" s="204"/>
      <c r="T646" s="205"/>
      <c r="AT646" s="206" t="s">
        <v>195</v>
      </c>
      <c r="AU646" s="206" t="s">
        <v>88</v>
      </c>
      <c r="AV646" s="13" t="s">
        <v>88</v>
      </c>
      <c r="AW646" s="13" t="s">
        <v>35</v>
      </c>
      <c r="AX646" s="13" t="s">
        <v>78</v>
      </c>
      <c r="AY646" s="206" t="s">
        <v>174</v>
      </c>
    </row>
    <row r="647" spans="2:51" s="15" customFormat="1">
      <c r="B647" s="231"/>
      <c r="C647" s="232"/>
      <c r="D647" s="197" t="s">
        <v>195</v>
      </c>
      <c r="E647" s="233" t="s">
        <v>19</v>
      </c>
      <c r="F647" s="234" t="s">
        <v>843</v>
      </c>
      <c r="G647" s="232"/>
      <c r="H647" s="233" t="s">
        <v>19</v>
      </c>
      <c r="I647" s="235"/>
      <c r="J647" s="232"/>
      <c r="K647" s="232"/>
      <c r="L647" s="236"/>
      <c r="M647" s="237"/>
      <c r="N647" s="238"/>
      <c r="O647" s="238"/>
      <c r="P647" s="238"/>
      <c r="Q647" s="238"/>
      <c r="R647" s="238"/>
      <c r="S647" s="238"/>
      <c r="T647" s="239"/>
      <c r="AT647" s="240" t="s">
        <v>195</v>
      </c>
      <c r="AU647" s="240" t="s">
        <v>88</v>
      </c>
      <c r="AV647" s="15" t="s">
        <v>86</v>
      </c>
      <c r="AW647" s="15" t="s">
        <v>35</v>
      </c>
      <c r="AX647" s="15" t="s">
        <v>78</v>
      </c>
      <c r="AY647" s="240" t="s">
        <v>174</v>
      </c>
    </row>
    <row r="648" spans="2:51" s="13" customFormat="1">
      <c r="B648" s="195"/>
      <c r="C648" s="196"/>
      <c r="D648" s="197" t="s">
        <v>195</v>
      </c>
      <c r="E648" s="198" t="s">
        <v>19</v>
      </c>
      <c r="F648" s="199" t="s">
        <v>920</v>
      </c>
      <c r="G648" s="196"/>
      <c r="H648" s="200">
        <v>3.5999999999999997E-2</v>
      </c>
      <c r="I648" s="201"/>
      <c r="J648" s="196"/>
      <c r="K648" s="196"/>
      <c r="L648" s="202"/>
      <c r="M648" s="203"/>
      <c r="N648" s="204"/>
      <c r="O648" s="204"/>
      <c r="P648" s="204"/>
      <c r="Q648" s="204"/>
      <c r="R648" s="204"/>
      <c r="S648" s="204"/>
      <c r="T648" s="205"/>
      <c r="AT648" s="206" t="s">
        <v>195</v>
      </c>
      <c r="AU648" s="206" t="s">
        <v>88</v>
      </c>
      <c r="AV648" s="13" t="s">
        <v>88</v>
      </c>
      <c r="AW648" s="13" t="s">
        <v>35</v>
      </c>
      <c r="AX648" s="13" t="s">
        <v>78</v>
      </c>
      <c r="AY648" s="206" t="s">
        <v>174</v>
      </c>
    </row>
    <row r="649" spans="2:51" s="15" customFormat="1">
      <c r="B649" s="231"/>
      <c r="C649" s="232"/>
      <c r="D649" s="197" t="s">
        <v>195</v>
      </c>
      <c r="E649" s="233" t="s">
        <v>19</v>
      </c>
      <c r="F649" s="234" t="s">
        <v>845</v>
      </c>
      <c r="G649" s="232"/>
      <c r="H649" s="233" t="s">
        <v>19</v>
      </c>
      <c r="I649" s="235"/>
      <c r="J649" s="232"/>
      <c r="K649" s="232"/>
      <c r="L649" s="236"/>
      <c r="M649" s="237"/>
      <c r="N649" s="238"/>
      <c r="O649" s="238"/>
      <c r="P649" s="238"/>
      <c r="Q649" s="238"/>
      <c r="R649" s="238"/>
      <c r="S649" s="238"/>
      <c r="T649" s="239"/>
      <c r="AT649" s="240" t="s">
        <v>195</v>
      </c>
      <c r="AU649" s="240" t="s">
        <v>88</v>
      </c>
      <c r="AV649" s="15" t="s">
        <v>86</v>
      </c>
      <c r="AW649" s="15" t="s">
        <v>35</v>
      </c>
      <c r="AX649" s="15" t="s">
        <v>78</v>
      </c>
      <c r="AY649" s="240" t="s">
        <v>174</v>
      </c>
    </row>
    <row r="650" spans="2:51" s="13" customFormat="1">
      <c r="B650" s="195"/>
      <c r="C650" s="196"/>
      <c r="D650" s="197" t="s">
        <v>195</v>
      </c>
      <c r="E650" s="198" t="s">
        <v>19</v>
      </c>
      <c r="F650" s="199" t="s">
        <v>921</v>
      </c>
      <c r="G650" s="196"/>
      <c r="H650" s="200">
        <v>8.0000000000000002E-3</v>
      </c>
      <c r="I650" s="201"/>
      <c r="J650" s="196"/>
      <c r="K650" s="196"/>
      <c r="L650" s="202"/>
      <c r="M650" s="203"/>
      <c r="N650" s="204"/>
      <c r="O650" s="204"/>
      <c r="P650" s="204"/>
      <c r="Q650" s="204"/>
      <c r="R650" s="204"/>
      <c r="S650" s="204"/>
      <c r="T650" s="205"/>
      <c r="AT650" s="206" t="s">
        <v>195</v>
      </c>
      <c r="AU650" s="206" t="s">
        <v>88</v>
      </c>
      <c r="AV650" s="13" t="s">
        <v>88</v>
      </c>
      <c r="AW650" s="13" t="s">
        <v>35</v>
      </c>
      <c r="AX650" s="13" t="s">
        <v>78</v>
      </c>
      <c r="AY650" s="206" t="s">
        <v>174</v>
      </c>
    </row>
    <row r="651" spans="2:51" s="15" customFormat="1">
      <c r="B651" s="231"/>
      <c r="C651" s="232"/>
      <c r="D651" s="197" t="s">
        <v>195</v>
      </c>
      <c r="E651" s="233" t="s">
        <v>19</v>
      </c>
      <c r="F651" s="234" t="s">
        <v>847</v>
      </c>
      <c r="G651" s="232"/>
      <c r="H651" s="233" t="s">
        <v>19</v>
      </c>
      <c r="I651" s="235"/>
      <c r="J651" s="232"/>
      <c r="K651" s="232"/>
      <c r="L651" s="236"/>
      <c r="M651" s="237"/>
      <c r="N651" s="238"/>
      <c r="O651" s="238"/>
      <c r="P651" s="238"/>
      <c r="Q651" s="238"/>
      <c r="R651" s="238"/>
      <c r="S651" s="238"/>
      <c r="T651" s="239"/>
      <c r="AT651" s="240" t="s">
        <v>195</v>
      </c>
      <c r="AU651" s="240" t="s">
        <v>88</v>
      </c>
      <c r="AV651" s="15" t="s">
        <v>86</v>
      </c>
      <c r="AW651" s="15" t="s">
        <v>35</v>
      </c>
      <c r="AX651" s="15" t="s">
        <v>78</v>
      </c>
      <c r="AY651" s="240" t="s">
        <v>174</v>
      </c>
    </row>
    <row r="652" spans="2:51" s="13" customFormat="1">
      <c r="B652" s="195"/>
      <c r="C652" s="196"/>
      <c r="D652" s="197" t="s">
        <v>195</v>
      </c>
      <c r="E652" s="198" t="s">
        <v>19</v>
      </c>
      <c r="F652" s="199" t="s">
        <v>922</v>
      </c>
      <c r="G652" s="196"/>
      <c r="H652" s="200">
        <v>0.33800000000000002</v>
      </c>
      <c r="I652" s="201"/>
      <c r="J652" s="196"/>
      <c r="K652" s="196"/>
      <c r="L652" s="202"/>
      <c r="M652" s="203"/>
      <c r="N652" s="204"/>
      <c r="O652" s="204"/>
      <c r="P652" s="204"/>
      <c r="Q652" s="204"/>
      <c r="R652" s="204"/>
      <c r="S652" s="204"/>
      <c r="T652" s="205"/>
      <c r="AT652" s="206" t="s">
        <v>195</v>
      </c>
      <c r="AU652" s="206" t="s">
        <v>88</v>
      </c>
      <c r="AV652" s="13" t="s">
        <v>88</v>
      </c>
      <c r="AW652" s="13" t="s">
        <v>35</v>
      </c>
      <c r="AX652" s="13" t="s">
        <v>78</v>
      </c>
      <c r="AY652" s="206" t="s">
        <v>174</v>
      </c>
    </row>
    <row r="653" spans="2:51" s="15" customFormat="1">
      <c r="B653" s="231"/>
      <c r="C653" s="232"/>
      <c r="D653" s="197" t="s">
        <v>195</v>
      </c>
      <c r="E653" s="233" t="s">
        <v>19</v>
      </c>
      <c r="F653" s="234" t="s">
        <v>849</v>
      </c>
      <c r="G653" s="232"/>
      <c r="H653" s="233" t="s">
        <v>19</v>
      </c>
      <c r="I653" s="235"/>
      <c r="J653" s="232"/>
      <c r="K653" s="232"/>
      <c r="L653" s="236"/>
      <c r="M653" s="237"/>
      <c r="N653" s="238"/>
      <c r="O653" s="238"/>
      <c r="P653" s="238"/>
      <c r="Q653" s="238"/>
      <c r="R653" s="238"/>
      <c r="S653" s="238"/>
      <c r="T653" s="239"/>
      <c r="AT653" s="240" t="s">
        <v>195</v>
      </c>
      <c r="AU653" s="240" t="s">
        <v>88</v>
      </c>
      <c r="AV653" s="15" t="s">
        <v>86</v>
      </c>
      <c r="AW653" s="15" t="s">
        <v>35</v>
      </c>
      <c r="AX653" s="15" t="s">
        <v>78</v>
      </c>
      <c r="AY653" s="240" t="s">
        <v>174</v>
      </c>
    </row>
    <row r="654" spans="2:51" s="13" customFormat="1">
      <c r="B654" s="195"/>
      <c r="C654" s="196"/>
      <c r="D654" s="197" t="s">
        <v>195</v>
      </c>
      <c r="E654" s="198" t="s">
        <v>19</v>
      </c>
      <c r="F654" s="199" t="s">
        <v>923</v>
      </c>
      <c r="G654" s="196"/>
      <c r="H654" s="200">
        <v>7.3999999999999996E-2</v>
      </c>
      <c r="I654" s="201"/>
      <c r="J654" s="196"/>
      <c r="K654" s="196"/>
      <c r="L654" s="202"/>
      <c r="M654" s="203"/>
      <c r="N654" s="204"/>
      <c r="O654" s="204"/>
      <c r="P654" s="204"/>
      <c r="Q654" s="204"/>
      <c r="R654" s="204"/>
      <c r="S654" s="204"/>
      <c r="T654" s="205"/>
      <c r="AT654" s="206" t="s">
        <v>195</v>
      </c>
      <c r="AU654" s="206" t="s">
        <v>88</v>
      </c>
      <c r="AV654" s="13" t="s">
        <v>88</v>
      </c>
      <c r="AW654" s="13" t="s">
        <v>35</v>
      </c>
      <c r="AX654" s="13" t="s">
        <v>78</v>
      </c>
      <c r="AY654" s="206" t="s">
        <v>174</v>
      </c>
    </row>
    <row r="655" spans="2:51" s="15" customFormat="1">
      <c r="B655" s="231"/>
      <c r="C655" s="232"/>
      <c r="D655" s="197" t="s">
        <v>195</v>
      </c>
      <c r="E655" s="233" t="s">
        <v>19</v>
      </c>
      <c r="F655" s="234" t="s">
        <v>826</v>
      </c>
      <c r="G655" s="232"/>
      <c r="H655" s="233" t="s">
        <v>19</v>
      </c>
      <c r="I655" s="235"/>
      <c r="J655" s="232"/>
      <c r="K655" s="232"/>
      <c r="L655" s="236"/>
      <c r="M655" s="237"/>
      <c r="N655" s="238"/>
      <c r="O655" s="238"/>
      <c r="P655" s="238"/>
      <c r="Q655" s="238"/>
      <c r="R655" s="238"/>
      <c r="S655" s="238"/>
      <c r="T655" s="239"/>
      <c r="AT655" s="240" t="s">
        <v>195</v>
      </c>
      <c r="AU655" s="240" t="s">
        <v>88</v>
      </c>
      <c r="AV655" s="15" t="s">
        <v>86</v>
      </c>
      <c r="AW655" s="15" t="s">
        <v>35</v>
      </c>
      <c r="AX655" s="15" t="s">
        <v>78</v>
      </c>
      <c r="AY655" s="240" t="s">
        <v>174</v>
      </c>
    </row>
    <row r="656" spans="2:51" s="15" customFormat="1">
      <c r="B656" s="231"/>
      <c r="C656" s="232"/>
      <c r="D656" s="197" t="s">
        <v>195</v>
      </c>
      <c r="E656" s="233" t="s">
        <v>19</v>
      </c>
      <c r="F656" s="234" t="s">
        <v>851</v>
      </c>
      <c r="G656" s="232"/>
      <c r="H656" s="233" t="s">
        <v>19</v>
      </c>
      <c r="I656" s="235"/>
      <c r="J656" s="232"/>
      <c r="K656" s="232"/>
      <c r="L656" s="236"/>
      <c r="M656" s="237"/>
      <c r="N656" s="238"/>
      <c r="O656" s="238"/>
      <c r="P656" s="238"/>
      <c r="Q656" s="238"/>
      <c r="R656" s="238"/>
      <c r="S656" s="238"/>
      <c r="T656" s="239"/>
      <c r="AT656" s="240" t="s">
        <v>195</v>
      </c>
      <c r="AU656" s="240" t="s">
        <v>88</v>
      </c>
      <c r="AV656" s="15" t="s">
        <v>86</v>
      </c>
      <c r="AW656" s="15" t="s">
        <v>35</v>
      </c>
      <c r="AX656" s="15" t="s">
        <v>78</v>
      </c>
      <c r="AY656" s="240" t="s">
        <v>174</v>
      </c>
    </row>
    <row r="657" spans="2:51" s="13" customFormat="1">
      <c r="B657" s="195"/>
      <c r="C657" s="196"/>
      <c r="D657" s="197" t="s">
        <v>195</v>
      </c>
      <c r="E657" s="198" t="s">
        <v>19</v>
      </c>
      <c r="F657" s="199" t="s">
        <v>924</v>
      </c>
      <c r="G657" s="196"/>
      <c r="H657" s="200">
        <v>0.128</v>
      </c>
      <c r="I657" s="201"/>
      <c r="J657" s="196"/>
      <c r="K657" s="196"/>
      <c r="L657" s="202"/>
      <c r="M657" s="203"/>
      <c r="N657" s="204"/>
      <c r="O657" s="204"/>
      <c r="P657" s="204"/>
      <c r="Q657" s="204"/>
      <c r="R657" s="204"/>
      <c r="S657" s="204"/>
      <c r="T657" s="205"/>
      <c r="AT657" s="206" t="s">
        <v>195</v>
      </c>
      <c r="AU657" s="206" t="s">
        <v>88</v>
      </c>
      <c r="AV657" s="13" t="s">
        <v>88</v>
      </c>
      <c r="AW657" s="13" t="s">
        <v>35</v>
      </c>
      <c r="AX657" s="13" t="s">
        <v>78</v>
      </c>
      <c r="AY657" s="206" t="s">
        <v>174</v>
      </c>
    </row>
    <row r="658" spans="2:51" s="15" customFormat="1">
      <c r="B658" s="231"/>
      <c r="C658" s="232"/>
      <c r="D658" s="197" t="s">
        <v>195</v>
      </c>
      <c r="E658" s="233" t="s">
        <v>19</v>
      </c>
      <c r="F658" s="234" t="s">
        <v>853</v>
      </c>
      <c r="G658" s="232"/>
      <c r="H658" s="233" t="s">
        <v>19</v>
      </c>
      <c r="I658" s="235"/>
      <c r="J658" s="232"/>
      <c r="K658" s="232"/>
      <c r="L658" s="236"/>
      <c r="M658" s="237"/>
      <c r="N658" s="238"/>
      <c r="O658" s="238"/>
      <c r="P658" s="238"/>
      <c r="Q658" s="238"/>
      <c r="R658" s="238"/>
      <c r="S658" s="238"/>
      <c r="T658" s="239"/>
      <c r="AT658" s="240" t="s">
        <v>195</v>
      </c>
      <c r="AU658" s="240" t="s">
        <v>88</v>
      </c>
      <c r="AV658" s="15" t="s">
        <v>86</v>
      </c>
      <c r="AW658" s="15" t="s">
        <v>35</v>
      </c>
      <c r="AX658" s="15" t="s">
        <v>78</v>
      </c>
      <c r="AY658" s="240" t="s">
        <v>174</v>
      </c>
    </row>
    <row r="659" spans="2:51" s="13" customFormat="1">
      <c r="B659" s="195"/>
      <c r="C659" s="196"/>
      <c r="D659" s="197" t="s">
        <v>195</v>
      </c>
      <c r="E659" s="198" t="s">
        <v>19</v>
      </c>
      <c r="F659" s="199" t="s">
        <v>925</v>
      </c>
      <c r="G659" s="196"/>
      <c r="H659" s="200">
        <v>1.1739999999999999</v>
      </c>
      <c r="I659" s="201"/>
      <c r="J659" s="196"/>
      <c r="K659" s="196"/>
      <c r="L659" s="202"/>
      <c r="M659" s="203"/>
      <c r="N659" s="204"/>
      <c r="O659" s="204"/>
      <c r="P659" s="204"/>
      <c r="Q659" s="204"/>
      <c r="R659" s="204"/>
      <c r="S659" s="204"/>
      <c r="T659" s="205"/>
      <c r="AT659" s="206" t="s">
        <v>195</v>
      </c>
      <c r="AU659" s="206" t="s">
        <v>88</v>
      </c>
      <c r="AV659" s="13" t="s">
        <v>88</v>
      </c>
      <c r="AW659" s="13" t="s">
        <v>35</v>
      </c>
      <c r="AX659" s="13" t="s">
        <v>78</v>
      </c>
      <c r="AY659" s="206" t="s">
        <v>174</v>
      </c>
    </row>
    <row r="660" spans="2:51" s="15" customFormat="1">
      <c r="B660" s="231"/>
      <c r="C660" s="232"/>
      <c r="D660" s="197" t="s">
        <v>195</v>
      </c>
      <c r="E660" s="233" t="s">
        <v>19</v>
      </c>
      <c r="F660" s="234" t="s">
        <v>855</v>
      </c>
      <c r="G660" s="232"/>
      <c r="H660" s="233" t="s">
        <v>19</v>
      </c>
      <c r="I660" s="235"/>
      <c r="J660" s="232"/>
      <c r="K660" s="232"/>
      <c r="L660" s="236"/>
      <c r="M660" s="237"/>
      <c r="N660" s="238"/>
      <c r="O660" s="238"/>
      <c r="P660" s="238"/>
      <c r="Q660" s="238"/>
      <c r="R660" s="238"/>
      <c r="S660" s="238"/>
      <c r="T660" s="239"/>
      <c r="AT660" s="240" t="s">
        <v>195</v>
      </c>
      <c r="AU660" s="240" t="s">
        <v>88</v>
      </c>
      <c r="AV660" s="15" t="s">
        <v>86</v>
      </c>
      <c r="AW660" s="15" t="s">
        <v>35</v>
      </c>
      <c r="AX660" s="15" t="s">
        <v>78</v>
      </c>
      <c r="AY660" s="240" t="s">
        <v>174</v>
      </c>
    </row>
    <row r="661" spans="2:51" s="13" customFormat="1">
      <c r="B661" s="195"/>
      <c r="C661" s="196"/>
      <c r="D661" s="197" t="s">
        <v>195</v>
      </c>
      <c r="E661" s="198" t="s">
        <v>19</v>
      </c>
      <c r="F661" s="199" t="s">
        <v>926</v>
      </c>
      <c r="G661" s="196"/>
      <c r="H661" s="200">
        <v>0.23300000000000001</v>
      </c>
      <c r="I661" s="201"/>
      <c r="J661" s="196"/>
      <c r="K661" s="196"/>
      <c r="L661" s="202"/>
      <c r="M661" s="203"/>
      <c r="N661" s="204"/>
      <c r="O661" s="204"/>
      <c r="P661" s="204"/>
      <c r="Q661" s="204"/>
      <c r="R661" s="204"/>
      <c r="S661" s="204"/>
      <c r="T661" s="205"/>
      <c r="AT661" s="206" t="s">
        <v>195</v>
      </c>
      <c r="AU661" s="206" t="s">
        <v>88</v>
      </c>
      <c r="AV661" s="13" t="s">
        <v>88</v>
      </c>
      <c r="AW661" s="13" t="s">
        <v>35</v>
      </c>
      <c r="AX661" s="13" t="s">
        <v>78</v>
      </c>
      <c r="AY661" s="206" t="s">
        <v>174</v>
      </c>
    </row>
    <row r="662" spans="2:51" s="15" customFormat="1">
      <c r="B662" s="231"/>
      <c r="C662" s="232"/>
      <c r="D662" s="197" t="s">
        <v>195</v>
      </c>
      <c r="E662" s="233" t="s">
        <v>19</v>
      </c>
      <c r="F662" s="234" t="s">
        <v>857</v>
      </c>
      <c r="G662" s="232"/>
      <c r="H662" s="233" t="s">
        <v>19</v>
      </c>
      <c r="I662" s="235"/>
      <c r="J662" s="232"/>
      <c r="K662" s="232"/>
      <c r="L662" s="236"/>
      <c r="M662" s="237"/>
      <c r="N662" s="238"/>
      <c r="O662" s="238"/>
      <c r="P662" s="238"/>
      <c r="Q662" s="238"/>
      <c r="R662" s="238"/>
      <c r="S662" s="238"/>
      <c r="T662" s="239"/>
      <c r="AT662" s="240" t="s">
        <v>195</v>
      </c>
      <c r="AU662" s="240" t="s">
        <v>88</v>
      </c>
      <c r="AV662" s="15" t="s">
        <v>86</v>
      </c>
      <c r="AW662" s="15" t="s">
        <v>35</v>
      </c>
      <c r="AX662" s="15" t="s">
        <v>78</v>
      </c>
      <c r="AY662" s="240" t="s">
        <v>174</v>
      </c>
    </row>
    <row r="663" spans="2:51" s="13" customFormat="1">
      <c r="B663" s="195"/>
      <c r="C663" s="196"/>
      <c r="D663" s="197" t="s">
        <v>195</v>
      </c>
      <c r="E663" s="198" t="s">
        <v>19</v>
      </c>
      <c r="F663" s="199" t="s">
        <v>927</v>
      </c>
      <c r="G663" s="196"/>
      <c r="H663" s="200">
        <v>0.61</v>
      </c>
      <c r="I663" s="201"/>
      <c r="J663" s="196"/>
      <c r="K663" s="196"/>
      <c r="L663" s="202"/>
      <c r="M663" s="203"/>
      <c r="N663" s="204"/>
      <c r="O663" s="204"/>
      <c r="P663" s="204"/>
      <c r="Q663" s="204"/>
      <c r="R663" s="204"/>
      <c r="S663" s="204"/>
      <c r="T663" s="205"/>
      <c r="AT663" s="206" t="s">
        <v>195</v>
      </c>
      <c r="AU663" s="206" t="s">
        <v>88</v>
      </c>
      <c r="AV663" s="13" t="s">
        <v>88</v>
      </c>
      <c r="AW663" s="13" t="s">
        <v>35</v>
      </c>
      <c r="AX663" s="13" t="s">
        <v>78</v>
      </c>
      <c r="AY663" s="206" t="s">
        <v>174</v>
      </c>
    </row>
    <row r="664" spans="2:51" s="15" customFormat="1">
      <c r="B664" s="231"/>
      <c r="C664" s="232"/>
      <c r="D664" s="197" t="s">
        <v>195</v>
      </c>
      <c r="E664" s="233" t="s">
        <v>19</v>
      </c>
      <c r="F664" s="234" t="s">
        <v>859</v>
      </c>
      <c r="G664" s="232"/>
      <c r="H664" s="233" t="s">
        <v>19</v>
      </c>
      <c r="I664" s="235"/>
      <c r="J664" s="232"/>
      <c r="K664" s="232"/>
      <c r="L664" s="236"/>
      <c r="M664" s="237"/>
      <c r="N664" s="238"/>
      <c r="O664" s="238"/>
      <c r="P664" s="238"/>
      <c r="Q664" s="238"/>
      <c r="R664" s="238"/>
      <c r="S664" s="238"/>
      <c r="T664" s="239"/>
      <c r="AT664" s="240" t="s">
        <v>195</v>
      </c>
      <c r="AU664" s="240" t="s">
        <v>88</v>
      </c>
      <c r="AV664" s="15" t="s">
        <v>86</v>
      </c>
      <c r="AW664" s="15" t="s">
        <v>35</v>
      </c>
      <c r="AX664" s="15" t="s">
        <v>78</v>
      </c>
      <c r="AY664" s="240" t="s">
        <v>174</v>
      </c>
    </row>
    <row r="665" spans="2:51" s="13" customFormat="1">
      <c r="B665" s="195"/>
      <c r="C665" s="196"/>
      <c r="D665" s="197" t="s">
        <v>195</v>
      </c>
      <c r="E665" s="198" t="s">
        <v>19</v>
      </c>
      <c r="F665" s="199" t="s">
        <v>928</v>
      </c>
      <c r="G665" s="196"/>
      <c r="H665" s="200">
        <v>0.13200000000000001</v>
      </c>
      <c r="I665" s="201"/>
      <c r="J665" s="196"/>
      <c r="K665" s="196"/>
      <c r="L665" s="202"/>
      <c r="M665" s="203"/>
      <c r="N665" s="204"/>
      <c r="O665" s="204"/>
      <c r="P665" s="204"/>
      <c r="Q665" s="204"/>
      <c r="R665" s="204"/>
      <c r="S665" s="204"/>
      <c r="T665" s="205"/>
      <c r="AT665" s="206" t="s">
        <v>195</v>
      </c>
      <c r="AU665" s="206" t="s">
        <v>88</v>
      </c>
      <c r="AV665" s="13" t="s">
        <v>88</v>
      </c>
      <c r="AW665" s="13" t="s">
        <v>35</v>
      </c>
      <c r="AX665" s="13" t="s">
        <v>78</v>
      </c>
      <c r="AY665" s="206" t="s">
        <v>174</v>
      </c>
    </row>
    <row r="666" spans="2:51" s="15" customFormat="1">
      <c r="B666" s="231"/>
      <c r="C666" s="232"/>
      <c r="D666" s="197" t="s">
        <v>195</v>
      </c>
      <c r="E666" s="233" t="s">
        <v>19</v>
      </c>
      <c r="F666" s="234" t="s">
        <v>829</v>
      </c>
      <c r="G666" s="232"/>
      <c r="H666" s="233" t="s">
        <v>19</v>
      </c>
      <c r="I666" s="235"/>
      <c r="J666" s="232"/>
      <c r="K666" s="232"/>
      <c r="L666" s="236"/>
      <c r="M666" s="237"/>
      <c r="N666" s="238"/>
      <c r="O666" s="238"/>
      <c r="P666" s="238"/>
      <c r="Q666" s="238"/>
      <c r="R666" s="238"/>
      <c r="S666" s="238"/>
      <c r="T666" s="239"/>
      <c r="AT666" s="240" t="s">
        <v>195</v>
      </c>
      <c r="AU666" s="240" t="s">
        <v>88</v>
      </c>
      <c r="AV666" s="15" t="s">
        <v>86</v>
      </c>
      <c r="AW666" s="15" t="s">
        <v>35</v>
      </c>
      <c r="AX666" s="15" t="s">
        <v>78</v>
      </c>
      <c r="AY666" s="240" t="s">
        <v>174</v>
      </c>
    </row>
    <row r="667" spans="2:51" s="15" customFormat="1">
      <c r="B667" s="231"/>
      <c r="C667" s="232"/>
      <c r="D667" s="197" t="s">
        <v>195</v>
      </c>
      <c r="E667" s="233" t="s">
        <v>19</v>
      </c>
      <c r="F667" s="234" t="s">
        <v>861</v>
      </c>
      <c r="G667" s="232"/>
      <c r="H667" s="233" t="s">
        <v>19</v>
      </c>
      <c r="I667" s="235"/>
      <c r="J667" s="232"/>
      <c r="K667" s="232"/>
      <c r="L667" s="236"/>
      <c r="M667" s="237"/>
      <c r="N667" s="238"/>
      <c r="O667" s="238"/>
      <c r="P667" s="238"/>
      <c r="Q667" s="238"/>
      <c r="R667" s="238"/>
      <c r="S667" s="238"/>
      <c r="T667" s="239"/>
      <c r="AT667" s="240" t="s">
        <v>195</v>
      </c>
      <c r="AU667" s="240" t="s">
        <v>88</v>
      </c>
      <c r="AV667" s="15" t="s">
        <v>86</v>
      </c>
      <c r="AW667" s="15" t="s">
        <v>35</v>
      </c>
      <c r="AX667" s="15" t="s">
        <v>78</v>
      </c>
      <c r="AY667" s="240" t="s">
        <v>174</v>
      </c>
    </row>
    <row r="668" spans="2:51" s="13" customFormat="1">
      <c r="B668" s="195"/>
      <c r="C668" s="196"/>
      <c r="D668" s="197" t="s">
        <v>195</v>
      </c>
      <c r="E668" s="198" t="s">
        <v>19</v>
      </c>
      <c r="F668" s="199" t="s">
        <v>929</v>
      </c>
      <c r="G668" s="196"/>
      <c r="H668" s="200">
        <v>0.61699999999999999</v>
      </c>
      <c r="I668" s="201"/>
      <c r="J668" s="196"/>
      <c r="K668" s="196"/>
      <c r="L668" s="202"/>
      <c r="M668" s="203"/>
      <c r="N668" s="204"/>
      <c r="O668" s="204"/>
      <c r="P668" s="204"/>
      <c r="Q668" s="204"/>
      <c r="R668" s="204"/>
      <c r="S668" s="204"/>
      <c r="T668" s="205"/>
      <c r="AT668" s="206" t="s">
        <v>195</v>
      </c>
      <c r="AU668" s="206" t="s">
        <v>88</v>
      </c>
      <c r="AV668" s="13" t="s">
        <v>88</v>
      </c>
      <c r="AW668" s="13" t="s">
        <v>35</v>
      </c>
      <c r="AX668" s="13" t="s">
        <v>78</v>
      </c>
      <c r="AY668" s="206" t="s">
        <v>174</v>
      </c>
    </row>
    <row r="669" spans="2:51" s="15" customFormat="1">
      <c r="B669" s="231"/>
      <c r="C669" s="232"/>
      <c r="D669" s="197" t="s">
        <v>195</v>
      </c>
      <c r="E669" s="233" t="s">
        <v>19</v>
      </c>
      <c r="F669" s="234" t="s">
        <v>863</v>
      </c>
      <c r="G669" s="232"/>
      <c r="H669" s="233" t="s">
        <v>19</v>
      </c>
      <c r="I669" s="235"/>
      <c r="J669" s="232"/>
      <c r="K669" s="232"/>
      <c r="L669" s="236"/>
      <c r="M669" s="237"/>
      <c r="N669" s="238"/>
      <c r="O669" s="238"/>
      <c r="P669" s="238"/>
      <c r="Q669" s="238"/>
      <c r="R669" s="238"/>
      <c r="S669" s="238"/>
      <c r="T669" s="239"/>
      <c r="AT669" s="240" t="s">
        <v>195</v>
      </c>
      <c r="AU669" s="240" t="s">
        <v>88</v>
      </c>
      <c r="AV669" s="15" t="s">
        <v>86</v>
      </c>
      <c r="AW669" s="15" t="s">
        <v>35</v>
      </c>
      <c r="AX669" s="15" t="s">
        <v>78</v>
      </c>
      <c r="AY669" s="240" t="s">
        <v>174</v>
      </c>
    </row>
    <row r="670" spans="2:51" s="13" customFormat="1">
      <c r="B670" s="195"/>
      <c r="C670" s="196"/>
      <c r="D670" s="197" t="s">
        <v>195</v>
      </c>
      <c r="E670" s="198" t="s">
        <v>19</v>
      </c>
      <c r="F670" s="199" t="s">
        <v>930</v>
      </c>
      <c r="G670" s="196"/>
      <c r="H670" s="200">
        <v>0.26400000000000001</v>
      </c>
      <c r="I670" s="201"/>
      <c r="J670" s="196"/>
      <c r="K670" s="196"/>
      <c r="L670" s="202"/>
      <c r="M670" s="203"/>
      <c r="N670" s="204"/>
      <c r="O670" s="204"/>
      <c r="P670" s="204"/>
      <c r="Q670" s="204"/>
      <c r="R670" s="204"/>
      <c r="S670" s="204"/>
      <c r="T670" s="205"/>
      <c r="AT670" s="206" t="s">
        <v>195</v>
      </c>
      <c r="AU670" s="206" t="s">
        <v>88</v>
      </c>
      <c r="AV670" s="13" t="s">
        <v>88</v>
      </c>
      <c r="AW670" s="13" t="s">
        <v>35</v>
      </c>
      <c r="AX670" s="13" t="s">
        <v>78</v>
      </c>
      <c r="AY670" s="206" t="s">
        <v>174</v>
      </c>
    </row>
    <row r="671" spans="2:51" s="15" customFormat="1">
      <c r="B671" s="231"/>
      <c r="C671" s="232"/>
      <c r="D671" s="197" t="s">
        <v>195</v>
      </c>
      <c r="E671" s="233" t="s">
        <v>19</v>
      </c>
      <c r="F671" s="234" t="s">
        <v>865</v>
      </c>
      <c r="G671" s="232"/>
      <c r="H671" s="233" t="s">
        <v>19</v>
      </c>
      <c r="I671" s="235"/>
      <c r="J671" s="232"/>
      <c r="K671" s="232"/>
      <c r="L671" s="236"/>
      <c r="M671" s="237"/>
      <c r="N671" s="238"/>
      <c r="O671" s="238"/>
      <c r="P671" s="238"/>
      <c r="Q671" s="238"/>
      <c r="R671" s="238"/>
      <c r="S671" s="238"/>
      <c r="T671" s="239"/>
      <c r="AT671" s="240" t="s">
        <v>195</v>
      </c>
      <c r="AU671" s="240" t="s">
        <v>88</v>
      </c>
      <c r="AV671" s="15" t="s">
        <v>86</v>
      </c>
      <c r="AW671" s="15" t="s">
        <v>35</v>
      </c>
      <c r="AX671" s="15" t="s">
        <v>78</v>
      </c>
      <c r="AY671" s="240" t="s">
        <v>174</v>
      </c>
    </row>
    <row r="672" spans="2:51" s="13" customFormat="1">
      <c r="B672" s="195"/>
      <c r="C672" s="196"/>
      <c r="D672" s="197" t="s">
        <v>195</v>
      </c>
      <c r="E672" s="198" t="s">
        <v>19</v>
      </c>
      <c r="F672" s="199" t="s">
        <v>931</v>
      </c>
      <c r="G672" s="196"/>
      <c r="H672" s="200">
        <v>8.1000000000000003E-2</v>
      </c>
      <c r="I672" s="201"/>
      <c r="J672" s="196"/>
      <c r="K672" s="196"/>
      <c r="L672" s="202"/>
      <c r="M672" s="203"/>
      <c r="N672" s="204"/>
      <c r="O672" s="204"/>
      <c r="P672" s="204"/>
      <c r="Q672" s="204"/>
      <c r="R672" s="204"/>
      <c r="S672" s="204"/>
      <c r="T672" s="205"/>
      <c r="AT672" s="206" t="s">
        <v>195</v>
      </c>
      <c r="AU672" s="206" t="s">
        <v>88</v>
      </c>
      <c r="AV672" s="13" t="s">
        <v>88</v>
      </c>
      <c r="AW672" s="13" t="s">
        <v>35</v>
      </c>
      <c r="AX672" s="13" t="s">
        <v>78</v>
      </c>
      <c r="AY672" s="206" t="s">
        <v>174</v>
      </c>
    </row>
    <row r="673" spans="1:65" s="15" customFormat="1">
      <c r="B673" s="231"/>
      <c r="C673" s="232"/>
      <c r="D673" s="197" t="s">
        <v>195</v>
      </c>
      <c r="E673" s="233" t="s">
        <v>19</v>
      </c>
      <c r="F673" s="234" t="s">
        <v>867</v>
      </c>
      <c r="G673" s="232"/>
      <c r="H673" s="233" t="s">
        <v>19</v>
      </c>
      <c r="I673" s="235"/>
      <c r="J673" s="232"/>
      <c r="K673" s="232"/>
      <c r="L673" s="236"/>
      <c r="M673" s="237"/>
      <c r="N673" s="238"/>
      <c r="O673" s="238"/>
      <c r="P673" s="238"/>
      <c r="Q673" s="238"/>
      <c r="R673" s="238"/>
      <c r="S673" s="238"/>
      <c r="T673" s="239"/>
      <c r="AT673" s="240" t="s">
        <v>195</v>
      </c>
      <c r="AU673" s="240" t="s">
        <v>88</v>
      </c>
      <c r="AV673" s="15" t="s">
        <v>86</v>
      </c>
      <c r="AW673" s="15" t="s">
        <v>35</v>
      </c>
      <c r="AX673" s="15" t="s">
        <v>78</v>
      </c>
      <c r="AY673" s="240" t="s">
        <v>174</v>
      </c>
    </row>
    <row r="674" spans="1:65" s="13" customFormat="1">
      <c r="B674" s="195"/>
      <c r="C674" s="196"/>
      <c r="D674" s="197" t="s">
        <v>195</v>
      </c>
      <c r="E674" s="198" t="s">
        <v>19</v>
      </c>
      <c r="F674" s="199" t="s">
        <v>932</v>
      </c>
      <c r="G674" s="196"/>
      <c r="H674" s="200">
        <v>1.7999999999999999E-2</v>
      </c>
      <c r="I674" s="201"/>
      <c r="J674" s="196"/>
      <c r="K674" s="196"/>
      <c r="L674" s="202"/>
      <c r="M674" s="203"/>
      <c r="N674" s="204"/>
      <c r="O674" s="204"/>
      <c r="P674" s="204"/>
      <c r="Q674" s="204"/>
      <c r="R674" s="204"/>
      <c r="S674" s="204"/>
      <c r="T674" s="205"/>
      <c r="AT674" s="206" t="s">
        <v>195</v>
      </c>
      <c r="AU674" s="206" t="s">
        <v>88</v>
      </c>
      <c r="AV674" s="13" t="s">
        <v>88</v>
      </c>
      <c r="AW674" s="13" t="s">
        <v>35</v>
      </c>
      <c r="AX674" s="13" t="s">
        <v>78</v>
      </c>
      <c r="AY674" s="206" t="s">
        <v>174</v>
      </c>
    </row>
    <row r="675" spans="1:65" s="15" customFormat="1">
      <c r="B675" s="231"/>
      <c r="C675" s="232"/>
      <c r="D675" s="197" t="s">
        <v>195</v>
      </c>
      <c r="E675" s="233" t="s">
        <v>19</v>
      </c>
      <c r="F675" s="234" t="s">
        <v>869</v>
      </c>
      <c r="G675" s="232"/>
      <c r="H675" s="233" t="s">
        <v>19</v>
      </c>
      <c r="I675" s="235"/>
      <c r="J675" s="232"/>
      <c r="K675" s="232"/>
      <c r="L675" s="236"/>
      <c r="M675" s="237"/>
      <c r="N675" s="238"/>
      <c r="O675" s="238"/>
      <c r="P675" s="238"/>
      <c r="Q675" s="238"/>
      <c r="R675" s="238"/>
      <c r="S675" s="238"/>
      <c r="T675" s="239"/>
      <c r="AT675" s="240" t="s">
        <v>195</v>
      </c>
      <c r="AU675" s="240" t="s">
        <v>88</v>
      </c>
      <c r="AV675" s="15" t="s">
        <v>86</v>
      </c>
      <c r="AW675" s="15" t="s">
        <v>35</v>
      </c>
      <c r="AX675" s="15" t="s">
        <v>78</v>
      </c>
      <c r="AY675" s="240" t="s">
        <v>174</v>
      </c>
    </row>
    <row r="676" spans="1:65" s="13" customFormat="1">
      <c r="B676" s="195"/>
      <c r="C676" s="196"/>
      <c r="D676" s="197" t="s">
        <v>195</v>
      </c>
      <c r="E676" s="198" t="s">
        <v>19</v>
      </c>
      <c r="F676" s="199" t="s">
        <v>933</v>
      </c>
      <c r="G676" s="196"/>
      <c r="H676" s="200">
        <v>7.4999999999999997E-2</v>
      </c>
      <c r="I676" s="201"/>
      <c r="J676" s="196"/>
      <c r="K676" s="196"/>
      <c r="L676" s="202"/>
      <c r="M676" s="203"/>
      <c r="N676" s="204"/>
      <c r="O676" s="204"/>
      <c r="P676" s="204"/>
      <c r="Q676" s="204"/>
      <c r="R676" s="204"/>
      <c r="S676" s="204"/>
      <c r="T676" s="205"/>
      <c r="AT676" s="206" t="s">
        <v>195</v>
      </c>
      <c r="AU676" s="206" t="s">
        <v>88</v>
      </c>
      <c r="AV676" s="13" t="s">
        <v>88</v>
      </c>
      <c r="AW676" s="13" t="s">
        <v>35</v>
      </c>
      <c r="AX676" s="13" t="s">
        <v>78</v>
      </c>
      <c r="AY676" s="206" t="s">
        <v>174</v>
      </c>
    </row>
    <row r="677" spans="1:65" s="15" customFormat="1">
      <c r="B677" s="231"/>
      <c r="C677" s="232"/>
      <c r="D677" s="197" t="s">
        <v>195</v>
      </c>
      <c r="E677" s="233" t="s">
        <v>19</v>
      </c>
      <c r="F677" s="234" t="s">
        <v>871</v>
      </c>
      <c r="G677" s="232"/>
      <c r="H677" s="233" t="s">
        <v>19</v>
      </c>
      <c r="I677" s="235"/>
      <c r="J677" s="232"/>
      <c r="K677" s="232"/>
      <c r="L677" s="236"/>
      <c r="M677" s="237"/>
      <c r="N677" s="238"/>
      <c r="O677" s="238"/>
      <c r="P677" s="238"/>
      <c r="Q677" s="238"/>
      <c r="R677" s="238"/>
      <c r="S677" s="238"/>
      <c r="T677" s="239"/>
      <c r="AT677" s="240" t="s">
        <v>195</v>
      </c>
      <c r="AU677" s="240" t="s">
        <v>88</v>
      </c>
      <c r="AV677" s="15" t="s">
        <v>86</v>
      </c>
      <c r="AW677" s="15" t="s">
        <v>35</v>
      </c>
      <c r="AX677" s="15" t="s">
        <v>78</v>
      </c>
      <c r="AY677" s="240" t="s">
        <v>174</v>
      </c>
    </row>
    <row r="678" spans="1:65" s="13" customFormat="1">
      <c r="B678" s="195"/>
      <c r="C678" s="196"/>
      <c r="D678" s="197" t="s">
        <v>195</v>
      </c>
      <c r="E678" s="198" t="s">
        <v>19</v>
      </c>
      <c r="F678" s="199" t="s">
        <v>934</v>
      </c>
      <c r="G678" s="196"/>
      <c r="H678" s="200">
        <v>2.5999999999999999E-2</v>
      </c>
      <c r="I678" s="201"/>
      <c r="J678" s="196"/>
      <c r="K678" s="196"/>
      <c r="L678" s="202"/>
      <c r="M678" s="203"/>
      <c r="N678" s="204"/>
      <c r="O678" s="204"/>
      <c r="P678" s="204"/>
      <c r="Q678" s="204"/>
      <c r="R678" s="204"/>
      <c r="S678" s="204"/>
      <c r="T678" s="205"/>
      <c r="AT678" s="206" t="s">
        <v>195</v>
      </c>
      <c r="AU678" s="206" t="s">
        <v>88</v>
      </c>
      <c r="AV678" s="13" t="s">
        <v>88</v>
      </c>
      <c r="AW678" s="13" t="s">
        <v>35</v>
      </c>
      <c r="AX678" s="13" t="s">
        <v>78</v>
      </c>
      <c r="AY678" s="206" t="s">
        <v>174</v>
      </c>
    </row>
    <row r="679" spans="1:65" s="14" customFormat="1">
      <c r="B679" s="207"/>
      <c r="C679" s="208"/>
      <c r="D679" s="197" t="s">
        <v>195</v>
      </c>
      <c r="E679" s="209" t="s">
        <v>19</v>
      </c>
      <c r="F679" s="210" t="s">
        <v>198</v>
      </c>
      <c r="G679" s="208"/>
      <c r="H679" s="211">
        <v>4.3369999999999997</v>
      </c>
      <c r="I679" s="212"/>
      <c r="J679" s="208"/>
      <c r="K679" s="208"/>
      <c r="L679" s="213"/>
      <c r="M679" s="214"/>
      <c r="N679" s="215"/>
      <c r="O679" s="215"/>
      <c r="P679" s="215"/>
      <c r="Q679" s="215"/>
      <c r="R679" s="215"/>
      <c r="S679" s="215"/>
      <c r="T679" s="216"/>
      <c r="AT679" s="217" t="s">
        <v>195</v>
      </c>
      <c r="AU679" s="217" t="s">
        <v>88</v>
      </c>
      <c r="AV679" s="14" t="s">
        <v>181</v>
      </c>
      <c r="AW679" s="14" t="s">
        <v>35</v>
      </c>
      <c r="AX679" s="14" t="s">
        <v>86</v>
      </c>
      <c r="AY679" s="217" t="s">
        <v>174</v>
      </c>
    </row>
    <row r="680" spans="1:65" s="13" customFormat="1">
      <c r="B680" s="195"/>
      <c r="C680" s="196"/>
      <c r="D680" s="197" t="s">
        <v>195</v>
      </c>
      <c r="E680" s="196"/>
      <c r="F680" s="199" t="s">
        <v>935</v>
      </c>
      <c r="G680" s="196"/>
      <c r="H680" s="200">
        <v>4.4240000000000004</v>
      </c>
      <c r="I680" s="201"/>
      <c r="J680" s="196"/>
      <c r="K680" s="196"/>
      <c r="L680" s="202"/>
      <c r="M680" s="203"/>
      <c r="N680" s="204"/>
      <c r="O680" s="204"/>
      <c r="P680" s="204"/>
      <c r="Q680" s="204"/>
      <c r="R680" s="204"/>
      <c r="S680" s="204"/>
      <c r="T680" s="205"/>
      <c r="AT680" s="206" t="s">
        <v>195</v>
      </c>
      <c r="AU680" s="206" t="s">
        <v>88</v>
      </c>
      <c r="AV680" s="13" t="s">
        <v>88</v>
      </c>
      <c r="AW680" s="13" t="s">
        <v>4</v>
      </c>
      <c r="AX680" s="13" t="s">
        <v>86</v>
      </c>
      <c r="AY680" s="206" t="s">
        <v>174</v>
      </c>
    </row>
    <row r="681" spans="1:65" s="2" customFormat="1" ht="37.799999999999997" customHeight="1">
      <c r="A681" s="37"/>
      <c r="B681" s="38"/>
      <c r="C681" s="177" t="s">
        <v>936</v>
      </c>
      <c r="D681" s="177" t="s">
        <v>176</v>
      </c>
      <c r="E681" s="178" t="s">
        <v>937</v>
      </c>
      <c r="F681" s="179" t="s">
        <v>938</v>
      </c>
      <c r="G681" s="180" t="s">
        <v>236</v>
      </c>
      <c r="H681" s="181">
        <v>28.48</v>
      </c>
      <c r="I681" s="182"/>
      <c r="J681" s="183">
        <f>ROUND(I681*H681,2)</f>
        <v>0</v>
      </c>
      <c r="K681" s="179" t="s">
        <v>180</v>
      </c>
      <c r="L681" s="42"/>
      <c r="M681" s="184" t="s">
        <v>19</v>
      </c>
      <c r="N681" s="185" t="s">
        <v>49</v>
      </c>
      <c r="O681" s="67"/>
      <c r="P681" s="186">
        <f>O681*H681</f>
        <v>0</v>
      </c>
      <c r="Q681" s="186">
        <v>0</v>
      </c>
      <c r="R681" s="186">
        <f>Q681*H681</f>
        <v>0</v>
      </c>
      <c r="S681" s="186">
        <v>0</v>
      </c>
      <c r="T681" s="187">
        <f>S681*H681</f>
        <v>0</v>
      </c>
      <c r="U681" s="37"/>
      <c r="V681" s="37"/>
      <c r="W681" s="37"/>
      <c r="X681" s="37"/>
      <c r="Y681" s="37"/>
      <c r="Z681" s="37"/>
      <c r="AA681" s="37"/>
      <c r="AB681" s="37"/>
      <c r="AC681" s="37"/>
      <c r="AD681" s="37"/>
      <c r="AE681" s="37"/>
      <c r="AR681" s="188" t="s">
        <v>267</v>
      </c>
      <c r="AT681" s="188" t="s">
        <v>176</v>
      </c>
      <c r="AU681" s="188" t="s">
        <v>88</v>
      </c>
      <c r="AY681" s="20" t="s">
        <v>174</v>
      </c>
      <c r="BE681" s="189">
        <f>IF(N681="základní",J681,0)</f>
        <v>0</v>
      </c>
      <c r="BF681" s="189">
        <f>IF(N681="snížená",J681,0)</f>
        <v>0</v>
      </c>
      <c r="BG681" s="189">
        <f>IF(N681="zákl. přenesená",J681,0)</f>
        <v>0</v>
      </c>
      <c r="BH681" s="189">
        <f>IF(N681="sníž. přenesená",J681,0)</f>
        <v>0</v>
      </c>
      <c r="BI681" s="189">
        <f>IF(N681="nulová",J681,0)</f>
        <v>0</v>
      </c>
      <c r="BJ681" s="20" t="s">
        <v>86</v>
      </c>
      <c r="BK681" s="189">
        <f>ROUND(I681*H681,2)</f>
        <v>0</v>
      </c>
      <c r="BL681" s="20" t="s">
        <v>267</v>
      </c>
      <c r="BM681" s="188" t="s">
        <v>939</v>
      </c>
    </row>
    <row r="682" spans="1:65" s="2" customFormat="1">
      <c r="A682" s="37"/>
      <c r="B682" s="38"/>
      <c r="C682" s="39"/>
      <c r="D682" s="190" t="s">
        <v>183</v>
      </c>
      <c r="E682" s="39"/>
      <c r="F682" s="191" t="s">
        <v>940</v>
      </c>
      <c r="G682" s="39"/>
      <c r="H682" s="39"/>
      <c r="I682" s="192"/>
      <c r="J682" s="39"/>
      <c r="K682" s="39"/>
      <c r="L682" s="42"/>
      <c r="M682" s="193"/>
      <c r="N682" s="194"/>
      <c r="O682" s="67"/>
      <c r="P682" s="67"/>
      <c r="Q682" s="67"/>
      <c r="R682" s="67"/>
      <c r="S682" s="67"/>
      <c r="T682" s="68"/>
      <c r="U682" s="37"/>
      <c r="V682" s="37"/>
      <c r="W682" s="37"/>
      <c r="X682" s="37"/>
      <c r="Y682" s="37"/>
      <c r="Z682" s="37"/>
      <c r="AA682" s="37"/>
      <c r="AB682" s="37"/>
      <c r="AC682" s="37"/>
      <c r="AD682" s="37"/>
      <c r="AE682" s="37"/>
      <c r="AT682" s="20" t="s">
        <v>183</v>
      </c>
      <c r="AU682" s="20" t="s">
        <v>88</v>
      </c>
    </row>
    <row r="683" spans="1:65" s="15" customFormat="1">
      <c r="B683" s="231"/>
      <c r="C683" s="232"/>
      <c r="D683" s="197" t="s">
        <v>195</v>
      </c>
      <c r="E683" s="233" t="s">
        <v>19</v>
      </c>
      <c r="F683" s="234" t="s">
        <v>941</v>
      </c>
      <c r="G683" s="232"/>
      <c r="H683" s="233" t="s">
        <v>19</v>
      </c>
      <c r="I683" s="235"/>
      <c r="J683" s="232"/>
      <c r="K683" s="232"/>
      <c r="L683" s="236"/>
      <c r="M683" s="237"/>
      <c r="N683" s="238"/>
      <c r="O683" s="238"/>
      <c r="P683" s="238"/>
      <c r="Q683" s="238"/>
      <c r="R683" s="238"/>
      <c r="S683" s="238"/>
      <c r="T683" s="239"/>
      <c r="AT683" s="240" t="s">
        <v>195</v>
      </c>
      <c r="AU683" s="240" t="s">
        <v>88</v>
      </c>
      <c r="AV683" s="15" t="s">
        <v>86</v>
      </c>
      <c r="AW683" s="15" t="s">
        <v>35</v>
      </c>
      <c r="AX683" s="15" t="s">
        <v>78</v>
      </c>
      <c r="AY683" s="240" t="s">
        <v>174</v>
      </c>
    </row>
    <row r="684" spans="1:65" s="13" customFormat="1">
      <c r="B684" s="195"/>
      <c r="C684" s="196"/>
      <c r="D684" s="197" t="s">
        <v>195</v>
      </c>
      <c r="E684" s="198" t="s">
        <v>19</v>
      </c>
      <c r="F684" s="199" t="s">
        <v>942</v>
      </c>
      <c r="G684" s="196"/>
      <c r="H684" s="200">
        <v>14.24</v>
      </c>
      <c r="I684" s="201"/>
      <c r="J684" s="196"/>
      <c r="K684" s="196"/>
      <c r="L684" s="202"/>
      <c r="M684" s="203"/>
      <c r="N684" s="204"/>
      <c r="O684" s="204"/>
      <c r="P684" s="204"/>
      <c r="Q684" s="204"/>
      <c r="R684" s="204"/>
      <c r="S684" s="204"/>
      <c r="T684" s="205"/>
      <c r="AT684" s="206" t="s">
        <v>195</v>
      </c>
      <c r="AU684" s="206" t="s">
        <v>88</v>
      </c>
      <c r="AV684" s="13" t="s">
        <v>88</v>
      </c>
      <c r="AW684" s="13" t="s">
        <v>35</v>
      </c>
      <c r="AX684" s="13" t="s">
        <v>78</v>
      </c>
      <c r="AY684" s="206" t="s">
        <v>174</v>
      </c>
    </row>
    <row r="685" spans="1:65" s="15" customFormat="1">
      <c r="B685" s="231"/>
      <c r="C685" s="232"/>
      <c r="D685" s="197" t="s">
        <v>195</v>
      </c>
      <c r="E685" s="233" t="s">
        <v>19</v>
      </c>
      <c r="F685" s="234" t="s">
        <v>943</v>
      </c>
      <c r="G685" s="232"/>
      <c r="H685" s="233" t="s">
        <v>19</v>
      </c>
      <c r="I685" s="235"/>
      <c r="J685" s="232"/>
      <c r="K685" s="232"/>
      <c r="L685" s="236"/>
      <c r="M685" s="237"/>
      <c r="N685" s="238"/>
      <c r="O685" s="238"/>
      <c r="P685" s="238"/>
      <c r="Q685" s="238"/>
      <c r="R685" s="238"/>
      <c r="S685" s="238"/>
      <c r="T685" s="239"/>
      <c r="AT685" s="240" t="s">
        <v>195</v>
      </c>
      <c r="AU685" s="240" t="s">
        <v>88</v>
      </c>
      <c r="AV685" s="15" t="s">
        <v>86</v>
      </c>
      <c r="AW685" s="15" t="s">
        <v>35</v>
      </c>
      <c r="AX685" s="15" t="s">
        <v>78</v>
      </c>
      <c r="AY685" s="240" t="s">
        <v>174</v>
      </c>
    </row>
    <row r="686" spans="1:65" s="13" customFormat="1">
      <c r="B686" s="195"/>
      <c r="C686" s="196"/>
      <c r="D686" s="197" t="s">
        <v>195</v>
      </c>
      <c r="E686" s="198" t="s">
        <v>19</v>
      </c>
      <c r="F686" s="199" t="s">
        <v>942</v>
      </c>
      <c r="G686" s="196"/>
      <c r="H686" s="200">
        <v>14.24</v>
      </c>
      <c r="I686" s="201"/>
      <c r="J686" s="196"/>
      <c r="K686" s="196"/>
      <c r="L686" s="202"/>
      <c r="M686" s="203"/>
      <c r="N686" s="204"/>
      <c r="O686" s="204"/>
      <c r="P686" s="204"/>
      <c r="Q686" s="204"/>
      <c r="R686" s="204"/>
      <c r="S686" s="204"/>
      <c r="T686" s="205"/>
      <c r="AT686" s="206" t="s">
        <v>195</v>
      </c>
      <c r="AU686" s="206" t="s">
        <v>88</v>
      </c>
      <c r="AV686" s="13" t="s">
        <v>88</v>
      </c>
      <c r="AW686" s="13" t="s">
        <v>35</v>
      </c>
      <c r="AX686" s="13" t="s">
        <v>78</v>
      </c>
      <c r="AY686" s="206" t="s">
        <v>174</v>
      </c>
    </row>
    <row r="687" spans="1:65" s="14" customFormat="1">
      <c r="B687" s="207"/>
      <c r="C687" s="208"/>
      <c r="D687" s="197" t="s">
        <v>195</v>
      </c>
      <c r="E687" s="209" t="s">
        <v>19</v>
      </c>
      <c r="F687" s="210" t="s">
        <v>198</v>
      </c>
      <c r="G687" s="208"/>
      <c r="H687" s="211">
        <v>28.48</v>
      </c>
      <c r="I687" s="212"/>
      <c r="J687" s="208"/>
      <c r="K687" s="208"/>
      <c r="L687" s="213"/>
      <c r="M687" s="214"/>
      <c r="N687" s="215"/>
      <c r="O687" s="215"/>
      <c r="P687" s="215"/>
      <c r="Q687" s="215"/>
      <c r="R687" s="215"/>
      <c r="S687" s="215"/>
      <c r="T687" s="216"/>
      <c r="AT687" s="217" t="s">
        <v>195</v>
      </c>
      <c r="AU687" s="217" t="s">
        <v>88</v>
      </c>
      <c r="AV687" s="14" t="s">
        <v>181</v>
      </c>
      <c r="AW687" s="14" t="s">
        <v>35</v>
      </c>
      <c r="AX687" s="14" t="s">
        <v>86</v>
      </c>
      <c r="AY687" s="217" t="s">
        <v>174</v>
      </c>
    </row>
    <row r="688" spans="1:65" s="2" customFormat="1" ht="21.75" customHeight="1">
      <c r="A688" s="37"/>
      <c r="B688" s="38"/>
      <c r="C688" s="218" t="s">
        <v>944</v>
      </c>
      <c r="D688" s="218" t="s">
        <v>233</v>
      </c>
      <c r="E688" s="219" t="s">
        <v>914</v>
      </c>
      <c r="F688" s="220" t="s">
        <v>915</v>
      </c>
      <c r="G688" s="221" t="s">
        <v>179</v>
      </c>
      <c r="H688" s="222">
        <v>1.0029999999999999</v>
      </c>
      <c r="I688" s="223"/>
      <c r="J688" s="224">
        <f>ROUND(I688*H688,2)</f>
        <v>0</v>
      </c>
      <c r="K688" s="220" t="s">
        <v>180</v>
      </c>
      <c r="L688" s="225"/>
      <c r="M688" s="226" t="s">
        <v>19</v>
      </c>
      <c r="N688" s="227" t="s">
        <v>49</v>
      </c>
      <c r="O688" s="67"/>
      <c r="P688" s="186">
        <f>O688*H688</f>
        <v>0</v>
      </c>
      <c r="Q688" s="186">
        <v>0.44</v>
      </c>
      <c r="R688" s="186">
        <f>Q688*H688</f>
        <v>0.44131999999999993</v>
      </c>
      <c r="S688" s="186">
        <v>0</v>
      </c>
      <c r="T688" s="187">
        <f>S688*H688</f>
        <v>0</v>
      </c>
      <c r="U688" s="37"/>
      <c r="V688" s="37"/>
      <c r="W688" s="37"/>
      <c r="X688" s="37"/>
      <c r="Y688" s="37"/>
      <c r="Z688" s="37"/>
      <c r="AA688" s="37"/>
      <c r="AB688" s="37"/>
      <c r="AC688" s="37"/>
      <c r="AD688" s="37"/>
      <c r="AE688" s="37"/>
      <c r="AR688" s="188" t="s">
        <v>355</v>
      </c>
      <c r="AT688" s="188" t="s">
        <v>233</v>
      </c>
      <c r="AU688" s="188" t="s">
        <v>88</v>
      </c>
      <c r="AY688" s="20" t="s">
        <v>174</v>
      </c>
      <c r="BE688" s="189">
        <f>IF(N688="základní",J688,0)</f>
        <v>0</v>
      </c>
      <c r="BF688" s="189">
        <f>IF(N688="snížená",J688,0)</f>
        <v>0</v>
      </c>
      <c r="BG688" s="189">
        <f>IF(N688="zákl. přenesená",J688,0)</f>
        <v>0</v>
      </c>
      <c r="BH688" s="189">
        <f>IF(N688="sníž. přenesená",J688,0)</f>
        <v>0</v>
      </c>
      <c r="BI688" s="189">
        <f>IF(N688="nulová",J688,0)</f>
        <v>0</v>
      </c>
      <c r="BJ688" s="20" t="s">
        <v>86</v>
      </c>
      <c r="BK688" s="189">
        <f>ROUND(I688*H688,2)</f>
        <v>0</v>
      </c>
      <c r="BL688" s="20" t="s">
        <v>267</v>
      </c>
      <c r="BM688" s="188" t="s">
        <v>945</v>
      </c>
    </row>
    <row r="689" spans="1:65" s="15" customFormat="1">
      <c r="B689" s="231"/>
      <c r="C689" s="232"/>
      <c r="D689" s="197" t="s">
        <v>195</v>
      </c>
      <c r="E689" s="233" t="s">
        <v>19</v>
      </c>
      <c r="F689" s="234" t="s">
        <v>941</v>
      </c>
      <c r="G689" s="232"/>
      <c r="H689" s="233" t="s">
        <v>19</v>
      </c>
      <c r="I689" s="235"/>
      <c r="J689" s="232"/>
      <c r="K689" s="232"/>
      <c r="L689" s="236"/>
      <c r="M689" s="237"/>
      <c r="N689" s="238"/>
      <c r="O689" s="238"/>
      <c r="P689" s="238"/>
      <c r="Q689" s="238"/>
      <c r="R689" s="238"/>
      <c r="S689" s="238"/>
      <c r="T689" s="239"/>
      <c r="AT689" s="240" t="s">
        <v>195</v>
      </c>
      <c r="AU689" s="240" t="s">
        <v>88</v>
      </c>
      <c r="AV689" s="15" t="s">
        <v>86</v>
      </c>
      <c r="AW689" s="15" t="s">
        <v>35</v>
      </c>
      <c r="AX689" s="15" t="s">
        <v>78</v>
      </c>
      <c r="AY689" s="240" t="s">
        <v>174</v>
      </c>
    </row>
    <row r="690" spans="1:65" s="13" customFormat="1">
      <c r="B690" s="195"/>
      <c r="C690" s="196"/>
      <c r="D690" s="197" t="s">
        <v>195</v>
      </c>
      <c r="E690" s="198" t="s">
        <v>19</v>
      </c>
      <c r="F690" s="199" t="s">
        <v>946</v>
      </c>
      <c r="G690" s="196"/>
      <c r="H690" s="200">
        <v>0.36499999999999999</v>
      </c>
      <c r="I690" s="201"/>
      <c r="J690" s="196"/>
      <c r="K690" s="196"/>
      <c r="L690" s="202"/>
      <c r="M690" s="203"/>
      <c r="N690" s="204"/>
      <c r="O690" s="204"/>
      <c r="P690" s="204"/>
      <c r="Q690" s="204"/>
      <c r="R690" s="204"/>
      <c r="S690" s="204"/>
      <c r="T690" s="205"/>
      <c r="AT690" s="206" t="s">
        <v>195</v>
      </c>
      <c r="AU690" s="206" t="s">
        <v>88</v>
      </c>
      <c r="AV690" s="13" t="s">
        <v>88</v>
      </c>
      <c r="AW690" s="13" t="s">
        <v>35</v>
      </c>
      <c r="AX690" s="13" t="s">
        <v>78</v>
      </c>
      <c r="AY690" s="206" t="s">
        <v>174</v>
      </c>
    </row>
    <row r="691" spans="1:65" s="15" customFormat="1">
      <c r="B691" s="231"/>
      <c r="C691" s="232"/>
      <c r="D691" s="197" t="s">
        <v>195</v>
      </c>
      <c r="E691" s="233" t="s">
        <v>19</v>
      </c>
      <c r="F691" s="234" t="s">
        <v>943</v>
      </c>
      <c r="G691" s="232"/>
      <c r="H691" s="233" t="s">
        <v>19</v>
      </c>
      <c r="I691" s="235"/>
      <c r="J691" s="232"/>
      <c r="K691" s="232"/>
      <c r="L691" s="236"/>
      <c r="M691" s="237"/>
      <c r="N691" s="238"/>
      <c r="O691" s="238"/>
      <c r="P691" s="238"/>
      <c r="Q691" s="238"/>
      <c r="R691" s="238"/>
      <c r="S691" s="238"/>
      <c r="T691" s="239"/>
      <c r="AT691" s="240" t="s">
        <v>195</v>
      </c>
      <c r="AU691" s="240" t="s">
        <v>88</v>
      </c>
      <c r="AV691" s="15" t="s">
        <v>86</v>
      </c>
      <c r="AW691" s="15" t="s">
        <v>35</v>
      </c>
      <c r="AX691" s="15" t="s">
        <v>78</v>
      </c>
      <c r="AY691" s="240" t="s">
        <v>174</v>
      </c>
    </row>
    <row r="692" spans="1:65" s="13" customFormat="1">
      <c r="B692" s="195"/>
      <c r="C692" s="196"/>
      <c r="D692" s="197" t="s">
        <v>195</v>
      </c>
      <c r="E692" s="198" t="s">
        <v>19</v>
      </c>
      <c r="F692" s="199" t="s">
        <v>947</v>
      </c>
      <c r="G692" s="196"/>
      <c r="H692" s="200">
        <v>0.54700000000000004</v>
      </c>
      <c r="I692" s="201"/>
      <c r="J692" s="196"/>
      <c r="K692" s="196"/>
      <c r="L692" s="202"/>
      <c r="M692" s="203"/>
      <c r="N692" s="204"/>
      <c r="O692" s="204"/>
      <c r="P692" s="204"/>
      <c r="Q692" s="204"/>
      <c r="R692" s="204"/>
      <c r="S692" s="204"/>
      <c r="T692" s="205"/>
      <c r="AT692" s="206" t="s">
        <v>195</v>
      </c>
      <c r="AU692" s="206" t="s">
        <v>88</v>
      </c>
      <c r="AV692" s="13" t="s">
        <v>88</v>
      </c>
      <c r="AW692" s="13" t="s">
        <v>35</v>
      </c>
      <c r="AX692" s="13" t="s">
        <v>78</v>
      </c>
      <c r="AY692" s="206" t="s">
        <v>174</v>
      </c>
    </row>
    <row r="693" spans="1:65" s="14" customFormat="1">
      <c r="B693" s="207"/>
      <c r="C693" s="208"/>
      <c r="D693" s="197" t="s">
        <v>195</v>
      </c>
      <c r="E693" s="209" t="s">
        <v>19</v>
      </c>
      <c r="F693" s="210" t="s">
        <v>198</v>
      </c>
      <c r="G693" s="208"/>
      <c r="H693" s="211">
        <v>0.91200000000000003</v>
      </c>
      <c r="I693" s="212"/>
      <c r="J693" s="208"/>
      <c r="K693" s="208"/>
      <c r="L693" s="213"/>
      <c r="M693" s="214"/>
      <c r="N693" s="215"/>
      <c r="O693" s="215"/>
      <c r="P693" s="215"/>
      <c r="Q693" s="215"/>
      <c r="R693" s="215"/>
      <c r="S693" s="215"/>
      <c r="T693" s="216"/>
      <c r="AT693" s="217" t="s">
        <v>195</v>
      </c>
      <c r="AU693" s="217" t="s">
        <v>88</v>
      </c>
      <c r="AV693" s="14" t="s">
        <v>181</v>
      </c>
      <c r="AW693" s="14" t="s">
        <v>35</v>
      </c>
      <c r="AX693" s="14" t="s">
        <v>86</v>
      </c>
      <c r="AY693" s="217" t="s">
        <v>174</v>
      </c>
    </row>
    <row r="694" spans="1:65" s="13" customFormat="1">
      <c r="B694" s="195"/>
      <c r="C694" s="196"/>
      <c r="D694" s="197" t="s">
        <v>195</v>
      </c>
      <c r="E694" s="196"/>
      <c r="F694" s="199" t="s">
        <v>948</v>
      </c>
      <c r="G694" s="196"/>
      <c r="H694" s="200">
        <v>1.0029999999999999</v>
      </c>
      <c r="I694" s="201"/>
      <c r="J694" s="196"/>
      <c r="K694" s="196"/>
      <c r="L694" s="202"/>
      <c r="M694" s="203"/>
      <c r="N694" s="204"/>
      <c r="O694" s="204"/>
      <c r="P694" s="204"/>
      <c r="Q694" s="204"/>
      <c r="R694" s="204"/>
      <c r="S694" s="204"/>
      <c r="T694" s="205"/>
      <c r="AT694" s="206" t="s">
        <v>195</v>
      </c>
      <c r="AU694" s="206" t="s">
        <v>88</v>
      </c>
      <c r="AV694" s="13" t="s">
        <v>88</v>
      </c>
      <c r="AW694" s="13" t="s">
        <v>4</v>
      </c>
      <c r="AX694" s="13" t="s">
        <v>86</v>
      </c>
      <c r="AY694" s="206" t="s">
        <v>174</v>
      </c>
    </row>
    <row r="695" spans="1:65" s="2" customFormat="1" ht="24.15" customHeight="1">
      <c r="A695" s="37"/>
      <c r="B695" s="38"/>
      <c r="C695" s="177" t="s">
        <v>949</v>
      </c>
      <c r="D695" s="177" t="s">
        <v>176</v>
      </c>
      <c r="E695" s="178" t="s">
        <v>950</v>
      </c>
      <c r="F695" s="179" t="s">
        <v>951</v>
      </c>
      <c r="G695" s="180" t="s">
        <v>236</v>
      </c>
      <c r="H695" s="181">
        <v>37.799999999999997</v>
      </c>
      <c r="I695" s="182"/>
      <c r="J695" s="183">
        <f>ROUND(I695*H695,2)</f>
        <v>0</v>
      </c>
      <c r="K695" s="179" t="s">
        <v>180</v>
      </c>
      <c r="L695" s="42"/>
      <c r="M695" s="184" t="s">
        <v>19</v>
      </c>
      <c r="N695" s="185" t="s">
        <v>49</v>
      </c>
      <c r="O695" s="67"/>
      <c r="P695" s="186">
        <f>O695*H695</f>
        <v>0</v>
      </c>
      <c r="Q695" s="186">
        <v>0</v>
      </c>
      <c r="R695" s="186">
        <f>Q695*H695</f>
        <v>0</v>
      </c>
      <c r="S695" s="186">
        <v>0</v>
      </c>
      <c r="T695" s="187">
        <f>S695*H695</f>
        <v>0</v>
      </c>
      <c r="U695" s="37"/>
      <c r="V695" s="37"/>
      <c r="W695" s="37"/>
      <c r="X695" s="37"/>
      <c r="Y695" s="37"/>
      <c r="Z695" s="37"/>
      <c r="AA695" s="37"/>
      <c r="AB695" s="37"/>
      <c r="AC695" s="37"/>
      <c r="AD695" s="37"/>
      <c r="AE695" s="37"/>
      <c r="AR695" s="188" t="s">
        <v>267</v>
      </c>
      <c r="AT695" s="188" t="s">
        <v>176</v>
      </c>
      <c r="AU695" s="188" t="s">
        <v>88</v>
      </c>
      <c r="AY695" s="20" t="s">
        <v>174</v>
      </c>
      <c r="BE695" s="189">
        <f>IF(N695="základní",J695,0)</f>
        <v>0</v>
      </c>
      <c r="BF695" s="189">
        <f>IF(N695="snížená",J695,0)</f>
        <v>0</v>
      </c>
      <c r="BG695" s="189">
        <f>IF(N695="zákl. přenesená",J695,0)</f>
        <v>0</v>
      </c>
      <c r="BH695" s="189">
        <f>IF(N695="sníž. přenesená",J695,0)</f>
        <v>0</v>
      </c>
      <c r="BI695" s="189">
        <f>IF(N695="nulová",J695,0)</f>
        <v>0</v>
      </c>
      <c r="BJ695" s="20" t="s">
        <v>86</v>
      </c>
      <c r="BK695" s="189">
        <f>ROUND(I695*H695,2)</f>
        <v>0</v>
      </c>
      <c r="BL695" s="20" t="s">
        <v>267</v>
      </c>
      <c r="BM695" s="188" t="s">
        <v>952</v>
      </c>
    </row>
    <row r="696" spans="1:65" s="2" customFormat="1">
      <c r="A696" s="37"/>
      <c r="B696" s="38"/>
      <c r="C696" s="39"/>
      <c r="D696" s="190" t="s">
        <v>183</v>
      </c>
      <c r="E696" s="39"/>
      <c r="F696" s="191" t="s">
        <v>953</v>
      </c>
      <c r="G696" s="39"/>
      <c r="H696" s="39"/>
      <c r="I696" s="192"/>
      <c r="J696" s="39"/>
      <c r="K696" s="39"/>
      <c r="L696" s="42"/>
      <c r="M696" s="193"/>
      <c r="N696" s="194"/>
      <c r="O696" s="67"/>
      <c r="P696" s="67"/>
      <c r="Q696" s="67"/>
      <c r="R696" s="67"/>
      <c r="S696" s="67"/>
      <c r="T696" s="68"/>
      <c r="U696" s="37"/>
      <c r="V696" s="37"/>
      <c r="W696" s="37"/>
      <c r="X696" s="37"/>
      <c r="Y696" s="37"/>
      <c r="Z696" s="37"/>
      <c r="AA696" s="37"/>
      <c r="AB696" s="37"/>
      <c r="AC696" s="37"/>
      <c r="AD696" s="37"/>
      <c r="AE696" s="37"/>
      <c r="AT696" s="20" t="s">
        <v>183</v>
      </c>
      <c r="AU696" s="20" t="s">
        <v>88</v>
      </c>
    </row>
    <row r="697" spans="1:65" s="15" customFormat="1">
      <c r="B697" s="231"/>
      <c r="C697" s="232"/>
      <c r="D697" s="197" t="s">
        <v>195</v>
      </c>
      <c r="E697" s="233" t="s">
        <v>19</v>
      </c>
      <c r="F697" s="234" t="s">
        <v>954</v>
      </c>
      <c r="G697" s="232"/>
      <c r="H697" s="233" t="s">
        <v>19</v>
      </c>
      <c r="I697" s="235"/>
      <c r="J697" s="232"/>
      <c r="K697" s="232"/>
      <c r="L697" s="236"/>
      <c r="M697" s="237"/>
      <c r="N697" s="238"/>
      <c r="O697" s="238"/>
      <c r="P697" s="238"/>
      <c r="Q697" s="238"/>
      <c r="R697" s="238"/>
      <c r="S697" s="238"/>
      <c r="T697" s="239"/>
      <c r="AT697" s="240" t="s">
        <v>195</v>
      </c>
      <c r="AU697" s="240" t="s">
        <v>88</v>
      </c>
      <c r="AV697" s="15" t="s">
        <v>86</v>
      </c>
      <c r="AW697" s="15" t="s">
        <v>35</v>
      </c>
      <c r="AX697" s="15" t="s">
        <v>78</v>
      </c>
      <c r="AY697" s="240" t="s">
        <v>174</v>
      </c>
    </row>
    <row r="698" spans="1:65" s="13" customFormat="1">
      <c r="B698" s="195"/>
      <c r="C698" s="196"/>
      <c r="D698" s="197" t="s">
        <v>195</v>
      </c>
      <c r="E698" s="198" t="s">
        <v>19</v>
      </c>
      <c r="F698" s="199" t="s">
        <v>955</v>
      </c>
      <c r="G698" s="196"/>
      <c r="H698" s="200">
        <v>18.899999999999999</v>
      </c>
      <c r="I698" s="201"/>
      <c r="J698" s="196"/>
      <c r="K698" s="196"/>
      <c r="L698" s="202"/>
      <c r="M698" s="203"/>
      <c r="N698" s="204"/>
      <c r="O698" s="204"/>
      <c r="P698" s="204"/>
      <c r="Q698" s="204"/>
      <c r="R698" s="204"/>
      <c r="S698" s="204"/>
      <c r="T698" s="205"/>
      <c r="AT698" s="206" t="s">
        <v>195</v>
      </c>
      <c r="AU698" s="206" t="s">
        <v>88</v>
      </c>
      <c r="AV698" s="13" t="s">
        <v>88</v>
      </c>
      <c r="AW698" s="13" t="s">
        <v>35</v>
      </c>
      <c r="AX698" s="13" t="s">
        <v>78</v>
      </c>
      <c r="AY698" s="206" t="s">
        <v>174</v>
      </c>
    </row>
    <row r="699" spans="1:65" s="15" customFormat="1">
      <c r="B699" s="231"/>
      <c r="C699" s="232"/>
      <c r="D699" s="197" t="s">
        <v>195</v>
      </c>
      <c r="E699" s="233" t="s">
        <v>19</v>
      </c>
      <c r="F699" s="234" t="s">
        <v>956</v>
      </c>
      <c r="G699" s="232"/>
      <c r="H699" s="233" t="s">
        <v>19</v>
      </c>
      <c r="I699" s="235"/>
      <c r="J699" s="232"/>
      <c r="K699" s="232"/>
      <c r="L699" s="236"/>
      <c r="M699" s="237"/>
      <c r="N699" s="238"/>
      <c r="O699" s="238"/>
      <c r="P699" s="238"/>
      <c r="Q699" s="238"/>
      <c r="R699" s="238"/>
      <c r="S699" s="238"/>
      <c r="T699" s="239"/>
      <c r="AT699" s="240" t="s">
        <v>195</v>
      </c>
      <c r="AU699" s="240" t="s">
        <v>88</v>
      </c>
      <c r="AV699" s="15" t="s">
        <v>86</v>
      </c>
      <c r="AW699" s="15" t="s">
        <v>35</v>
      </c>
      <c r="AX699" s="15" t="s">
        <v>78</v>
      </c>
      <c r="AY699" s="240" t="s">
        <v>174</v>
      </c>
    </row>
    <row r="700" spans="1:65" s="13" customFormat="1">
      <c r="B700" s="195"/>
      <c r="C700" s="196"/>
      <c r="D700" s="197" t="s">
        <v>195</v>
      </c>
      <c r="E700" s="198" t="s">
        <v>19</v>
      </c>
      <c r="F700" s="199" t="s">
        <v>955</v>
      </c>
      <c r="G700" s="196"/>
      <c r="H700" s="200">
        <v>18.899999999999999</v>
      </c>
      <c r="I700" s="201"/>
      <c r="J700" s="196"/>
      <c r="K700" s="196"/>
      <c r="L700" s="202"/>
      <c r="M700" s="203"/>
      <c r="N700" s="204"/>
      <c r="O700" s="204"/>
      <c r="P700" s="204"/>
      <c r="Q700" s="204"/>
      <c r="R700" s="204"/>
      <c r="S700" s="204"/>
      <c r="T700" s="205"/>
      <c r="AT700" s="206" t="s">
        <v>195</v>
      </c>
      <c r="AU700" s="206" t="s">
        <v>88</v>
      </c>
      <c r="AV700" s="13" t="s">
        <v>88</v>
      </c>
      <c r="AW700" s="13" t="s">
        <v>35</v>
      </c>
      <c r="AX700" s="13" t="s">
        <v>78</v>
      </c>
      <c r="AY700" s="206" t="s">
        <v>174</v>
      </c>
    </row>
    <row r="701" spans="1:65" s="14" customFormat="1">
      <c r="B701" s="207"/>
      <c r="C701" s="208"/>
      <c r="D701" s="197" t="s">
        <v>195</v>
      </c>
      <c r="E701" s="209" t="s">
        <v>19</v>
      </c>
      <c r="F701" s="210" t="s">
        <v>198</v>
      </c>
      <c r="G701" s="208"/>
      <c r="H701" s="211">
        <v>37.799999999999997</v>
      </c>
      <c r="I701" s="212"/>
      <c r="J701" s="208"/>
      <c r="K701" s="208"/>
      <c r="L701" s="213"/>
      <c r="M701" s="214"/>
      <c r="N701" s="215"/>
      <c r="O701" s="215"/>
      <c r="P701" s="215"/>
      <c r="Q701" s="215"/>
      <c r="R701" s="215"/>
      <c r="S701" s="215"/>
      <c r="T701" s="216"/>
      <c r="AT701" s="217" t="s">
        <v>195</v>
      </c>
      <c r="AU701" s="217" t="s">
        <v>88</v>
      </c>
      <c r="AV701" s="14" t="s">
        <v>181</v>
      </c>
      <c r="AW701" s="14" t="s">
        <v>35</v>
      </c>
      <c r="AX701" s="14" t="s">
        <v>86</v>
      </c>
      <c r="AY701" s="217" t="s">
        <v>174</v>
      </c>
    </row>
    <row r="702" spans="1:65" s="2" customFormat="1" ht="21.75" customHeight="1">
      <c r="A702" s="37"/>
      <c r="B702" s="38"/>
      <c r="C702" s="218" t="s">
        <v>957</v>
      </c>
      <c r="D702" s="218" t="s">
        <v>233</v>
      </c>
      <c r="E702" s="219" t="s">
        <v>914</v>
      </c>
      <c r="F702" s="220" t="s">
        <v>915</v>
      </c>
      <c r="G702" s="221" t="s">
        <v>179</v>
      </c>
      <c r="H702" s="222">
        <v>2.9940000000000002</v>
      </c>
      <c r="I702" s="223"/>
      <c r="J702" s="224">
        <f>ROUND(I702*H702,2)</f>
        <v>0</v>
      </c>
      <c r="K702" s="220" t="s">
        <v>180</v>
      </c>
      <c r="L702" s="225"/>
      <c r="M702" s="226" t="s">
        <v>19</v>
      </c>
      <c r="N702" s="227" t="s">
        <v>49</v>
      </c>
      <c r="O702" s="67"/>
      <c r="P702" s="186">
        <f>O702*H702</f>
        <v>0</v>
      </c>
      <c r="Q702" s="186">
        <v>0.44</v>
      </c>
      <c r="R702" s="186">
        <f>Q702*H702</f>
        <v>1.3173600000000001</v>
      </c>
      <c r="S702" s="186">
        <v>0</v>
      </c>
      <c r="T702" s="187">
        <f>S702*H702</f>
        <v>0</v>
      </c>
      <c r="U702" s="37"/>
      <c r="V702" s="37"/>
      <c r="W702" s="37"/>
      <c r="X702" s="37"/>
      <c r="Y702" s="37"/>
      <c r="Z702" s="37"/>
      <c r="AA702" s="37"/>
      <c r="AB702" s="37"/>
      <c r="AC702" s="37"/>
      <c r="AD702" s="37"/>
      <c r="AE702" s="37"/>
      <c r="AR702" s="188" t="s">
        <v>355</v>
      </c>
      <c r="AT702" s="188" t="s">
        <v>233</v>
      </c>
      <c r="AU702" s="188" t="s">
        <v>88</v>
      </c>
      <c r="AY702" s="20" t="s">
        <v>174</v>
      </c>
      <c r="BE702" s="189">
        <f>IF(N702="základní",J702,0)</f>
        <v>0</v>
      </c>
      <c r="BF702" s="189">
        <f>IF(N702="snížená",J702,0)</f>
        <v>0</v>
      </c>
      <c r="BG702" s="189">
        <f>IF(N702="zákl. přenesená",J702,0)</f>
        <v>0</v>
      </c>
      <c r="BH702" s="189">
        <f>IF(N702="sníž. přenesená",J702,0)</f>
        <v>0</v>
      </c>
      <c r="BI702" s="189">
        <f>IF(N702="nulová",J702,0)</f>
        <v>0</v>
      </c>
      <c r="BJ702" s="20" t="s">
        <v>86</v>
      </c>
      <c r="BK702" s="189">
        <f>ROUND(I702*H702,2)</f>
        <v>0</v>
      </c>
      <c r="BL702" s="20" t="s">
        <v>267</v>
      </c>
      <c r="BM702" s="188" t="s">
        <v>958</v>
      </c>
    </row>
    <row r="703" spans="1:65" s="15" customFormat="1">
      <c r="B703" s="231"/>
      <c r="C703" s="232"/>
      <c r="D703" s="197" t="s">
        <v>195</v>
      </c>
      <c r="E703" s="233" t="s">
        <v>19</v>
      </c>
      <c r="F703" s="234" t="s">
        <v>954</v>
      </c>
      <c r="G703" s="232"/>
      <c r="H703" s="233" t="s">
        <v>19</v>
      </c>
      <c r="I703" s="235"/>
      <c r="J703" s="232"/>
      <c r="K703" s="232"/>
      <c r="L703" s="236"/>
      <c r="M703" s="237"/>
      <c r="N703" s="238"/>
      <c r="O703" s="238"/>
      <c r="P703" s="238"/>
      <c r="Q703" s="238"/>
      <c r="R703" s="238"/>
      <c r="S703" s="238"/>
      <c r="T703" s="239"/>
      <c r="AT703" s="240" t="s">
        <v>195</v>
      </c>
      <c r="AU703" s="240" t="s">
        <v>88</v>
      </c>
      <c r="AV703" s="15" t="s">
        <v>86</v>
      </c>
      <c r="AW703" s="15" t="s">
        <v>35</v>
      </c>
      <c r="AX703" s="15" t="s">
        <v>78</v>
      </c>
      <c r="AY703" s="240" t="s">
        <v>174</v>
      </c>
    </row>
    <row r="704" spans="1:65" s="13" customFormat="1">
      <c r="B704" s="195"/>
      <c r="C704" s="196"/>
      <c r="D704" s="197" t="s">
        <v>195</v>
      </c>
      <c r="E704" s="198" t="s">
        <v>19</v>
      </c>
      <c r="F704" s="199" t="s">
        <v>959</v>
      </c>
      <c r="G704" s="196"/>
      <c r="H704" s="200">
        <v>1.089</v>
      </c>
      <c r="I704" s="201"/>
      <c r="J704" s="196"/>
      <c r="K704" s="196"/>
      <c r="L704" s="202"/>
      <c r="M704" s="203"/>
      <c r="N704" s="204"/>
      <c r="O704" s="204"/>
      <c r="P704" s="204"/>
      <c r="Q704" s="204"/>
      <c r="R704" s="204"/>
      <c r="S704" s="204"/>
      <c r="T704" s="205"/>
      <c r="AT704" s="206" t="s">
        <v>195</v>
      </c>
      <c r="AU704" s="206" t="s">
        <v>88</v>
      </c>
      <c r="AV704" s="13" t="s">
        <v>88</v>
      </c>
      <c r="AW704" s="13" t="s">
        <v>35</v>
      </c>
      <c r="AX704" s="13" t="s">
        <v>78</v>
      </c>
      <c r="AY704" s="206" t="s">
        <v>174</v>
      </c>
    </row>
    <row r="705" spans="1:65" s="15" customFormat="1">
      <c r="B705" s="231"/>
      <c r="C705" s="232"/>
      <c r="D705" s="197" t="s">
        <v>195</v>
      </c>
      <c r="E705" s="233" t="s">
        <v>19</v>
      </c>
      <c r="F705" s="234" t="s">
        <v>956</v>
      </c>
      <c r="G705" s="232"/>
      <c r="H705" s="233" t="s">
        <v>19</v>
      </c>
      <c r="I705" s="235"/>
      <c r="J705" s="232"/>
      <c r="K705" s="232"/>
      <c r="L705" s="236"/>
      <c r="M705" s="237"/>
      <c r="N705" s="238"/>
      <c r="O705" s="238"/>
      <c r="P705" s="238"/>
      <c r="Q705" s="238"/>
      <c r="R705" s="238"/>
      <c r="S705" s="238"/>
      <c r="T705" s="239"/>
      <c r="AT705" s="240" t="s">
        <v>195</v>
      </c>
      <c r="AU705" s="240" t="s">
        <v>88</v>
      </c>
      <c r="AV705" s="15" t="s">
        <v>86</v>
      </c>
      <c r="AW705" s="15" t="s">
        <v>35</v>
      </c>
      <c r="AX705" s="15" t="s">
        <v>78</v>
      </c>
      <c r="AY705" s="240" t="s">
        <v>174</v>
      </c>
    </row>
    <row r="706" spans="1:65" s="13" customFormat="1">
      <c r="B706" s="195"/>
      <c r="C706" s="196"/>
      <c r="D706" s="197" t="s">
        <v>195</v>
      </c>
      <c r="E706" s="198" t="s">
        <v>19</v>
      </c>
      <c r="F706" s="199" t="s">
        <v>960</v>
      </c>
      <c r="G706" s="196"/>
      <c r="H706" s="200">
        <v>1.633</v>
      </c>
      <c r="I706" s="201"/>
      <c r="J706" s="196"/>
      <c r="K706" s="196"/>
      <c r="L706" s="202"/>
      <c r="M706" s="203"/>
      <c r="N706" s="204"/>
      <c r="O706" s="204"/>
      <c r="P706" s="204"/>
      <c r="Q706" s="204"/>
      <c r="R706" s="204"/>
      <c r="S706" s="204"/>
      <c r="T706" s="205"/>
      <c r="AT706" s="206" t="s">
        <v>195</v>
      </c>
      <c r="AU706" s="206" t="s">
        <v>88</v>
      </c>
      <c r="AV706" s="13" t="s">
        <v>88</v>
      </c>
      <c r="AW706" s="13" t="s">
        <v>35</v>
      </c>
      <c r="AX706" s="13" t="s">
        <v>78</v>
      </c>
      <c r="AY706" s="206" t="s">
        <v>174</v>
      </c>
    </row>
    <row r="707" spans="1:65" s="14" customFormat="1">
      <c r="B707" s="207"/>
      <c r="C707" s="208"/>
      <c r="D707" s="197" t="s">
        <v>195</v>
      </c>
      <c r="E707" s="209" t="s">
        <v>19</v>
      </c>
      <c r="F707" s="210" t="s">
        <v>198</v>
      </c>
      <c r="G707" s="208"/>
      <c r="H707" s="211">
        <v>2.722</v>
      </c>
      <c r="I707" s="212"/>
      <c r="J707" s="208"/>
      <c r="K707" s="208"/>
      <c r="L707" s="213"/>
      <c r="M707" s="214"/>
      <c r="N707" s="215"/>
      <c r="O707" s="215"/>
      <c r="P707" s="215"/>
      <c r="Q707" s="215"/>
      <c r="R707" s="215"/>
      <c r="S707" s="215"/>
      <c r="T707" s="216"/>
      <c r="AT707" s="217" t="s">
        <v>195</v>
      </c>
      <c r="AU707" s="217" t="s">
        <v>88</v>
      </c>
      <c r="AV707" s="14" t="s">
        <v>181</v>
      </c>
      <c r="AW707" s="14" t="s">
        <v>35</v>
      </c>
      <c r="AX707" s="14" t="s">
        <v>86</v>
      </c>
      <c r="AY707" s="217" t="s">
        <v>174</v>
      </c>
    </row>
    <row r="708" spans="1:65" s="13" customFormat="1">
      <c r="B708" s="195"/>
      <c r="C708" s="196"/>
      <c r="D708" s="197" t="s">
        <v>195</v>
      </c>
      <c r="E708" s="196"/>
      <c r="F708" s="199" t="s">
        <v>961</v>
      </c>
      <c r="G708" s="196"/>
      <c r="H708" s="200">
        <v>2.9940000000000002</v>
      </c>
      <c r="I708" s="201"/>
      <c r="J708" s="196"/>
      <c r="K708" s="196"/>
      <c r="L708" s="202"/>
      <c r="M708" s="203"/>
      <c r="N708" s="204"/>
      <c r="O708" s="204"/>
      <c r="P708" s="204"/>
      <c r="Q708" s="204"/>
      <c r="R708" s="204"/>
      <c r="S708" s="204"/>
      <c r="T708" s="205"/>
      <c r="AT708" s="206" t="s">
        <v>195</v>
      </c>
      <c r="AU708" s="206" t="s">
        <v>88</v>
      </c>
      <c r="AV708" s="13" t="s">
        <v>88</v>
      </c>
      <c r="AW708" s="13" t="s">
        <v>4</v>
      </c>
      <c r="AX708" s="13" t="s">
        <v>86</v>
      </c>
      <c r="AY708" s="206" t="s">
        <v>174</v>
      </c>
    </row>
    <row r="709" spans="1:65" s="2" customFormat="1" ht="49.05" customHeight="1">
      <c r="A709" s="37"/>
      <c r="B709" s="38"/>
      <c r="C709" s="177" t="s">
        <v>962</v>
      </c>
      <c r="D709" s="177" t="s">
        <v>176</v>
      </c>
      <c r="E709" s="178" t="s">
        <v>963</v>
      </c>
      <c r="F709" s="179" t="s">
        <v>964</v>
      </c>
      <c r="G709" s="180" t="s">
        <v>236</v>
      </c>
      <c r="H709" s="181">
        <v>404.17500000000001</v>
      </c>
      <c r="I709" s="182"/>
      <c r="J709" s="183">
        <f>ROUND(I709*H709,2)</f>
        <v>0</v>
      </c>
      <c r="K709" s="179" t="s">
        <v>180</v>
      </c>
      <c r="L709" s="42"/>
      <c r="M709" s="184" t="s">
        <v>19</v>
      </c>
      <c r="N709" s="185" t="s">
        <v>49</v>
      </c>
      <c r="O709" s="67"/>
      <c r="P709" s="186">
        <f>O709*H709</f>
        <v>0</v>
      </c>
      <c r="Q709" s="186">
        <v>0</v>
      </c>
      <c r="R709" s="186">
        <f>Q709*H709</f>
        <v>0</v>
      </c>
      <c r="S709" s="186">
        <v>0</v>
      </c>
      <c r="T709" s="187">
        <f>S709*H709</f>
        <v>0</v>
      </c>
      <c r="U709" s="37"/>
      <c r="V709" s="37"/>
      <c r="W709" s="37"/>
      <c r="X709" s="37"/>
      <c r="Y709" s="37"/>
      <c r="Z709" s="37"/>
      <c r="AA709" s="37"/>
      <c r="AB709" s="37"/>
      <c r="AC709" s="37"/>
      <c r="AD709" s="37"/>
      <c r="AE709" s="37"/>
      <c r="AR709" s="188" t="s">
        <v>267</v>
      </c>
      <c r="AT709" s="188" t="s">
        <v>176</v>
      </c>
      <c r="AU709" s="188" t="s">
        <v>88</v>
      </c>
      <c r="AY709" s="20" t="s">
        <v>174</v>
      </c>
      <c r="BE709" s="189">
        <f>IF(N709="základní",J709,0)</f>
        <v>0</v>
      </c>
      <c r="BF709" s="189">
        <f>IF(N709="snížená",J709,0)</f>
        <v>0</v>
      </c>
      <c r="BG709" s="189">
        <f>IF(N709="zákl. přenesená",J709,0)</f>
        <v>0</v>
      </c>
      <c r="BH709" s="189">
        <f>IF(N709="sníž. přenesená",J709,0)</f>
        <v>0</v>
      </c>
      <c r="BI709" s="189">
        <f>IF(N709="nulová",J709,0)</f>
        <v>0</v>
      </c>
      <c r="BJ709" s="20" t="s">
        <v>86</v>
      </c>
      <c r="BK709" s="189">
        <f>ROUND(I709*H709,2)</f>
        <v>0</v>
      </c>
      <c r="BL709" s="20" t="s">
        <v>267</v>
      </c>
      <c r="BM709" s="188" t="s">
        <v>965</v>
      </c>
    </row>
    <row r="710" spans="1:65" s="2" customFormat="1">
      <c r="A710" s="37"/>
      <c r="B710" s="38"/>
      <c r="C710" s="39"/>
      <c r="D710" s="190" t="s">
        <v>183</v>
      </c>
      <c r="E710" s="39"/>
      <c r="F710" s="191" t="s">
        <v>966</v>
      </c>
      <c r="G710" s="39"/>
      <c r="H710" s="39"/>
      <c r="I710" s="192"/>
      <c r="J710" s="39"/>
      <c r="K710" s="39"/>
      <c r="L710" s="42"/>
      <c r="M710" s="193"/>
      <c r="N710" s="194"/>
      <c r="O710" s="67"/>
      <c r="P710" s="67"/>
      <c r="Q710" s="67"/>
      <c r="R710" s="67"/>
      <c r="S710" s="67"/>
      <c r="T710" s="68"/>
      <c r="U710" s="37"/>
      <c r="V710" s="37"/>
      <c r="W710" s="37"/>
      <c r="X710" s="37"/>
      <c r="Y710" s="37"/>
      <c r="Z710" s="37"/>
      <c r="AA710" s="37"/>
      <c r="AB710" s="37"/>
      <c r="AC710" s="37"/>
      <c r="AD710" s="37"/>
      <c r="AE710" s="37"/>
      <c r="AT710" s="20" t="s">
        <v>183</v>
      </c>
      <c r="AU710" s="20" t="s">
        <v>88</v>
      </c>
    </row>
    <row r="711" spans="1:65" s="15" customFormat="1">
      <c r="B711" s="231"/>
      <c r="C711" s="232"/>
      <c r="D711" s="197" t="s">
        <v>195</v>
      </c>
      <c r="E711" s="233" t="s">
        <v>19</v>
      </c>
      <c r="F711" s="234" t="s">
        <v>967</v>
      </c>
      <c r="G711" s="232"/>
      <c r="H711" s="233" t="s">
        <v>19</v>
      </c>
      <c r="I711" s="235"/>
      <c r="J711" s="232"/>
      <c r="K711" s="232"/>
      <c r="L711" s="236"/>
      <c r="M711" s="237"/>
      <c r="N711" s="238"/>
      <c r="O711" s="238"/>
      <c r="P711" s="238"/>
      <c r="Q711" s="238"/>
      <c r="R711" s="238"/>
      <c r="S711" s="238"/>
      <c r="T711" s="239"/>
      <c r="AT711" s="240" t="s">
        <v>195</v>
      </c>
      <c r="AU711" s="240" t="s">
        <v>88</v>
      </c>
      <c r="AV711" s="15" t="s">
        <v>86</v>
      </c>
      <c r="AW711" s="15" t="s">
        <v>35</v>
      </c>
      <c r="AX711" s="15" t="s">
        <v>78</v>
      </c>
      <c r="AY711" s="240" t="s">
        <v>174</v>
      </c>
    </row>
    <row r="712" spans="1:65" s="13" customFormat="1">
      <c r="B712" s="195"/>
      <c r="C712" s="196"/>
      <c r="D712" s="197" t="s">
        <v>195</v>
      </c>
      <c r="E712" s="198" t="s">
        <v>19</v>
      </c>
      <c r="F712" s="199" t="s">
        <v>968</v>
      </c>
      <c r="G712" s="196"/>
      <c r="H712" s="200">
        <v>74.8</v>
      </c>
      <c r="I712" s="201"/>
      <c r="J712" s="196"/>
      <c r="K712" s="196"/>
      <c r="L712" s="202"/>
      <c r="M712" s="203"/>
      <c r="N712" s="204"/>
      <c r="O712" s="204"/>
      <c r="P712" s="204"/>
      <c r="Q712" s="204"/>
      <c r="R712" s="204"/>
      <c r="S712" s="204"/>
      <c r="T712" s="205"/>
      <c r="AT712" s="206" t="s">
        <v>195</v>
      </c>
      <c r="AU712" s="206" t="s">
        <v>88</v>
      </c>
      <c r="AV712" s="13" t="s">
        <v>88</v>
      </c>
      <c r="AW712" s="13" t="s">
        <v>35</v>
      </c>
      <c r="AX712" s="13" t="s">
        <v>78</v>
      </c>
      <c r="AY712" s="206" t="s">
        <v>174</v>
      </c>
    </row>
    <row r="713" spans="1:65" s="15" customFormat="1">
      <c r="B713" s="231"/>
      <c r="C713" s="232"/>
      <c r="D713" s="197" t="s">
        <v>195</v>
      </c>
      <c r="E713" s="233" t="s">
        <v>19</v>
      </c>
      <c r="F713" s="234" t="s">
        <v>969</v>
      </c>
      <c r="G713" s="232"/>
      <c r="H713" s="233" t="s">
        <v>19</v>
      </c>
      <c r="I713" s="235"/>
      <c r="J713" s="232"/>
      <c r="K713" s="232"/>
      <c r="L713" s="236"/>
      <c r="M713" s="237"/>
      <c r="N713" s="238"/>
      <c r="O713" s="238"/>
      <c r="P713" s="238"/>
      <c r="Q713" s="238"/>
      <c r="R713" s="238"/>
      <c r="S713" s="238"/>
      <c r="T713" s="239"/>
      <c r="AT713" s="240" t="s">
        <v>195</v>
      </c>
      <c r="AU713" s="240" t="s">
        <v>88</v>
      </c>
      <c r="AV713" s="15" t="s">
        <v>86</v>
      </c>
      <c r="AW713" s="15" t="s">
        <v>35</v>
      </c>
      <c r="AX713" s="15" t="s">
        <v>78</v>
      </c>
      <c r="AY713" s="240" t="s">
        <v>174</v>
      </c>
    </row>
    <row r="714" spans="1:65" s="13" customFormat="1">
      <c r="B714" s="195"/>
      <c r="C714" s="196"/>
      <c r="D714" s="197" t="s">
        <v>195</v>
      </c>
      <c r="E714" s="198" t="s">
        <v>19</v>
      </c>
      <c r="F714" s="199" t="s">
        <v>970</v>
      </c>
      <c r="G714" s="196"/>
      <c r="H714" s="200">
        <v>11.2</v>
      </c>
      <c r="I714" s="201"/>
      <c r="J714" s="196"/>
      <c r="K714" s="196"/>
      <c r="L714" s="202"/>
      <c r="M714" s="203"/>
      <c r="N714" s="204"/>
      <c r="O714" s="204"/>
      <c r="P714" s="204"/>
      <c r="Q714" s="204"/>
      <c r="R714" s="204"/>
      <c r="S714" s="204"/>
      <c r="T714" s="205"/>
      <c r="AT714" s="206" t="s">
        <v>195</v>
      </c>
      <c r="AU714" s="206" t="s">
        <v>88</v>
      </c>
      <c r="AV714" s="13" t="s">
        <v>88</v>
      </c>
      <c r="AW714" s="13" t="s">
        <v>35</v>
      </c>
      <c r="AX714" s="13" t="s">
        <v>78</v>
      </c>
      <c r="AY714" s="206" t="s">
        <v>174</v>
      </c>
    </row>
    <row r="715" spans="1:65" s="15" customFormat="1">
      <c r="B715" s="231"/>
      <c r="C715" s="232"/>
      <c r="D715" s="197" t="s">
        <v>195</v>
      </c>
      <c r="E715" s="233" t="s">
        <v>19</v>
      </c>
      <c r="F715" s="234" t="s">
        <v>971</v>
      </c>
      <c r="G715" s="232"/>
      <c r="H715" s="233" t="s">
        <v>19</v>
      </c>
      <c r="I715" s="235"/>
      <c r="J715" s="232"/>
      <c r="K715" s="232"/>
      <c r="L715" s="236"/>
      <c r="M715" s="237"/>
      <c r="N715" s="238"/>
      <c r="O715" s="238"/>
      <c r="P715" s="238"/>
      <c r="Q715" s="238"/>
      <c r="R715" s="238"/>
      <c r="S715" s="238"/>
      <c r="T715" s="239"/>
      <c r="AT715" s="240" t="s">
        <v>195</v>
      </c>
      <c r="AU715" s="240" t="s">
        <v>88</v>
      </c>
      <c r="AV715" s="15" t="s">
        <v>86</v>
      </c>
      <c r="AW715" s="15" t="s">
        <v>35</v>
      </c>
      <c r="AX715" s="15" t="s">
        <v>78</v>
      </c>
      <c r="AY715" s="240" t="s">
        <v>174</v>
      </c>
    </row>
    <row r="716" spans="1:65" s="13" customFormat="1">
      <c r="B716" s="195"/>
      <c r="C716" s="196"/>
      <c r="D716" s="197" t="s">
        <v>195</v>
      </c>
      <c r="E716" s="198" t="s">
        <v>19</v>
      </c>
      <c r="F716" s="199" t="s">
        <v>972</v>
      </c>
      <c r="G716" s="196"/>
      <c r="H716" s="200">
        <v>151.19</v>
      </c>
      <c r="I716" s="201"/>
      <c r="J716" s="196"/>
      <c r="K716" s="196"/>
      <c r="L716" s="202"/>
      <c r="M716" s="203"/>
      <c r="N716" s="204"/>
      <c r="O716" s="204"/>
      <c r="P716" s="204"/>
      <c r="Q716" s="204"/>
      <c r="R716" s="204"/>
      <c r="S716" s="204"/>
      <c r="T716" s="205"/>
      <c r="AT716" s="206" t="s">
        <v>195</v>
      </c>
      <c r="AU716" s="206" t="s">
        <v>88</v>
      </c>
      <c r="AV716" s="13" t="s">
        <v>88</v>
      </c>
      <c r="AW716" s="13" t="s">
        <v>35</v>
      </c>
      <c r="AX716" s="13" t="s">
        <v>78</v>
      </c>
      <c r="AY716" s="206" t="s">
        <v>174</v>
      </c>
    </row>
    <row r="717" spans="1:65" s="15" customFormat="1">
      <c r="B717" s="231"/>
      <c r="C717" s="232"/>
      <c r="D717" s="197" t="s">
        <v>195</v>
      </c>
      <c r="E717" s="233" t="s">
        <v>19</v>
      </c>
      <c r="F717" s="234" t="s">
        <v>973</v>
      </c>
      <c r="G717" s="232"/>
      <c r="H717" s="233" t="s">
        <v>19</v>
      </c>
      <c r="I717" s="235"/>
      <c r="J717" s="232"/>
      <c r="K717" s="232"/>
      <c r="L717" s="236"/>
      <c r="M717" s="237"/>
      <c r="N717" s="238"/>
      <c r="O717" s="238"/>
      <c r="P717" s="238"/>
      <c r="Q717" s="238"/>
      <c r="R717" s="238"/>
      <c r="S717" s="238"/>
      <c r="T717" s="239"/>
      <c r="AT717" s="240" t="s">
        <v>195</v>
      </c>
      <c r="AU717" s="240" t="s">
        <v>88</v>
      </c>
      <c r="AV717" s="15" t="s">
        <v>86</v>
      </c>
      <c r="AW717" s="15" t="s">
        <v>35</v>
      </c>
      <c r="AX717" s="15" t="s">
        <v>78</v>
      </c>
      <c r="AY717" s="240" t="s">
        <v>174</v>
      </c>
    </row>
    <row r="718" spans="1:65" s="13" customFormat="1">
      <c r="B718" s="195"/>
      <c r="C718" s="196"/>
      <c r="D718" s="197" t="s">
        <v>195</v>
      </c>
      <c r="E718" s="198" t="s">
        <v>19</v>
      </c>
      <c r="F718" s="199" t="s">
        <v>974</v>
      </c>
      <c r="G718" s="196"/>
      <c r="H718" s="200">
        <v>59.085000000000001</v>
      </c>
      <c r="I718" s="201"/>
      <c r="J718" s="196"/>
      <c r="K718" s="196"/>
      <c r="L718" s="202"/>
      <c r="M718" s="203"/>
      <c r="N718" s="204"/>
      <c r="O718" s="204"/>
      <c r="P718" s="204"/>
      <c r="Q718" s="204"/>
      <c r="R718" s="204"/>
      <c r="S718" s="204"/>
      <c r="T718" s="205"/>
      <c r="AT718" s="206" t="s">
        <v>195</v>
      </c>
      <c r="AU718" s="206" t="s">
        <v>88</v>
      </c>
      <c r="AV718" s="13" t="s">
        <v>88</v>
      </c>
      <c r="AW718" s="13" t="s">
        <v>35</v>
      </c>
      <c r="AX718" s="13" t="s">
        <v>78</v>
      </c>
      <c r="AY718" s="206" t="s">
        <v>174</v>
      </c>
    </row>
    <row r="719" spans="1:65" s="15" customFormat="1">
      <c r="B719" s="231"/>
      <c r="C719" s="232"/>
      <c r="D719" s="197" t="s">
        <v>195</v>
      </c>
      <c r="E719" s="233" t="s">
        <v>19</v>
      </c>
      <c r="F719" s="234" t="s">
        <v>975</v>
      </c>
      <c r="G719" s="232"/>
      <c r="H719" s="233" t="s">
        <v>19</v>
      </c>
      <c r="I719" s="235"/>
      <c r="J719" s="232"/>
      <c r="K719" s="232"/>
      <c r="L719" s="236"/>
      <c r="M719" s="237"/>
      <c r="N719" s="238"/>
      <c r="O719" s="238"/>
      <c r="P719" s="238"/>
      <c r="Q719" s="238"/>
      <c r="R719" s="238"/>
      <c r="S719" s="238"/>
      <c r="T719" s="239"/>
      <c r="AT719" s="240" t="s">
        <v>195</v>
      </c>
      <c r="AU719" s="240" t="s">
        <v>88</v>
      </c>
      <c r="AV719" s="15" t="s">
        <v>86</v>
      </c>
      <c r="AW719" s="15" t="s">
        <v>35</v>
      </c>
      <c r="AX719" s="15" t="s">
        <v>78</v>
      </c>
      <c r="AY719" s="240" t="s">
        <v>174</v>
      </c>
    </row>
    <row r="720" spans="1:65" s="13" customFormat="1">
      <c r="B720" s="195"/>
      <c r="C720" s="196"/>
      <c r="D720" s="197" t="s">
        <v>195</v>
      </c>
      <c r="E720" s="198" t="s">
        <v>19</v>
      </c>
      <c r="F720" s="199" t="s">
        <v>976</v>
      </c>
      <c r="G720" s="196"/>
      <c r="H720" s="200">
        <v>107.9</v>
      </c>
      <c r="I720" s="201"/>
      <c r="J720" s="196"/>
      <c r="K720" s="196"/>
      <c r="L720" s="202"/>
      <c r="M720" s="203"/>
      <c r="N720" s="204"/>
      <c r="O720" s="204"/>
      <c r="P720" s="204"/>
      <c r="Q720" s="204"/>
      <c r="R720" s="204"/>
      <c r="S720" s="204"/>
      <c r="T720" s="205"/>
      <c r="AT720" s="206" t="s">
        <v>195</v>
      </c>
      <c r="AU720" s="206" t="s">
        <v>88</v>
      </c>
      <c r="AV720" s="13" t="s">
        <v>88</v>
      </c>
      <c r="AW720" s="13" t="s">
        <v>35</v>
      </c>
      <c r="AX720" s="13" t="s">
        <v>78</v>
      </c>
      <c r="AY720" s="206" t="s">
        <v>174</v>
      </c>
    </row>
    <row r="721" spans="1:65" s="14" customFormat="1">
      <c r="B721" s="207"/>
      <c r="C721" s="208"/>
      <c r="D721" s="197" t="s">
        <v>195</v>
      </c>
      <c r="E721" s="209" t="s">
        <v>19</v>
      </c>
      <c r="F721" s="210" t="s">
        <v>198</v>
      </c>
      <c r="G721" s="208"/>
      <c r="H721" s="211">
        <v>404.17500000000001</v>
      </c>
      <c r="I721" s="212"/>
      <c r="J721" s="208"/>
      <c r="K721" s="208"/>
      <c r="L721" s="213"/>
      <c r="M721" s="214"/>
      <c r="N721" s="215"/>
      <c r="O721" s="215"/>
      <c r="P721" s="215"/>
      <c r="Q721" s="215"/>
      <c r="R721" s="215"/>
      <c r="S721" s="215"/>
      <c r="T721" s="216"/>
      <c r="AT721" s="217" t="s">
        <v>195</v>
      </c>
      <c r="AU721" s="217" t="s">
        <v>88</v>
      </c>
      <c r="AV721" s="14" t="s">
        <v>181</v>
      </c>
      <c r="AW721" s="14" t="s">
        <v>35</v>
      </c>
      <c r="AX721" s="14" t="s">
        <v>86</v>
      </c>
      <c r="AY721" s="217" t="s">
        <v>174</v>
      </c>
    </row>
    <row r="722" spans="1:65" s="2" customFormat="1" ht="24.15" customHeight="1">
      <c r="A722" s="37"/>
      <c r="B722" s="38"/>
      <c r="C722" s="218" t="s">
        <v>977</v>
      </c>
      <c r="D722" s="218" t="s">
        <v>233</v>
      </c>
      <c r="E722" s="219" t="s">
        <v>978</v>
      </c>
      <c r="F722" s="220" t="s">
        <v>979</v>
      </c>
      <c r="G722" s="221" t="s">
        <v>236</v>
      </c>
      <c r="H722" s="222">
        <v>444.59300000000002</v>
      </c>
      <c r="I722" s="223"/>
      <c r="J722" s="224">
        <f>ROUND(I722*H722,2)</f>
        <v>0</v>
      </c>
      <c r="K722" s="220" t="s">
        <v>180</v>
      </c>
      <c r="L722" s="225"/>
      <c r="M722" s="226" t="s">
        <v>19</v>
      </c>
      <c r="N722" s="227" t="s">
        <v>49</v>
      </c>
      <c r="O722" s="67"/>
      <c r="P722" s="186">
        <f>O722*H722</f>
        <v>0</v>
      </c>
      <c r="Q722" s="186">
        <v>4.9800000000000001E-3</v>
      </c>
      <c r="R722" s="186">
        <f>Q722*H722</f>
        <v>2.21407314</v>
      </c>
      <c r="S722" s="186">
        <v>0</v>
      </c>
      <c r="T722" s="187">
        <f>S722*H722</f>
        <v>0</v>
      </c>
      <c r="U722" s="37"/>
      <c r="V722" s="37"/>
      <c r="W722" s="37"/>
      <c r="X722" s="37"/>
      <c r="Y722" s="37"/>
      <c r="Z722" s="37"/>
      <c r="AA722" s="37"/>
      <c r="AB722" s="37"/>
      <c r="AC722" s="37"/>
      <c r="AD722" s="37"/>
      <c r="AE722" s="37"/>
      <c r="AR722" s="188" t="s">
        <v>355</v>
      </c>
      <c r="AT722" s="188" t="s">
        <v>233</v>
      </c>
      <c r="AU722" s="188" t="s">
        <v>88</v>
      </c>
      <c r="AY722" s="20" t="s">
        <v>174</v>
      </c>
      <c r="BE722" s="189">
        <f>IF(N722="základní",J722,0)</f>
        <v>0</v>
      </c>
      <c r="BF722" s="189">
        <f>IF(N722="snížená",J722,0)</f>
        <v>0</v>
      </c>
      <c r="BG722" s="189">
        <f>IF(N722="zákl. přenesená",J722,0)</f>
        <v>0</v>
      </c>
      <c r="BH722" s="189">
        <f>IF(N722="sníž. přenesená",J722,0)</f>
        <v>0</v>
      </c>
      <c r="BI722" s="189">
        <f>IF(N722="nulová",J722,0)</f>
        <v>0</v>
      </c>
      <c r="BJ722" s="20" t="s">
        <v>86</v>
      </c>
      <c r="BK722" s="189">
        <f>ROUND(I722*H722,2)</f>
        <v>0</v>
      </c>
      <c r="BL722" s="20" t="s">
        <v>267</v>
      </c>
      <c r="BM722" s="188" t="s">
        <v>980</v>
      </c>
    </row>
    <row r="723" spans="1:65" s="13" customFormat="1">
      <c r="B723" s="195"/>
      <c r="C723" s="196"/>
      <c r="D723" s="197" t="s">
        <v>195</v>
      </c>
      <c r="E723" s="196"/>
      <c r="F723" s="199" t="s">
        <v>981</v>
      </c>
      <c r="G723" s="196"/>
      <c r="H723" s="200">
        <v>444.59300000000002</v>
      </c>
      <c r="I723" s="201"/>
      <c r="J723" s="196"/>
      <c r="K723" s="196"/>
      <c r="L723" s="202"/>
      <c r="M723" s="203"/>
      <c r="N723" s="204"/>
      <c r="O723" s="204"/>
      <c r="P723" s="204"/>
      <c r="Q723" s="204"/>
      <c r="R723" s="204"/>
      <c r="S723" s="204"/>
      <c r="T723" s="205"/>
      <c r="AT723" s="206" t="s">
        <v>195</v>
      </c>
      <c r="AU723" s="206" t="s">
        <v>88</v>
      </c>
      <c r="AV723" s="13" t="s">
        <v>88</v>
      </c>
      <c r="AW723" s="13" t="s">
        <v>4</v>
      </c>
      <c r="AX723" s="13" t="s">
        <v>86</v>
      </c>
      <c r="AY723" s="206" t="s">
        <v>174</v>
      </c>
    </row>
    <row r="724" spans="1:65" s="2" customFormat="1" ht="24.15" customHeight="1">
      <c r="A724" s="37"/>
      <c r="B724" s="38"/>
      <c r="C724" s="177" t="s">
        <v>982</v>
      </c>
      <c r="D724" s="177" t="s">
        <v>176</v>
      </c>
      <c r="E724" s="178" t="s">
        <v>983</v>
      </c>
      <c r="F724" s="179" t="s">
        <v>984</v>
      </c>
      <c r="G724" s="180" t="s">
        <v>400</v>
      </c>
      <c r="H724" s="181">
        <v>1</v>
      </c>
      <c r="I724" s="182"/>
      <c r="J724" s="183">
        <f>ROUND(I724*H724,2)</f>
        <v>0</v>
      </c>
      <c r="K724" s="179" t="s">
        <v>19</v>
      </c>
      <c r="L724" s="42"/>
      <c r="M724" s="184" t="s">
        <v>19</v>
      </c>
      <c r="N724" s="185" t="s">
        <v>49</v>
      </c>
      <c r="O724" s="67"/>
      <c r="P724" s="186">
        <f>O724*H724</f>
        <v>0</v>
      </c>
      <c r="Q724" s="186">
        <v>0</v>
      </c>
      <c r="R724" s="186">
        <f>Q724*H724</f>
        <v>0</v>
      </c>
      <c r="S724" s="186">
        <v>0</v>
      </c>
      <c r="T724" s="187">
        <f>S724*H724</f>
        <v>0</v>
      </c>
      <c r="U724" s="37"/>
      <c r="V724" s="37"/>
      <c r="W724" s="37"/>
      <c r="X724" s="37"/>
      <c r="Y724" s="37"/>
      <c r="Z724" s="37"/>
      <c r="AA724" s="37"/>
      <c r="AB724" s="37"/>
      <c r="AC724" s="37"/>
      <c r="AD724" s="37"/>
      <c r="AE724" s="37"/>
      <c r="AR724" s="188" t="s">
        <v>267</v>
      </c>
      <c r="AT724" s="188" t="s">
        <v>176</v>
      </c>
      <c r="AU724" s="188" t="s">
        <v>88</v>
      </c>
      <c r="AY724" s="20" t="s">
        <v>174</v>
      </c>
      <c r="BE724" s="189">
        <f>IF(N724="základní",J724,0)</f>
        <v>0</v>
      </c>
      <c r="BF724" s="189">
        <f>IF(N724="snížená",J724,0)</f>
        <v>0</v>
      </c>
      <c r="BG724" s="189">
        <f>IF(N724="zákl. přenesená",J724,0)</f>
        <v>0</v>
      </c>
      <c r="BH724" s="189">
        <f>IF(N724="sníž. přenesená",J724,0)</f>
        <v>0</v>
      </c>
      <c r="BI724" s="189">
        <f>IF(N724="nulová",J724,0)</f>
        <v>0</v>
      </c>
      <c r="BJ724" s="20" t="s">
        <v>86</v>
      </c>
      <c r="BK724" s="189">
        <f>ROUND(I724*H724,2)</f>
        <v>0</v>
      </c>
      <c r="BL724" s="20" t="s">
        <v>267</v>
      </c>
      <c r="BM724" s="188" t="s">
        <v>985</v>
      </c>
    </row>
    <row r="725" spans="1:65" s="2" customFormat="1" ht="37.799999999999997" customHeight="1">
      <c r="A725" s="37"/>
      <c r="B725" s="38"/>
      <c r="C725" s="177" t="s">
        <v>986</v>
      </c>
      <c r="D725" s="177" t="s">
        <v>176</v>
      </c>
      <c r="E725" s="178" t="s">
        <v>987</v>
      </c>
      <c r="F725" s="179" t="s">
        <v>988</v>
      </c>
      <c r="G725" s="180" t="s">
        <v>989</v>
      </c>
      <c r="H725" s="181">
        <v>1</v>
      </c>
      <c r="I725" s="182"/>
      <c r="J725" s="183">
        <f>ROUND(I725*H725,2)</f>
        <v>0</v>
      </c>
      <c r="K725" s="179" t="s">
        <v>19</v>
      </c>
      <c r="L725" s="42"/>
      <c r="M725" s="184" t="s">
        <v>19</v>
      </c>
      <c r="N725" s="185" t="s">
        <v>49</v>
      </c>
      <c r="O725" s="67"/>
      <c r="P725" s="186">
        <f>O725*H725</f>
        <v>0</v>
      </c>
      <c r="Q725" s="186">
        <v>0</v>
      </c>
      <c r="R725" s="186">
        <f>Q725*H725</f>
        <v>0</v>
      </c>
      <c r="S725" s="186">
        <v>0</v>
      </c>
      <c r="T725" s="187">
        <f>S725*H725</f>
        <v>0</v>
      </c>
      <c r="U725" s="37"/>
      <c r="V725" s="37"/>
      <c r="W725" s="37"/>
      <c r="X725" s="37"/>
      <c r="Y725" s="37"/>
      <c r="Z725" s="37"/>
      <c r="AA725" s="37"/>
      <c r="AB725" s="37"/>
      <c r="AC725" s="37"/>
      <c r="AD725" s="37"/>
      <c r="AE725" s="37"/>
      <c r="AR725" s="188" t="s">
        <v>267</v>
      </c>
      <c r="AT725" s="188" t="s">
        <v>176</v>
      </c>
      <c r="AU725" s="188" t="s">
        <v>88</v>
      </c>
      <c r="AY725" s="20" t="s">
        <v>174</v>
      </c>
      <c r="BE725" s="189">
        <f>IF(N725="základní",J725,0)</f>
        <v>0</v>
      </c>
      <c r="BF725" s="189">
        <f>IF(N725="snížená",J725,0)</f>
        <v>0</v>
      </c>
      <c r="BG725" s="189">
        <f>IF(N725="zákl. přenesená",J725,0)</f>
        <v>0</v>
      </c>
      <c r="BH725" s="189">
        <f>IF(N725="sníž. přenesená",J725,0)</f>
        <v>0</v>
      </c>
      <c r="BI725" s="189">
        <f>IF(N725="nulová",J725,0)</f>
        <v>0</v>
      </c>
      <c r="BJ725" s="20" t="s">
        <v>86</v>
      </c>
      <c r="BK725" s="189">
        <f>ROUND(I725*H725,2)</f>
        <v>0</v>
      </c>
      <c r="BL725" s="20" t="s">
        <v>267</v>
      </c>
      <c r="BM725" s="188" t="s">
        <v>990</v>
      </c>
    </row>
    <row r="726" spans="1:65" s="2" customFormat="1" ht="21.75" customHeight="1">
      <c r="A726" s="37"/>
      <c r="B726" s="38"/>
      <c r="C726" s="177" t="s">
        <v>991</v>
      </c>
      <c r="D726" s="177" t="s">
        <v>176</v>
      </c>
      <c r="E726" s="178" t="s">
        <v>992</v>
      </c>
      <c r="F726" s="179" t="s">
        <v>993</v>
      </c>
      <c r="G726" s="180" t="s">
        <v>111</v>
      </c>
      <c r="H726" s="181">
        <v>32</v>
      </c>
      <c r="I726" s="182"/>
      <c r="J726" s="183">
        <f>ROUND(I726*H726,2)</f>
        <v>0</v>
      </c>
      <c r="K726" s="179" t="s">
        <v>19</v>
      </c>
      <c r="L726" s="42"/>
      <c r="M726" s="184" t="s">
        <v>19</v>
      </c>
      <c r="N726" s="185" t="s">
        <v>49</v>
      </c>
      <c r="O726" s="67"/>
      <c r="P726" s="186">
        <f>O726*H726</f>
        <v>0</v>
      </c>
      <c r="Q726" s="186">
        <v>5.2490000000000002E-3</v>
      </c>
      <c r="R726" s="186">
        <f>Q726*H726</f>
        <v>0.16796800000000001</v>
      </c>
      <c r="S726" s="186">
        <v>0</v>
      </c>
      <c r="T726" s="187">
        <f>S726*H726</f>
        <v>0</v>
      </c>
      <c r="U726" s="37"/>
      <c r="V726" s="37"/>
      <c r="W726" s="37"/>
      <c r="X726" s="37"/>
      <c r="Y726" s="37"/>
      <c r="Z726" s="37"/>
      <c r="AA726" s="37"/>
      <c r="AB726" s="37"/>
      <c r="AC726" s="37"/>
      <c r="AD726" s="37"/>
      <c r="AE726" s="37"/>
      <c r="AR726" s="188" t="s">
        <v>267</v>
      </c>
      <c r="AT726" s="188" t="s">
        <v>176</v>
      </c>
      <c r="AU726" s="188" t="s">
        <v>88</v>
      </c>
      <c r="AY726" s="20" t="s">
        <v>174</v>
      </c>
      <c r="BE726" s="189">
        <f>IF(N726="základní",J726,0)</f>
        <v>0</v>
      </c>
      <c r="BF726" s="189">
        <f>IF(N726="snížená",J726,0)</f>
        <v>0</v>
      </c>
      <c r="BG726" s="189">
        <f>IF(N726="zákl. přenesená",J726,0)</f>
        <v>0</v>
      </c>
      <c r="BH726" s="189">
        <f>IF(N726="sníž. přenesená",J726,0)</f>
        <v>0</v>
      </c>
      <c r="BI726" s="189">
        <f>IF(N726="nulová",J726,0)</f>
        <v>0</v>
      </c>
      <c r="BJ726" s="20" t="s">
        <v>86</v>
      </c>
      <c r="BK726" s="189">
        <f>ROUND(I726*H726,2)</f>
        <v>0</v>
      </c>
      <c r="BL726" s="20" t="s">
        <v>267</v>
      </c>
      <c r="BM726" s="188" t="s">
        <v>994</v>
      </c>
    </row>
    <row r="727" spans="1:65" s="2" customFormat="1" ht="24.15" customHeight="1">
      <c r="A727" s="37"/>
      <c r="B727" s="38"/>
      <c r="C727" s="218" t="s">
        <v>995</v>
      </c>
      <c r="D727" s="218" t="s">
        <v>233</v>
      </c>
      <c r="E727" s="219" t="s">
        <v>996</v>
      </c>
      <c r="F727" s="220" t="s">
        <v>997</v>
      </c>
      <c r="G727" s="221" t="s">
        <v>111</v>
      </c>
      <c r="H727" s="222">
        <v>32</v>
      </c>
      <c r="I727" s="223"/>
      <c r="J727" s="224">
        <f>ROUND(I727*H727,2)</f>
        <v>0</v>
      </c>
      <c r="K727" s="220" t="s">
        <v>19</v>
      </c>
      <c r="L727" s="225"/>
      <c r="M727" s="226" t="s">
        <v>19</v>
      </c>
      <c r="N727" s="227" t="s">
        <v>49</v>
      </c>
      <c r="O727" s="67"/>
      <c r="P727" s="186">
        <f>O727*H727</f>
        <v>0</v>
      </c>
      <c r="Q727" s="186">
        <v>3.0799999999999998E-3</v>
      </c>
      <c r="R727" s="186">
        <f>Q727*H727</f>
        <v>9.8559999999999995E-2</v>
      </c>
      <c r="S727" s="186">
        <v>0</v>
      </c>
      <c r="T727" s="187">
        <f>S727*H727</f>
        <v>0</v>
      </c>
      <c r="U727" s="37"/>
      <c r="V727" s="37"/>
      <c r="W727" s="37"/>
      <c r="X727" s="37"/>
      <c r="Y727" s="37"/>
      <c r="Z727" s="37"/>
      <c r="AA727" s="37"/>
      <c r="AB727" s="37"/>
      <c r="AC727" s="37"/>
      <c r="AD727" s="37"/>
      <c r="AE727" s="37"/>
      <c r="AR727" s="188" t="s">
        <v>355</v>
      </c>
      <c r="AT727" s="188" t="s">
        <v>233</v>
      </c>
      <c r="AU727" s="188" t="s">
        <v>88</v>
      </c>
      <c r="AY727" s="20" t="s">
        <v>174</v>
      </c>
      <c r="BE727" s="189">
        <f>IF(N727="základní",J727,0)</f>
        <v>0</v>
      </c>
      <c r="BF727" s="189">
        <f>IF(N727="snížená",J727,0)</f>
        <v>0</v>
      </c>
      <c r="BG727" s="189">
        <f>IF(N727="zákl. přenesená",J727,0)</f>
        <v>0</v>
      </c>
      <c r="BH727" s="189">
        <f>IF(N727="sníž. přenesená",J727,0)</f>
        <v>0</v>
      </c>
      <c r="BI727" s="189">
        <f>IF(N727="nulová",J727,0)</f>
        <v>0</v>
      </c>
      <c r="BJ727" s="20" t="s">
        <v>86</v>
      </c>
      <c r="BK727" s="189">
        <f>ROUND(I727*H727,2)</f>
        <v>0</v>
      </c>
      <c r="BL727" s="20" t="s">
        <v>267</v>
      </c>
      <c r="BM727" s="188" t="s">
        <v>998</v>
      </c>
    </row>
    <row r="728" spans="1:65" s="2" customFormat="1" ht="167.1" customHeight="1">
      <c r="A728" s="37"/>
      <c r="B728" s="38"/>
      <c r="C728" s="177" t="s">
        <v>999</v>
      </c>
      <c r="D728" s="177" t="s">
        <v>176</v>
      </c>
      <c r="E728" s="178" t="s">
        <v>1000</v>
      </c>
      <c r="F728" s="179" t="s">
        <v>1001</v>
      </c>
      <c r="G728" s="180" t="s">
        <v>111</v>
      </c>
      <c r="H728" s="181">
        <v>82.519000000000005</v>
      </c>
      <c r="I728" s="182"/>
      <c r="J728" s="183">
        <f>ROUND(I728*H728,2)</f>
        <v>0</v>
      </c>
      <c r="K728" s="179" t="s">
        <v>19</v>
      </c>
      <c r="L728" s="42"/>
      <c r="M728" s="184" t="s">
        <v>19</v>
      </c>
      <c r="N728" s="185" t="s">
        <v>49</v>
      </c>
      <c r="O728" s="67"/>
      <c r="P728" s="186">
        <f>O728*H728</f>
        <v>0</v>
      </c>
      <c r="Q728" s="186">
        <v>1.1215766</v>
      </c>
      <c r="R728" s="186">
        <f>Q728*H728</f>
        <v>92.55137945540001</v>
      </c>
      <c r="S728" s="186">
        <v>0</v>
      </c>
      <c r="T728" s="187">
        <f>S728*H728</f>
        <v>0</v>
      </c>
      <c r="U728" s="37"/>
      <c r="V728" s="37"/>
      <c r="W728" s="37"/>
      <c r="X728" s="37"/>
      <c r="Y728" s="37"/>
      <c r="Z728" s="37"/>
      <c r="AA728" s="37"/>
      <c r="AB728" s="37"/>
      <c r="AC728" s="37"/>
      <c r="AD728" s="37"/>
      <c r="AE728" s="37"/>
      <c r="AR728" s="188" t="s">
        <v>267</v>
      </c>
      <c r="AT728" s="188" t="s">
        <v>176</v>
      </c>
      <c r="AU728" s="188" t="s">
        <v>88</v>
      </c>
      <c r="AY728" s="20" t="s">
        <v>174</v>
      </c>
      <c r="BE728" s="189">
        <f>IF(N728="základní",J728,0)</f>
        <v>0</v>
      </c>
      <c r="BF728" s="189">
        <f>IF(N728="snížená",J728,0)</f>
        <v>0</v>
      </c>
      <c r="BG728" s="189">
        <f>IF(N728="zákl. přenesená",J728,0)</f>
        <v>0</v>
      </c>
      <c r="BH728" s="189">
        <f>IF(N728="sníž. přenesená",J728,0)</f>
        <v>0</v>
      </c>
      <c r="BI728" s="189">
        <f>IF(N728="nulová",J728,0)</f>
        <v>0</v>
      </c>
      <c r="BJ728" s="20" t="s">
        <v>86</v>
      </c>
      <c r="BK728" s="189">
        <f>ROUND(I728*H728,2)</f>
        <v>0</v>
      </c>
      <c r="BL728" s="20" t="s">
        <v>267</v>
      </c>
      <c r="BM728" s="188" t="s">
        <v>1002</v>
      </c>
    </row>
    <row r="729" spans="1:65" s="13" customFormat="1">
      <c r="B729" s="195"/>
      <c r="C729" s="196"/>
      <c r="D729" s="197" t="s">
        <v>195</v>
      </c>
      <c r="E729" s="198" t="s">
        <v>19</v>
      </c>
      <c r="F729" s="199" t="s">
        <v>1003</v>
      </c>
      <c r="G729" s="196"/>
      <c r="H729" s="200">
        <v>82.519000000000005</v>
      </c>
      <c r="I729" s="201"/>
      <c r="J729" s="196"/>
      <c r="K729" s="196"/>
      <c r="L729" s="202"/>
      <c r="M729" s="203"/>
      <c r="N729" s="204"/>
      <c r="O729" s="204"/>
      <c r="P729" s="204"/>
      <c r="Q729" s="204"/>
      <c r="R729" s="204"/>
      <c r="S729" s="204"/>
      <c r="T729" s="205"/>
      <c r="AT729" s="206" t="s">
        <v>195</v>
      </c>
      <c r="AU729" s="206" t="s">
        <v>88</v>
      </c>
      <c r="AV729" s="13" t="s">
        <v>88</v>
      </c>
      <c r="AW729" s="13" t="s">
        <v>35</v>
      </c>
      <c r="AX729" s="13" t="s">
        <v>86</v>
      </c>
      <c r="AY729" s="206" t="s">
        <v>174</v>
      </c>
    </row>
    <row r="730" spans="1:65" s="2" customFormat="1" ht="167.1" customHeight="1">
      <c r="A730" s="37"/>
      <c r="B730" s="38"/>
      <c r="C730" s="177" t="s">
        <v>1004</v>
      </c>
      <c r="D730" s="177" t="s">
        <v>176</v>
      </c>
      <c r="E730" s="178" t="s">
        <v>1005</v>
      </c>
      <c r="F730" s="179" t="s">
        <v>1006</v>
      </c>
      <c r="G730" s="180" t="s">
        <v>111</v>
      </c>
      <c r="H730" s="181">
        <v>12.244</v>
      </c>
      <c r="I730" s="182"/>
      <c r="J730" s="183">
        <f>ROUND(I730*H730,2)</f>
        <v>0</v>
      </c>
      <c r="K730" s="179" t="s">
        <v>19</v>
      </c>
      <c r="L730" s="42"/>
      <c r="M730" s="184" t="s">
        <v>19</v>
      </c>
      <c r="N730" s="185" t="s">
        <v>49</v>
      </c>
      <c r="O730" s="67"/>
      <c r="P730" s="186">
        <f>O730*H730</f>
        <v>0</v>
      </c>
      <c r="Q730" s="186">
        <v>1.1214793999999999</v>
      </c>
      <c r="R730" s="186">
        <f>Q730*H730</f>
        <v>13.731393773599999</v>
      </c>
      <c r="S730" s="186">
        <v>0</v>
      </c>
      <c r="T730" s="187">
        <f>S730*H730</f>
        <v>0</v>
      </c>
      <c r="U730" s="37"/>
      <c r="V730" s="37"/>
      <c r="W730" s="37"/>
      <c r="X730" s="37"/>
      <c r="Y730" s="37"/>
      <c r="Z730" s="37"/>
      <c r="AA730" s="37"/>
      <c r="AB730" s="37"/>
      <c r="AC730" s="37"/>
      <c r="AD730" s="37"/>
      <c r="AE730" s="37"/>
      <c r="AR730" s="188" t="s">
        <v>267</v>
      </c>
      <c r="AT730" s="188" t="s">
        <v>176</v>
      </c>
      <c r="AU730" s="188" t="s">
        <v>88</v>
      </c>
      <c r="AY730" s="20" t="s">
        <v>174</v>
      </c>
      <c r="BE730" s="189">
        <f>IF(N730="základní",J730,0)</f>
        <v>0</v>
      </c>
      <c r="BF730" s="189">
        <f>IF(N730="snížená",J730,0)</f>
        <v>0</v>
      </c>
      <c r="BG730" s="189">
        <f>IF(N730="zákl. přenesená",J730,0)</f>
        <v>0</v>
      </c>
      <c r="BH730" s="189">
        <f>IF(N730="sníž. přenesená",J730,0)</f>
        <v>0</v>
      </c>
      <c r="BI730" s="189">
        <f>IF(N730="nulová",J730,0)</f>
        <v>0</v>
      </c>
      <c r="BJ730" s="20" t="s">
        <v>86</v>
      </c>
      <c r="BK730" s="189">
        <f>ROUND(I730*H730,2)</f>
        <v>0</v>
      </c>
      <c r="BL730" s="20" t="s">
        <v>267</v>
      </c>
      <c r="BM730" s="188" t="s">
        <v>1007</v>
      </c>
    </row>
    <row r="731" spans="1:65" s="13" customFormat="1">
      <c r="B731" s="195"/>
      <c r="C731" s="196"/>
      <c r="D731" s="197" t="s">
        <v>195</v>
      </c>
      <c r="E731" s="198" t="s">
        <v>19</v>
      </c>
      <c r="F731" s="199" t="s">
        <v>1008</v>
      </c>
      <c r="G731" s="196"/>
      <c r="H731" s="200">
        <v>12.244</v>
      </c>
      <c r="I731" s="201"/>
      <c r="J731" s="196"/>
      <c r="K731" s="196"/>
      <c r="L731" s="202"/>
      <c r="M731" s="203"/>
      <c r="N731" s="204"/>
      <c r="O731" s="204"/>
      <c r="P731" s="204"/>
      <c r="Q731" s="204"/>
      <c r="R731" s="204"/>
      <c r="S731" s="204"/>
      <c r="T731" s="205"/>
      <c r="AT731" s="206" t="s">
        <v>195</v>
      </c>
      <c r="AU731" s="206" t="s">
        <v>88</v>
      </c>
      <c r="AV731" s="13" t="s">
        <v>88</v>
      </c>
      <c r="AW731" s="13" t="s">
        <v>35</v>
      </c>
      <c r="AX731" s="13" t="s">
        <v>86</v>
      </c>
      <c r="AY731" s="206" t="s">
        <v>174</v>
      </c>
    </row>
    <row r="732" spans="1:65" s="2" customFormat="1" ht="44.25" customHeight="1">
      <c r="A732" s="37"/>
      <c r="B732" s="38"/>
      <c r="C732" s="177" t="s">
        <v>1009</v>
      </c>
      <c r="D732" s="177" t="s">
        <v>176</v>
      </c>
      <c r="E732" s="178" t="s">
        <v>1010</v>
      </c>
      <c r="F732" s="179" t="s">
        <v>1011</v>
      </c>
      <c r="G732" s="180" t="s">
        <v>111</v>
      </c>
      <c r="H732" s="181">
        <v>29.49</v>
      </c>
      <c r="I732" s="182"/>
      <c r="J732" s="183">
        <f>ROUND(I732*H732,2)</f>
        <v>0</v>
      </c>
      <c r="K732" s="179" t="s">
        <v>19</v>
      </c>
      <c r="L732" s="42"/>
      <c r="M732" s="184" t="s">
        <v>19</v>
      </c>
      <c r="N732" s="185" t="s">
        <v>49</v>
      </c>
      <c r="O732" s="67"/>
      <c r="P732" s="186">
        <f>O732*H732</f>
        <v>0</v>
      </c>
      <c r="Q732" s="186">
        <v>1.4112400000000001E-2</v>
      </c>
      <c r="R732" s="186">
        <f>Q732*H732</f>
        <v>0.41617467600000002</v>
      </c>
      <c r="S732" s="186">
        <v>0</v>
      </c>
      <c r="T732" s="187">
        <f>S732*H732</f>
        <v>0</v>
      </c>
      <c r="U732" s="37"/>
      <c r="V732" s="37"/>
      <c r="W732" s="37"/>
      <c r="X732" s="37"/>
      <c r="Y732" s="37"/>
      <c r="Z732" s="37"/>
      <c r="AA732" s="37"/>
      <c r="AB732" s="37"/>
      <c r="AC732" s="37"/>
      <c r="AD732" s="37"/>
      <c r="AE732" s="37"/>
      <c r="AR732" s="188" t="s">
        <v>267</v>
      </c>
      <c r="AT732" s="188" t="s">
        <v>176</v>
      </c>
      <c r="AU732" s="188" t="s">
        <v>88</v>
      </c>
      <c r="AY732" s="20" t="s">
        <v>174</v>
      </c>
      <c r="BE732" s="189">
        <f>IF(N732="základní",J732,0)</f>
        <v>0</v>
      </c>
      <c r="BF732" s="189">
        <f>IF(N732="snížená",J732,0)</f>
        <v>0</v>
      </c>
      <c r="BG732" s="189">
        <f>IF(N732="zákl. přenesená",J732,0)</f>
        <v>0</v>
      </c>
      <c r="BH732" s="189">
        <f>IF(N732="sníž. přenesená",J732,0)</f>
        <v>0</v>
      </c>
      <c r="BI732" s="189">
        <f>IF(N732="nulová",J732,0)</f>
        <v>0</v>
      </c>
      <c r="BJ732" s="20" t="s">
        <v>86</v>
      </c>
      <c r="BK732" s="189">
        <f>ROUND(I732*H732,2)</f>
        <v>0</v>
      </c>
      <c r="BL732" s="20" t="s">
        <v>267</v>
      </c>
      <c r="BM732" s="188" t="s">
        <v>1012</v>
      </c>
    </row>
    <row r="733" spans="1:65" s="13" customFormat="1">
      <c r="B733" s="195"/>
      <c r="C733" s="196"/>
      <c r="D733" s="197" t="s">
        <v>195</v>
      </c>
      <c r="E733" s="198" t="s">
        <v>19</v>
      </c>
      <c r="F733" s="199" t="s">
        <v>1013</v>
      </c>
      <c r="G733" s="196"/>
      <c r="H733" s="200">
        <v>4.6719999999999997</v>
      </c>
      <c r="I733" s="201"/>
      <c r="J733" s="196"/>
      <c r="K733" s="196"/>
      <c r="L733" s="202"/>
      <c r="M733" s="203"/>
      <c r="N733" s="204"/>
      <c r="O733" s="204"/>
      <c r="P733" s="204"/>
      <c r="Q733" s="204"/>
      <c r="R733" s="204"/>
      <c r="S733" s="204"/>
      <c r="T733" s="205"/>
      <c r="AT733" s="206" t="s">
        <v>195</v>
      </c>
      <c r="AU733" s="206" t="s">
        <v>88</v>
      </c>
      <c r="AV733" s="13" t="s">
        <v>88</v>
      </c>
      <c r="AW733" s="13" t="s">
        <v>35</v>
      </c>
      <c r="AX733" s="13" t="s">
        <v>78</v>
      </c>
      <c r="AY733" s="206" t="s">
        <v>174</v>
      </c>
    </row>
    <row r="734" spans="1:65" s="13" customFormat="1">
      <c r="B734" s="195"/>
      <c r="C734" s="196"/>
      <c r="D734" s="197" t="s">
        <v>195</v>
      </c>
      <c r="E734" s="198" t="s">
        <v>19</v>
      </c>
      <c r="F734" s="199" t="s">
        <v>1014</v>
      </c>
      <c r="G734" s="196"/>
      <c r="H734" s="200">
        <v>4.2069999999999999</v>
      </c>
      <c r="I734" s="201"/>
      <c r="J734" s="196"/>
      <c r="K734" s="196"/>
      <c r="L734" s="202"/>
      <c r="M734" s="203"/>
      <c r="N734" s="204"/>
      <c r="O734" s="204"/>
      <c r="P734" s="204"/>
      <c r="Q734" s="204"/>
      <c r="R734" s="204"/>
      <c r="S734" s="204"/>
      <c r="T734" s="205"/>
      <c r="AT734" s="206" t="s">
        <v>195</v>
      </c>
      <c r="AU734" s="206" t="s">
        <v>88</v>
      </c>
      <c r="AV734" s="13" t="s">
        <v>88</v>
      </c>
      <c r="AW734" s="13" t="s">
        <v>35</v>
      </c>
      <c r="AX734" s="13" t="s">
        <v>78</v>
      </c>
      <c r="AY734" s="206" t="s">
        <v>174</v>
      </c>
    </row>
    <row r="735" spans="1:65" s="13" customFormat="1">
      <c r="B735" s="195"/>
      <c r="C735" s="196"/>
      <c r="D735" s="197" t="s">
        <v>195</v>
      </c>
      <c r="E735" s="198" t="s">
        <v>19</v>
      </c>
      <c r="F735" s="199" t="s">
        <v>1015</v>
      </c>
      <c r="G735" s="196"/>
      <c r="H735" s="200">
        <v>4.2960000000000003</v>
      </c>
      <c r="I735" s="201"/>
      <c r="J735" s="196"/>
      <c r="K735" s="196"/>
      <c r="L735" s="202"/>
      <c r="M735" s="203"/>
      <c r="N735" s="204"/>
      <c r="O735" s="204"/>
      <c r="P735" s="204"/>
      <c r="Q735" s="204"/>
      <c r="R735" s="204"/>
      <c r="S735" s="204"/>
      <c r="T735" s="205"/>
      <c r="AT735" s="206" t="s">
        <v>195</v>
      </c>
      <c r="AU735" s="206" t="s">
        <v>88</v>
      </c>
      <c r="AV735" s="13" t="s">
        <v>88</v>
      </c>
      <c r="AW735" s="13" t="s">
        <v>35</v>
      </c>
      <c r="AX735" s="13" t="s">
        <v>78</v>
      </c>
      <c r="AY735" s="206" t="s">
        <v>174</v>
      </c>
    </row>
    <row r="736" spans="1:65" s="13" customFormat="1">
      <c r="B736" s="195"/>
      <c r="C736" s="196"/>
      <c r="D736" s="197" t="s">
        <v>195</v>
      </c>
      <c r="E736" s="198" t="s">
        <v>19</v>
      </c>
      <c r="F736" s="199" t="s">
        <v>1016</v>
      </c>
      <c r="G736" s="196"/>
      <c r="H736" s="200">
        <v>4.0990000000000002</v>
      </c>
      <c r="I736" s="201"/>
      <c r="J736" s="196"/>
      <c r="K736" s="196"/>
      <c r="L736" s="202"/>
      <c r="M736" s="203"/>
      <c r="N736" s="204"/>
      <c r="O736" s="204"/>
      <c r="P736" s="204"/>
      <c r="Q736" s="204"/>
      <c r="R736" s="204"/>
      <c r="S736" s="204"/>
      <c r="T736" s="205"/>
      <c r="AT736" s="206" t="s">
        <v>195</v>
      </c>
      <c r="AU736" s="206" t="s">
        <v>88</v>
      </c>
      <c r="AV736" s="13" t="s">
        <v>88</v>
      </c>
      <c r="AW736" s="13" t="s">
        <v>35</v>
      </c>
      <c r="AX736" s="13" t="s">
        <v>78</v>
      </c>
      <c r="AY736" s="206" t="s">
        <v>174</v>
      </c>
    </row>
    <row r="737" spans="1:65" s="13" customFormat="1">
      <c r="B737" s="195"/>
      <c r="C737" s="196"/>
      <c r="D737" s="197" t="s">
        <v>195</v>
      </c>
      <c r="E737" s="198" t="s">
        <v>19</v>
      </c>
      <c r="F737" s="199" t="s">
        <v>1017</v>
      </c>
      <c r="G737" s="196"/>
      <c r="H737" s="200">
        <v>4.726</v>
      </c>
      <c r="I737" s="201"/>
      <c r="J737" s="196"/>
      <c r="K737" s="196"/>
      <c r="L737" s="202"/>
      <c r="M737" s="203"/>
      <c r="N737" s="204"/>
      <c r="O737" s="204"/>
      <c r="P737" s="204"/>
      <c r="Q737" s="204"/>
      <c r="R737" s="204"/>
      <c r="S737" s="204"/>
      <c r="T737" s="205"/>
      <c r="AT737" s="206" t="s">
        <v>195</v>
      </c>
      <c r="AU737" s="206" t="s">
        <v>88</v>
      </c>
      <c r="AV737" s="13" t="s">
        <v>88</v>
      </c>
      <c r="AW737" s="13" t="s">
        <v>35</v>
      </c>
      <c r="AX737" s="13" t="s">
        <v>78</v>
      </c>
      <c r="AY737" s="206" t="s">
        <v>174</v>
      </c>
    </row>
    <row r="738" spans="1:65" s="13" customFormat="1">
      <c r="B738" s="195"/>
      <c r="C738" s="196"/>
      <c r="D738" s="197" t="s">
        <v>195</v>
      </c>
      <c r="E738" s="198" t="s">
        <v>19</v>
      </c>
      <c r="F738" s="199" t="s">
        <v>1018</v>
      </c>
      <c r="G738" s="196"/>
      <c r="H738" s="200">
        <v>2.2839999999999998</v>
      </c>
      <c r="I738" s="201"/>
      <c r="J738" s="196"/>
      <c r="K738" s="196"/>
      <c r="L738" s="202"/>
      <c r="M738" s="203"/>
      <c r="N738" s="204"/>
      <c r="O738" s="204"/>
      <c r="P738" s="204"/>
      <c r="Q738" s="204"/>
      <c r="R738" s="204"/>
      <c r="S738" s="204"/>
      <c r="T738" s="205"/>
      <c r="AT738" s="206" t="s">
        <v>195</v>
      </c>
      <c r="AU738" s="206" t="s">
        <v>88</v>
      </c>
      <c r="AV738" s="13" t="s">
        <v>88</v>
      </c>
      <c r="AW738" s="13" t="s">
        <v>35</v>
      </c>
      <c r="AX738" s="13" t="s">
        <v>78</v>
      </c>
      <c r="AY738" s="206" t="s">
        <v>174</v>
      </c>
    </row>
    <row r="739" spans="1:65" s="13" customFormat="1">
      <c r="B739" s="195"/>
      <c r="C739" s="196"/>
      <c r="D739" s="197" t="s">
        <v>195</v>
      </c>
      <c r="E739" s="198" t="s">
        <v>19</v>
      </c>
      <c r="F739" s="199" t="s">
        <v>1019</v>
      </c>
      <c r="G739" s="196"/>
      <c r="H739" s="200">
        <v>2.5779999999999998</v>
      </c>
      <c r="I739" s="201"/>
      <c r="J739" s="196"/>
      <c r="K739" s="196"/>
      <c r="L739" s="202"/>
      <c r="M739" s="203"/>
      <c r="N739" s="204"/>
      <c r="O739" s="204"/>
      <c r="P739" s="204"/>
      <c r="Q739" s="204"/>
      <c r="R739" s="204"/>
      <c r="S739" s="204"/>
      <c r="T739" s="205"/>
      <c r="AT739" s="206" t="s">
        <v>195</v>
      </c>
      <c r="AU739" s="206" t="s">
        <v>88</v>
      </c>
      <c r="AV739" s="13" t="s">
        <v>88</v>
      </c>
      <c r="AW739" s="13" t="s">
        <v>35</v>
      </c>
      <c r="AX739" s="13" t="s">
        <v>78</v>
      </c>
      <c r="AY739" s="206" t="s">
        <v>174</v>
      </c>
    </row>
    <row r="740" spans="1:65" s="13" customFormat="1">
      <c r="B740" s="195"/>
      <c r="C740" s="196"/>
      <c r="D740" s="197" t="s">
        <v>195</v>
      </c>
      <c r="E740" s="198" t="s">
        <v>19</v>
      </c>
      <c r="F740" s="199" t="s">
        <v>1020</v>
      </c>
      <c r="G740" s="196"/>
      <c r="H740" s="200">
        <v>2.6280000000000001</v>
      </c>
      <c r="I740" s="201"/>
      <c r="J740" s="196"/>
      <c r="K740" s="196"/>
      <c r="L740" s="202"/>
      <c r="M740" s="203"/>
      <c r="N740" s="204"/>
      <c r="O740" s="204"/>
      <c r="P740" s="204"/>
      <c r="Q740" s="204"/>
      <c r="R740" s="204"/>
      <c r="S740" s="204"/>
      <c r="T740" s="205"/>
      <c r="AT740" s="206" t="s">
        <v>195</v>
      </c>
      <c r="AU740" s="206" t="s">
        <v>88</v>
      </c>
      <c r="AV740" s="13" t="s">
        <v>88</v>
      </c>
      <c r="AW740" s="13" t="s">
        <v>35</v>
      </c>
      <c r="AX740" s="13" t="s">
        <v>78</v>
      </c>
      <c r="AY740" s="206" t="s">
        <v>174</v>
      </c>
    </row>
    <row r="741" spans="1:65" s="14" customFormat="1">
      <c r="B741" s="207"/>
      <c r="C741" s="208"/>
      <c r="D741" s="197" t="s">
        <v>195</v>
      </c>
      <c r="E741" s="209" t="s">
        <v>19</v>
      </c>
      <c r="F741" s="210" t="s">
        <v>198</v>
      </c>
      <c r="G741" s="208"/>
      <c r="H741" s="211">
        <v>29.49</v>
      </c>
      <c r="I741" s="212"/>
      <c r="J741" s="208"/>
      <c r="K741" s="208"/>
      <c r="L741" s="213"/>
      <c r="M741" s="214"/>
      <c r="N741" s="215"/>
      <c r="O741" s="215"/>
      <c r="P741" s="215"/>
      <c r="Q741" s="215"/>
      <c r="R741" s="215"/>
      <c r="S741" s="215"/>
      <c r="T741" s="216"/>
      <c r="AT741" s="217" t="s">
        <v>195</v>
      </c>
      <c r="AU741" s="217" t="s">
        <v>88</v>
      </c>
      <c r="AV741" s="14" t="s">
        <v>181</v>
      </c>
      <c r="AW741" s="14" t="s">
        <v>35</v>
      </c>
      <c r="AX741" s="14" t="s">
        <v>86</v>
      </c>
      <c r="AY741" s="217" t="s">
        <v>174</v>
      </c>
    </row>
    <row r="742" spans="1:65" s="2" customFormat="1" ht="55.5" customHeight="1">
      <c r="A742" s="37"/>
      <c r="B742" s="38"/>
      <c r="C742" s="177" t="s">
        <v>1021</v>
      </c>
      <c r="D742" s="177" t="s">
        <v>176</v>
      </c>
      <c r="E742" s="178" t="s">
        <v>1022</v>
      </c>
      <c r="F742" s="179" t="s">
        <v>1023</v>
      </c>
      <c r="G742" s="180" t="s">
        <v>111</v>
      </c>
      <c r="H742" s="181">
        <v>58.679000000000002</v>
      </c>
      <c r="I742" s="182"/>
      <c r="J742" s="183">
        <f>ROUND(I742*H742,2)</f>
        <v>0</v>
      </c>
      <c r="K742" s="179" t="s">
        <v>19</v>
      </c>
      <c r="L742" s="42"/>
      <c r="M742" s="184" t="s">
        <v>19</v>
      </c>
      <c r="N742" s="185" t="s">
        <v>49</v>
      </c>
      <c r="O742" s="67"/>
      <c r="P742" s="186">
        <f>O742*H742</f>
        <v>0</v>
      </c>
      <c r="Q742" s="186">
        <v>2.4652400000000001E-2</v>
      </c>
      <c r="R742" s="186">
        <f>Q742*H742</f>
        <v>1.4465781796000001</v>
      </c>
      <c r="S742" s="186">
        <v>0</v>
      </c>
      <c r="T742" s="187">
        <f>S742*H742</f>
        <v>0</v>
      </c>
      <c r="U742" s="37"/>
      <c r="V742" s="37"/>
      <c r="W742" s="37"/>
      <c r="X742" s="37"/>
      <c r="Y742" s="37"/>
      <c r="Z742" s="37"/>
      <c r="AA742" s="37"/>
      <c r="AB742" s="37"/>
      <c r="AC742" s="37"/>
      <c r="AD742" s="37"/>
      <c r="AE742" s="37"/>
      <c r="AR742" s="188" t="s">
        <v>267</v>
      </c>
      <c r="AT742" s="188" t="s">
        <v>176</v>
      </c>
      <c r="AU742" s="188" t="s">
        <v>88</v>
      </c>
      <c r="AY742" s="20" t="s">
        <v>174</v>
      </c>
      <c r="BE742" s="189">
        <f>IF(N742="základní",J742,0)</f>
        <v>0</v>
      </c>
      <c r="BF742" s="189">
        <f>IF(N742="snížená",J742,0)</f>
        <v>0</v>
      </c>
      <c r="BG742" s="189">
        <f>IF(N742="zákl. přenesená",J742,0)</f>
        <v>0</v>
      </c>
      <c r="BH742" s="189">
        <f>IF(N742="sníž. přenesená",J742,0)</f>
        <v>0</v>
      </c>
      <c r="BI742" s="189">
        <f>IF(N742="nulová",J742,0)</f>
        <v>0</v>
      </c>
      <c r="BJ742" s="20" t="s">
        <v>86</v>
      </c>
      <c r="BK742" s="189">
        <f>ROUND(I742*H742,2)</f>
        <v>0</v>
      </c>
      <c r="BL742" s="20" t="s">
        <v>267</v>
      </c>
      <c r="BM742" s="188" t="s">
        <v>1024</v>
      </c>
    </row>
    <row r="743" spans="1:65" s="13" customFormat="1">
      <c r="B743" s="195"/>
      <c r="C743" s="196"/>
      <c r="D743" s="197" t="s">
        <v>195</v>
      </c>
      <c r="E743" s="198" t="s">
        <v>19</v>
      </c>
      <c r="F743" s="199" t="s">
        <v>1025</v>
      </c>
      <c r="G743" s="196"/>
      <c r="H743" s="200">
        <v>66.244</v>
      </c>
      <c r="I743" s="201"/>
      <c r="J743" s="196"/>
      <c r="K743" s="196"/>
      <c r="L743" s="202"/>
      <c r="M743" s="203"/>
      <c r="N743" s="204"/>
      <c r="O743" s="204"/>
      <c r="P743" s="204"/>
      <c r="Q743" s="204"/>
      <c r="R743" s="204"/>
      <c r="S743" s="204"/>
      <c r="T743" s="205"/>
      <c r="AT743" s="206" t="s">
        <v>195</v>
      </c>
      <c r="AU743" s="206" t="s">
        <v>88</v>
      </c>
      <c r="AV743" s="13" t="s">
        <v>88</v>
      </c>
      <c r="AW743" s="13" t="s">
        <v>35</v>
      </c>
      <c r="AX743" s="13" t="s">
        <v>78</v>
      </c>
      <c r="AY743" s="206" t="s">
        <v>174</v>
      </c>
    </row>
    <row r="744" spans="1:65" s="13" customFormat="1">
      <c r="B744" s="195"/>
      <c r="C744" s="196"/>
      <c r="D744" s="197" t="s">
        <v>195</v>
      </c>
      <c r="E744" s="198" t="s">
        <v>19</v>
      </c>
      <c r="F744" s="199" t="s">
        <v>1026</v>
      </c>
      <c r="G744" s="196"/>
      <c r="H744" s="200">
        <v>-3.1160000000000001</v>
      </c>
      <c r="I744" s="201"/>
      <c r="J744" s="196"/>
      <c r="K744" s="196"/>
      <c r="L744" s="202"/>
      <c r="M744" s="203"/>
      <c r="N744" s="204"/>
      <c r="O744" s="204"/>
      <c r="P744" s="204"/>
      <c r="Q744" s="204"/>
      <c r="R744" s="204"/>
      <c r="S744" s="204"/>
      <c r="T744" s="205"/>
      <c r="AT744" s="206" t="s">
        <v>195</v>
      </c>
      <c r="AU744" s="206" t="s">
        <v>88</v>
      </c>
      <c r="AV744" s="13" t="s">
        <v>88</v>
      </c>
      <c r="AW744" s="13" t="s">
        <v>35</v>
      </c>
      <c r="AX744" s="13" t="s">
        <v>78</v>
      </c>
      <c r="AY744" s="206" t="s">
        <v>174</v>
      </c>
    </row>
    <row r="745" spans="1:65" s="13" customFormat="1">
      <c r="B745" s="195"/>
      <c r="C745" s="196"/>
      <c r="D745" s="197" t="s">
        <v>195</v>
      </c>
      <c r="E745" s="198" t="s">
        <v>19</v>
      </c>
      <c r="F745" s="199" t="s">
        <v>1027</v>
      </c>
      <c r="G745" s="196"/>
      <c r="H745" s="200">
        <v>-4.4489999999999998</v>
      </c>
      <c r="I745" s="201"/>
      <c r="J745" s="196"/>
      <c r="K745" s="196"/>
      <c r="L745" s="202"/>
      <c r="M745" s="203"/>
      <c r="N745" s="204"/>
      <c r="O745" s="204"/>
      <c r="P745" s="204"/>
      <c r="Q745" s="204"/>
      <c r="R745" s="204"/>
      <c r="S745" s="204"/>
      <c r="T745" s="205"/>
      <c r="AT745" s="206" t="s">
        <v>195</v>
      </c>
      <c r="AU745" s="206" t="s">
        <v>88</v>
      </c>
      <c r="AV745" s="13" t="s">
        <v>88</v>
      </c>
      <c r="AW745" s="13" t="s">
        <v>35</v>
      </c>
      <c r="AX745" s="13" t="s">
        <v>78</v>
      </c>
      <c r="AY745" s="206" t="s">
        <v>174</v>
      </c>
    </row>
    <row r="746" spans="1:65" s="14" customFormat="1">
      <c r="B746" s="207"/>
      <c r="C746" s="208"/>
      <c r="D746" s="197" t="s">
        <v>195</v>
      </c>
      <c r="E746" s="209" t="s">
        <v>19</v>
      </c>
      <c r="F746" s="210" t="s">
        <v>198</v>
      </c>
      <c r="G746" s="208"/>
      <c r="H746" s="211">
        <v>58.679000000000002</v>
      </c>
      <c r="I746" s="212"/>
      <c r="J746" s="208"/>
      <c r="K746" s="208"/>
      <c r="L746" s="213"/>
      <c r="M746" s="214"/>
      <c r="N746" s="215"/>
      <c r="O746" s="215"/>
      <c r="P746" s="215"/>
      <c r="Q746" s="215"/>
      <c r="R746" s="215"/>
      <c r="S746" s="215"/>
      <c r="T746" s="216"/>
      <c r="AT746" s="217" t="s">
        <v>195</v>
      </c>
      <c r="AU746" s="217" t="s">
        <v>88</v>
      </c>
      <c r="AV746" s="14" t="s">
        <v>181</v>
      </c>
      <c r="AW746" s="14" t="s">
        <v>35</v>
      </c>
      <c r="AX746" s="14" t="s">
        <v>86</v>
      </c>
      <c r="AY746" s="217" t="s">
        <v>174</v>
      </c>
    </row>
    <row r="747" spans="1:65" s="2" customFormat="1" ht="76.349999999999994" customHeight="1">
      <c r="A747" s="37"/>
      <c r="B747" s="38"/>
      <c r="C747" s="177" t="s">
        <v>1028</v>
      </c>
      <c r="D747" s="177" t="s">
        <v>176</v>
      </c>
      <c r="E747" s="178" t="s">
        <v>1029</v>
      </c>
      <c r="F747" s="179" t="s">
        <v>1030</v>
      </c>
      <c r="G747" s="180" t="s">
        <v>111</v>
      </c>
      <c r="H747" s="181">
        <v>166.1</v>
      </c>
      <c r="I747" s="182"/>
      <c r="J747" s="183">
        <f>ROUND(I747*H747,2)</f>
        <v>0</v>
      </c>
      <c r="K747" s="179" t="s">
        <v>19</v>
      </c>
      <c r="L747" s="42"/>
      <c r="M747" s="184" t="s">
        <v>19</v>
      </c>
      <c r="N747" s="185" t="s">
        <v>49</v>
      </c>
      <c r="O747" s="67"/>
      <c r="P747" s="186">
        <f>O747*H747</f>
        <v>0</v>
      </c>
      <c r="Q747" s="186">
        <v>3.2154759999999998E-2</v>
      </c>
      <c r="R747" s="186">
        <f>Q747*H747</f>
        <v>5.3409056359999996</v>
      </c>
      <c r="S747" s="186">
        <v>0</v>
      </c>
      <c r="T747" s="187">
        <f>S747*H747</f>
        <v>0</v>
      </c>
      <c r="U747" s="37"/>
      <c r="V747" s="37"/>
      <c r="W747" s="37"/>
      <c r="X747" s="37"/>
      <c r="Y747" s="37"/>
      <c r="Z747" s="37"/>
      <c r="AA747" s="37"/>
      <c r="AB747" s="37"/>
      <c r="AC747" s="37"/>
      <c r="AD747" s="37"/>
      <c r="AE747" s="37"/>
      <c r="AR747" s="188" t="s">
        <v>267</v>
      </c>
      <c r="AT747" s="188" t="s">
        <v>176</v>
      </c>
      <c r="AU747" s="188" t="s">
        <v>88</v>
      </c>
      <c r="AY747" s="20" t="s">
        <v>174</v>
      </c>
      <c r="BE747" s="189">
        <f>IF(N747="základní",J747,0)</f>
        <v>0</v>
      </c>
      <c r="BF747" s="189">
        <f>IF(N747="snížená",J747,0)</f>
        <v>0</v>
      </c>
      <c r="BG747" s="189">
        <f>IF(N747="zákl. přenesená",J747,0)</f>
        <v>0</v>
      </c>
      <c r="BH747" s="189">
        <f>IF(N747="sníž. přenesená",J747,0)</f>
        <v>0</v>
      </c>
      <c r="BI747" s="189">
        <f>IF(N747="nulová",J747,0)</f>
        <v>0</v>
      </c>
      <c r="BJ747" s="20" t="s">
        <v>86</v>
      </c>
      <c r="BK747" s="189">
        <f>ROUND(I747*H747,2)</f>
        <v>0</v>
      </c>
      <c r="BL747" s="20" t="s">
        <v>267</v>
      </c>
      <c r="BM747" s="188" t="s">
        <v>1031</v>
      </c>
    </row>
    <row r="748" spans="1:65" s="15" customFormat="1">
      <c r="B748" s="231"/>
      <c r="C748" s="232"/>
      <c r="D748" s="197" t="s">
        <v>195</v>
      </c>
      <c r="E748" s="233" t="s">
        <v>19</v>
      </c>
      <c r="F748" s="234" t="s">
        <v>1032</v>
      </c>
      <c r="G748" s="232"/>
      <c r="H748" s="233" t="s">
        <v>19</v>
      </c>
      <c r="I748" s="235"/>
      <c r="J748" s="232"/>
      <c r="K748" s="232"/>
      <c r="L748" s="236"/>
      <c r="M748" s="237"/>
      <c r="N748" s="238"/>
      <c r="O748" s="238"/>
      <c r="P748" s="238"/>
      <c r="Q748" s="238"/>
      <c r="R748" s="238"/>
      <c r="S748" s="238"/>
      <c r="T748" s="239"/>
      <c r="AT748" s="240" t="s">
        <v>195</v>
      </c>
      <c r="AU748" s="240" t="s">
        <v>88</v>
      </c>
      <c r="AV748" s="15" t="s">
        <v>86</v>
      </c>
      <c r="AW748" s="15" t="s">
        <v>35</v>
      </c>
      <c r="AX748" s="15" t="s">
        <v>78</v>
      </c>
      <c r="AY748" s="240" t="s">
        <v>174</v>
      </c>
    </row>
    <row r="749" spans="1:65" s="13" customFormat="1">
      <c r="B749" s="195"/>
      <c r="C749" s="196"/>
      <c r="D749" s="197" t="s">
        <v>195</v>
      </c>
      <c r="E749" s="198" t="s">
        <v>19</v>
      </c>
      <c r="F749" s="199" t="s">
        <v>1033</v>
      </c>
      <c r="G749" s="196"/>
      <c r="H749" s="200">
        <v>9.6</v>
      </c>
      <c r="I749" s="201"/>
      <c r="J749" s="196"/>
      <c r="K749" s="196"/>
      <c r="L749" s="202"/>
      <c r="M749" s="203"/>
      <c r="N749" s="204"/>
      <c r="O749" s="204"/>
      <c r="P749" s="204"/>
      <c r="Q749" s="204"/>
      <c r="R749" s="204"/>
      <c r="S749" s="204"/>
      <c r="T749" s="205"/>
      <c r="AT749" s="206" t="s">
        <v>195</v>
      </c>
      <c r="AU749" s="206" t="s">
        <v>88</v>
      </c>
      <c r="AV749" s="13" t="s">
        <v>88</v>
      </c>
      <c r="AW749" s="13" t="s">
        <v>35</v>
      </c>
      <c r="AX749" s="13" t="s">
        <v>78</v>
      </c>
      <c r="AY749" s="206" t="s">
        <v>174</v>
      </c>
    </row>
    <row r="750" spans="1:65" s="15" customFormat="1">
      <c r="B750" s="231"/>
      <c r="C750" s="232"/>
      <c r="D750" s="197" t="s">
        <v>195</v>
      </c>
      <c r="E750" s="233" t="s">
        <v>19</v>
      </c>
      <c r="F750" s="234" t="s">
        <v>1034</v>
      </c>
      <c r="G750" s="232"/>
      <c r="H750" s="233" t="s">
        <v>19</v>
      </c>
      <c r="I750" s="235"/>
      <c r="J750" s="232"/>
      <c r="K750" s="232"/>
      <c r="L750" s="236"/>
      <c r="M750" s="237"/>
      <c r="N750" s="238"/>
      <c r="O750" s="238"/>
      <c r="P750" s="238"/>
      <c r="Q750" s="238"/>
      <c r="R750" s="238"/>
      <c r="S750" s="238"/>
      <c r="T750" s="239"/>
      <c r="AT750" s="240" t="s">
        <v>195</v>
      </c>
      <c r="AU750" s="240" t="s">
        <v>88</v>
      </c>
      <c r="AV750" s="15" t="s">
        <v>86</v>
      </c>
      <c r="AW750" s="15" t="s">
        <v>35</v>
      </c>
      <c r="AX750" s="15" t="s">
        <v>78</v>
      </c>
      <c r="AY750" s="240" t="s">
        <v>174</v>
      </c>
    </row>
    <row r="751" spans="1:65" s="13" customFormat="1">
      <c r="B751" s="195"/>
      <c r="C751" s="196"/>
      <c r="D751" s="197" t="s">
        <v>195</v>
      </c>
      <c r="E751" s="198" t="s">
        <v>19</v>
      </c>
      <c r="F751" s="199" t="s">
        <v>1035</v>
      </c>
      <c r="G751" s="196"/>
      <c r="H751" s="200">
        <v>17.8</v>
      </c>
      <c r="I751" s="201"/>
      <c r="J751" s="196"/>
      <c r="K751" s="196"/>
      <c r="L751" s="202"/>
      <c r="M751" s="203"/>
      <c r="N751" s="204"/>
      <c r="O751" s="204"/>
      <c r="P751" s="204"/>
      <c r="Q751" s="204"/>
      <c r="R751" s="204"/>
      <c r="S751" s="204"/>
      <c r="T751" s="205"/>
      <c r="AT751" s="206" t="s">
        <v>195</v>
      </c>
      <c r="AU751" s="206" t="s">
        <v>88</v>
      </c>
      <c r="AV751" s="13" t="s">
        <v>88</v>
      </c>
      <c r="AW751" s="13" t="s">
        <v>35</v>
      </c>
      <c r="AX751" s="13" t="s">
        <v>78</v>
      </c>
      <c r="AY751" s="206" t="s">
        <v>174</v>
      </c>
    </row>
    <row r="752" spans="1:65" s="15" customFormat="1">
      <c r="B752" s="231"/>
      <c r="C752" s="232"/>
      <c r="D752" s="197" t="s">
        <v>195</v>
      </c>
      <c r="E752" s="233" t="s">
        <v>19</v>
      </c>
      <c r="F752" s="234" t="s">
        <v>1036</v>
      </c>
      <c r="G752" s="232"/>
      <c r="H752" s="233" t="s">
        <v>19</v>
      </c>
      <c r="I752" s="235"/>
      <c r="J752" s="232"/>
      <c r="K752" s="232"/>
      <c r="L752" s="236"/>
      <c r="M752" s="237"/>
      <c r="N752" s="238"/>
      <c r="O752" s="238"/>
      <c r="P752" s="238"/>
      <c r="Q752" s="238"/>
      <c r="R752" s="238"/>
      <c r="S752" s="238"/>
      <c r="T752" s="239"/>
      <c r="AT752" s="240" t="s">
        <v>195</v>
      </c>
      <c r="AU752" s="240" t="s">
        <v>88</v>
      </c>
      <c r="AV752" s="15" t="s">
        <v>86</v>
      </c>
      <c r="AW752" s="15" t="s">
        <v>35</v>
      </c>
      <c r="AX752" s="15" t="s">
        <v>78</v>
      </c>
      <c r="AY752" s="240" t="s">
        <v>174</v>
      </c>
    </row>
    <row r="753" spans="1:65" s="13" customFormat="1">
      <c r="B753" s="195"/>
      <c r="C753" s="196"/>
      <c r="D753" s="197" t="s">
        <v>195</v>
      </c>
      <c r="E753" s="198" t="s">
        <v>19</v>
      </c>
      <c r="F753" s="199" t="s">
        <v>1037</v>
      </c>
      <c r="G753" s="196"/>
      <c r="H753" s="200">
        <v>60.5</v>
      </c>
      <c r="I753" s="201"/>
      <c r="J753" s="196"/>
      <c r="K753" s="196"/>
      <c r="L753" s="202"/>
      <c r="M753" s="203"/>
      <c r="N753" s="204"/>
      <c r="O753" s="204"/>
      <c r="P753" s="204"/>
      <c r="Q753" s="204"/>
      <c r="R753" s="204"/>
      <c r="S753" s="204"/>
      <c r="T753" s="205"/>
      <c r="AT753" s="206" t="s">
        <v>195</v>
      </c>
      <c r="AU753" s="206" t="s">
        <v>88</v>
      </c>
      <c r="AV753" s="13" t="s">
        <v>88</v>
      </c>
      <c r="AW753" s="13" t="s">
        <v>35</v>
      </c>
      <c r="AX753" s="13" t="s">
        <v>78</v>
      </c>
      <c r="AY753" s="206" t="s">
        <v>174</v>
      </c>
    </row>
    <row r="754" spans="1:65" s="15" customFormat="1">
      <c r="B754" s="231"/>
      <c r="C754" s="232"/>
      <c r="D754" s="197" t="s">
        <v>195</v>
      </c>
      <c r="E754" s="233" t="s">
        <v>19</v>
      </c>
      <c r="F754" s="234" t="s">
        <v>1038</v>
      </c>
      <c r="G754" s="232"/>
      <c r="H754" s="233" t="s">
        <v>19</v>
      </c>
      <c r="I754" s="235"/>
      <c r="J754" s="232"/>
      <c r="K754" s="232"/>
      <c r="L754" s="236"/>
      <c r="M754" s="237"/>
      <c r="N754" s="238"/>
      <c r="O754" s="238"/>
      <c r="P754" s="238"/>
      <c r="Q754" s="238"/>
      <c r="R754" s="238"/>
      <c r="S754" s="238"/>
      <c r="T754" s="239"/>
      <c r="AT754" s="240" t="s">
        <v>195</v>
      </c>
      <c r="AU754" s="240" t="s">
        <v>88</v>
      </c>
      <c r="AV754" s="15" t="s">
        <v>86</v>
      </c>
      <c r="AW754" s="15" t="s">
        <v>35</v>
      </c>
      <c r="AX754" s="15" t="s">
        <v>78</v>
      </c>
      <c r="AY754" s="240" t="s">
        <v>174</v>
      </c>
    </row>
    <row r="755" spans="1:65" s="13" customFormat="1">
      <c r="B755" s="195"/>
      <c r="C755" s="196"/>
      <c r="D755" s="197" t="s">
        <v>195</v>
      </c>
      <c r="E755" s="198" t="s">
        <v>19</v>
      </c>
      <c r="F755" s="199" t="s">
        <v>1037</v>
      </c>
      <c r="G755" s="196"/>
      <c r="H755" s="200">
        <v>60.5</v>
      </c>
      <c r="I755" s="201"/>
      <c r="J755" s="196"/>
      <c r="K755" s="196"/>
      <c r="L755" s="202"/>
      <c r="M755" s="203"/>
      <c r="N755" s="204"/>
      <c r="O755" s="204"/>
      <c r="P755" s="204"/>
      <c r="Q755" s="204"/>
      <c r="R755" s="204"/>
      <c r="S755" s="204"/>
      <c r="T755" s="205"/>
      <c r="AT755" s="206" t="s">
        <v>195</v>
      </c>
      <c r="AU755" s="206" t="s">
        <v>88</v>
      </c>
      <c r="AV755" s="13" t="s">
        <v>88</v>
      </c>
      <c r="AW755" s="13" t="s">
        <v>35</v>
      </c>
      <c r="AX755" s="13" t="s">
        <v>78</v>
      </c>
      <c r="AY755" s="206" t="s">
        <v>174</v>
      </c>
    </row>
    <row r="756" spans="1:65" s="15" customFormat="1">
      <c r="B756" s="231"/>
      <c r="C756" s="232"/>
      <c r="D756" s="197" t="s">
        <v>195</v>
      </c>
      <c r="E756" s="233" t="s">
        <v>19</v>
      </c>
      <c r="F756" s="234" t="s">
        <v>1039</v>
      </c>
      <c r="G756" s="232"/>
      <c r="H756" s="233" t="s">
        <v>19</v>
      </c>
      <c r="I756" s="235"/>
      <c r="J756" s="232"/>
      <c r="K756" s="232"/>
      <c r="L756" s="236"/>
      <c r="M756" s="237"/>
      <c r="N756" s="238"/>
      <c r="O756" s="238"/>
      <c r="P756" s="238"/>
      <c r="Q756" s="238"/>
      <c r="R756" s="238"/>
      <c r="S756" s="238"/>
      <c r="T756" s="239"/>
      <c r="AT756" s="240" t="s">
        <v>195</v>
      </c>
      <c r="AU756" s="240" t="s">
        <v>88</v>
      </c>
      <c r="AV756" s="15" t="s">
        <v>86</v>
      </c>
      <c r="AW756" s="15" t="s">
        <v>35</v>
      </c>
      <c r="AX756" s="15" t="s">
        <v>78</v>
      </c>
      <c r="AY756" s="240" t="s">
        <v>174</v>
      </c>
    </row>
    <row r="757" spans="1:65" s="13" customFormat="1">
      <c r="B757" s="195"/>
      <c r="C757" s="196"/>
      <c r="D757" s="197" t="s">
        <v>195</v>
      </c>
      <c r="E757" s="198" t="s">
        <v>19</v>
      </c>
      <c r="F757" s="199" t="s">
        <v>1040</v>
      </c>
      <c r="G757" s="196"/>
      <c r="H757" s="200">
        <v>17.7</v>
      </c>
      <c r="I757" s="201"/>
      <c r="J757" s="196"/>
      <c r="K757" s="196"/>
      <c r="L757" s="202"/>
      <c r="M757" s="203"/>
      <c r="N757" s="204"/>
      <c r="O757" s="204"/>
      <c r="P757" s="204"/>
      <c r="Q757" s="204"/>
      <c r="R757" s="204"/>
      <c r="S757" s="204"/>
      <c r="T757" s="205"/>
      <c r="AT757" s="206" t="s">
        <v>195</v>
      </c>
      <c r="AU757" s="206" t="s">
        <v>88</v>
      </c>
      <c r="AV757" s="13" t="s">
        <v>88</v>
      </c>
      <c r="AW757" s="13" t="s">
        <v>35</v>
      </c>
      <c r="AX757" s="13" t="s">
        <v>78</v>
      </c>
      <c r="AY757" s="206" t="s">
        <v>174</v>
      </c>
    </row>
    <row r="758" spans="1:65" s="14" customFormat="1">
      <c r="B758" s="207"/>
      <c r="C758" s="208"/>
      <c r="D758" s="197" t="s">
        <v>195</v>
      </c>
      <c r="E758" s="209" t="s">
        <v>19</v>
      </c>
      <c r="F758" s="210" t="s">
        <v>198</v>
      </c>
      <c r="G758" s="208"/>
      <c r="H758" s="211">
        <v>166.1</v>
      </c>
      <c r="I758" s="212"/>
      <c r="J758" s="208"/>
      <c r="K758" s="208"/>
      <c r="L758" s="213"/>
      <c r="M758" s="214"/>
      <c r="N758" s="215"/>
      <c r="O758" s="215"/>
      <c r="P758" s="215"/>
      <c r="Q758" s="215"/>
      <c r="R758" s="215"/>
      <c r="S758" s="215"/>
      <c r="T758" s="216"/>
      <c r="AT758" s="217" t="s">
        <v>195</v>
      </c>
      <c r="AU758" s="217" t="s">
        <v>88</v>
      </c>
      <c r="AV758" s="14" t="s">
        <v>181</v>
      </c>
      <c r="AW758" s="14" t="s">
        <v>35</v>
      </c>
      <c r="AX758" s="14" t="s">
        <v>86</v>
      </c>
      <c r="AY758" s="217" t="s">
        <v>174</v>
      </c>
    </row>
    <row r="759" spans="1:65" s="2" customFormat="1" ht="55.5" customHeight="1">
      <c r="A759" s="37"/>
      <c r="B759" s="38"/>
      <c r="C759" s="177" t="s">
        <v>1041</v>
      </c>
      <c r="D759" s="177" t="s">
        <v>176</v>
      </c>
      <c r="E759" s="178" t="s">
        <v>1042</v>
      </c>
      <c r="F759" s="179" t="s">
        <v>1043</v>
      </c>
      <c r="G759" s="180" t="s">
        <v>111</v>
      </c>
      <c r="H759" s="181">
        <v>9.6</v>
      </c>
      <c r="I759" s="182"/>
      <c r="J759" s="183">
        <f>ROUND(I759*H759,2)</f>
        <v>0</v>
      </c>
      <c r="K759" s="179" t="s">
        <v>19</v>
      </c>
      <c r="L759" s="42"/>
      <c r="M759" s="184" t="s">
        <v>19</v>
      </c>
      <c r="N759" s="185" t="s">
        <v>49</v>
      </c>
      <c r="O759" s="67"/>
      <c r="P759" s="186">
        <f>O759*H759</f>
        <v>0</v>
      </c>
      <c r="Q759" s="186">
        <v>1.3632690899999999E-2</v>
      </c>
      <c r="R759" s="186">
        <f>Q759*H759</f>
        <v>0.13087383263999999</v>
      </c>
      <c r="S759" s="186">
        <v>0</v>
      </c>
      <c r="T759" s="187">
        <f>S759*H759</f>
        <v>0</v>
      </c>
      <c r="U759" s="37"/>
      <c r="V759" s="37"/>
      <c r="W759" s="37"/>
      <c r="X759" s="37"/>
      <c r="Y759" s="37"/>
      <c r="Z759" s="37"/>
      <c r="AA759" s="37"/>
      <c r="AB759" s="37"/>
      <c r="AC759" s="37"/>
      <c r="AD759" s="37"/>
      <c r="AE759" s="37"/>
      <c r="AR759" s="188" t="s">
        <v>267</v>
      </c>
      <c r="AT759" s="188" t="s">
        <v>176</v>
      </c>
      <c r="AU759" s="188" t="s">
        <v>88</v>
      </c>
      <c r="AY759" s="20" t="s">
        <v>174</v>
      </c>
      <c r="BE759" s="189">
        <f>IF(N759="základní",J759,0)</f>
        <v>0</v>
      </c>
      <c r="BF759" s="189">
        <f>IF(N759="snížená",J759,0)</f>
        <v>0</v>
      </c>
      <c r="BG759" s="189">
        <f>IF(N759="zákl. přenesená",J759,0)</f>
        <v>0</v>
      </c>
      <c r="BH759" s="189">
        <f>IF(N759="sníž. přenesená",J759,0)</f>
        <v>0</v>
      </c>
      <c r="BI759" s="189">
        <f>IF(N759="nulová",J759,0)</f>
        <v>0</v>
      </c>
      <c r="BJ759" s="20" t="s">
        <v>86</v>
      </c>
      <c r="BK759" s="189">
        <f>ROUND(I759*H759,2)</f>
        <v>0</v>
      </c>
      <c r="BL759" s="20" t="s">
        <v>267</v>
      </c>
      <c r="BM759" s="188" t="s">
        <v>1044</v>
      </c>
    </row>
    <row r="760" spans="1:65" s="15" customFormat="1">
      <c r="B760" s="231"/>
      <c r="C760" s="232"/>
      <c r="D760" s="197" t="s">
        <v>195</v>
      </c>
      <c r="E760" s="233" t="s">
        <v>19</v>
      </c>
      <c r="F760" s="234" t="s">
        <v>1032</v>
      </c>
      <c r="G760" s="232"/>
      <c r="H760" s="233" t="s">
        <v>19</v>
      </c>
      <c r="I760" s="235"/>
      <c r="J760" s="232"/>
      <c r="K760" s="232"/>
      <c r="L760" s="236"/>
      <c r="M760" s="237"/>
      <c r="N760" s="238"/>
      <c r="O760" s="238"/>
      <c r="P760" s="238"/>
      <c r="Q760" s="238"/>
      <c r="R760" s="238"/>
      <c r="S760" s="238"/>
      <c r="T760" s="239"/>
      <c r="AT760" s="240" t="s">
        <v>195</v>
      </c>
      <c r="AU760" s="240" t="s">
        <v>88</v>
      </c>
      <c r="AV760" s="15" t="s">
        <v>86</v>
      </c>
      <c r="AW760" s="15" t="s">
        <v>35</v>
      </c>
      <c r="AX760" s="15" t="s">
        <v>78</v>
      </c>
      <c r="AY760" s="240" t="s">
        <v>174</v>
      </c>
    </row>
    <row r="761" spans="1:65" s="13" customFormat="1">
      <c r="B761" s="195"/>
      <c r="C761" s="196"/>
      <c r="D761" s="197" t="s">
        <v>195</v>
      </c>
      <c r="E761" s="198" t="s">
        <v>19</v>
      </c>
      <c r="F761" s="199" t="s">
        <v>1033</v>
      </c>
      <c r="G761" s="196"/>
      <c r="H761" s="200">
        <v>9.6</v>
      </c>
      <c r="I761" s="201"/>
      <c r="J761" s="196"/>
      <c r="K761" s="196"/>
      <c r="L761" s="202"/>
      <c r="M761" s="203"/>
      <c r="N761" s="204"/>
      <c r="O761" s="204"/>
      <c r="P761" s="204"/>
      <c r="Q761" s="204"/>
      <c r="R761" s="204"/>
      <c r="S761" s="204"/>
      <c r="T761" s="205"/>
      <c r="AT761" s="206" t="s">
        <v>195</v>
      </c>
      <c r="AU761" s="206" t="s">
        <v>88</v>
      </c>
      <c r="AV761" s="13" t="s">
        <v>88</v>
      </c>
      <c r="AW761" s="13" t="s">
        <v>35</v>
      </c>
      <c r="AX761" s="13" t="s">
        <v>86</v>
      </c>
      <c r="AY761" s="206" t="s">
        <v>174</v>
      </c>
    </row>
    <row r="762" spans="1:65" s="2" customFormat="1" ht="37.799999999999997" customHeight="1">
      <c r="A762" s="37"/>
      <c r="B762" s="38"/>
      <c r="C762" s="177" t="s">
        <v>1045</v>
      </c>
      <c r="D762" s="177" t="s">
        <v>176</v>
      </c>
      <c r="E762" s="178" t="s">
        <v>1046</v>
      </c>
      <c r="F762" s="179" t="s">
        <v>1047</v>
      </c>
      <c r="G762" s="180" t="s">
        <v>236</v>
      </c>
      <c r="H762" s="181">
        <v>24.6</v>
      </c>
      <c r="I762" s="182"/>
      <c r="J762" s="183">
        <f>ROUND(I762*H762,2)</f>
        <v>0</v>
      </c>
      <c r="K762" s="179" t="s">
        <v>19</v>
      </c>
      <c r="L762" s="42"/>
      <c r="M762" s="184" t="s">
        <v>19</v>
      </c>
      <c r="N762" s="185" t="s">
        <v>49</v>
      </c>
      <c r="O762" s="67"/>
      <c r="P762" s="186">
        <f>O762*H762</f>
        <v>0</v>
      </c>
      <c r="Q762" s="186">
        <v>5.6299999999999996E-3</v>
      </c>
      <c r="R762" s="186">
        <f>Q762*H762</f>
        <v>0.13849800000000001</v>
      </c>
      <c r="S762" s="186">
        <v>0</v>
      </c>
      <c r="T762" s="187">
        <f>S762*H762</f>
        <v>0</v>
      </c>
      <c r="U762" s="37"/>
      <c r="V762" s="37"/>
      <c r="W762" s="37"/>
      <c r="X762" s="37"/>
      <c r="Y762" s="37"/>
      <c r="Z762" s="37"/>
      <c r="AA762" s="37"/>
      <c r="AB762" s="37"/>
      <c r="AC762" s="37"/>
      <c r="AD762" s="37"/>
      <c r="AE762" s="37"/>
      <c r="AR762" s="188" t="s">
        <v>267</v>
      </c>
      <c r="AT762" s="188" t="s">
        <v>176</v>
      </c>
      <c r="AU762" s="188" t="s">
        <v>88</v>
      </c>
      <c r="AY762" s="20" t="s">
        <v>174</v>
      </c>
      <c r="BE762" s="189">
        <f>IF(N762="základní",J762,0)</f>
        <v>0</v>
      </c>
      <c r="BF762" s="189">
        <f>IF(N762="snížená",J762,0)</f>
        <v>0</v>
      </c>
      <c r="BG762" s="189">
        <f>IF(N762="zákl. přenesená",J762,0)</f>
        <v>0</v>
      </c>
      <c r="BH762" s="189">
        <f>IF(N762="sníž. přenesená",J762,0)</f>
        <v>0</v>
      </c>
      <c r="BI762" s="189">
        <f>IF(N762="nulová",J762,0)</f>
        <v>0</v>
      </c>
      <c r="BJ762" s="20" t="s">
        <v>86</v>
      </c>
      <c r="BK762" s="189">
        <f>ROUND(I762*H762,2)</f>
        <v>0</v>
      </c>
      <c r="BL762" s="20" t="s">
        <v>267</v>
      </c>
      <c r="BM762" s="188" t="s">
        <v>1048</v>
      </c>
    </row>
    <row r="763" spans="1:65" s="13" customFormat="1">
      <c r="B763" s="195"/>
      <c r="C763" s="196"/>
      <c r="D763" s="197" t="s">
        <v>195</v>
      </c>
      <c r="E763" s="198" t="s">
        <v>19</v>
      </c>
      <c r="F763" s="199" t="s">
        <v>1049</v>
      </c>
      <c r="G763" s="196"/>
      <c r="H763" s="200">
        <v>24.6</v>
      </c>
      <c r="I763" s="201"/>
      <c r="J763" s="196"/>
      <c r="K763" s="196"/>
      <c r="L763" s="202"/>
      <c r="M763" s="203"/>
      <c r="N763" s="204"/>
      <c r="O763" s="204"/>
      <c r="P763" s="204"/>
      <c r="Q763" s="204"/>
      <c r="R763" s="204"/>
      <c r="S763" s="204"/>
      <c r="T763" s="205"/>
      <c r="AT763" s="206" t="s">
        <v>195</v>
      </c>
      <c r="AU763" s="206" t="s">
        <v>88</v>
      </c>
      <c r="AV763" s="13" t="s">
        <v>88</v>
      </c>
      <c r="AW763" s="13" t="s">
        <v>35</v>
      </c>
      <c r="AX763" s="13" t="s">
        <v>86</v>
      </c>
      <c r="AY763" s="206" t="s">
        <v>174</v>
      </c>
    </row>
    <row r="764" spans="1:65" s="2" customFormat="1" ht="37.799999999999997" customHeight="1">
      <c r="A764" s="37"/>
      <c r="B764" s="38"/>
      <c r="C764" s="177" t="s">
        <v>1050</v>
      </c>
      <c r="D764" s="177" t="s">
        <v>176</v>
      </c>
      <c r="E764" s="178" t="s">
        <v>1051</v>
      </c>
      <c r="F764" s="179" t="s">
        <v>1052</v>
      </c>
      <c r="G764" s="180" t="s">
        <v>111</v>
      </c>
      <c r="H764" s="181">
        <v>16.11</v>
      </c>
      <c r="I764" s="182"/>
      <c r="J764" s="183">
        <f>ROUND(I764*H764,2)</f>
        <v>0</v>
      </c>
      <c r="K764" s="179" t="s">
        <v>19</v>
      </c>
      <c r="L764" s="42"/>
      <c r="M764" s="184" t="s">
        <v>19</v>
      </c>
      <c r="N764" s="185" t="s">
        <v>49</v>
      </c>
      <c r="O764" s="67"/>
      <c r="P764" s="186">
        <f>O764*H764</f>
        <v>0</v>
      </c>
      <c r="Q764" s="186">
        <v>2.472386E-2</v>
      </c>
      <c r="R764" s="186">
        <f>Q764*H764</f>
        <v>0.39830138459999997</v>
      </c>
      <c r="S764" s="186">
        <v>0</v>
      </c>
      <c r="T764" s="187">
        <f>S764*H764</f>
        <v>0</v>
      </c>
      <c r="U764" s="37"/>
      <c r="V764" s="37"/>
      <c r="W764" s="37"/>
      <c r="X764" s="37"/>
      <c r="Y764" s="37"/>
      <c r="Z764" s="37"/>
      <c r="AA764" s="37"/>
      <c r="AB764" s="37"/>
      <c r="AC764" s="37"/>
      <c r="AD764" s="37"/>
      <c r="AE764" s="37"/>
      <c r="AR764" s="188" t="s">
        <v>267</v>
      </c>
      <c r="AT764" s="188" t="s">
        <v>176</v>
      </c>
      <c r="AU764" s="188" t="s">
        <v>88</v>
      </c>
      <c r="AY764" s="20" t="s">
        <v>174</v>
      </c>
      <c r="BE764" s="189">
        <f>IF(N764="základní",J764,0)</f>
        <v>0</v>
      </c>
      <c r="BF764" s="189">
        <f>IF(N764="snížená",J764,0)</f>
        <v>0</v>
      </c>
      <c r="BG764" s="189">
        <f>IF(N764="zákl. přenesená",J764,0)</f>
        <v>0</v>
      </c>
      <c r="BH764" s="189">
        <f>IF(N764="sníž. přenesená",J764,0)</f>
        <v>0</v>
      </c>
      <c r="BI764" s="189">
        <f>IF(N764="nulová",J764,0)</f>
        <v>0</v>
      </c>
      <c r="BJ764" s="20" t="s">
        <v>86</v>
      </c>
      <c r="BK764" s="189">
        <f>ROUND(I764*H764,2)</f>
        <v>0</v>
      </c>
      <c r="BL764" s="20" t="s">
        <v>267</v>
      </c>
      <c r="BM764" s="188" t="s">
        <v>1053</v>
      </c>
    </row>
    <row r="765" spans="1:65" s="13" customFormat="1">
      <c r="B765" s="195"/>
      <c r="C765" s="196"/>
      <c r="D765" s="197" t="s">
        <v>195</v>
      </c>
      <c r="E765" s="198" t="s">
        <v>19</v>
      </c>
      <c r="F765" s="199" t="s">
        <v>1054</v>
      </c>
      <c r="G765" s="196"/>
      <c r="H765" s="200">
        <v>16.11</v>
      </c>
      <c r="I765" s="201"/>
      <c r="J765" s="196"/>
      <c r="K765" s="196"/>
      <c r="L765" s="202"/>
      <c r="M765" s="203"/>
      <c r="N765" s="204"/>
      <c r="O765" s="204"/>
      <c r="P765" s="204"/>
      <c r="Q765" s="204"/>
      <c r="R765" s="204"/>
      <c r="S765" s="204"/>
      <c r="T765" s="205"/>
      <c r="AT765" s="206" t="s">
        <v>195</v>
      </c>
      <c r="AU765" s="206" t="s">
        <v>88</v>
      </c>
      <c r="AV765" s="13" t="s">
        <v>88</v>
      </c>
      <c r="AW765" s="13" t="s">
        <v>35</v>
      </c>
      <c r="AX765" s="13" t="s">
        <v>86</v>
      </c>
      <c r="AY765" s="206" t="s">
        <v>174</v>
      </c>
    </row>
    <row r="766" spans="1:65" s="2" customFormat="1" ht="37.799999999999997" customHeight="1">
      <c r="A766" s="37"/>
      <c r="B766" s="38"/>
      <c r="C766" s="177" t="s">
        <v>1055</v>
      </c>
      <c r="D766" s="177" t="s">
        <v>176</v>
      </c>
      <c r="E766" s="178" t="s">
        <v>1056</v>
      </c>
      <c r="F766" s="179" t="s">
        <v>1057</v>
      </c>
      <c r="G766" s="180" t="s">
        <v>229</v>
      </c>
      <c r="H766" s="181">
        <v>3</v>
      </c>
      <c r="I766" s="182"/>
      <c r="J766" s="183">
        <f>ROUND(I766*H766,2)</f>
        <v>0</v>
      </c>
      <c r="K766" s="179" t="s">
        <v>180</v>
      </c>
      <c r="L766" s="42"/>
      <c r="M766" s="184" t="s">
        <v>19</v>
      </c>
      <c r="N766" s="185" t="s">
        <v>49</v>
      </c>
      <c r="O766" s="67"/>
      <c r="P766" s="186">
        <f>O766*H766</f>
        <v>0</v>
      </c>
      <c r="Q766" s="186">
        <v>4.4000000000000002E-4</v>
      </c>
      <c r="R766" s="186">
        <f>Q766*H766</f>
        <v>1.32E-3</v>
      </c>
      <c r="S766" s="186">
        <v>0</v>
      </c>
      <c r="T766" s="187">
        <f>S766*H766</f>
        <v>0</v>
      </c>
      <c r="U766" s="37"/>
      <c r="V766" s="37"/>
      <c r="W766" s="37"/>
      <c r="X766" s="37"/>
      <c r="Y766" s="37"/>
      <c r="Z766" s="37"/>
      <c r="AA766" s="37"/>
      <c r="AB766" s="37"/>
      <c r="AC766" s="37"/>
      <c r="AD766" s="37"/>
      <c r="AE766" s="37"/>
      <c r="AR766" s="188" t="s">
        <v>267</v>
      </c>
      <c r="AT766" s="188" t="s">
        <v>176</v>
      </c>
      <c r="AU766" s="188" t="s">
        <v>88</v>
      </c>
      <c r="AY766" s="20" t="s">
        <v>174</v>
      </c>
      <c r="BE766" s="189">
        <f>IF(N766="základní",J766,0)</f>
        <v>0</v>
      </c>
      <c r="BF766" s="189">
        <f>IF(N766="snížená",J766,0)</f>
        <v>0</v>
      </c>
      <c r="BG766" s="189">
        <f>IF(N766="zákl. přenesená",J766,0)</f>
        <v>0</v>
      </c>
      <c r="BH766" s="189">
        <f>IF(N766="sníž. přenesená",J766,0)</f>
        <v>0</v>
      </c>
      <c r="BI766" s="189">
        <f>IF(N766="nulová",J766,0)</f>
        <v>0</v>
      </c>
      <c r="BJ766" s="20" t="s">
        <v>86</v>
      </c>
      <c r="BK766" s="189">
        <f>ROUND(I766*H766,2)</f>
        <v>0</v>
      </c>
      <c r="BL766" s="20" t="s">
        <v>267</v>
      </c>
      <c r="BM766" s="188" t="s">
        <v>1058</v>
      </c>
    </row>
    <row r="767" spans="1:65" s="2" customFormat="1">
      <c r="A767" s="37"/>
      <c r="B767" s="38"/>
      <c r="C767" s="39"/>
      <c r="D767" s="190" t="s">
        <v>183</v>
      </c>
      <c r="E767" s="39"/>
      <c r="F767" s="191" t="s">
        <v>1059</v>
      </c>
      <c r="G767" s="39"/>
      <c r="H767" s="39"/>
      <c r="I767" s="192"/>
      <c r="J767" s="39"/>
      <c r="K767" s="39"/>
      <c r="L767" s="42"/>
      <c r="M767" s="193"/>
      <c r="N767" s="194"/>
      <c r="O767" s="67"/>
      <c r="P767" s="67"/>
      <c r="Q767" s="67"/>
      <c r="R767" s="67"/>
      <c r="S767" s="67"/>
      <c r="T767" s="68"/>
      <c r="U767" s="37"/>
      <c r="V767" s="37"/>
      <c r="W767" s="37"/>
      <c r="X767" s="37"/>
      <c r="Y767" s="37"/>
      <c r="Z767" s="37"/>
      <c r="AA767" s="37"/>
      <c r="AB767" s="37"/>
      <c r="AC767" s="37"/>
      <c r="AD767" s="37"/>
      <c r="AE767" s="37"/>
      <c r="AT767" s="20" t="s">
        <v>183</v>
      </c>
      <c r="AU767" s="20" t="s">
        <v>88</v>
      </c>
    </row>
    <row r="768" spans="1:65" s="2" customFormat="1" ht="24.15" customHeight="1">
      <c r="A768" s="37"/>
      <c r="B768" s="38"/>
      <c r="C768" s="218" t="s">
        <v>1060</v>
      </c>
      <c r="D768" s="218" t="s">
        <v>233</v>
      </c>
      <c r="E768" s="219" t="s">
        <v>1061</v>
      </c>
      <c r="F768" s="220" t="s">
        <v>1062</v>
      </c>
      <c r="G768" s="221" t="s">
        <v>229</v>
      </c>
      <c r="H768" s="222">
        <v>3</v>
      </c>
      <c r="I768" s="223"/>
      <c r="J768" s="224">
        <f>ROUND(I768*H768,2)</f>
        <v>0</v>
      </c>
      <c r="K768" s="220" t="s">
        <v>180</v>
      </c>
      <c r="L768" s="225"/>
      <c r="M768" s="226" t="s">
        <v>19</v>
      </c>
      <c r="N768" s="227" t="s">
        <v>49</v>
      </c>
      <c r="O768" s="67"/>
      <c r="P768" s="186">
        <f>O768*H768</f>
        <v>0</v>
      </c>
      <c r="Q768" s="186">
        <v>6.1999999999999998E-3</v>
      </c>
      <c r="R768" s="186">
        <f>Q768*H768</f>
        <v>1.8599999999999998E-2</v>
      </c>
      <c r="S768" s="186">
        <v>0</v>
      </c>
      <c r="T768" s="187">
        <f>S768*H768</f>
        <v>0</v>
      </c>
      <c r="U768" s="37"/>
      <c r="V768" s="37"/>
      <c r="W768" s="37"/>
      <c r="X768" s="37"/>
      <c r="Y768" s="37"/>
      <c r="Z768" s="37"/>
      <c r="AA768" s="37"/>
      <c r="AB768" s="37"/>
      <c r="AC768" s="37"/>
      <c r="AD768" s="37"/>
      <c r="AE768" s="37"/>
      <c r="AR768" s="188" t="s">
        <v>355</v>
      </c>
      <c r="AT768" s="188" t="s">
        <v>233</v>
      </c>
      <c r="AU768" s="188" t="s">
        <v>88</v>
      </c>
      <c r="AY768" s="20" t="s">
        <v>174</v>
      </c>
      <c r="BE768" s="189">
        <f>IF(N768="základní",J768,0)</f>
        <v>0</v>
      </c>
      <c r="BF768" s="189">
        <f>IF(N768="snížená",J768,0)</f>
        <v>0</v>
      </c>
      <c r="BG768" s="189">
        <f>IF(N768="zákl. přenesená",J768,0)</f>
        <v>0</v>
      </c>
      <c r="BH768" s="189">
        <f>IF(N768="sníž. přenesená",J768,0)</f>
        <v>0</v>
      </c>
      <c r="BI768" s="189">
        <f>IF(N768="nulová",J768,0)</f>
        <v>0</v>
      </c>
      <c r="BJ768" s="20" t="s">
        <v>86</v>
      </c>
      <c r="BK768" s="189">
        <f>ROUND(I768*H768,2)</f>
        <v>0</v>
      </c>
      <c r="BL768" s="20" t="s">
        <v>267</v>
      </c>
      <c r="BM768" s="188" t="s">
        <v>1063</v>
      </c>
    </row>
    <row r="769" spans="1:65" s="2" customFormat="1" ht="37.799999999999997" customHeight="1">
      <c r="A769" s="37"/>
      <c r="B769" s="38"/>
      <c r="C769" s="177" t="s">
        <v>1064</v>
      </c>
      <c r="D769" s="177" t="s">
        <v>176</v>
      </c>
      <c r="E769" s="178" t="s">
        <v>1065</v>
      </c>
      <c r="F769" s="179" t="s">
        <v>1066</v>
      </c>
      <c r="G769" s="180" t="s">
        <v>236</v>
      </c>
      <c r="H769" s="181">
        <v>28.64</v>
      </c>
      <c r="I769" s="182"/>
      <c r="J769" s="183">
        <f>ROUND(I769*H769,2)</f>
        <v>0</v>
      </c>
      <c r="K769" s="179" t="s">
        <v>19</v>
      </c>
      <c r="L769" s="42"/>
      <c r="M769" s="184" t="s">
        <v>19</v>
      </c>
      <c r="N769" s="185" t="s">
        <v>49</v>
      </c>
      <c r="O769" s="67"/>
      <c r="P769" s="186">
        <f>O769*H769</f>
        <v>0</v>
      </c>
      <c r="Q769" s="186">
        <v>6.4618000000000002E-3</v>
      </c>
      <c r="R769" s="186">
        <f>Q769*H769</f>
        <v>0.18506595200000001</v>
      </c>
      <c r="S769" s="186">
        <v>0</v>
      </c>
      <c r="T769" s="187">
        <f>S769*H769</f>
        <v>0</v>
      </c>
      <c r="U769" s="37"/>
      <c r="V769" s="37"/>
      <c r="W769" s="37"/>
      <c r="X769" s="37"/>
      <c r="Y769" s="37"/>
      <c r="Z769" s="37"/>
      <c r="AA769" s="37"/>
      <c r="AB769" s="37"/>
      <c r="AC769" s="37"/>
      <c r="AD769" s="37"/>
      <c r="AE769" s="37"/>
      <c r="AR769" s="188" t="s">
        <v>267</v>
      </c>
      <c r="AT769" s="188" t="s">
        <v>176</v>
      </c>
      <c r="AU769" s="188" t="s">
        <v>88</v>
      </c>
      <c r="AY769" s="20" t="s">
        <v>174</v>
      </c>
      <c r="BE769" s="189">
        <f>IF(N769="základní",J769,0)</f>
        <v>0</v>
      </c>
      <c r="BF769" s="189">
        <f>IF(N769="snížená",J769,0)</f>
        <v>0</v>
      </c>
      <c r="BG769" s="189">
        <f>IF(N769="zákl. přenesená",J769,0)</f>
        <v>0</v>
      </c>
      <c r="BH769" s="189">
        <f>IF(N769="sníž. přenesená",J769,0)</f>
        <v>0</v>
      </c>
      <c r="BI769" s="189">
        <f>IF(N769="nulová",J769,0)</f>
        <v>0</v>
      </c>
      <c r="BJ769" s="20" t="s">
        <v>86</v>
      </c>
      <c r="BK769" s="189">
        <f>ROUND(I769*H769,2)</f>
        <v>0</v>
      </c>
      <c r="BL769" s="20" t="s">
        <v>267</v>
      </c>
      <c r="BM769" s="188" t="s">
        <v>1067</v>
      </c>
    </row>
    <row r="770" spans="1:65" s="13" customFormat="1">
      <c r="B770" s="195"/>
      <c r="C770" s="196"/>
      <c r="D770" s="197" t="s">
        <v>195</v>
      </c>
      <c r="E770" s="198" t="s">
        <v>19</v>
      </c>
      <c r="F770" s="199" t="s">
        <v>1068</v>
      </c>
      <c r="G770" s="196"/>
      <c r="H770" s="200">
        <v>28.64</v>
      </c>
      <c r="I770" s="201"/>
      <c r="J770" s="196"/>
      <c r="K770" s="196"/>
      <c r="L770" s="202"/>
      <c r="M770" s="203"/>
      <c r="N770" s="204"/>
      <c r="O770" s="204"/>
      <c r="P770" s="204"/>
      <c r="Q770" s="204"/>
      <c r="R770" s="204"/>
      <c r="S770" s="204"/>
      <c r="T770" s="205"/>
      <c r="AT770" s="206" t="s">
        <v>195</v>
      </c>
      <c r="AU770" s="206" t="s">
        <v>88</v>
      </c>
      <c r="AV770" s="13" t="s">
        <v>88</v>
      </c>
      <c r="AW770" s="13" t="s">
        <v>35</v>
      </c>
      <c r="AX770" s="13" t="s">
        <v>86</v>
      </c>
      <c r="AY770" s="206" t="s">
        <v>174</v>
      </c>
    </row>
    <row r="771" spans="1:65" s="2" customFormat="1" ht="33" customHeight="1">
      <c r="A771" s="37"/>
      <c r="B771" s="38"/>
      <c r="C771" s="177" t="s">
        <v>1069</v>
      </c>
      <c r="D771" s="177" t="s">
        <v>176</v>
      </c>
      <c r="E771" s="178" t="s">
        <v>1070</v>
      </c>
      <c r="F771" s="179" t="s">
        <v>1071</v>
      </c>
      <c r="G771" s="180" t="s">
        <v>229</v>
      </c>
      <c r="H771" s="181">
        <v>4</v>
      </c>
      <c r="I771" s="182"/>
      <c r="J771" s="183">
        <f>ROUND(I771*H771,2)</f>
        <v>0</v>
      </c>
      <c r="K771" s="179" t="s">
        <v>180</v>
      </c>
      <c r="L771" s="42"/>
      <c r="M771" s="184" t="s">
        <v>19</v>
      </c>
      <c r="N771" s="185" t="s">
        <v>49</v>
      </c>
      <c r="O771" s="67"/>
      <c r="P771" s="186">
        <f>O771*H771</f>
        <v>0</v>
      </c>
      <c r="Q771" s="186">
        <v>2.2000000000000001E-4</v>
      </c>
      <c r="R771" s="186">
        <f>Q771*H771</f>
        <v>8.8000000000000003E-4</v>
      </c>
      <c r="S771" s="186">
        <v>0</v>
      </c>
      <c r="T771" s="187">
        <f>S771*H771</f>
        <v>0</v>
      </c>
      <c r="U771" s="37"/>
      <c r="V771" s="37"/>
      <c r="W771" s="37"/>
      <c r="X771" s="37"/>
      <c r="Y771" s="37"/>
      <c r="Z771" s="37"/>
      <c r="AA771" s="37"/>
      <c r="AB771" s="37"/>
      <c r="AC771" s="37"/>
      <c r="AD771" s="37"/>
      <c r="AE771" s="37"/>
      <c r="AR771" s="188" t="s">
        <v>267</v>
      </c>
      <c r="AT771" s="188" t="s">
        <v>176</v>
      </c>
      <c r="AU771" s="188" t="s">
        <v>88</v>
      </c>
      <c r="AY771" s="20" t="s">
        <v>174</v>
      </c>
      <c r="BE771" s="189">
        <f>IF(N771="základní",J771,0)</f>
        <v>0</v>
      </c>
      <c r="BF771" s="189">
        <f>IF(N771="snížená",J771,0)</f>
        <v>0</v>
      </c>
      <c r="BG771" s="189">
        <f>IF(N771="zákl. přenesená",J771,0)</f>
        <v>0</v>
      </c>
      <c r="BH771" s="189">
        <f>IF(N771="sníž. přenesená",J771,0)</f>
        <v>0</v>
      </c>
      <c r="BI771" s="189">
        <f>IF(N771="nulová",J771,0)</f>
        <v>0</v>
      </c>
      <c r="BJ771" s="20" t="s">
        <v>86</v>
      </c>
      <c r="BK771" s="189">
        <f>ROUND(I771*H771,2)</f>
        <v>0</v>
      </c>
      <c r="BL771" s="20" t="s">
        <v>267</v>
      </c>
      <c r="BM771" s="188" t="s">
        <v>1072</v>
      </c>
    </row>
    <row r="772" spans="1:65" s="2" customFormat="1">
      <c r="A772" s="37"/>
      <c r="B772" s="38"/>
      <c r="C772" s="39"/>
      <c r="D772" s="190" t="s">
        <v>183</v>
      </c>
      <c r="E772" s="39"/>
      <c r="F772" s="191" t="s">
        <v>1073</v>
      </c>
      <c r="G772" s="39"/>
      <c r="H772" s="39"/>
      <c r="I772" s="192"/>
      <c r="J772" s="39"/>
      <c r="K772" s="39"/>
      <c r="L772" s="42"/>
      <c r="M772" s="193"/>
      <c r="N772" s="194"/>
      <c r="O772" s="67"/>
      <c r="P772" s="67"/>
      <c r="Q772" s="67"/>
      <c r="R772" s="67"/>
      <c r="S772" s="67"/>
      <c r="T772" s="68"/>
      <c r="U772" s="37"/>
      <c r="V772" s="37"/>
      <c r="W772" s="37"/>
      <c r="X772" s="37"/>
      <c r="Y772" s="37"/>
      <c r="Z772" s="37"/>
      <c r="AA772" s="37"/>
      <c r="AB772" s="37"/>
      <c r="AC772" s="37"/>
      <c r="AD772" s="37"/>
      <c r="AE772" s="37"/>
      <c r="AT772" s="20" t="s">
        <v>183</v>
      </c>
      <c r="AU772" s="20" t="s">
        <v>88</v>
      </c>
    </row>
    <row r="773" spans="1:65" s="2" customFormat="1" ht="33" customHeight="1">
      <c r="A773" s="37"/>
      <c r="B773" s="38"/>
      <c r="C773" s="218" t="s">
        <v>1074</v>
      </c>
      <c r="D773" s="218" t="s">
        <v>233</v>
      </c>
      <c r="E773" s="219" t="s">
        <v>1075</v>
      </c>
      <c r="F773" s="220" t="s">
        <v>1076</v>
      </c>
      <c r="G773" s="221" t="s">
        <v>229</v>
      </c>
      <c r="H773" s="222">
        <v>2</v>
      </c>
      <c r="I773" s="223"/>
      <c r="J773" s="224">
        <f>ROUND(I773*H773,2)</f>
        <v>0</v>
      </c>
      <c r="K773" s="220" t="s">
        <v>19</v>
      </c>
      <c r="L773" s="225"/>
      <c r="M773" s="226" t="s">
        <v>19</v>
      </c>
      <c r="N773" s="227" t="s">
        <v>49</v>
      </c>
      <c r="O773" s="67"/>
      <c r="P773" s="186">
        <f>O773*H773</f>
        <v>0</v>
      </c>
      <c r="Q773" s="186">
        <v>1.521E-2</v>
      </c>
      <c r="R773" s="186">
        <f>Q773*H773</f>
        <v>3.0419999999999999E-2</v>
      </c>
      <c r="S773" s="186">
        <v>0</v>
      </c>
      <c r="T773" s="187">
        <f>S773*H773</f>
        <v>0</v>
      </c>
      <c r="U773" s="37"/>
      <c r="V773" s="37"/>
      <c r="W773" s="37"/>
      <c r="X773" s="37"/>
      <c r="Y773" s="37"/>
      <c r="Z773" s="37"/>
      <c r="AA773" s="37"/>
      <c r="AB773" s="37"/>
      <c r="AC773" s="37"/>
      <c r="AD773" s="37"/>
      <c r="AE773" s="37"/>
      <c r="AR773" s="188" t="s">
        <v>355</v>
      </c>
      <c r="AT773" s="188" t="s">
        <v>233</v>
      </c>
      <c r="AU773" s="188" t="s">
        <v>88</v>
      </c>
      <c r="AY773" s="20" t="s">
        <v>174</v>
      </c>
      <c r="BE773" s="189">
        <f>IF(N773="základní",J773,0)</f>
        <v>0</v>
      </c>
      <c r="BF773" s="189">
        <f>IF(N773="snížená",J773,0)</f>
        <v>0</v>
      </c>
      <c r="BG773" s="189">
        <f>IF(N773="zákl. přenesená",J773,0)</f>
        <v>0</v>
      </c>
      <c r="BH773" s="189">
        <f>IF(N773="sníž. přenesená",J773,0)</f>
        <v>0</v>
      </c>
      <c r="BI773" s="189">
        <f>IF(N773="nulová",J773,0)</f>
        <v>0</v>
      </c>
      <c r="BJ773" s="20" t="s">
        <v>86</v>
      </c>
      <c r="BK773" s="189">
        <f>ROUND(I773*H773,2)</f>
        <v>0</v>
      </c>
      <c r="BL773" s="20" t="s">
        <v>267</v>
      </c>
      <c r="BM773" s="188" t="s">
        <v>1077</v>
      </c>
    </row>
    <row r="774" spans="1:65" s="2" customFormat="1" ht="33" customHeight="1">
      <c r="A774" s="37"/>
      <c r="B774" s="38"/>
      <c r="C774" s="218" t="s">
        <v>1078</v>
      </c>
      <c r="D774" s="218" t="s">
        <v>233</v>
      </c>
      <c r="E774" s="219" t="s">
        <v>1079</v>
      </c>
      <c r="F774" s="220" t="s">
        <v>1080</v>
      </c>
      <c r="G774" s="221" t="s">
        <v>229</v>
      </c>
      <c r="H774" s="222">
        <v>2</v>
      </c>
      <c r="I774" s="223"/>
      <c r="J774" s="224">
        <f>ROUND(I774*H774,2)</f>
        <v>0</v>
      </c>
      <c r="K774" s="220" t="s">
        <v>19</v>
      </c>
      <c r="L774" s="225"/>
      <c r="M774" s="226" t="s">
        <v>19</v>
      </c>
      <c r="N774" s="227" t="s">
        <v>49</v>
      </c>
      <c r="O774" s="67"/>
      <c r="P774" s="186">
        <f>O774*H774</f>
        <v>0</v>
      </c>
      <c r="Q774" s="186">
        <v>1.553E-2</v>
      </c>
      <c r="R774" s="186">
        <f>Q774*H774</f>
        <v>3.1060000000000001E-2</v>
      </c>
      <c r="S774" s="186">
        <v>0</v>
      </c>
      <c r="T774" s="187">
        <f>S774*H774</f>
        <v>0</v>
      </c>
      <c r="U774" s="37"/>
      <c r="V774" s="37"/>
      <c r="W774" s="37"/>
      <c r="X774" s="37"/>
      <c r="Y774" s="37"/>
      <c r="Z774" s="37"/>
      <c r="AA774" s="37"/>
      <c r="AB774" s="37"/>
      <c r="AC774" s="37"/>
      <c r="AD774" s="37"/>
      <c r="AE774" s="37"/>
      <c r="AR774" s="188" t="s">
        <v>355</v>
      </c>
      <c r="AT774" s="188" t="s">
        <v>233</v>
      </c>
      <c r="AU774" s="188" t="s">
        <v>88</v>
      </c>
      <c r="AY774" s="20" t="s">
        <v>174</v>
      </c>
      <c r="BE774" s="189">
        <f>IF(N774="základní",J774,0)</f>
        <v>0</v>
      </c>
      <c r="BF774" s="189">
        <f>IF(N774="snížená",J774,0)</f>
        <v>0</v>
      </c>
      <c r="BG774" s="189">
        <f>IF(N774="zákl. přenesená",J774,0)</f>
        <v>0</v>
      </c>
      <c r="BH774" s="189">
        <f>IF(N774="sníž. přenesená",J774,0)</f>
        <v>0</v>
      </c>
      <c r="BI774" s="189">
        <f>IF(N774="nulová",J774,0)</f>
        <v>0</v>
      </c>
      <c r="BJ774" s="20" t="s">
        <v>86</v>
      </c>
      <c r="BK774" s="189">
        <f>ROUND(I774*H774,2)</f>
        <v>0</v>
      </c>
      <c r="BL774" s="20" t="s">
        <v>267</v>
      </c>
      <c r="BM774" s="188" t="s">
        <v>1081</v>
      </c>
    </row>
    <row r="775" spans="1:65" s="2" customFormat="1" ht="37.799999999999997" customHeight="1">
      <c r="A775" s="37"/>
      <c r="B775" s="38"/>
      <c r="C775" s="177" t="s">
        <v>1082</v>
      </c>
      <c r="D775" s="177" t="s">
        <v>176</v>
      </c>
      <c r="E775" s="178" t="s">
        <v>1083</v>
      </c>
      <c r="F775" s="179" t="s">
        <v>1084</v>
      </c>
      <c r="G775" s="180" t="s">
        <v>229</v>
      </c>
      <c r="H775" s="181">
        <v>4</v>
      </c>
      <c r="I775" s="182"/>
      <c r="J775" s="183">
        <f>ROUND(I775*H775,2)</f>
        <v>0</v>
      </c>
      <c r="K775" s="179" t="s">
        <v>180</v>
      </c>
      <c r="L775" s="42"/>
      <c r="M775" s="184" t="s">
        <v>19</v>
      </c>
      <c r="N775" s="185" t="s">
        <v>49</v>
      </c>
      <c r="O775" s="67"/>
      <c r="P775" s="186">
        <f>O775*H775</f>
        <v>0</v>
      </c>
      <c r="Q775" s="186">
        <v>5.0299999999999997E-3</v>
      </c>
      <c r="R775" s="186">
        <f>Q775*H775</f>
        <v>2.0119999999999999E-2</v>
      </c>
      <c r="S775" s="186">
        <v>0</v>
      </c>
      <c r="T775" s="187">
        <f>S775*H775</f>
        <v>0</v>
      </c>
      <c r="U775" s="37"/>
      <c r="V775" s="37"/>
      <c r="W775" s="37"/>
      <c r="X775" s="37"/>
      <c r="Y775" s="37"/>
      <c r="Z775" s="37"/>
      <c r="AA775" s="37"/>
      <c r="AB775" s="37"/>
      <c r="AC775" s="37"/>
      <c r="AD775" s="37"/>
      <c r="AE775" s="37"/>
      <c r="AR775" s="188" t="s">
        <v>267</v>
      </c>
      <c r="AT775" s="188" t="s">
        <v>176</v>
      </c>
      <c r="AU775" s="188" t="s">
        <v>88</v>
      </c>
      <c r="AY775" s="20" t="s">
        <v>174</v>
      </c>
      <c r="BE775" s="189">
        <f>IF(N775="základní",J775,0)</f>
        <v>0</v>
      </c>
      <c r="BF775" s="189">
        <f>IF(N775="snížená",J775,0)</f>
        <v>0</v>
      </c>
      <c r="BG775" s="189">
        <f>IF(N775="zákl. přenesená",J775,0)</f>
        <v>0</v>
      </c>
      <c r="BH775" s="189">
        <f>IF(N775="sníž. přenesená",J775,0)</f>
        <v>0</v>
      </c>
      <c r="BI775" s="189">
        <f>IF(N775="nulová",J775,0)</f>
        <v>0</v>
      </c>
      <c r="BJ775" s="20" t="s">
        <v>86</v>
      </c>
      <c r="BK775" s="189">
        <f>ROUND(I775*H775,2)</f>
        <v>0</v>
      </c>
      <c r="BL775" s="20" t="s">
        <v>267</v>
      </c>
      <c r="BM775" s="188" t="s">
        <v>1085</v>
      </c>
    </row>
    <row r="776" spans="1:65" s="2" customFormat="1">
      <c r="A776" s="37"/>
      <c r="B776" s="38"/>
      <c r="C776" s="39"/>
      <c r="D776" s="190" t="s">
        <v>183</v>
      </c>
      <c r="E776" s="39"/>
      <c r="F776" s="191" t="s">
        <v>1086</v>
      </c>
      <c r="G776" s="39"/>
      <c r="H776" s="39"/>
      <c r="I776" s="192"/>
      <c r="J776" s="39"/>
      <c r="K776" s="39"/>
      <c r="L776" s="42"/>
      <c r="M776" s="193"/>
      <c r="N776" s="194"/>
      <c r="O776" s="67"/>
      <c r="P776" s="67"/>
      <c r="Q776" s="67"/>
      <c r="R776" s="67"/>
      <c r="S776" s="67"/>
      <c r="T776" s="68"/>
      <c r="U776" s="37"/>
      <c r="V776" s="37"/>
      <c r="W776" s="37"/>
      <c r="X776" s="37"/>
      <c r="Y776" s="37"/>
      <c r="Z776" s="37"/>
      <c r="AA776" s="37"/>
      <c r="AB776" s="37"/>
      <c r="AC776" s="37"/>
      <c r="AD776" s="37"/>
      <c r="AE776" s="37"/>
      <c r="AT776" s="20" t="s">
        <v>183</v>
      </c>
      <c r="AU776" s="20" t="s">
        <v>88</v>
      </c>
    </row>
    <row r="777" spans="1:65" s="2" customFormat="1" ht="33" customHeight="1">
      <c r="A777" s="37"/>
      <c r="B777" s="38"/>
      <c r="C777" s="177" t="s">
        <v>1087</v>
      </c>
      <c r="D777" s="177" t="s">
        <v>176</v>
      </c>
      <c r="E777" s="178" t="s">
        <v>1088</v>
      </c>
      <c r="F777" s="179" t="s">
        <v>1089</v>
      </c>
      <c r="G777" s="180" t="s">
        <v>111</v>
      </c>
      <c r="H777" s="181">
        <v>166.1</v>
      </c>
      <c r="I777" s="182"/>
      <c r="J777" s="183">
        <f>ROUND(I777*H777,2)</f>
        <v>0</v>
      </c>
      <c r="K777" s="179" t="s">
        <v>19</v>
      </c>
      <c r="L777" s="42"/>
      <c r="M777" s="184" t="s">
        <v>19</v>
      </c>
      <c r="N777" s="185" t="s">
        <v>49</v>
      </c>
      <c r="O777" s="67"/>
      <c r="P777" s="186">
        <f>O777*H777</f>
        <v>0</v>
      </c>
      <c r="Q777" s="186">
        <v>3.77095E-2</v>
      </c>
      <c r="R777" s="186">
        <f>Q777*H777</f>
        <v>6.2635479499999995</v>
      </c>
      <c r="S777" s="186">
        <v>0</v>
      </c>
      <c r="T777" s="187">
        <f>S777*H777</f>
        <v>0</v>
      </c>
      <c r="U777" s="37"/>
      <c r="V777" s="37"/>
      <c r="W777" s="37"/>
      <c r="X777" s="37"/>
      <c r="Y777" s="37"/>
      <c r="Z777" s="37"/>
      <c r="AA777" s="37"/>
      <c r="AB777" s="37"/>
      <c r="AC777" s="37"/>
      <c r="AD777" s="37"/>
      <c r="AE777" s="37"/>
      <c r="AR777" s="188" t="s">
        <v>267</v>
      </c>
      <c r="AT777" s="188" t="s">
        <v>176</v>
      </c>
      <c r="AU777" s="188" t="s">
        <v>88</v>
      </c>
      <c r="AY777" s="20" t="s">
        <v>174</v>
      </c>
      <c r="BE777" s="189">
        <f>IF(N777="základní",J777,0)</f>
        <v>0</v>
      </c>
      <c r="BF777" s="189">
        <f>IF(N777="snížená",J777,0)</f>
        <v>0</v>
      </c>
      <c r="BG777" s="189">
        <f>IF(N777="zákl. přenesená",J777,0)</f>
        <v>0</v>
      </c>
      <c r="BH777" s="189">
        <f>IF(N777="sníž. přenesená",J777,0)</f>
        <v>0</v>
      </c>
      <c r="BI777" s="189">
        <f>IF(N777="nulová",J777,0)</f>
        <v>0</v>
      </c>
      <c r="BJ777" s="20" t="s">
        <v>86</v>
      </c>
      <c r="BK777" s="189">
        <f>ROUND(I777*H777,2)</f>
        <v>0</v>
      </c>
      <c r="BL777" s="20" t="s">
        <v>267</v>
      </c>
      <c r="BM777" s="188" t="s">
        <v>1090</v>
      </c>
    </row>
    <row r="778" spans="1:65" s="15" customFormat="1">
      <c r="B778" s="231"/>
      <c r="C778" s="232"/>
      <c r="D778" s="197" t="s">
        <v>195</v>
      </c>
      <c r="E778" s="233" t="s">
        <v>19</v>
      </c>
      <c r="F778" s="234" t="s">
        <v>1032</v>
      </c>
      <c r="G778" s="232"/>
      <c r="H778" s="233" t="s">
        <v>19</v>
      </c>
      <c r="I778" s="235"/>
      <c r="J778" s="232"/>
      <c r="K778" s="232"/>
      <c r="L778" s="236"/>
      <c r="M778" s="237"/>
      <c r="N778" s="238"/>
      <c r="O778" s="238"/>
      <c r="P778" s="238"/>
      <c r="Q778" s="238"/>
      <c r="R778" s="238"/>
      <c r="S778" s="238"/>
      <c r="T778" s="239"/>
      <c r="AT778" s="240" t="s">
        <v>195</v>
      </c>
      <c r="AU778" s="240" t="s">
        <v>88</v>
      </c>
      <c r="AV778" s="15" t="s">
        <v>86</v>
      </c>
      <c r="AW778" s="15" t="s">
        <v>35</v>
      </c>
      <c r="AX778" s="15" t="s">
        <v>78</v>
      </c>
      <c r="AY778" s="240" t="s">
        <v>174</v>
      </c>
    </row>
    <row r="779" spans="1:65" s="13" customFormat="1">
      <c r="B779" s="195"/>
      <c r="C779" s="196"/>
      <c r="D779" s="197" t="s">
        <v>195</v>
      </c>
      <c r="E779" s="198" t="s">
        <v>19</v>
      </c>
      <c r="F779" s="199" t="s">
        <v>1033</v>
      </c>
      <c r="G779" s="196"/>
      <c r="H779" s="200">
        <v>9.6</v>
      </c>
      <c r="I779" s="201"/>
      <c r="J779" s="196"/>
      <c r="K779" s="196"/>
      <c r="L779" s="202"/>
      <c r="M779" s="203"/>
      <c r="N779" s="204"/>
      <c r="O779" s="204"/>
      <c r="P779" s="204"/>
      <c r="Q779" s="204"/>
      <c r="R779" s="204"/>
      <c r="S779" s="204"/>
      <c r="T779" s="205"/>
      <c r="AT779" s="206" t="s">
        <v>195</v>
      </c>
      <c r="AU779" s="206" t="s">
        <v>88</v>
      </c>
      <c r="AV779" s="13" t="s">
        <v>88</v>
      </c>
      <c r="AW779" s="13" t="s">
        <v>35</v>
      </c>
      <c r="AX779" s="13" t="s">
        <v>78</v>
      </c>
      <c r="AY779" s="206" t="s">
        <v>174</v>
      </c>
    </row>
    <row r="780" spans="1:65" s="15" customFormat="1">
      <c r="B780" s="231"/>
      <c r="C780" s="232"/>
      <c r="D780" s="197" t="s">
        <v>195</v>
      </c>
      <c r="E780" s="233" t="s">
        <v>19</v>
      </c>
      <c r="F780" s="234" t="s">
        <v>1034</v>
      </c>
      <c r="G780" s="232"/>
      <c r="H780" s="233" t="s">
        <v>19</v>
      </c>
      <c r="I780" s="235"/>
      <c r="J780" s="232"/>
      <c r="K780" s="232"/>
      <c r="L780" s="236"/>
      <c r="M780" s="237"/>
      <c r="N780" s="238"/>
      <c r="O780" s="238"/>
      <c r="P780" s="238"/>
      <c r="Q780" s="238"/>
      <c r="R780" s="238"/>
      <c r="S780" s="238"/>
      <c r="T780" s="239"/>
      <c r="AT780" s="240" t="s">
        <v>195</v>
      </c>
      <c r="AU780" s="240" t="s">
        <v>88</v>
      </c>
      <c r="AV780" s="15" t="s">
        <v>86</v>
      </c>
      <c r="AW780" s="15" t="s">
        <v>35</v>
      </c>
      <c r="AX780" s="15" t="s">
        <v>78</v>
      </c>
      <c r="AY780" s="240" t="s">
        <v>174</v>
      </c>
    </row>
    <row r="781" spans="1:65" s="13" customFormat="1">
      <c r="B781" s="195"/>
      <c r="C781" s="196"/>
      <c r="D781" s="197" t="s">
        <v>195</v>
      </c>
      <c r="E781" s="198" t="s">
        <v>19</v>
      </c>
      <c r="F781" s="199" t="s">
        <v>1035</v>
      </c>
      <c r="G781" s="196"/>
      <c r="H781" s="200">
        <v>17.8</v>
      </c>
      <c r="I781" s="201"/>
      <c r="J781" s="196"/>
      <c r="K781" s="196"/>
      <c r="L781" s="202"/>
      <c r="M781" s="203"/>
      <c r="N781" s="204"/>
      <c r="O781" s="204"/>
      <c r="P781" s="204"/>
      <c r="Q781" s="204"/>
      <c r="R781" s="204"/>
      <c r="S781" s="204"/>
      <c r="T781" s="205"/>
      <c r="AT781" s="206" t="s">
        <v>195</v>
      </c>
      <c r="AU781" s="206" t="s">
        <v>88</v>
      </c>
      <c r="AV781" s="13" t="s">
        <v>88</v>
      </c>
      <c r="AW781" s="13" t="s">
        <v>35</v>
      </c>
      <c r="AX781" s="13" t="s">
        <v>78</v>
      </c>
      <c r="AY781" s="206" t="s">
        <v>174</v>
      </c>
    </row>
    <row r="782" spans="1:65" s="15" customFormat="1">
      <c r="B782" s="231"/>
      <c r="C782" s="232"/>
      <c r="D782" s="197" t="s">
        <v>195</v>
      </c>
      <c r="E782" s="233" t="s">
        <v>19</v>
      </c>
      <c r="F782" s="234" t="s">
        <v>1036</v>
      </c>
      <c r="G782" s="232"/>
      <c r="H782" s="233" t="s">
        <v>19</v>
      </c>
      <c r="I782" s="235"/>
      <c r="J782" s="232"/>
      <c r="K782" s="232"/>
      <c r="L782" s="236"/>
      <c r="M782" s="237"/>
      <c r="N782" s="238"/>
      <c r="O782" s="238"/>
      <c r="P782" s="238"/>
      <c r="Q782" s="238"/>
      <c r="R782" s="238"/>
      <c r="S782" s="238"/>
      <c r="T782" s="239"/>
      <c r="AT782" s="240" t="s">
        <v>195</v>
      </c>
      <c r="AU782" s="240" t="s">
        <v>88</v>
      </c>
      <c r="AV782" s="15" t="s">
        <v>86</v>
      </c>
      <c r="AW782" s="15" t="s">
        <v>35</v>
      </c>
      <c r="AX782" s="15" t="s">
        <v>78</v>
      </c>
      <c r="AY782" s="240" t="s">
        <v>174</v>
      </c>
    </row>
    <row r="783" spans="1:65" s="13" customFormat="1">
      <c r="B783" s="195"/>
      <c r="C783" s="196"/>
      <c r="D783" s="197" t="s">
        <v>195</v>
      </c>
      <c r="E783" s="198" t="s">
        <v>19</v>
      </c>
      <c r="F783" s="199" t="s">
        <v>1037</v>
      </c>
      <c r="G783" s="196"/>
      <c r="H783" s="200">
        <v>60.5</v>
      </c>
      <c r="I783" s="201"/>
      <c r="J783" s="196"/>
      <c r="K783" s="196"/>
      <c r="L783" s="202"/>
      <c r="M783" s="203"/>
      <c r="N783" s="204"/>
      <c r="O783" s="204"/>
      <c r="P783" s="204"/>
      <c r="Q783" s="204"/>
      <c r="R783" s="204"/>
      <c r="S783" s="204"/>
      <c r="T783" s="205"/>
      <c r="AT783" s="206" t="s">
        <v>195</v>
      </c>
      <c r="AU783" s="206" t="s">
        <v>88</v>
      </c>
      <c r="AV783" s="13" t="s">
        <v>88</v>
      </c>
      <c r="AW783" s="13" t="s">
        <v>35</v>
      </c>
      <c r="AX783" s="13" t="s">
        <v>78</v>
      </c>
      <c r="AY783" s="206" t="s">
        <v>174</v>
      </c>
    </row>
    <row r="784" spans="1:65" s="15" customFormat="1">
      <c r="B784" s="231"/>
      <c r="C784" s="232"/>
      <c r="D784" s="197" t="s">
        <v>195</v>
      </c>
      <c r="E784" s="233" t="s">
        <v>19</v>
      </c>
      <c r="F784" s="234" t="s">
        <v>1038</v>
      </c>
      <c r="G784" s="232"/>
      <c r="H784" s="233" t="s">
        <v>19</v>
      </c>
      <c r="I784" s="235"/>
      <c r="J784" s="232"/>
      <c r="K784" s="232"/>
      <c r="L784" s="236"/>
      <c r="M784" s="237"/>
      <c r="N784" s="238"/>
      <c r="O784" s="238"/>
      <c r="P784" s="238"/>
      <c r="Q784" s="238"/>
      <c r="R784" s="238"/>
      <c r="S784" s="238"/>
      <c r="T784" s="239"/>
      <c r="AT784" s="240" t="s">
        <v>195</v>
      </c>
      <c r="AU784" s="240" t="s">
        <v>88</v>
      </c>
      <c r="AV784" s="15" t="s">
        <v>86</v>
      </c>
      <c r="AW784" s="15" t="s">
        <v>35</v>
      </c>
      <c r="AX784" s="15" t="s">
        <v>78</v>
      </c>
      <c r="AY784" s="240" t="s">
        <v>174</v>
      </c>
    </row>
    <row r="785" spans="1:65" s="13" customFormat="1">
      <c r="B785" s="195"/>
      <c r="C785" s="196"/>
      <c r="D785" s="197" t="s">
        <v>195</v>
      </c>
      <c r="E785" s="198" t="s">
        <v>19</v>
      </c>
      <c r="F785" s="199" t="s">
        <v>1037</v>
      </c>
      <c r="G785" s="196"/>
      <c r="H785" s="200">
        <v>60.5</v>
      </c>
      <c r="I785" s="201"/>
      <c r="J785" s="196"/>
      <c r="K785" s="196"/>
      <c r="L785" s="202"/>
      <c r="M785" s="203"/>
      <c r="N785" s="204"/>
      <c r="O785" s="204"/>
      <c r="P785" s="204"/>
      <c r="Q785" s="204"/>
      <c r="R785" s="204"/>
      <c r="S785" s="204"/>
      <c r="T785" s="205"/>
      <c r="AT785" s="206" t="s">
        <v>195</v>
      </c>
      <c r="AU785" s="206" t="s">
        <v>88</v>
      </c>
      <c r="AV785" s="13" t="s">
        <v>88</v>
      </c>
      <c r="AW785" s="13" t="s">
        <v>35</v>
      </c>
      <c r="AX785" s="13" t="s">
        <v>78</v>
      </c>
      <c r="AY785" s="206" t="s">
        <v>174</v>
      </c>
    </row>
    <row r="786" spans="1:65" s="15" customFormat="1">
      <c r="B786" s="231"/>
      <c r="C786" s="232"/>
      <c r="D786" s="197" t="s">
        <v>195</v>
      </c>
      <c r="E786" s="233" t="s">
        <v>19</v>
      </c>
      <c r="F786" s="234" t="s">
        <v>1039</v>
      </c>
      <c r="G786" s="232"/>
      <c r="H786" s="233" t="s">
        <v>19</v>
      </c>
      <c r="I786" s="235"/>
      <c r="J786" s="232"/>
      <c r="K786" s="232"/>
      <c r="L786" s="236"/>
      <c r="M786" s="237"/>
      <c r="N786" s="238"/>
      <c r="O786" s="238"/>
      <c r="P786" s="238"/>
      <c r="Q786" s="238"/>
      <c r="R786" s="238"/>
      <c r="S786" s="238"/>
      <c r="T786" s="239"/>
      <c r="AT786" s="240" t="s">
        <v>195</v>
      </c>
      <c r="AU786" s="240" t="s">
        <v>88</v>
      </c>
      <c r="AV786" s="15" t="s">
        <v>86</v>
      </c>
      <c r="AW786" s="15" t="s">
        <v>35</v>
      </c>
      <c r="AX786" s="15" t="s">
        <v>78</v>
      </c>
      <c r="AY786" s="240" t="s">
        <v>174</v>
      </c>
    </row>
    <row r="787" spans="1:65" s="13" customFormat="1">
      <c r="B787" s="195"/>
      <c r="C787" s="196"/>
      <c r="D787" s="197" t="s">
        <v>195</v>
      </c>
      <c r="E787" s="198" t="s">
        <v>19</v>
      </c>
      <c r="F787" s="199" t="s">
        <v>1040</v>
      </c>
      <c r="G787" s="196"/>
      <c r="H787" s="200">
        <v>17.7</v>
      </c>
      <c r="I787" s="201"/>
      <c r="J787" s="196"/>
      <c r="K787" s="196"/>
      <c r="L787" s="202"/>
      <c r="M787" s="203"/>
      <c r="N787" s="204"/>
      <c r="O787" s="204"/>
      <c r="P787" s="204"/>
      <c r="Q787" s="204"/>
      <c r="R787" s="204"/>
      <c r="S787" s="204"/>
      <c r="T787" s="205"/>
      <c r="AT787" s="206" t="s">
        <v>195</v>
      </c>
      <c r="AU787" s="206" t="s">
        <v>88</v>
      </c>
      <c r="AV787" s="13" t="s">
        <v>88</v>
      </c>
      <c r="AW787" s="13" t="s">
        <v>35</v>
      </c>
      <c r="AX787" s="13" t="s">
        <v>78</v>
      </c>
      <c r="AY787" s="206" t="s">
        <v>174</v>
      </c>
    </row>
    <row r="788" spans="1:65" s="14" customFormat="1">
      <c r="B788" s="207"/>
      <c r="C788" s="208"/>
      <c r="D788" s="197" t="s">
        <v>195</v>
      </c>
      <c r="E788" s="209" t="s">
        <v>113</v>
      </c>
      <c r="F788" s="210" t="s">
        <v>198</v>
      </c>
      <c r="G788" s="208"/>
      <c r="H788" s="211">
        <v>166.1</v>
      </c>
      <c r="I788" s="212"/>
      <c r="J788" s="208"/>
      <c r="K788" s="208"/>
      <c r="L788" s="213"/>
      <c r="M788" s="214"/>
      <c r="N788" s="215"/>
      <c r="O788" s="215"/>
      <c r="P788" s="215"/>
      <c r="Q788" s="215"/>
      <c r="R788" s="215"/>
      <c r="S788" s="215"/>
      <c r="T788" s="216"/>
      <c r="AT788" s="217" t="s">
        <v>195</v>
      </c>
      <c r="AU788" s="217" t="s">
        <v>88</v>
      </c>
      <c r="AV788" s="14" t="s">
        <v>181</v>
      </c>
      <c r="AW788" s="14" t="s">
        <v>35</v>
      </c>
      <c r="AX788" s="14" t="s">
        <v>86</v>
      </c>
      <c r="AY788" s="217" t="s">
        <v>174</v>
      </c>
    </row>
    <row r="789" spans="1:65" s="2" customFormat="1" ht="37.799999999999997" customHeight="1">
      <c r="A789" s="37"/>
      <c r="B789" s="38"/>
      <c r="C789" s="177" t="s">
        <v>1091</v>
      </c>
      <c r="D789" s="177" t="s">
        <v>176</v>
      </c>
      <c r="E789" s="178" t="s">
        <v>1092</v>
      </c>
      <c r="F789" s="179" t="s">
        <v>1093</v>
      </c>
      <c r="G789" s="180" t="s">
        <v>111</v>
      </c>
      <c r="H789" s="181">
        <v>332.2</v>
      </c>
      <c r="I789" s="182"/>
      <c r="J789" s="183">
        <f>ROUND(I789*H789,2)</f>
        <v>0</v>
      </c>
      <c r="K789" s="179" t="s">
        <v>180</v>
      </c>
      <c r="L789" s="42"/>
      <c r="M789" s="184" t="s">
        <v>19</v>
      </c>
      <c r="N789" s="185" t="s">
        <v>49</v>
      </c>
      <c r="O789" s="67"/>
      <c r="P789" s="186">
        <f>O789*H789</f>
        <v>0</v>
      </c>
      <c r="Q789" s="186">
        <v>5.0000000000000001E-3</v>
      </c>
      <c r="R789" s="186">
        <f>Q789*H789</f>
        <v>1.661</v>
      </c>
      <c r="S789" s="186">
        <v>0</v>
      </c>
      <c r="T789" s="187">
        <f>S789*H789</f>
        <v>0</v>
      </c>
      <c r="U789" s="37"/>
      <c r="V789" s="37"/>
      <c r="W789" s="37"/>
      <c r="X789" s="37"/>
      <c r="Y789" s="37"/>
      <c r="Z789" s="37"/>
      <c r="AA789" s="37"/>
      <c r="AB789" s="37"/>
      <c r="AC789" s="37"/>
      <c r="AD789" s="37"/>
      <c r="AE789" s="37"/>
      <c r="AR789" s="188" t="s">
        <v>267</v>
      </c>
      <c r="AT789" s="188" t="s">
        <v>176</v>
      </c>
      <c r="AU789" s="188" t="s">
        <v>88</v>
      </c>
      <c r="AY789" s="20" t="s">
        <v>174</v>
      </c>
      <c r="BE789" s="189">
        <f>IF(N789="základní",J789,0)</f>
        <v>0</v>
      </c>
      <c r="BF789" s="189">
        <f>IF(N789="snížená",J789,0)</f>
        <v>0</v>
      </c>
      <c r="BG789" s="189">
        <f>IF(N789="zákl. přenesená",J789,0)</f>
        <v>0</v>
      </c>
      <c r="BH789" s="189">
        <f>IF(N789="sníž. přenesená",J789,0)</f>
        <v>0</v>
      </c>
      <c r="BI789" s="189">
        <f>IF(N789="nulová",J789,0)</f>
        <v>0</v>
      </c>
      <c r="BJ789" s="20" t="s">
        <v>86</v>
      </c>
      <c r="BK789" s="189">
        <f>ROUND(I789*H789,2)</f>
        <v>0</v>
      </c>
      <c r="BL789" s="20" t="s">
        <v>267</v>
      </c>
      <c r="BM789" s="188" t="s">
        <v>1094</v>
      </c>
    </row>
    <row r="790" spans="1:65" s="2" customFormat="1">
      <c r="A790" s="37"/>
      <c r="B790" s="38"/>
      <c r="C790" s="39"/>
      <c r="D790" s="190" t="s">
        <v>183</v>
      </c>
      <c r="E790" s="39"/>
      <c r="F790" s="191" t="s">
        <v>1095</v>
      </c>
      <c r="G790" s="39"/>
      <c r="H790" s="39"/>
      <c r="I790" s="192"/>
      <c r="J790" s="39"/>
      <c r="K790" s="39"/>
      <c r="L790" s="42"/>
      <c r="M790" s="193"/>
      <c r="N790" s="194"/>
      <c r="O790" s="67"/>
      <c r="P790" s="67"/>
      <c r="Q790" s="67"/>
      <c r="R790" s="67"/>
      <c r="S790" s="67"/>
      <c r="T790" s="68"/>
      <c r="U790" s="37"/>
      <c r="V790" s="37"/>
      <c r="W790" s="37"/>
      <c r="X790" s="37"/>
      <c r="Y790" s="37"/>
      <c r="Z790" s="37"/>
      <c r="AA790" s="37"/>
      <c r="AB790" s="37"/>
      <c r="AC790" s="37"/>
      <c r="AD790" s="37"/>
      <c r="AE790" s="37"/>
      <c r="AT790" s="20" t="s">
        <v>183</v>
      </c>
      <c r="AU790" s="20" t="s">
        <v>88</v>
      </c>
    </row>
    <row r="791" spans="1:65" s="13" customFormat="1">
      <c r="B791" s="195"/>
      <c r="C791" s="196"/>
      <c r="D791" s="197" t="s">
        <v>195</v>
      </c>
      <c r="E791" s="198" t="s">
        <v>19</v>
      </c>
      <c r="F791" s="199" t="s">
        <v>113</v>
      </c>
      <c r="G791" s="196"/>
      <c r="H791" s="200">
        <v>166.1</v>
      </c>
      <c r="I791" s="201"/>
      <c r="J791" s="196"/>
      <c r="K791" s="196"/>
      <c r="L791" s="202"/>
      <c r="M791" s="203"/>
      <c r="N791" s="204"/>
      <c r="O791" s="204"/>
      <c r="P791" s="204"/>
      <c r="Q791" s="204"/>
      <c r="R791" s="204"/>
      <c r="S791" s="204"/>
      <c r="T791" s="205"/>
      <c r="AT791" s="206" t="s">
        <v>195</v>
      </c>
      <c r="AU791" s="206" t="s">
        <v>88</v>
      </c>
      <c r="AV791" s="13" t="s">
        <v>88</v>
      </c>
      <c r="AW791" s="13" t="s">
        <v>35</v>
      </c>
      <c r="AX791" s="13" t="s">
        <v>86</v>
      </c>
      <c r="AY791" s="206" t="s">
        <v>174</v>
      </c>
    </row>
    <row r="792" spans="1:65" s="2" customFormat="1">
      <c r="A792" s="37"/>
      <c r="B792" s="38"/>
      <c r="C792" s="39"/>
      <c r="D792" s="197" t="s">
        <v>360</v>
      </c>
      <c r="E792" s="39"/>
      <c r="F792" s="228" t="s">
        <v>1096</v>
      </c>
      <c r="G792" s="39"/>
      <c r="H792" s="39"/>
      <c r="I792" s="39"/>
      <c r="J792" s="39"/>
      <c r="K792" s="39"/>
      <c r="L792" s="42"/>
      <c r="M792" s="193"/>
      <c r="N792" s="194"/>
      <c r="O792" s="67"/>
      <c r="P792" s="67"/>
      <c r="Q792" s="67"/>
      <c r="R792" s="67"/>
      <c r="S792" s="67"/>
      <c r="T792" s="68"/>
      <c r="U792" s="37"/>
      <c r="V792" s="37"/>
      <c r="W792" s="37"/>
      <c r="X792" s="37"/>
      <c r="Y792" s="37"/>
      <c r="Z792" s="37"/>
      <c r="AA792" s="37"/>
      <c r="AB792" s="37"/>
      <c r="AC792" s="37"/>
      <c r="AD792" s="37"/>
      <c r="AE792" s="37"/>
      <c r="AU792" s="20" t="s">
        <v>88</v>
      </c>
    </row>
    <row r="793" spans="1:65" s="2" customFormat="1">
      <c r="A793" s="37"/>
      <c r="B793" s="38"/>
      <c r="C793" s="39"/>
      <c r="D793" s="197" t="s">
        <v>360</v>
      </c>
      <c r="E793" s="39"/>
      <c r="F793" s="229" t="s">
        <v>1032</v>
      </c>
      <c r="G793" s="39"/>
      <c r="H793" s="230">
        <v>0</v>
      </c>
      <c r="I793" s="39"/>
      <c r="J793" s="39"/>
      <c r="K793" s="39"/>
      <c r="L793" s="42"/>
      <c r="M793" s="193"/>
      <c r="N793" s="194"/>
      <c r="O793" s="67"/>
      <c r="P793" s="67"/>
      <c r="Q793" s="67"/>
      <c r="R793" s="67"/>
      <c r="S793" s="67"/>
      <c r="T793" s="68"/>
      <c r="U793" s="37"/>
      <c r="V793" s="37"/>
      <c r="W793" s="37"/>
      <c r="X793" s="37"/>
      <c r="Y793" s="37"/>
      <c r="Z793" s="37"/>
      <c r="AA793" s="37"/>
      <c r="AB793" s="37"/>
      <c r="AC793" s="37"/>
      <c r="AD793" s="37"/>
      <c r="AE793" s="37"/>
      <c r="AU793" s="20" t="s">
        <v>88</v>
      </c>
    </row>
    <row r="794" spans="1:65" s="2" customFormat="1">
      <c r="A794" s="37"/>
      <c r="B794" s="38"/>
      <c r="C794" s="39"/>
      <c r="D794" s="197" t="s">
        <v>360</v>
      </c>
      <c r="E794" s="39"/>
      <c r="F794" s="229" t="s">
        <v>1033</v>
      </c>
      <c r="G794" s="39"/>
      <c r="H794" s="230">
        <v>9.6</v>
      </c>
      <c r="I794" s="39"/>
      <c r="J794" s="39"/>
      <c r="K794" s="39"/>
      <c r="L794" s="42"/>
      <c r="M794" s="193"/>
      <c r="N794" s="194"/>
      <c r="O794" s="67"/>
      <c r="P794" s="67"/>
      <c r="Q794" s="67"/>
      <c r="R794" s="67"/>
      <c r="S794" s="67"/>
      <c r="T794" s="68"/>
      <c r="U794" s="37"/>
      <c r="V794" s="37"/>
      <c r="W794" s="37"/>
      <c r="X794" s="37"/>
      <c r="Y794" s="37"/>
      <c r="Z794" s="37"/>
      <c r="AA794" s="37"/>
      <c r="AB794" s="37"/>
      <c r="AC794" s="37"/>
      <c r="AD794" s="37"/>
      <c r="AE794" s="37"/>
      <c r="AU794" s="20" t="s">
        <v>88</v>
      </c>
    </row>
    <row r="795" spans="1:65" s="2" customFormat="1">
      <c r="A795" s="37"/>
      <c r="B795" s="38"/>
      <c r="C795" s="39"/>
      <c r="D795" s="197" t="s">
        <v>360</v>
      </c>
      <c r="E795" s="39"/>
      <c r="F795" s="229" t="s">
        <v>1034</v>
      </c>
      <c r="G795" s="39"/>
      <c r="H795" s="230">
        <v>0</v>
      </c>
      <c r="I795" s="39"/>
      <c r="J795" s="39"/>
      <c r="K795" s="39"/>
      <c r="L795" s="42"/>
      <c r="M795" s="193"/>
      <c r="N795" s="194"/>
      <c r="O795" s="67"/>
      <c r="P795" s="67"/>
      <c r="Q795" s="67"/>
      <c r="R795" s="67"/>
      <c r="S795" s="67"/>
      <c r="T795" s="68"/>
      <c r="U795" s="37"/>
      <c r="V795" s="37"/>
      <c r="W795" s="37"/>
      <c r="X795" s="37"/>
      <c r="Y795" s="37"/>
      <c r="Z795" s="37"/>
      <c r="AA795" s="37"/>
      <c r="AB795" s="37"/>
      <c r="AC795" s="37"/>
      <c r="AD795" s="37"/>
      <c r="AE795" s="37"/>
      <c r="AU795" s="20" t="s">
        <v>88</v>
      </c>
    </row>
    <row r="796" spans="1:65" s="2" customFormat="1">
      <c r="A796" s="37"/>
      <c r="B796" s="38"/>
      <c r="C796" s="39"/>
      <c r="D796" s="197" t="s">
        <v>360</v>
      </c>
      <c r="E796" s="39"/>
      <c r="F796" s="229" t="s">
        <v>1035</v>
      </c>
      <c r="G796" s="39"/>
      <c r="H796" s="230">
        <v>17.8</v>
      </c>
      <c r="I796" s="39"/>
      <c r="J796" s="39"/>
      <c r="K796" s="39"/>
      <c r="L796" s="42"/>
      <c r="M796" s="193"/>
      <c r="N796" s="194"/>
      <c r="O796" s="67"/>
      <c r="P796" s="67"/>
      <c r="Q796" s="67"/>
      <c r="R796" s="67"/>
      <c r="S796" s="67"/>
      <c r="T796" s="68"/>
      <c r="U796" s="37"/>
      <c r="V796" s="37"/>
      <c r="W796" s="37"/>
      <c r="X796" s="37"/>
      <c r="Y796" s="37"/>
      <c r="Z796" s="37"/>
      <c r="AA796" s="37"/>
      <c r="AB796" s="37"/>
      <c r="AC796" s="37"/>
      <c r="AD796" s="37"/>
      <c r="AE796" s="37"/>
      <c r="AU796" s="20" t="s">
        <v>88</v>
      </c>
    </row>
    <row r="797" spans="1:65" s="2" customFormat="1">
      <c r="A797" s="37"/>
      <c r="B797" s="38"/>
      <c r="C797" s="39"/>
      <c r="D797" s="197" t="s">
        <v>360</v>
      </c>
      <c r="E797" s="39"/>
      <c r="F797" s="229" t="s">
        <v>1036</v>
      </c>
      <c r="G797" s="39"/>
      <c r="H797" s="230">
        <v>0</v>
      </c>
      <c r="I797" s="39"/>
      <c r="J797" s="39"/>
      <c r="K797" s="39"/>
      <c r="L797" s="42"/>
      <c r="M797" s="193"/>
      <c r="N797" s="194"/>
      <c r="O797" s="67"/>
      <c r="P797" s="67"/>
      <c r="Q797" s="67"/>
      <c r="R797" s="67"/>
      <c r="S797" s="67"/>
      <c r="T797" s="68"/>
      <c r="U797" s="37"/>
      <c r="V797" s="37"/>
      <c r="W797" s="37"/>
      <c r="X797" s="37"/>
      <c r="Y797" s="37"/>
      <c r="Z797" s="37"/>
      <c r="AA797" s="37"/>
      <c r="AB797" s="37"/>
      <c r="AC797" s="37"/>
      <c r="AD797" s="37"/>
      <c r="AE797" s="37"/>
      <c r="AU797" s="20" t="s">
        <v>88</v>
      </c>
    </row>
    <row r="798" spans="1:65" s="2" customFormat="1">
      <c r="A798" s="37"/>
      <c r="B798" s="38"/>
      <c r="C798" s="39"/>
      <c r="D798" s="197" t="s">
        <v>360</v>
      </c>
      <c r="E798" s="39"/>
      <c r="F798" s="229" t="s">
        <v>1037</v>
      </c>
      <c r="G798" s="39"/>
      <c r="H798" s="230">
        <v>60.5</v>
      </c>
      <c r="I798" s="39"/>
      <c r="J798" s="39"/>
      <c r="K798" s="39"/>
      <c r="L798" s="42"/>
      <c r="M798" s="193"/>
      <c r="N798" s="194"/>
      <c r="O798" s="67"/>
      <c r="P798" s="67"/>
      <c r="Q798" s="67"/>
      <c r="R798" s="67"/>
      <c r="S798" s="67"/>
      <c r="T798" s="68"/>
      <c r="U798" s="37"/>
      <c r="V798" s="37"/>
      <c r="W798" s="37"/>
      <c r="X798" s="37"/>
      <c r="Y798" s="37"/>
      <c r="Z798" s="37"/>
      <c r="AA798" s="37"/>
      <c r="AB798" s="37"/>
      <c r="AC798" s="37"/>
      <c r="AD798" s="37"/>
      <c r="AE798" s="37"/>
      <c r="AU798" s="20" t="s">
        <v>88</v>
      </c>
    </row>
    <row r="799" spans="1:65" s="2" customFormat="1">
      <c r="A799" s="37"/>
      <c r="B799" s="38"/>
      <c r="C799" s="39"/>
      <c r="D799" s="197" t="s">
        <v>360</v>
      </c>
      <c r="E799" s="39"/>
      <c r="F799" s="229" t="s">
        <v>1038</v>
      </c>
      <c r="G799" s="39"/>
      <c r="H799" s="230">
        <v>0</v>
      </c>
      <c r="I799" s="39"/>
      <c r="J799" s="39"/>
      <c r="K799" s="39"/>
      <c r="L799" s="42"/>
      <c r="M799" s="193"/>
      <c r="N799" s="194"/>
      <c r="O799" s="67"/>
      <c r="P799" s="67"/>
      <c r="Q799" s="67"/>
      <c r="R799" s="67"/>
      <c r="S799" s="67"/>
      <c r="T799" s="68"/>
      <c r="U799" s="37"/>
      <c r="V799" s="37"/>
      <c r="W799" s="37"/>
      <c r="X799" s="37"/>
      <c r="Y799" s="37"/>
      <c r="Z799" s="37"/>
      <c r="AA799" s="37"/>
      <c r="AB799" s="37"/>
      <c r="AC799" s="37"/>
      <c r="AD799" s="37"/>
      <c r="AE799" s="37"/>
      <c r="AU799" s="20" t="s">
        <v>88</v>
      </c>
    </row>
    <row r="800" spans="1:65" s="2" customFormat="1">
      <c r="A800" s="37"/>
      <c r="B800" s="38"/>
      <c r="C800" s="39"/>
      <c r="D800" s="197" t="s">
        <v>360</v>
      </c>
      <c r="E800" s="39"/>
      <c r="F800" s="229" t="s">
        <v>1037</v>
      </c>
      <c r="G800" s="39"/>
      <c r="H800" s="230">
        <v>60.5</v>
      </c>
      <c r="I800" s="39"/>
      <c r="J800" s="39"/>
      <c r="K800" s="39"/>
      <c r="L800" s="42"/>
      <c r="M800" s="193"/>
      <c r="N800" s="194"/>
      <c r="O800" s="67"/>
      <c r="P800" s="67"/>
      <c r="Q800" s="67"/>
      <c r="R800" s="67"/>
      <c r="S800" s="67"/>
      <c r="T800" s="68"/>
      <c r="U800" s="37"/>
      <c r="V800" s="37"/>
      <c r="W800" s="37"/>
      <c r="X800" s="37"/>
      <c r="Y800" s="37"/>
      <c r="Z800" s="37"/>
      <c r="AA800" s="37"/>
      <c r="AB800" s="37"/>
      <c r="AC800" s="37"/>
      <c r="AD800" s="37"/>
      <c r="AE800" s="37"/>
      <c r="AU800" s="20" t="s">
        <v>88</v>
      </c>
    </row>
    <row r="801" spans="1:65" s="2" customFormat="1">
      <c r="A801" s="37"/>
      <c r="B801" s="38"/>
      <c r="C801" s="39"/>
      <c r="D801" s="197" t="s">
        <v>360</v>
      </c>
      <c r="E801" s="39"/>
      <c r="F801" s="229" t="s">
        <v>1039</v>
      </c>
      <c r="G801" s="39"/>
      <c r="H801" s="230">
        <v>0</v>
      </c>
      <c r="I801" s="39"/>
      <c r="J801" s="39"/>
      <c r="K801" s="39"/>
      <c r="L801" s="42"/>
      <c r="M801" s="193"/>
      <c r="N801" s="194"/>
      <c r="O801" s="67"/>
      <c r="P801" s="67"/>
      <c r="Q801" s="67"/>
      <c r="R801" s="67"/>
      <c r="S801" s="67"/>
      <c r="T801" s="68"/>
      <c r="U801" s="37"/>
      <c r="V801" s="37"/>
      <c r="W801" s="37"/>
      <c r="X801" s="37"/>
      <c r="Y801" s="37"/>
      <c r="Z801" s="37"/>
      <c r="AA801" s="37"/>
      <c r="AB801" s="37"/>
      <c r="AC801" s="37"/>
      <c r="AD801" s="37"/>
      <c r="AE801" s="37"/>
      <c r="AU801" s="20" t="s">
        <v>88</v>
      </c>
    </row>
    <row r="802" spans="1:65" s="2" customFormat="1">
      <c r="A802" s="37"/>
      <c r="B802" s="38"/>
      <c r="C802" s="39"/>
      <c r="D802" s="197" t="s">
        <v>360</v>
      </c>
      <c r="E802" s="39"/>
      <c r="F802" s="229" t="s">
        <v>1040</v>
      </c>
      <c r="G802" s="39"/>
      <c r="H802" s="230">
        <v>17.7</v>
      </c>
      <c r="I802" s="39"/>
      <c r="J802" s="39"/>
      <c r="K802" s="39"/>
      <c r="L802" s="42"/>
      <c r="M802" s="193"/>
      <c r="N802" s="194"/>
      <c r="O802" s="67"/>
      <c r="P802" s="67"/>
      <c r="Q802" s="67"/>
      <c r="R802" s="67"/>
      <c r="S802" s="67"/>
      <c r="T802" s="68"/>
      <c r="U802" s="37"/>
      <c r="V802" s="37"/>
      <c r="W802" s="37"/>
      <c r="X802" s="37"/>
      <c r="Y802" s="37"/>
      <c r="Z802" s="37"/>
      <c r="AA802" s="37"/>
      <c r="AB802" s="37"/>
      <c r="AC802" s="37"/>
      <c r="AD802" s="37"/>
      <c r="AE802" s="37"/>
      <c r="AU802" s="20" t="s">
        <v>88</v>
      </c>
    </row>
    <row r="803" spans="1:65" s="2" customFormat="1">
      <c r="A803" s="37"/>
      <c r="B803" s="38"/>
      <c r="C803" s="39"/>
      <c r="D803" s="197" t="s">
        <v>360</v>
      </c>
      <c r="E803" s="39"/>
      <c r="F803" s="229" t="s">
        <v>198</v>
      </c>
      <c r="G803" s="39"/>
      <c r="H803" s="230">
        <v>166.1</v>
      </c>
      <c r="I803" s="39"/>
      <c r="J803" s="39"/>
      <c r="K803" s="39"/>
      <c r="L803" s="42"/>
      <c r="M803" s="193"/>
      <c r="N803" s="194"/>
      <c r="O803" s="67"/>
      <c r="P803" s="67"/>
      <c r="Q803" s="67"/>
      <c r="R803" s="67"/>
      <c r="S803" s="67"/>
      <c r="T803" s="68"/>
      <c r="U803" s="37"/>
      <c r="V803" s="37"/>
      <c r="W803" s="37"/>
      <c r="X803" s="37"/>
      <c r="Y803" s="37"/>
      <c r="Z803" s="37"/>
      <c r="AA803" s="37"/>
      <c r="AB803" s="37"/>
      <c r="AC803" s="37"/>
      <c r="AD803" s="37"/>
      <c r="AE803" s="37"/>
      <c r="AU803" s="20" t="s">
        <v>88</v>
      </c>
    </row>
    <row r="804" spans="1:65" s="13" customFormat="1">
      <c r="B804" s="195"/>
      <c r="C804" s="196"/>
      <c r="D804" s="197" t="s">
        <v>195</v>
      </c>
      <c r="E804" s="196"/>
      <c r="F804" s="199" t="s">
        <v>1097</v>
      </c>
      <c r="G804" s="196"/>
      <c r="H804" s="200">
        <v>332.2</v>
      </c>
      <c r="I804" s="201"/>
      <c r="J804" s="196"/>
      <c r="K804" s="196"/>
      <c r="L804" s="202"/>
      <c r="M804" s="203"/>
      <c r="N804" s="204"/>
      <c r="O804" s="204"/>
      <c r="P804" s="204"/>
      <c r="Q804" s="204"/>
      <c r="R804" s="204"/>
      <c r="S804" s="204"/>
      <c r="T804" s="205"/>
      <c r="AT804" s="206" t="s">
        <v>195</v>
      </c>
      <c r="AU804" s="206" t="s">
        <v>88</v>
      </c>
      <c r="AV804" s="13" t="s">
        <v>88</v>
      </c>
      <c r="AW804" s="13" t="s">
        <v>4</v>
      </c>
      <c r="AX804" s="13" t="s">
        <v>86</v>
      </c>
      <c r="AY804" s="206" t="s">
        <v>174</v>
      </c>
    </row>
    <row r="805" spans="1:65" s="2" customFormat="1" ht="37.799999999999997" customHeight="1">
      <c r="A805" s="37"/>
      <c r="B805" s="38"/>
      <c r="C805" s="177" t="s">
        <v>1098</v>
      </c>
      <c r="D805" s="177" t="s">
        <v>176</v>
      </c>
      <c r="E805" s="178" t="s">
        <v>1099</v>
      </c>
      <c r="F805" s="179" t="s">
        <v>1100</v>
      </c>
      <c r="G805" s="180" t="s">
        <v>111</v>
      </c>
      <c r="H805" s="181">
        <v>166.1</v>
      </c>
      <c r="I805" s="182"/>
      <c r="J805" s="183">
        <f>ROUND(I805*H805,2)</f>
        <v>0</v>
      </c>
      <c r="K805" s="179" t="s">
        <v>19</v>
      </c>
      <c r="L805" s="42"/>
      <c r="M805" s="184" t="s">
        <v>19</v>
      </c>
      <c r="N805" s="185" t="s">
        <v>49</v>
      </c>
      <c r="O805" s="67"/>
      <c r="P805" s="186">
        <f>O805*H805</f>
        <v>0</v>
      </c>
      <c r="Q805" s="186">
        <v>1.47995E-2</v>
      </c>
      <c r="R805" s="186">
        <f>Q805*H805</f>
        <v>2.45819695</v>
      </c>
      <c r="S805" s="186">
        <v>0</v>
      </c>
      <c r="T805" s="187">
        <f>S805*H805</f>
        <v>0</v>
      </c>
      <c r="U805" s="37"/>
      <c r="V805" s="37"/>
      <c r="W805" s="37"/>
      <c r="X805" s="37"/>
      <c r="Y805" s="37"/>
      <c r="Z805" s="37"/>
      <c r="AA805" s="37"/>
      <c r="AB805" s="37"/>
      <c r="AC805" s="37"/>
      <c r="AD805" s="37"/>
      <c r="AE805" s="37"/>
      <c r="AR805" s="188" t="s">
        <v>267</v>
      </c>
      <c r="AT805" s="188" t="s">
        <v>176</v>
      </c>
      <c r="AU805" s="188" t="s">
        <v>88</v>
      </c>
      <c r="AY805" s="20" t="s">
        <v>174</v>
      </c>
      <c r="BE805" s="189">
        <f>IF(N805="základní",J805,0)</f>
        <v>0</v>
      </c>
      <c r="BF805" s="189">
        <f>IF(N805="snížená",J805,0)</f>
        <v>0</v>
      </c>
      <c r="BG805" s="189">
        <f>IF(N805="zákl. přenesená",J805,0)</f>
        <v>0</v>
      </c>
      <c r="BH805" s="189">
        <f>IF(N805="sníž. přenesená",J805,0)</f>
        <v>0</v>
      </c>
      <c r="BI805" s="189">
        <f>IF(N805="nulová",J805,0)</f>
        <v>0</v>
      </c>
      <c r="BJ805" s="20" t="s">
        <v>86</v>
      </c>
      <c r="BK805" s="189">
        <f>ROUND(I805*H805,2)</f>
        <v>0</v>
      </c>
      <c r="BL805" s="20" t="s">
        <v>267</v>
      </c>
      <c r="BM805" s="188" t="s">
        <v>1101</v>
      </c>
    </row>
    <row r="806" spans="1:65" s="13" customFormat="1">
      <c r="B806" s="195"/>
      <c r="C806" s="196"/>
      <c r="D806" s="197" t="s">
        <v>195</v>
      </c>
      <c r="E806" s="198" t="s">
        <v>19</v>
      </c>
      <c r="F806" s="199" t="s">
        <v>113</v>
      </c>
      <c r="G806" s="196"/>
      <c r="H806" s="200">
        <v>166.1</v>
      </c>
      <c r="I806" s="201"/>
      <c r="J806" s="196"/>
      <c r="K806" s="196"/>
      <c r="L806" s="202"/>
      <c r="M806" s="203"/>
      <c r="N806" s="204"/>
      <c r="O806" s="204"/>
      <c r="P806" s="204"/>
      <c r="Q806" s="204"/>
      <c r="R806" s="204"/>
      <c r="S806" s="204"/>
      <c r="T806" s="205"/>
      <c r="AT806" s="206" t="s">
        <v>195</v>
      </c>
      <c r="AU806" s="206" t="s">
        <v>88</v>
      </c>
      <c r="AV806" s="13" t="s">
        <v>88</v>
      </c>
      <c r="AW806" s="13" t="s">
        <v>35</v>
      </c>
      <c r="AX806" s="13" t="s">
        <v>86</v>
      </c>
      <c r="AY806" s="206" t="s">
        <v>174</v>
      </c>
    </row>
    <row r="807" spans="1:65" s="2" customFormat="1">
      <c r="A807" s="37"/>
      <c r="B807" s="38"/>
      <c r="C807" s="39"/>
      <c r="D807" s="197" t="s">
        <v>360</v>
      </c>
      <c r="E807" s="39"/>
      <c r="F807" s="228" t="s">
        <v>1096</v>
      </c>
      <c r="G807" s="39"/>
      <c r="H807" s="39"/>
      <c r="I807" s="39"/>
      <c r="J807" s="39"/>
      <c r="K807" s="39"/>
      <c r="L807" s="42"/>
      <c r="M807" s="193"/>
      <c r="N807" s="194"/>
      <c r="O807" s="67"/>
      <c r="P807" s="67"/>
      <c r="Q807" s="67"/>
      <c r="R807" s="67"/>
      <c r="S807" s="67"/>
      <c r="T807" s="68"/>
      <c r="U807" s="37"/>
      <c r="V807" s="37"/>
      <c r="W807" s="37"/>
      <c r="X807" s="37"/>
      <c r="Y807" s="37"/>
      <c r="Z807" s="37"/>
      <c r="AA807" s="37"/>
      <c r="AB807" s="37"/>
      <c r="AC807" s="37"/>
      <c r="AD807" s="37"/>
      <c r="AE807" s="37"/>
      <c r="AU807" s="20" t="s">
        <v>88</v>
      </c>
    </row>
    <row r="808" spans="1:65" s="2" customFormat="1">
      <c r="A808" s="37"/>
      <c r="B808" s="38"/>
      <c r="C808" s="39"/>
      <c r="D808" s="197" t="s">
        <v>360</v>
      </c>
      <c r="E808" s="39"/>
      <c r="F808" s="229" t="s">
        <v>1032</v>
      </c>
      <c r="G808" s="39"/>
      <c r="H808" s="230">
        <v>0</v>
      </c>
      <c r="I808" s="39"/>
      <c r="J808" s="39"/>
      <c r="K808" s="39"/>
      <c r="L808" s="42"/>
      <c r="M808" s="193"/>
      <c r="N808" s="194"/>
      <c r="O808" s="67"/>
      <c r="P808" s="67"/>
      <c r="Q808" s="67"/>
      <c r="R808" s="67"/>
      <c r="S808" s="67"/>
      <c r="T808" s="68"/>
      <c r="U808" s="37"/>
      <c r="V808" s="37"/>
      <c r="W808" s="37"/>
      <c r="X808" s="37"/>
      <c r="Y808" s="37"/>
      <c r="Z808" s="37"/>
      <c r="AA808" s="37"/>
      <c r="AB808" s="37"/>
      <c r="AC808" s="37"/>
      <c r="AD808" s="37"/>
      <c r="AE808" s="37"/>
      <c r="AU808" s="20" t="s">
        <v>88</v>
      </c>
    </row>
    <row r="809" spans="1:65" s="2" customFormat="1">
      <c r="A809" s="37"/>
      <c r="B809" s="38"/>
      <c r="C809" s="39"/>
      <c r="D809" s="197" t="s">
        <v>360</v>
      </c>
      <c r="E809" s="39"/>
      <c r="F809" s="229" t="s">
        <v>1033</v>
      </c>
      <c r="G809" s="39"/>
      <c r="H809" s="230">
        <v>9.6</v>
      </c>
      <c r="I809" s="39"/>
      <c r="J809" s="39"/>
      <c r="K809" s="39"/>
      <c r="L809" s="42"/>
      <c r="M809" s="193"/>
      <c r="N809" s="194"/>
      <c r="O809" s="67"/>
      <c r="P809" s="67"/>
      <c r="Q809" s="67"/>
      <c r="R809" s="67"/>
      <c r="S809" s="67"/>
      <c r="T809" s="68"/>
      <c r="U809" s="37"/>
      <c r="V809" s="37"/>
      <c r="W809" s="37"/>
      <c r="X809" s="37"/>
      <c r="Y809" s="37"/>
      <c r="Z809" s="37"/>
      <c r="AA809" s="37"/>
      <c r="AB809" s="37"/>
      <c r="AC809" s="37"/>
      <c r="AD809" s="37"/>
      <c r="AE809" s="37"/>
      <c r="AU809" s="20" t="s">
        <v>88</v>
      </c>
    </row>
    <row r="810" spans="1:65" s="2" customFormat="1">
      <c r="A810" s="37"/>
      <c r="B810" s="38"/>
      <c r="C810" s="39"/>
      <c r="D810" s="197" t="s">
        <v>360</v>
      </c>
      <c r="E810" s="39"/>
      <c r="F810" s="229" t="s">
        <v>1034</v>
      </c>
      <c r="G810" s="39"/>
      <c r="H810" s="230">
        <v>0</v>
      </c>
      <c r="I810" s="39"/>
      <c r="J810" s="39"/>
      <c r="K810" s="39"/>
      <c r="L810" s="42"/>
      <c r="M810" s="193"/>
      <c r="N810" s="194"/>
      <c r="O810" s="67"/>
      <c r="P810" s="67"/>
      <c r="Q810" s="67"/>
      <c r="R810" s="67"/>
      <c r="S810" s="67"/>
      <c r="T810" s="68"/>
      <c r="U810" s="37"/>
      <c r="V810" s="37"/>
      <c r="W810" s="37"/>
      <c r="X810" s="37"/>
      <c r="Y810" s="37"/>
      <c r="Z810" s="37"/>
      <c r="AA810" s="37"/>
      <c r="AB810" s="37"/>
      <c r="AC810" s="37"/>
      <c r="AD810" s="37"/>
      <c r="AE810" s="37"/>
      <c r="AU810" s="20" t="s">
        <v>88</v>
      </c>
    </row>
    <row r="811" spans="1:65" s="2" customFormat="1">
      <c r="A811" s="37"/>
      <c r="B811" s="38"/>
      <c r="C811" s="39"/>
      <c r="D811" s="197" t="s">
        <v>360</v>
      </c>
      <c r="E811" s="39"/>
      <c r="F811" s="229" t="s">
        <v>1035</v>
      </c>
      <c r="G811" s="39"/>
      <c r="H811" s="230">
        <v>17.8</v>
      </c>
      <c r="I811" s="39"/>
      <c r="J811" s="39"/>
      <c r="K811" s="39"/>
      <c r="L811" s="42"/>
      <c r="M811" s="193"/>
      <c r="N811" s="194"/>
      <c r="O811" s="67"/>
      <c r="P811" s="67"/>
      <c r="Q811" s="67"/>
      <c r="R811" s="67"/>
      <c r="S811" s="67"/>
      <c r="T811" s="68"/>
      <c r="U811" s="37"/>
      <c r="V811" s="37"/>
      <c r="W811" s="37"/>
      <c r="X811" s="37"/>
      <c r="Y811" s="37"/>
      <c r="Z811" s="37"/>
      <c r="AA811" s="37"/>
      <c r="AB811" s="37"/>
      <c r="AC811" s="37"/>
      <c r="AD811" s="37"/>
      <c r="AE811" s="37"/>
      <c r="AU811" s="20" t="s">
        <v>88</v>
      </c>
    </row>
    <row r="812" spans="1:65" s="2" customFormat="1">
      <c r="A812" s="37"/>
      <c r="B812" s="38"/>
      <c r="C812" s="39"/>
      <c r="D812" s="197" t="s">
        <v>360</v>
      </c>
      <c r="E812" s="39"/>
      <c r="F812" s="229" t="s">
        <v>1036</v>
      </c>
      <c r="G812" s="39"/>
      <c r="H812" s="230">
        <v>0</v>
      </c>
      <c r="I812" s="39"/>
      <c r="J812" s="39"/>
      <c r="K812" s="39"/>
      <c r="L812" s="42"/>
      <c r="M812" s="193"/>
      <c r="N812" s="194"/>
      <c r="O812" s="67"/>
      <c r="P812" s="67"/>
      <c r="Q812" s="67"/>
      <c r="R812" s="67"/>
      <c r="S812" s="67"/>
      <c r="T812" s="68"/>
      <c r="U812" s="37"/>
      <c r="V812" s="37"/>
      <c r="W812" s="37"/>
      <c r="X812" s="37"/>
      <c r="Y812" s="37"/>
      <c r="Z812" s="37"/>
      <c r="AA812" s="37"/>
      <c r="AB812" s="37"/>
      <c r="AC812" s="37"/>
      <c r="AD812" s="37"/>
      <c r="AE812" s="37"/>
      <c r="AU812" s="20" t="s">
        <v>88</v>
      </c>
    </row>
    <row r="813" spans="1:65" s="2" customFormat="1">
      <c r="A813" s="37"/>
      <c r="B813" s="38"/>
      <c r="C813" s="39"/>
      <c r="D813" s="197" t="s">
        <v>360</v>
      </c>
      <c r="E813" s="39"/>
      <c r="F813" s="229" t="s">
        <v>1037</v>
      </c>
      <c r="G813" s="39"/>
      <c r="H813" s="230">
        <v>60.5</v>
      </c>
      <c r="I813" s="39"/>
      <c r="J813" s="39"/>
      <c r="K813" s="39"/>
      <c r="L813" s="42"/>
      <c r="M813" s="193"/>
      <c r="N813" s="194"/>
      <c r="O813" s="67"/>
      <c r="P813" s="67"/>
      <c r="Q813" s="67"/>
      <c r="R813" s="67"/>
      <c r="S813" s="67"/>
      <c r="T813" s="68"/>
      <c r="U813" s="37"/>
      <c r="V813" s="37"/>
      <c r="W813" s="37"/>
      <c r="X813" s="37"/>
      <c r="Y813" s="37"/>
      <c r="Z813" s="37"/>
      <c r="AA813" s="37"/>
      <c r="AB813" s="37"/>
      <c r="AC813" s="37"/>
      <c r="AD813" s="37"/>
      <c r="AE813" s="37"/>
      <c r="AU813" s="20" t="s">
        <v>88</v>
      </c>
    </row>
    <row r="814" spans="1:65" s="2" customFormat="1">
      <c r="A814" s="37"/>
      <c r="B814" s="38"/>
      <c r="C814" s="39"/>
      <c r="D814" s="197" t="s">
        <v>360</v>
      </c>
      <c r="E814" s="39"/>
      <c r="F814" s="229" t="s">
        <v>1038</v>
      </c>
      <c r="G814" s="39"/>
      <c r="H814" s="230">
        <v>0</v>
      </c>
      <c r="I814" s="39"/>
      <c r="J814" s="39"/>
      <c r="K814" s="39"/>
      <c r="L814" s="42"/>
      <c r="M814" s="193"/>
      <c r="N814" s="194"/>
      <c r="O814" s="67"/>
      <c r="P814" s="67"/>
      <c r="Q814" s="67"/>
      <c r="R814" s="67"/>
      <c r="S814" s="67"/>
      <c r="T814" s="68"/>
      <c r="U814" s="37"/>
      <c r="V814" s="37"/>
      <c r="W814" s="37"/>
      <c r="X814" s="37"/>
      <c r="Y814" s="37"/>
      <c r="Z814" s="37"/>
      <c r="AA814" s="37"/>
      <c r="AB814" s="37"/>
      <c r="AC814" s="37"/>
      <c r="AD814" s="37"/>
      <c r="AE814" s="37"/>
      <c r="AU814" s="20" t="s">
        <v>88</v>
      </c>
    </row>
    <row r="815" spans="1:65" s="2" customFormat="1">
      <c r="A815" s="37"/>
      <c r="B815" s="38"/>
      <c r="C815" s="39"/>
      <c r="D815" s="197" t="s">
        <v>360</v>
      </c>
      <c r="E815" s="39"/>
      <c r="F815" s="229" t="s">
        <v>1037</v>
      </c>
      <c r="G815" s="39"/>
      <c r="H815" s="230">
        <v>60.5</v>
      </c>
      <c r="I815" s="39"/>
      <c r="J815" s="39"/>
      <c r="K815" s="39"/>
      <c r="L815" s="42"/>
      <c r="M815" s="193"/>
      <c r="N815" s="194"/>
      <c r="O815" s="67"/>
      <c r="P815" s="67"/>
      <c r="Q815" s="67"/>
      <c r="R815" s="67"/>
      <c r="S815" s="67"/>
      <c r="T815" s="68"/>
      <c r="U815" s="37"/>
      <c r="V815" s="37"/>
      <c r="W815" s="37"/>
      <c r="X815" s="37"/>
      <c r="Y815" s="37"/>
      <c r="Z815" s="37"/>
      <c r="AA815" s="37"/>
      <c r="AB815" s="37"/>
      <c r="AC815" s="37"/>
      <c r="AD815" s="37"/>
      <c r="AE815" s="37"/>
      <c r="AU815" s="20" t="s">
        <v>88</v>
      </c>
    </row>
    <row r="816" spans="1:65" s="2" customFormat="1">
      <c r="A816" s="37"/>
      <c r="B816" s="38"/>
      <c r="C816" s="39"/>
      <c r="D816" s="197" t="s">
        <v>360</v>
      </c>
      <c r="E816" s="39"/>
      <c r="F816" s="229" t="s">
        <v>1039</v>
      </c>
      <c r="G816" s="39"/>
      <c r="H816" s="230">
        <v>0</v>
      </c>
      <c r="I816" s="39"/>
      <c r="J816" s="39"/>
      <c r="K816" s="39"/>
      <c r="L816" s="42"/>
      <c r="M816" s="193"/>
      <c r="N816" s="194"/>
      <c r="O816" s="67"/>
      <c r="P816" s="67"/>
      <c r="Q816" s="67"/>
      <c r="R816" s="67"/>
      <c r="S816" s="67"/>
      <c r="T816" s="68"/>
      <c r="U816" s="37"/>
      <c r="V816" s="37"/>
      <c r="W816" s="37"/>
      <c r="X816" s="37"/>
      <c r="Y816" s="37"/>
      <c r="Z816" s="37"/>
      <c r="AA816" s="37"/>
      <c r="AB816" s="37"/>
      <c r="AC816" s="37"/>
      <c r="AD816" s="37"/>
      <c r="AE816" s="37"/>
      <c r="AU816" s="20" t="s">
        <v>88</v>
      </c>
    </row>
    <row r="817" spans="1:65" s="2" customFormat="1">
      <c r="A817" s="37"/>
      <c r="B817" s="38"/>
      <c r="C817" s="39"/>
      <c r="D817" s="197" t="s">
        <v>360</v>
      </c>
      <c r="E817" s="39"/>
      <c r="F817" s="229" t="s">
        <v>1040</v>
      </c>
      <c r="G817" s="39"/>
      <c r="H817" s="230">
        <v>17.7</v>
      </c>
      <c r="I817" s="39"/>
      <c r="J817" s="39"/>
      <c r="K817" s="39"/>
      <c r="L817" s="42"/>
      <c r="M817" s="193"/>
      <c r="N817" s="194"/>
      <c r="O817" s="67"/>
      <c r="P817" s="67"/>
      <c r="Q817" s="67"/>
      <c r="R817" s="67"/>
      <c r="S817" s="67"/>
      <c r="T817" s="68"/>
      <c r="U817" s="37"/>
      <c r="V817" s="37"/>
      <c r="W817" s="37"/>
      <c r="X817" s="37"/>
      <c r="Y817" s="37"/>
      <c r="Z817" s="37"/>
      <c r="AA817" s="37"/>
      <c r="AB817" s="37"/>
      <c r="AC817" s="37"/>
      <c r="AD817" s="37"/>
      <c r="AE817" s="37"/>
      <c r="AU817" s="20" t="s">
        <v>88</v>
      </c>
    </row>
    <row r="818" spans="1:65" s="2" customFormat="1">
      <c r="A818" s="37"/>
      <c r="B818" s="38"/>
      <c r="C818" s="39"/>
      <c r="D818" s="197" t="s">
        <v>360</v>
      </c>
      <c r="E818" s="39"/>
      <c r="F818" s="229" t="s">
        <v>198</v>
      </c>
      <c r="G818" s="39"/>
      <c r="H818" s="230">
        <v>166.1</v>
      </c>
      <c r="I818" s="39"/>
      <c r="J818" s="39"/>
      <c r="K818" s="39"/>
      <c r="L818" s="42"/>
      <c r="M818" s="193"/>
      <c r="N818" s="194"/>
      <c r="O818" s="67"/>
      <c r="P818" s="67"/>
      <c r="Q818" s="67"/>
      <c r="R818" s="67"/>
      <c r="S818" s="67"/>
      <c r="T818" s="68"/>
      <c r="U818" s="37"/>
      <c r="V818" s="37"/>
      <c r="W818" s="37"/>
      <c r="X818" s="37"/>
      <c r="Y818" s="37"/>
      <c r="Z818" s="37"/>
      <c r="AA818" s="37"/>
      <c r="AB818" s="37"/>
      <c r="AC818" s="37"/>
      <c r="AD818" s="37"/>
      <c r="AE818" s="37"/>
      <c r="AU818" s="20" t="s">
        <v>88</v>
      </c>
    </row>
    <row r="819" spans="1:65" s="2" customFormat="1" ht="44.25" customHeight="1">
      <c r="A819" s="37"/>
      <c r="B819" s="38"/>
      <c r="C819" s="177" t="s">
        <v>1102</v>
      </c>
      <c r="D819" s="177" t="s">
        <v>176</v>
      </c>
      <c r="E819" s="178" t="s">
        <v>1103</v>
      </c>
      <c r="F819" s="179" t="s">
        <v>1104</v>
      </c>
      <c r="G819" s="180" t="s">
        <v>111</v>
      </c>
      <c r="H819" s="181">
        <v>166.1</v>
      </c>
      <c r="I819" s="182"/>
      <c r="J819" s="183">
        <f>ROUND(I819*H819,2)</f>
        <v>0</v>
      </c>
      <c r="K819" s="179" t="s">
        <v>180</v>
      </c>
      <c r="L819" s="42"/>
      <c r="M819" s="184" t="s">
        <v>19</v>
      </c>
      <c r="N819" s="185" t="s">
        <v>49</v>
      </c>
      <c r="O819" s="67"/>
      <c r="P819" s="186">
        <f>O819*H819</f>
        <v>0</v>
      </c>
      <c r="Q819" s="186">
        <v>1.4999999999999999E-2</v>
      </c>
      <c r="R819" s="186">
        <f>Q819*H819</f>
        <v>2.4914999999999998</v>
      </c>
      <c r="S819" s="186">
        <v>0</v>
      </c>
      <c r="T819" s="187">
        <f>S819*H819</f>
        <v>0</v>
      </c>
      <c r="U819" s="37"/>
      <c r="V819" s="37"/>
      <c r="W819" s="37"/>
      <c r="X819" s="37"/>
      <c r="Y819" s="37"/>
      <c r="Z819" s="37"/>
      <c r="AA819" s="37"/>
      <c r="AB819" s="37"/>
      <c r="AC819" s="37"/>
      <c r="AD819" s="37"/>
      <c r="AE819" s="37"/>
      <c r="AR819" s="188" t="s">
        <v>267</v>
      </c>
      <c r="AT819" s="188" t="s">
        <v>176</v>
      </c>
      <c r="AU819" s="188" t="s">
        <v>88</v>
      </c>
      <c r="AY819" s="20" t="s">
        <v>174</v>
      </c>
      <c r="BE819" s="189">
        <f>IF(N819="základní",J819,0)</f>
        <v>0</v>
      </c>
      <c r="BF819" s="189">
        <f>IF(N819="snížená",J819,0)</f>
        <v>0</v>
      </c>
      <c r="BG819" s="189">
        <f>IF(N819="zákl. přenesená",J819,0)</f>
        <v>0</v>
      </c>
      <c r="BH819" s="189">
        <f>IF(N819="sníž. přenesená",J819,0)</f>
        <v>0</v>
      </c>
      <c r="BI819" s="189">
        <f>IF(N819="nulová",J819,0)</f>
        <v>0</v>
      </c>
      <c r="BJ819" s="20" t="s">
        <v>86</v>
      </c>
      <c r="BK819" s="189">
        <f>ROUND(I819*H819,2)</f>
        <v>0</v>
      </c>
      <c r="BL819" s="20" t="s">
        <v>267</v>
      </c>
      <c r="BM819" s="188" t="s">
        <v>1105</v>
      </c>
    </row>
    <row r="820" spans="1:65" s="2" customFormat="1">
      <c r="A820" s="37"/>
      <c r="B820" s="38"/>
      <c r="C820" s="39"/>
      <c r="D820" s="190" t="s">
        <v>183</v>
      </c>
      <c r="E820" s="39"/>
      <c r="F820" s="191" t="s">
        <v>1106</v>
      </c>
      <c r="G820" s="39"/>
      <c r="H820" s="39"/>
      <c r="I820" s="192"/>
      <c r="J820" s="39"/>
      <c r="K820" s="39"/>
      <c r="L820" s="42"/>
      <c r="M820" s="193"/>
      <c r="N820" s="194"/>
      <c r="O820" s="67"/>
      <c r="P820" s="67"/>
      <c r="Q820" s="67"/>
      <c r="R820" s="67"/>
      <c r="S820" s="67"/>
      <c r="T820" s="68"/>
      <c r="U820" s="37"/>
      <c r="V820" s="37"/>
      <c r="W820" s="37"/>
      <c r="X820" s="37"/>
      <c r="Y820" s="37"/>
      <c r="Z820" s="37"/>
      <c r="AA820" s="37"/>
      <c r="AB820" s="37"/>
      <c r="AC820" s="37"/>
      <c r="AD820" s="37"/>
      <c r="AE820" s="37"/>
      <c r="AT820" s="20" t="s">
        <v>183</v>
      </c>
      <c r="AU820" s="20" t="s">
        <v>88</v>
      </c>
    </row>
    <row r="821" spans="1:65" s="13" customFormat="1">
      <c r="B821" s="195"/>
      <c r="C821" s="196"/>
      <c r="D821" s="197" t="s">
        <v>195</v>
      </c>
      <c r="E821" s="198" t="s">
        <v>19</v>
      </c>
      <c r="F821" s="199" t="s">
        <v>113</v>
      </c>
      <c r="G821" s="196"/>
      <c r="H821" s="200">
        <v>166.1</v>
      </c>
      <c r="I821" s="201"/>
      <c r="J821" s="196"/>
      <c r="K821" s="196"/>
      <c r="L821" s="202"/>
      <c r="M821" s="203"/>
      <c r="N821" s="204"/>
      <c r="O821" s="204"/>
      <c r="P821" s="204"/>
      <c r="Q821" s="204"/>
      <c r="R821" s="204"/>
      <c r="S821" s="204"/>
      <c r="T821" s="205"/>
      <c r="AT821" s="206" t="s">
        <v>195</v>
      </c>
      <c r="AU821" s="206" t="s">
        <v>88</v>
      </c>
      <c r="AV821" s="13" t="s">
        <v>88</v>
      </c>
      <c r="AW821" s="13" t="s">
        <v>35</v>
      </c>
      <c r="AX821" s="13" t="s">
        <v>86</v>
      </c>
      <c r="AY821" s="206" t="s">
        <v>174</v>
      </c>
    </row>
    <row r="822" spans="1:65" s="2" customFormat="1">
      <c r="A822" s="37"/>
      <c r="B822" s="38"/>
      <c r="C822" s="39"/>
      <c r="D822" s="197" t="s">
        <v>360</v>
      </c>
      <c r="E822" s="39"/>
      <c r="F822" s="228" t="s">
        <v>1096</v>
      </c>
      <c r="G822" s="39"/>
      <c r="H822" s="39"/>
      <c r="I822" s="39"/>
      <c r="J822" s="39"/>
      <c r="K822" s="39"/>
      <c r="L822" s="42"/>
      <c r="M822" s="193"/>
      <c r="N822" s="194"/>
      <c r="O822" s="67"/>
      <c r="P822" s="67"/>
      <c r="Q822" s="67"/>
      <c r="R822" s="67"/>
      <c r="S822" s="67"/>
      <c r="T822" s="68"/>
      <c r="U822" s="37"/>
      <c r="V822" s="37"/>
      <c r="W822" s="37"/>
      <c r="X822" s="37"/>
      <c r="Y822" s="37"/>
      <c r="Z822" s="37"/>
      <c r="AA822" s="37"/>
      <c r="AB822" s="37"/>
      <c r="AC822" s="37"/>
      <c r="AD822" s="37"/>
      <c r="AE822" s="37"/>
      <c r="AU822" s="20" t="s">
        <v>88</v>
      </c>
    </row>
    <row r="823" spans="1:65" s="2" customFormat="1">
      <c r="A823" s="37"/>
      <c r="B823" s="38"/>
      <c r="C823" s="39"/>
      <c r="D823" s="197" t="s">
        <v>360</v>
      </c>
      <c r="E823" s="39"/>
      <c r="F823" s="229" t="s">
        <v>1032</v>
      </c>
      <c r="G823" s="39"/>
      <c r="H823" s="230">
        <v>0</v>
      </c>
      <c r="I823" s="39"/>
      <c r="J823" s="39"/>
      <c r="K823" s="39"/>
      <c r="L823" s="42"/>
      <c r="M823" s="193"/>
      <c r="N823" s="194"/>
      <c r="O823" s="67"/>
      <c r="P823" s="67"/>
      <c r="Q823" s="67"/>
      <c r="R823" s="67"/>
      <c r="S823" s="67"/>
      <c r="T823" s="68"/>
      <c r="U823" s="37"/>
      <c r="V823" s="37"/>
      <c r="W823" s="37"/>
      <c r="X823" s="37"/>
      <c r="Y823" s="37"/>
      <c r="Z823" s="37"/>
      <c r="AA823" s="37"/>
      <c r="AB823" s="37"/>
      <c r="AC823" s="37"/>
      <c r="AD823" s="37"/>
      <c r="AE823" s="37"/>
      <c r="AU823" s="20" t="s">
        <v>88</v>
      </c>
    </row>
    <row r="824" spans="1:65" s="2" customFormat="1">
      <c r="A824" s="37"/>
      <c r="B824" s="38"/>
      <c r="C824" s="39"/>
      <c r="D824" s="197" t="s">
        <v>360</v>
      </c>
      <c r="E824" s="39"/>
      <c r="F824" s="229" t="s">
        <v>1033</v>
      </c>
      <c r="G824" s="39"/>
      <c r="H824" s="230">
        <v>9.6</v>
      </c>
      <c r="I824" s="39"/>
      <c r="J824" s="39"/>
      <c r="K824" s="39"/>
      <c r="L824" s="42"/>
      <c r="M824" s="193"/>
      <c r="N824" s="194"/>
      <c r="O824" s="67"/>
      <c r="P824" s="67"/>
      <c r="Q824" s="67"/>
      <c r="R824" s="67"/>
      <c r="S824" s="67"/>
      <c r="T824" s="68"/>
      <c r="U824" s="37"/>
      <c r="V824" s="37"/>
      <c r="W824" s="37"/>
      <c r="X824" s="37"/>
      <c r="Y824" s="37"/>
      <c r="Z824" s="37"/>
      <c r="AA824" s="37"/>
      <c r="AB824" s="37"/>
      <c r="AC824" s="37"/>
      <c r="AD824" s="37"/>
      <c r="AE824" s="37"/>
      <c r="AU824" s="20" t="s">
        <v>88</v>
      </c>
    </row>
    <row r="825" spans="1:65" s="2" customFormat="1">
      <c r="A825" s="37"/>
      <c r="B825" s="38"/>
      <c r="C825" s="39"/>
      <c r="D825" s="197" t="s">
        <v>360</v>
      </c>
      <c r="E825" s="39"/>
      <c r="F825" s="229" t="s">
        <v>1034</v>
      </c>
      <c r="G825" s="39"/>
      <c r="H825" s="230">
        <v>0</v>
      </c>
      <c r="I825" s="39"/>
      <c r="J825" s="39"/>
      <c r="K825" s="39"/>
      <c r="L825" s="42"/>
      <c r="M825" s="193"/>
      <c r="N825" s="194"/>
      <c r="O825" s="67"/>
      <c r="P825" s="67"/>
      <c r="Q825" s="67"/>
      <c r="R825" s="67"/>
      <c r="S825" s="67"/>
      <c r="T825" s="68"/>
      <c r="U825" s="37"/>
      <c r="V825" s="37"/>
      <c r="W825" s="37"/>
      <c r="X825" s="37"/>
      <c r="Y825" s="37"/>
      <c r="Z825" s="37"/>
      <c r="AA825" s="37"/>
      <c r="AB825" s="37"/>
      <c r="AC825" s="37"/>
      <c r="AD825" s="37"/>
      <c r="AE825" s="37"/>
      <c r="AU825" s="20" t="s">
        <v>88</v>
      </c>
    </row>
    <row r="826" spans="1:65" s="2" customFormat="1">
      <c r="A826" s="37"/>
      <c r="B826" s="38"/>
      <c r="C826" s="39"/>
      <c r="D826" s="197" t="s">
        <v>360</v>
      </c>
      <c r="E826" s="39"/>
      <c r="F826" s="229" t="s">
        <v>1035</v>
      </c>
      <c r="G826" s="39"/>
      <c r="H826" s="230">
        <v>17.8</v>
      </c>
      <c r="I826" s="39"/>
      <c r="J826" s="39"/>
      <c r="K826" s="39"/>
      <c r="L826" s="42"/>
      <c r="M826" s="193"/>
      <c r="N826" s="194"/>
      <c r="O826" s="67"/>
      <c r="P826" s="67"/>
      <c r="Q826" s="67"/>
      <c r="R826" s="67"/>
      <c r="S826" s="67"/>
      <c r="T826" s="68"/>
      <c r="U826" s="37"/>
      <c r="V826" s="37"/>
      <c r="W826" s="37"/>
      <c r="X826" s="37"/>
      <c r="Y826" s="37"/>
      <c r="Z826" s="37"/>
      <c r="AA826" s="37"/>
      <c r="AB826" s="37"/>
      <c r="AC826" s="37"/>
      <c r="AD826" s="37"/>
      <c r="AE826" s="37"/>
      <c r="AU826" s="20" t="s">
        <v>88</v>
      </c>
    </row>
    <row r="827" spans="1:65" s="2" customFormat="1">
      <c r="A827" s="37"/>
      <c r="B827" s="38"/>
      <c r="C827" s="39"/>
      <c r="D827" s="197" t="s">
        <v>360</v>
      </c>
      <c r="E827" s="39"/>
      <c r="F827" s="229" t="s">
        <v>1036</v>
      </c>
      <c r="G827" s="39"/>
      <c r="H827" s="230">
        <v>0</v>
      </c>
      <c r="I827" s="39"/>
      <c r="J827" s="39"/>
      <c r="K827" s="39"/>
      <c r="L827" s="42"/>
      <c r="M827" s="193"/>
      <c r="N827" s="194"/>
      <c r="O827" s="67"/>
      <c r="P827" s="67"/>
      <c r="Q827" s="67"/>
      <c r="R827" s="67"/>
      <c r="S827" s="67"/>
      <c r="T827" s="68"/>
      <c r="U827" s="37"/>
      <c r="V827" s="37"/>
      <c r="W827" s="37"/>
      <c r="X827" s="37"/>
      <c r="Y827" s="37"/>
      <c r="Z827" s="37"/>
      <c r="AA827" s="37"/>
      <c r="AB827" s="37"/>
      <c r="AC827" s="37"/>
      <c r="AD827" s="37"/>
      <c r="AE827" s="37"/>
      <c r="AU827" s="20" t="s">
        <v>88</v>
      </c>
    </row>
    <row r="828" spans="1:65" s="2" customFormat="1">
      <c r="A828" s="37"/>
      <c r="B828" s="38"/>
      <c r="C828" s="39"/>
      <c r="D828" s="197" t="s">
        <v>360</v>
      </c>
      <c r="E828" s="39"/>
      <c r="F828" s="229" t="s">
        <v>1037</v>
      </c>
      <c r="G828" s="39"/>
      <c r="H828" s="230">
        <v>60.5</v>
      </c>
      <c r="I828" s="39"/>
      <c r="J828" s="39"/>
      <c r="K828" s="39"/>
      <c r="L828" s="42"/>
      <c r="M828" s="193"/>
      <c r="N828" s="194"/>
      <c r="O828" s="67"/>
      <c r="P828" s="67"/>
      <c r="Q828" s="67"/>
      <c r="R828" s="67"/>
      <c r="S828" s="67"/>
      <c r="T828" s="68"/>
      <c r="U828" s="37"/>
      <c r="V828" s="37"/>
      <c r="W828" s="37"/>
      <c r="X828" s="37"/>
      <c r="Y828" s="37"/>
      <c r="Z828" s="37"/>
      <c r="AA828" s="37"/>
      <c r="AB828" s="37"/>
      <c r="AC828" s="37"/>
      <c r="AD828" s="37"/>
      <c r="AE828" s="37"/>
      <c r="AU828" s="20" t="s">
        <v>88</v>
      </c>
    </row>
    <row r="829" spans="1:65" s="2" customFormat="1">
      <c r="A829" s="37"/>
      <c r="B829" s="38"/>
      <c r="C829" s="39"/>
      <c r="D829" s="197" t="s">
        <v>360</v>
      </c>
      <c r="E829" s="39"/>
      <c r="F829" s="229" t="s">
        <v>1038</v>
      </c>
      <c r="G829" s="39"/>
      <c r="H829" s="230">
        <v>0</v>
      </c>
      <c r="I829" s="39"/>
      <c r="J829" s="39"/>
      <c r="K829" s="39"/>
      <c r="L829" s="42"/>
      <c r="M829" s="193"/>
      <c r="N829" s="194"/>
      <c r="O829" s="67"/>
      <c r="P829" s="67"/>
      <c r="Q829" s="67"/>
      <c r="R829" s="67"/>
      <c r="S829" s="67"/>
      <c r="T829" s="68"/>
      <c r="U829" s="37"/>
      <c r="V829" s="37"/>
      <c r="W829" s="37"/>
      <c r="X829" s="37"/>
      <c r="Y829" s="37"/>
      <c r="Z829" s="37"/>
      <c r="AA829" s="37"/>
      <c r="AB829" s="37"/>
      <c r="AC829" s="37"/>
      <c r="AD829" s="37"/>
      <c r="AE829" s="37"/>
      <c r="AU829" s="20" t="s">
        <v>88</v>
      </c>
    </row>
    <row r="830" spans="1:65" s="2" customFormat="1">
      <c r="A830" s="37"/>
      <c r="B830" s="38"/>
      <c r="C830" s="39"/>
      <c r="D830" s="197" t="s">
        <v>360</v>
      </c>
      <c r="E830" s="39"/>
      <c r="F830" s="229" t="s">
        <v>1037</v>
      </c>
      <c r="G830" s="39"/>
      <c r="H830" s="230">
        <v>60.5</v>
      </c>
      <c r="I830" s="39"/>
      <c r="J830" s="39"/>
      <c r="K830" s="39"/>
      <c r="L830" s="42"/>
      <c r="M830" s="193"/>
      <c r="N830" s="194"/>
      <c r="O830" s="67"/>
      <c r="P830" s="67"/>
      <c r="Q830" s="67"/>
      <c r="R830" s="67"/>
      <c r="S830" s="67"/>
      <c r="T830" s="68"/>
      <c r="U830" s="37"/>
      <c r="V830" s="37"/>
      <c r="W830" s="37"/>
      <c r="X830" s="37"/>
      <c r="Y830" s="37"/>
      <c r="Z830" s="37"/>
      <c r="AA830" s="37"/>
      <c r="AB830" s="37"/>
      <c r="AC830" s="37"/>
      <c r="AD830" s="37"/>
      <c r="AE830" s="37"/>
      <c r="AU830" s="20" t="s">
        <v>88</v>
      </c>
    </row>
    <row r="831" spans="1:65" s="2" customFormat="1">
      <c r="A831" s="37"/>
      <c r="B831" s="38"/>
      <c r="C831" s="39"/>
      <c r="D831" s="197" t="s">
        <v>360</v>
      </c>
      <c r="E831" s="39"/>
      <c r="F831" s="229" t="s">
        <v>1039</v>
      </c>
      <c r="G831" s="39"/>
      <c r="H831" s="230">
        <v>0</v>
      </c>
      <c r="I831" s="39"/>
      <c r="J831" s="39"/>
      <c r="K831" s="39"/>
      <c r="L831" s="42"/>
      <c r="M831" s="193"/>
      <c r="N831" s="194"/>
      <c r="O831" s="67"/>
      <c r="P831" s="67"/>
      <c r="Q831" s="67"/>
      <c r="R831" s="67"/>
      <c r="S831" s="67"/>
      <c r="T831" s="68"/>
      <c r="U831" s="37"/>
      <c r="V831" s="37"/>
      <c r="W831" s="37"/>
      <c r="X831" s="37"/>
      <c r="Y831" s="37"/>
      <c r="Z831" s="37"/>
      <c r="AA831" s="37"/>
      <c r="AB831" s="37"/>
      <c r="AC831" s="37"/>
      <c r="AD831" s="37"/>
      <c r="AE831" s="37"/>
      <c r="AU831" s="20" t="s">
        <v>88</v>
      </c>
    </row>
    <row r="832" spans="1:65" s="2" customFormat="1">
      <c r="A832" s="37"/>
      <c r="B832" s="38"/>
      <c r="C832" s="39"/>
      <c r="D832" s="197" t="s">
        <v>360</v>
      </c>
      <c r="E832" s="39"/>
      <c r="F832" s="229" t="s">
        <v>1040</v>
      </c>
      <c r="G832" s="39"/>
      <c r="H832" s="230">
        <v>17.7</v>
      </c>
      <c r="I832" s="39"/>
      <c r="J832" s="39"/>
      <c r="K832" s="39"/>
      <c r="L832" s="42"/>
      <c r="M832" s="193"/>
      <c r="N832" s="194"/>
      <c r="O832" s="67"/>
      <c r="P832" s="67"/>
      <c r="Q832" s="67"/>
      <c r="R832" s="67"/>
      <c r="S832" s="67"/>
      <c r="T832" s="68"/>
      <c r="U832" s="37"/>
      <c r="V832" s="37"/>
      <c r="W832" s="37"/>
      <c r="X832" s="37"/>
      <c r="Y832" s="37"/>
      <c r="Z832" s="37"/>
      <c r="AA832" s="37"/>
      <c r="AB832" s="37"/>
      <c r="AC832" s="37"/>
      <c r="AD832" s="37"/>
      <c r="AE832" s="37"/>
      <c r="AU832" s="20" t="s">
        <v>88</v>
      </c>
    </row>
    <row r="833" spans="1:65" s="2" customFormat="1">
      <c r="A833" s="37"/>
      <c r="B833" s="38"/>
      <c r="C833" s="39"/>
      <c r="D833" s="197" t="s">
        <v>360</v>
      </c>
      <c r="E833" s="39"/>
      <c r="F833" s="229" t="s">
        <v>198</v>
      </c>
      <c r="G833" s="39"/>
      <c r="H833" s="230">
        <v>166.1</v>
      </c>
      <c r="I833" s="39"/>
      <c r="J833" s="39"/>
      <c r="K833" s="39"/>
      <c r="L833" s="42"/>
      <c r="M833" s="193"/>
      <c r="N833" s="194"/>
      <c r="O833" s="67"/>
      <c r="P833" s="67"/>
      <c r="Q833" s="67"/>
      <c r="R833" s="67"/>
      <c r="S833" s="67"/>
      <c r="T833" s="68"/>
      <c r="U833" s="37"/>
      <c r="V833" s="37"/>
      <c r="W833" s="37"/>
      <c r="X833" s="37"/>
      <c r="Y833" s="37"/>
      <c r="Z833" s="37"/>
      <c r="AA833" s="37"/>
      <c r="AB833" s="37"/>
      <c r="AC833" s="37"/>
      <c r="AD833" s="37"/>
      <c r="AE833" s="37"/>
      <c r="AU833" s="20" t="s">
        <v>88</v>
      </c>
    </row>
    <row r="834" spans="1:65" s="2" customFormat="1" ht="76.349999999999994" customHeight="1">
      <c r="A834" s="37"/>
      <c r="B834" s="38"/>
      <c r="C834" s="177" t="s">
        <v>1107</v>
      </c>
      <c r="D834" s="177" t="s">
        <v>176</v>
      </c>
      <c r="E834" s="178" t="s">
        <v>1108</v>
      </c>
      <c r="F834" s="179" t="s">
        <v>1109</v>
      </c>
      <c r="G834" s="180" t="s">
        <v>677</v>
      </c>
      <c r="H834" s="241"/>
      <c r="I834" s="182"/>
      <c r="J834" s="183">
        <f>ROUND(I834*H834,2)</f>
        <v>0</v>
      </c>
      <c r="K834" s="179" t="s">
        <v>180</v>
      </c>
      <c r="L834" s="42"/>
      <c r="M834" s="184" t="s">
        <v>19</v>
      </c>
      <c r="N834" s="185" t="s">
        <v>49</v>
      </c>
      <c r="O834" s="67"/>
      <c r="P834" s="186">
        <f>O834*H834</f>
        <v>0</v>
      </c>
      <c r="Q834" s="186">
        <v>0</v>
      </c>
      <c r="R834" s="186">
        <f>Q834*H834</f>
        <v>0</v>
      </c>
      <c r="S834" s="186">
        <v>0</v>
      </c>
      <c r="T834" s="187">
        <f>S834*H834</f>
        <v>0</v>
      </c>
      <c r="U834" s="37"/>
      <c r="V834" s="37"/>
      <c r="W834" s="37"/>
      <c r="X834" s="37"/>
      <c r="Y834" s="37"/>
      <c r="Z834" s="37"/>
      <c r="AA834" s="37"/>
      <c r="AB834" s="37"/>
      <c r="AC834" s="37"/>
      <c r="AD834" s="37"/>
      <c r="AE834" s="37"/>
      <c r="AR834" s="188" t="s">
        <v>267</v>
      </c>
      <c r="AT834" s="188" t="s">
        <v>176</v>
      </c>
      <c r="AU834" s="188" t="s">
        <v>88</v>
      </c>
      <c r="AY834" s="20" t="s">
        <v>174</v>
      </c>
      <c r="BE834" s="189">
        <f>IF(N834="základní",J834,0)</f>
        <v>0</v>
      </c>
      <c r="BF834" s="189">
        <f>IF(N834="snížená",J834,0)</f>
        <v>0</v>
      </c>
      <c r="BG834" s="189">
        <f>IF(N834="zákl. přenesená",J834,0)</f>
        <v>0</v>
      </c>
      <c r="BH834" s="189">
        <f>IF(N834="sníž. přenesená",J834,0)</f>
        <v>0</v>
      </c>
      <c r="BI834" s="189">
        <f>IF(N834="nulová",J834,0)</f>
        <v>0</v>
      </c>
      <c r="BJ834" s="20" t="s">
        <v>86</v>
      </c>
      <c r="BK834" s="189">
        <f>ROUND(I834*H834,2)</f>
        <v>0</v>
      </c>
      <c r="BL834" s="20" t="s">
        <v>267</v>
      </c>
      <c r="BM834" s="188" t="s">
        <v>1110</v>
      </c>
    </row>
    <row r="835" spans="1:65" s="2" customFormat="1">
      <c r="A835" s="37"/>
      <c r="B835" s="38"/>
      <c r="C835" s="39"/>
      <c r="D835" s="190" t="s">
        <v>183</v>
      </c>
      <c r="E835" s="39"/>
      <c r="F835" s="191" t="s">
        <v>1111</v>
      </c>
      <c r="G835" s="39"/>
      <c r="H835" s="39"/>
      <c r="I835" s="192"/>
      <c r="J835" s="39"/>
      <c r="K835" s="39"/>
      <c r="L835" s="42"/>
      <c r="M835" s="193"/>
      <c r="N835" s="194"/>
      <c r="O835" s="67"/>
      <c r="P835" s="67"/>
      <c r="Q835" s="67"/>
      <c r="R835" s="67"/>
      <c r="S835" s="67"/>
      <c r="T835" s="68"/>
      <c r="U835" s="37"/>
      <c r="V835" s="37"/>
      <c r="W835" s="37"/>
      <c r="X835" s="37"/>
      <c r="Y835" s="37"/>
      <c r="Z835" s="37"/>
      <c r="AA835" s="37"/>
      <c r="AB835" s="37"/>
      <c r="AC835" s="37"/>
      <c r="AD835" s="37"/>
      <c r="AE835" s="37"/>
      <c r="AT835" s="20" t="s">
        <v>183</v>
      </c>
      <c r="AU835" s="20" t="s">
        <v>88</v>
      </c>
    </row>
    <row r="836" spans="1:65" s="12" customFormat="1" ht="22.8" customHeight="1">
      <c r="B836" s="161"/>
      <c r="C836" s="162"/>
      <c r="D836" s="163" t="s">
        <v>77</v>
      </c>
      <c r="E836" s="175" t="s">
        <v>1112</v>
      </c>
      <c r="F836" s="175" t="s">
        <v>1113</v>
      </c>
      <c r="G836" s="162"/>
      <c r="H836" s="162"/>
      <c r="I836" s="165"/>
      <c r="J836" s="176">
        <f>BK836</f>
        <v>0</v>
      </c>
      <c r="K836" s="162"/>
      <c r="L836" s="167"/>
      <c r="M836" s="168"/>
      <c r="N836" s="169"/>
      <c r="O836" s="169"/>
      <c r="P836" s="170">
        <f>SUM(P837:P854)</f>
        <v>0</v>
      </c>
      <c r="Q836" s="169"/>
      <c r="R836" s="170">
        <f>SUM(R837:R854)</f>
        <v>0.20869084000000002</v>
      </c>
      <c r="S836" s="169"/>
      <c r="T836" s="171">
        <f>SUM(T837:T854)</f>
        <v>0.15539249999999999</v>
      </c>
      <c r="AR836" s="172" t="s">
        <v>88</v>
      </c>
      <c r="AT836" s="173" t="s">
        <v>77</v>
      </c>
      <c r="AU836" s="173" t="s">
        <v>86</v>
      </c>
      <c r="AY836" s="172" t="s">
        <v>174</v>
      </c>
      <c r="BK836" s="174">
        <f>SUM(BK837:BK854)</f>
        <v>0</v>
      </c>
    </row>
    <row r="837" spans="1:65" s="2" customFormat="1" ht="24.15" customHeight="1">
      <c r="A837" s="37"/>
      <c r="B837" s="38"/>
      <c r="C837" s="177" t="s">
        <v>1114</v>
      </c>
      <c r="D837" s="177" t="s">
        <v>176</v>
      </c>
      <c r="E837" s="178" t="s">
        <v>1115</v>
      </c>
      <c r="F837" s="179" t="s">
        <v>1116</v>
      </c>
      <c r="G837" s="180" t="s">
        <v>236</v>
      </c>
      <c r="H837" s="181">
        <v>60.4</v>
      </c>
      <c r="I837" s="182"/>
      <c r="J837" s="183">
        <f>ROUND(I837*H837,2)</f>
        <v>0</v>
      </c>
      <c r="K837" s="179" t="s">
        <v>180</v>
      </c>
      <c r="L837" s="42"/>
      <c r="M837" s="184" t="s">
        <v>19</v>
      </c>
      <c r="N837" s="185" t="s">
        <v>49</v>
      </c>
      <c r="O837" s="67"/>
      <c r="P837" s="186">
        <f>O837*H837</f>
        <v>0</v>
      </c>
      <c r="Q837" s="186">
        <v>0</v>
      </c>
      <c r="R837" s="186">
        <f>Q837*H837</f>
        <v>0</v>
      </c>
      <c r="S837" s="186">
        <v>1.91E-3</v>
      </c>
      <c r="T837" s="187">
        <f>S837*H837</f>
        <v>0.11536399999999999</v>
      </c>
      <c r="U837" s="37"/>
      <c r="V837" s="37"/>
      <c r="W837" s="37"/>
      <c r="X837" s="37"/>
      <c r="Y837" s="37"/>
      <c r="Z837" s="37"/>
      <c r="AA837" s="37"/>
      <c r="AB837" s="37"/>
      <c r="AC837" s="37"/>
      <c r="AD837" s="37"/>
      <c r="AE837" s="37"/>
      <c r="AR837" s="188" t="s">
        <v>267</v>
      </c>
      <c r="AT837" s="188" t="s">
        <v>176</v>
      </c>
      <c r="AU837" s="188" t="s">
        <v>88</v>
      </c>
      <c r="AY837" s="20" t="s">
        <v>174</v>
      </c>
      <c r="BE837" s="189">
        <f>IF(N837="základní",J837,0)</f>
        <v>0</v>
      </c>
      <c r="BF837" s="189">
        <f>IF(N837="snížená",J837,0)</f>
        <v>0</v>
      </c>
      <c r="BG837" s="189">
        <f>IF(N837="zákl. přenesená",J837,0)</f>
        <v>0</v>
      </c>
      <c r="BH837" s="189">
        <f>IF(N837="sníž. přenesená",J837,0)</f>
        <v>0</v>
      </c>
      <c r="BI837" s="189">
        <f>IF(N837="nulová",J837,0)</f>
        <v>0</v>
      </c>
      <c r="BJ837" s="20" t="s">
        <v>86</v>
      </c>
      <c r="BK837" s="189">
        <f>ROUND(I837*H837,2)</f>
        <v>0</v>
      </c>
      <c r="BL837" s="20" t="s">
        <v>267</v>
      </c>
      <c r="BM837" s="188" t="s">
        <v>1117</v>
      </c>
    </row>
    <row r="838" spans="1:65" s="2" customFormat="1">
      <c r="A838" s="37"/>
      <c r="B838" s="38"/>
      <c r="C838" s="39"/>
      <c r="D838" s="190" t="s">
        <v>183</v>
      </c>
      <c r="E838" s="39"/>
      <c r="F838" s="191" t="s">
        <v>1118</v>
      </c>
      <c r="G838" s="39"/>
      <c r="H838" s="39"/>
      <c r="I838" s="192"/>
      <c r="J838" s="39"/>
      <c r="K838" s="39"/>
      <c r="L838" s="42"/>
      <c r="M838" s="193"/>
      <c r="N838" s="194"/>
      <c r="O838" s="67"/>
      <c r="P838" s="67"/>
      <c r="Q838" s="67"/>
      <c r="R838" s="67"/>
      <c r="S838" s="67"/>
      <c r="T838" s="68"/>
      <c r="U838" s="37"/>
      <c r="V838" s="37"/>
      <c r="W838" s="37"/>
      <c r="X838" s="37"/>
      <c r="Y838" s="37"/>
      <c r="Z838" s="37"/>
      <c r="AA838" s="37"/>
      <c r="AB838" s="37"/>
      <c r="AC838" s="37"/>
      <c r="AD838" s="37"/>
      <c r="AE838" s="37"/>
      <c r="AT838" s="20" t="s">
        <v>183</v>
      </c>
      <c r="AU838" s="20" t="s">
        <v>88</v>
      </c>
    </row>
    <row r="839" spans="1:65" s="15" customFormat="1">
      <c r="B839" s="231"/>
      <c r="C839" s="232"/>
      <c r="D839" s="197" t="s">
        <v>195</v>
      </c>
      <c r="E839" s="233" t="s">
        <v>19</v>
      </c>
      <c r="F839" s="234" t="s">
        <v>449</v>
      </c>
      <c r="G839" s="232"/>
      <c r="H839" s="233" t="s">
        <v>19</v>
      </c>
      <c r="I839" s="235"/>
      <c r="J839" s="232"/>
      <c r="K839" s="232"/>
      <c r="L839" s="236"/>
      <c r="M839" s="237"/>
      <c r="N839" s="238"/>
      <c r="O839" s="238"/>
      <c r="P839" s="238"/>
      <c r="Q839" s="238"/>
      <c r="R839" s="238"/>
      <c r="S839" s="238"/>
      <c r="T839" s="239"/>
      <c r="AT839" s="240" t="s">
        <v>195</v>
      </c>
      <c r="AU839" s="240" t="s">
        <v>88</v>
      </c>
      <c r="AV839" s="15" t="s">
        <v>86</v>
      </c>
      <c r="AW839" s="15" t="s">
        <v>35</v>
      </c>
      <c r="AX839" s="15" t="s">
        <v>78</v>
      </c>
      <c r="AY839" s="240" t="s">
        <v>174</v>
      </c>
    </row>
    <row r="840" spans="1:65" s="13" customFormat="1">
      <c r="B840" s="195"/>
      <c r="C840" s="196"/>
      <c r="D840" s="197" t="s">
        <v>195</v>
      </c>
      <c r="E840" s="198" t="s">
        <v>19</v>
      </c>
      <c r="F840" s="199" t="s">
        <v>1119</v>
      </c>
      <c r="G840" s="196"/>
      <c r="H840" s="200">
        <v>38.049999999999997</v>
      </c>
      <c r="I840" s="201"/>
      <c r="J840" s="196"/>
      <c r="K840" s="196"/>
      <c r="L840" s="202"/>
      <c r="M840" s="203"/>
      <c r="N840" s="204"/>
      <c r="O840" s="204"/>
      <c r="P840" s="204"/>
      <c r="Q840" s="204"/>
      <c r="R840" s="204"/>
      <c r="S840" s="204"/>
      <c r="T840" s="205"/>
      <c r="AT840" s="206" t="s">
        <v>195</v>
      </c>
      <c r="AU840" s="206" t="s">
        <v>88</v>
      </c>
      <c r="AV840" s="13" t="s">
        <v>88</v>
      </c>
      <c r="AW840" s="13" t="s">
        <v>35</v>
      </c>
      <c r="AX840" s="13" t="s">
        <v>78</v>
      </c>
      <c r="AY840" s="206" t="s">
        <v>174</v>
      </c>
    </row>
    <row r="841" spans="1:65" s="13" customFormat="1">
      <c r="B841" s="195"/>
      <c r="C841" s="196"/>
      <c r="D841" s="197" t="s">
        <v>195</v>
      </c>
      <c r="E841" s="198" t="s">
        <v>19</v>
      </c>
      <c r="F841" s="199" t="s">
        <v>1120</v>
      </c>
      <c r="G841" s="196"/>
      <c r="H841" s="200">
        <v>22.35</v>
      </c>
      <c r="I841" s="201"/>
      <c r="J841" s="196"/>
      <c r="K841" s="196"/>
      <c r="L841" s="202"/>
      <c r="M841" s="203"/>
      <c r="N841" s="204"/>
      <c r="O841" s="204"/>
      <c r="P841" s="204"/>
      <c r="Q841" s="204"/>
      <c r="R841" s="204"/>
      <c r="S841" s="204"/>
      <c r="T841" s="205"/>
      <c r="AT841" s="206" t="s">
        <v>195</v>
      </c>
      <c r="AU841" s="206" t="s">
        <v>88</v>
      </c>
      <c r="AV841" s="13" t="s">
        <v>88</v>
      </c>
      <c r="AW841" s="13" t="s">
        <v>35</v>
      </c>
      <c r="AX841" s="13" t="s">
        <v>78</v>
      </c>
      <c r="AY841" s="206" t="s">
        <v>174</v>
      </c>
    </row>
    <row r="842" spans="1:65" s="14" customFormat="1">
      <c r="B842" s="207"/>
      <c r="C842" s="208"/>
      <c r="D842" s="197" t="s">
        <v>195</v>
      </c>
      <c r="E842" s="209" t="s">
        <v>19</v>
      </c>
      <c r="F842" s="210" t="s">
        <v>198</v>
      </c>
      <c r="G842" s="208"/>
      <c r="H842" s="211">
        <v>60.4</v>
      </c>
      <c r="I842" s="212"/>
      <c r="J842" s="208"/>
      <c r="K842" s="208"/>
      <c r="L842" s="213"/>
      <c r="M842" s="214"/>
      <c r="N842" s="215"/>
      <c r="O842" s="215"/>
      <c r="P842" s="215"/>
      <c r="Q842" s="215"/>
      <c r="R842" s="215"/>
      <c r="S842" s="215"/>
      <c r="T842" s="216"/>
      <c r="AT842" s="217" t="s">
        <v>195</v>
      </c>
      <c r="AU842" s="217" t="s">
        <v>88</v>
      </c>
      <c r="AV842" s="14" t="s">
        <v>181</v>
      </c>
      <c r="AW842" s="14" t="s">
        <v>35</v>
      </c>
      <c r="AX842" s="14" t="s">
        <v>86</v>
      </c>
      <c r="AY842" s="217" t="s">
        <v>174</v>
      </c>
    </row>
    <row r="843" spans="1:65" s="2" customFormat="1" ht="24.15" customHeight="1">
      <c r="A843" s="37"/>
      <c r="B843" s="38"/>
      <c r="C843" s="177" t="s">
        <v>1121</v>
      </c>
      <c r="D843" s="177" t="s">
        <v>176</v>
      </c>
      <c r="E843" s="178" t="s">
        <v>1122</v>
      </c>
      <c r="F843" s="179" t="s">
        <v>1123</v>
      </c>
      <c r="G843" s="180" t="s">
        <v>236</v>
      </c>
      <c r="H843" s="181">
        <v>17.95</v>
      </c>
      <c r="I843" s="182"/>
      <c r="J843" s="183">
        <f>ROUND(I843*H843,2)</f>
        <v>0</v>
      </c>
      <c r="K843" s="179" t="s">
        <v>180</v>
      </c>
      <c r="L843" s="42"/>
      <c r="M843" s="184" t="s">
        <v>19</v>
      </c>
      <c r="N843" s="185" t="s">
        <v>49</v>
      </c>
      <c r="O843" s="67"/>
      <c r="P843" s="186">
        <f>O843*H843</f>
        <v>0</v>
      </c>
      <c r="Q843" s="186">
        <v>0</v>
      </c>
      <c r="R843" s="186">
        <f>Q843*H843</f>
        <v>0</v>
      </c>
      <c r="S843" s="186">
        <v>2.2300000000000002E-3</v>
      </c>
      <c r="T843" s="187">
        <f>S843*H843</f>
        <v>4.0028500000000002E-2</v>
      </c>
      <c r="U843" s="37"/>
      <c r="V843" s="37"/>
      <c r="W843" s="37"/>
      <c r="X843" s="37"/>
      <c r="Y843" s="37"/>
      <c r="Z843" s="37"/>
      <c r="AA843" s="37"/>
      <c r="AB843" s="37"/>
      <c r="AC843" s="37"/>
      <c r="AD843" s="37"/>
      <c r="AE843" s="37"/>
      <c r="AR843" s="188" t="s">
        <v>267</v>
      </c>
      <c r="AT843" s="188" t="s">
        <v>176</v>
      </c>
      <c r="AU843" s="188" t="s">
        <v>88</v>
      </c>
      <c r="AY843" s="20" t="s">
        <v>174</v>
      </c>
      <c r="BE843" s="189">
        <f>IF(N843="základní",J843,0)</f>
        <v>0</v>
      </c>
      <c r="BF843" s="189">
        <f>IF(N843="snížená",J843,0)</f>
        <v>0</v>
      </c>
      <c r="BG843" s="189">
        <f>IF(N843="zákl. přenesená",J843,0)</f>
        <v>0</v>
      </c>
      <c r="BH843" s="189">
        <f>IF(N843="sníž. přenesená",J843,0)</f>
        <v>0</v>
      </c>
      <c r="BI843" s="189">
        <f>IF(N843="nulová",J843,0)</f>
        <v>0</v>
      </c>
      <c r="BJ843" s="20" t="s">
        <v>86</v>
      </c>
      <c r="BK843" s="189">
        <f>ROUND(I843*H843,2)</f>
        <v>0</v>
      </c>
      <c r="BL843" s="20" t="s">
        <v>267</v>
      </c>
      <c r="BM843" s="188" t="s">
        <v>1124</v>
      </c>
    </row>
    <row r="844" spans="1:65" s="2" customFormat="1">
      <c r="A844" s="37"/>
      <c r="B844" s="38"/>
      <c r="C844" s="39"/>
      <c r="D844" s="190" t="s">
        <v>183</v>
      </c>
      <c r="E844" s="39"/>
      <c r="F844" s="191" t="s">
        <v>1125</v>
      </c>
      <c r="G844" s="39"/>
      <c r="H844" s="39"/>
      <c r="I844" s="192"/>
      <c r="J844" s="39"/>
      <c r="K844" s="39"/>
      <c r="L844" s="42"/>
      <c r="M844" s="193"/>
      <c r="N844" s="194"/>
      <c r="O844" s="67"/>
      <c r="P844" s="67"/>
      <c r="Q844" s="67"/>
      <c r="R844" s="67"/>
      <c r="S844" s="67"/>
      <c r="T844" s="68"/>
      <c r="U844" s="37"/>
      <c r="V844" s="37"/>
      <c r="W844" s="37"/>
      <c r="X844" s="37"/>
      <c r="Y844" s="37"/>
      <c r="Z844" s="37"/>
      <c r="AA844" s="37"/>
      <c r="AB844" s="37"/>
      <c r="AC844" s="37"/>
      <c r="AD844" s="37"/>
      <c r="AE844" s="37"/>
      <c r="AT844" s="20" t="s">
        <v>183</v>
      </c>
      <c r="AU844" s="20" t="s">
        <v>88</v>
      </c>
    </row>
    <row r="845" spans="1:65" s="2" customFormat="1" ht="37.799999999999997" customHeight="1">
      <c r="A845" s="37"/>
      <c r="B845" s="38"/>
      <c r="C845" s="177" t="s">
        <v>1126</v>
      </c>
      <c r="D845" s="177" t="s">
        <v>176</v>
      </c>
      <c r="E845" s="178" t="s">
        <v>1127</v>
      </c>
      <c r="F845" s="179" t="s">
        <v>1128</v>
      </c>
      <c r="G845" s="180" t="s">
        <v>236</v>
      </c>
      <c r="H845" s="181">
        <v>39.468000000000004</v>
      </c>
      <c r="I845" s="182"/>
      <c r="J845" s="183">
        <f>ROUND(I845*H845,2)</f>
        <v>0</v>
      </c>
      <c r="K845" s="179" t="s">
        <v>180</v>
      </c>
      <c r="L845" s="42"/>
      <c r="M845" s="184" t="s">
        <v>19</v>
      </c>
      <c r="N845" s="185" t="s">
        <v>49</v>
      </c>
      <c r="O845" s="67"/>
      <c r="P845" s="186">
        <f>O845*H845</f>
        <v>0</v>
      </c>
      <c r="Q845" s="186">
        <v>4.3800000000000002E-3</v>
      </c>
      <c r="R845" s="186">
        <f>Q845*H845</f>
        <v>0.17286984000000002</v>
      </c>
      <c r="S845" s="186">
        <v>0</v>
      </c>
      <c r="T845" s="187">
        <f>S845*H845</f>
        <v>0</v>
      </c>
      <c r="U845" s="37"/>
      <c r="V845" s="37"/>
      <c r="W845" s="37"/>
      <c r="X845" s="37"/>
      <c r="Y845" s="37"/>
      <c r="Z845" s="37"/>
      <c r="AA845" s="37"/>
      <c r="AB845" s="37"/>
      <c r="AC845" s="37"/>
      <c r="AD845" s="37"/>
      <c r="AE845" s="37"/>
      <c r="AR845" s="188" t="s">
        <v>267</v>
      </c>
      <c r="AT845" s="188" t="s">
        <v>176</v>
      </c>
      <c r="AU845" s="188" t="s">
        <v>88</v>
      </c>
      <c r="AY845" s="20" t="s">
        <v>174</v>
      </c>
      <c r="BE845" s="189">
        <f>IF(N845="základní",J845,0)</f>
        <v>0</v>
      </c>
      <c r="BF845" s="189">
        <f>IF(N845="snížená",J845,0)</f>
        <v>0</v>
      </c>
      <c r="BG845" s="189">
        <f>IF(N845="zákl. přenesená",J845,0)</f>
        <v>0</v>
      </c>
      <c r="BH845" s="189">
        <f>IF(N845="sníž. přenesená",J845,0)</f>
        <v>0</v>
      </c>
      <c r="BI845" s="189">
        <f>IF(N845="nulová",J845,0)</f>
        <v>0</v>
      </c>
      <c r="BJ845" s="20" t="s">
        <v>86</v>
      </c>
      <c r="BK845" s="189">
        <f>ROUND(I845*H845,2)</f>
        <v>0</v>
      </c>
      <c r="BL845" s="20" t="s">
        <v>267</v>
      </c>
      <c r="BM845" s="188" t="s">
        <v>1129</v>
      </c>
    </row>
    <row r="846" spans="1:65" s="2" customFormat="1">
      <c r="A846" s="37"/>
      <c r="B846" s="38"/>
      <c r="C846" s="39"/>
      <c r="D846" s="190" t="s">
        <v>183</v>
      </c>
      <c r="E846" s="39"/>
      <c r="F846" s="191" t="s">
        <v>1130</v>
      </c>
      <c r="G846" s="39"/>
      <c r="H846" s="39"/>
      <c r="I846" s="192"/>
      <c r="J846" s="39"/>
      <c r="K846" s="39"/>
      <c r="L846" s="42"/>
      <c r="M846" s="193"/>
      <c r="N846" s="194"/>
      <c r="O846" s="67"/>
      <c r="P846" s="67"/>
      <c r="Q846" s="67"/>
      <c r="R846" s="67"/>
      <c r="S846" s="67"/>
      <c r="T846" s="68"/>
      <c r="U846" s="37"/>
      <c r="V846" s="37"/>
      <c r="W846" s="37"/>
      <c r="X846" s="37"/>
      <c r="Y846" s="37"/>
      <c r="Z846" s="37"/>
      <c r="AA846" s="37"/>
      <c r="AB846" s="37"/>
      <c r="AC846" s="37"/>
      <c r="AD846" s="37"/>
      <c r="AE846" s="37"/>
      <c r="AT846" s="20" t="s">
        <v>183</v>
      </c>
      <c r="AU846" s="20" t="s">
        <v>88</v>
      </c>
    </row>
    <row r="847" spans="1:65" s="13" customFormat="1">
      <c r="B847" s="195"/>
      <c r="C847" s="196"/>
      <c r="D847" s="197" t="s">
        <v>195</v>
      </c>
      <c r="E847" s="198" t="s">
        <v>19</v>
      </c>
      <c r="F847" s="199" t="s">
        <v>1131</v>
      </c>
      <c r="G847" s="196"/>
      <c r="H847" s="200">
        <v>39.468000000000004</v>
      </c>
      <c r="I847" s="201"/>
      <c r="J847" s="196"/>
      <c r="K847" s="196"/>
      <c r="L847" s="202"/>
      <c r="M847" s="203"/>
      <c r="N847" s="204"/>
      <c r="O847" s="204"/>
      <c r="P847" s="204"/>
      <c r="Q847" s="204"/>
      <c r="R847" s="204"/>
      <c r="S847" s="204"/>
      <c r="T847" s="205"/>
      <c r="AT847" s="206" t="s">
        <v>195</v>
      </c>
      <c r="AU847" s="206" t="s">
        <v>88</v>
      </c>
      <c r="AV847" s="13" t="s">
        <v>88</v>
      </c>
      <c r="AW847" s="13" t="s">
        <v>35</v>
      </c>
      <c r="AX847" s="13" t="s">
        <v>86</v>
      </c>
      <c r="AY847" s="206" t="s">
        <v>174</v>
      </c>
    </row>
    <row r="848" spans="1:65" s="2" customFormat="1" ht="37.799999999999997" customHeight="1">
      <c r="A848" s="37"/>
      <c r="B848" s="38"/>
      <c r="C848" s="177" t="s">
        <v>1132</v>
      </c>
      <c r="D848" s="177" t="s">
        <v>176</v>
      </c>
      <c r="E848" s="178" t="s">
        <v>1133</v>
      </c>
      <c r="F848" s="179" t="s">
        <v>1134</v>
      </c>
      <c r="G848" s="180" t="s">
        <v>236</v>
      </c>
      <c r="H848" s="181">
        <v>15.85</v>
      </c>
      <c r="I848" s="182"/>
      <c r="J848" s="183">
        <f>ROUND(I848*H848,2)</f>
        <v>0</v>
      </c>
      <c r="K848" s="179" t="s">
        <v>180</v>
      </c>
      <c r="L848" s="42"/>
      <c r="M848" s="184" t="s">
        <v>19</v>
      </c>
      <c r="N848" s="185" t="s">
        <v>49</v>
      </c>
      <c r="O848" s="67"/>
      <c r="P848" s="186">
        <f>O848*H848</f>
        <v>0</v>
      </c>
      <c r="Q848" s="186">
        <v>2.2599999999999999E-3</v>
      </c>
      <c r="R848" s="186">
        <f>Q848*H848</f>
        <v>3.5820999999999999E-2</v>
      </c>
      <c r="S848" s="186">
        <v>0</v>
      </c>
      <c r="T848" s="187">
        <f>S848*H848</f>
        <v>0</v>
      </c>
      <c r="U848" s="37"/>
      <c r="V848" s="37"/>
      <c r="W848" s="37"/>
      <c r="X848" s="37"/>
      <c r="Y848" s="37"/>
      <c r="Z848" s="37"/>
      <c r="AA848" s="37"/>
      <c r="AB848" s="37"/>
      <c r="AC848" s="37"/>
      <c r="AD848" s="37"/>
      <c r="AE848" s="37"/>
      <c r="AR848" s="188" t="s">
        <v>267</v>
      </c>
      <c r="AT848" s="188" t="s">
        <v>176</v>
      </c>
      <c r="AU848" s="188" t="s">
        <v>88</v>
      </c>
      <c r="AY848" s="20" t="s">
        <v>174</v>
      </c>
      <c r="BE848" s="189">
        <f>IF(N848="základní",J848,0)</f>
        <v>0</v>
      </c>
      <c r="BF848" s="189">
        <f>IF(N848="snížená",J848,0)</f>
        <v>0</v>
      </c>
      <c r="BG848" s="189">
        <f>IF(N848="zákl. přenesená",J848,0)</f>
        <v>0</v>
      </c>
      <c r="BH848" s="189">
        <f>IF(N848="sníž. přenesená",J848,0)</f>
        <v>0</v>
      </c>
      <c r="BI848" s="189">
        <f>IF(N848="nulová",J848,0)</f>
        <v>0</v>
      </c>
      <c r="BJ848" s="20" t="s">
        <v>86</v>
      </c>
      <c r="BK848" s="189">
        <f>ROUND(I848*H848,2)</f>
        <v>0</v>
      </c>
      <c r="BL848" s="20" t="s">
        <v>267</v>
      </c>
      <c r="BM848" s="188" t="s">
        <v>1135</v>
      </c>
    </row>
    <row r="849" spans="1:65" s="2" customFormat="1">
      <c r="A849" s="37"/>
      <c r="B849" s="38"/>
      <c r="C849" s="39"/>
      <c r="D849" s="190" t="s">
        <v>183</v>
      </c>
      <c r="E849" s="39"/>
      <c r="F849" s="191" t="s">
        <v>1136</v>
      </c>
      <c r="G849" s="39"/>
      <c r="H849" s="39"/>
      <c r="I849" s="192"/>
      <c r="J849" s="39"/>
      <c r="K849" s="39"/>
      <c r="L849" s="42"/>
      <c r="M849" s="193"/>
      <c r="N849" s="194"/>
      <c r="O849" s="67"/>
      <c r="P849" s="67"/>
      <c r="Q849" s="67"/>
      <c r="R849" s="67"/>
      <c r="S849" s="67"/>
      <c r="T849" s="68"/>
      <c r="U849" s="37"/>
      <c r="V849" s="37"/>
      <c r="W849" s="37"/>
      <c r="X849" s="37"/>
      <c r="Y849" s="37"/>
      <c r="Z849" s="37"/>
      <c r="AA849" s="37"/>
      <c r="AB849" s="37"/>
      <c r="AC849" s="37"/>
      <c r="AD849" s="37"/>
      <c r="AE849" s="37"/>
      <c r="AT849" s="20" t="s">
        <v>183</v>
      </c>
      <c r="AU849" s="20" t="s">
        <v>88</v>
      </c>
    </row>
    <row r="850" spans="1:65" s="13" customFormat="1">
      <c r="B850" s="195"/>
      <c r="C850" s="196"/>
      <c r="D850" s="197" t="s">
        <v>195</v>
      </c>
      <c r="E850" s="198" t="s">
        <v>19</v>
      </c>
      <c r="F850" s="199" t="s">
        <v>1137</v>
      </c>
      <c r="G850" s="196"/>
      <c r="H850" s="200">
        <v>13.68</v>
      </c>
      <c r="I850" s="201"/>
      <c r="J850" s="196"/>
      <c r="K850" s="196"/>
      <c r="L850" s="202"/>
      <c r="M850" s="203"/>
      <c r="N850" s="204"/>
      <c r="O850" s="204"/>
      <c r="P850" s="204"/>
      <c r="Q850" s="204"/>
      <c r="R850" s="204"/>
      <c r="S850" s="204"/>
      <c r="T850" s="205"/>
      <c r="AT850" s="206" t="s">
        <v>195</v>
      </c>
      <c r="AU850" s="206" t="s">
        <v>88</v>
      </c>
      <c r="AV850" s="13" t="s">
        <v>88</v>
      </c>
      <c r="AW850" s="13" t="s">
        <v>35</v>
      </c>
      <c r="AX850" s="13" t="s">
        <v>78</v>
      </c>
      <c r="AY850" s="206" t="s">
        <v>174</v>
      </c>
    </row>
    <row r="851" spans="1:65" s="13" customFormat="1">
      <c r="B851" s="195"/>
      <c r="C851" s="196"/>
      <c r="D851" s="197" t="s">
        <v>195</v>
      </c>
      <c r="E851" s="198" t="s">
        <v>19</v>
      </c>
      <c r="F851" s="199" t="s">
        <v>1138</v>
      </c>
      <c r="G851" s="196"/>
      <c r="H851" s="200">
        <v>2.17</v>
      </c>
      <c r="I851" s="201"/>
      <c r="J851" s="196"/>
      <c r="K851" s="196"/>
      <c r="L851" s="202"/>
      <c r="M851" s="203"/>
      <c r="N851" s="204"/>
      <c r="O851" s="204"/>
      <c r="P851" s="204"/>
      <c r="Q851" s="204"/>
      <c r="R851" s="204"/>
      <c r="S851" s="204"/>
      <c r="T851" s="205"/>
      <c r="AT851" s="206" t="s">
        <v>195</v>
      </c>
      <c r="AU851" s="206" t="s">
        <v>88</v>
      </c>
      <c r="AV851" s="13" t="s">
        <v>88</v>
      </c>
      <c r="AW851" s="13" t="s">
        <v>35</v>
      </c>
      <c r="AX851" s="13" t="s">
        <v>78</v>
      </c>
      <c r="AY851" s="206" t="s">
        <v>174</v>
      </c>
    </row>
    <row r="852" spans="1:65" s="14" customFormat="1">
      <c r="B852" s="207"/>
      <c r="C852" s="208"/>
      <c r="D852" s="197" t="s">
        <v>195</v>
      </c>
      <c r="E852" s="209" t="s">
        <v>19</v>
      </c>
      <c r="F852" s="210" t="s">
        <v>198</v>
      </c>
      <c r="G852" s="208"/>
      <c r="H852" s="211">
        <v>15.85</v>
      </c>
      <c r="I852" s="212"/>
      <c r="J852" s="208"/>
      <c r="K852" s="208"/>
      <c r="L852" s="213"/>
      <c r="M852" s="214"/>
      <c r="N852" s="215"/>
      <c r="O852" s="215"/>
      <c r="P852" s="215"/>
      <c r="Q852" s="215"/>
      <c r="R852" s="215"/>
      <c r="S852" s="215"/>
      <c r="T852" s="216"/>
      <c r="AT852" s="217" t="s">
        <v>195</v>
      </c>
      <c r="AU852" s="217" t="s">
        <v>88</v>
      </c>
      <c r="AV852" s="14" t="s">
        <v>181</v>
      </c>
      <c r="AW852" s="14" t="s">
        <v>35</v>
      </c>
      <c r="AX852" s="14" t="s">
        <v>86</v>
      </c>
      <c r="AY852" s="217" t="s">
        <v>174</v>
      </c>
    </row>
    <row r="853" spans="1:65" s="2" customFormat="1" ht="49.05" customHeight="1">
      <c r="A853" s="37"/>
      <c r="B853" s="38"/>
      <c r="C853" s="177" t="s">
        <v>1139</v>
      </c>
      <c r="D853" s="177" t="s">
        <v>176</v>
      </c>
      <c r="E853" s="178" t="s">
        <v>1140</v>
      </c>
      <c r="F853" s="179" t="s">
        <v>1141</v>
      </c>
      <c r="G853" s="180" t="s">
        <v>677</v>
      </c>
      <c r="H853" s="241"/>
      <c r="I853" s="182"/>
      <c r="J853" s="183">
        <f>ROUND(I853*H853,2)</f>
        <v>0</v>
      </c>
      <c r="K853" s="179" t="s">
        <v>180</v>
      </c>
      <c r="L853" s="42"/>
      <c r="M853" s="184" t="s">
        <v>19</v>
      </c>
      <c r="N853" s="185" t="s">
        <v>49</v>
      </c>
      <c r="O853" s="67"/>
      <c r="P853" s="186">
        <f>O853*H853</f>
        <v>0</v>
      </c>
      <c r="Q853" s="186">
        <v>0</v>
      </c>
      <c r="R853" s="186">
        <f>Q853*H853</f>
        <v>0</v>
      </c>
      <c r="S853" s="186">
        <v>0</v>
      </c>
      <c r="T853" s="187">
        <f>S853*H853</f>
        <v>0</v>
      </c>
      <c r="U853" s="37"/>
      <c r="V853" s="37"/>
      <c r="W853" s="37"/>
      <c r="X853" s="37"/>
      <c r="Y853" s="37"/>
      <c r="Z853" s="37"/>
      <c r="AA853" s="37"/>
      <c r="AB853" s="37"/>
      <c r="AC853" s="37"/>
      <c r="AD853" s="37"/>
      <c r="AE853" s="37"/>
      <c r="AR853" s="188" t="s">
        <v>267</v>
      </c>
      <c r="AT853" s="188" t="s">
        <v>176</v>
      </c>
      <c r="AU853" s="188" t="s">
        <v>88</v>
      </c>
      <c r="AY853" s="20" t="s">
        <v>174</v>
      </c>
      <c r="BE853" s="189">
        <f>IF(N853="základní",J853,0)</f>
        <v>0</v>
      </c>
      <c r="BF853" s="189">
        <f>IF(N853="snížená",J853,0)</f>
        <v>0</v>
      </c>
      <c r="BG853" s="189">
        <f>IF(N853="zákl. přenesená",J853,0)</f>
        <v>0</v>
      </c>
      <c r="BH853" s="189">
        <f>IF(N853="sníž. přenesená",J853,0)</f>
        <v>0</v>
      </c>
      <c r="BI853" s="189">
        <f>IF(N853="nulová",J853,0)</f>
        <v>0</v>
      </c>
      <c r="BJ853" s="20" t="s">
        <v>86</v>
      </c>
      <c r="BK853" s="189">
        <f>ROUND(I853*H853,2)</f>
        <v>0</v>
      </c>
      <c r="BL853" s="20" t="s">
        <v>267</v>
      </c>
      <c r="BM853" s="188" t="s">
        <v>1142</v>
      </c>
    </row>
    <row r="854" spans="1:65" s="2" customFormat="1">
      <c r="A854" s="37"/>
      <c r="B854" s="38"/>
      <c r="C854" s="39"/>
      <c r="D854" s="190" t="s">
        <v>183</v>
      </c>
      <c r="E854" s="39"/>
      <c r="F854" s="191" t="s">
        <v>1143</v>
      </c>
      <c r="G854" s="39"/>
      <c r="H854" s="39"/>
      <c r="I854" s="192"/>
      <c r="J854" s="39"/>
      <c r="K854" s="39"/>
      <c r="L854" s="42"/>
      <c r="M854" s="193"/>
      <c r="N854" s="194"/>
      <c r="O854" s="67"/>
      <c r="P854" s="67"/>
      <c r="Q854" s="67"/>
      <c r="R854" s="67"/>
      <c r="S854" s="67"/>
      <c r="T854" s="68"/>
      <c r="U854" s="37"/>
      <c r="V854" s="37"/>
      <c r="W854" s="37"/>
      <c r="X854" s="37"/>
      <c r="Y854" s="37"/>
      <c r="Z854" s="37"/>
      <c r="AA854" s="37"/>
      <c r="AB854" s="37"/>
      <c r="AC854" s="37"/>
      <c r="AD854" s="37"/>
      <c r="AE854" s="37"/>
      <c r="AT854" s="20" t="s">
        <v>183</v>
      </c>
      <c r="AU854" s="20" t="s">
        <v>88</v>
      </c>
    </row>
    <row r="855" spans="1:65" s="12" customFormat="1" ht="22.8" customHeight="1">
      <c r="B855" s="161"/>
      <c r="C855" s="162"/>
      <c r="D855" s="163" t="s">
        <v>77</v>
      </c>
      <c r="E855" s="175" t="s">
        <v>1144</v>
      </c>
      <c r="F855" s="175" t="s">
        <v>1145</v>
      </c>
      <c r="G855" s="162"/>
      <c r="H855" s="162"/>
      <c r="I855" s="165"/>
      <c r="J855" s="176">
        <f>BK855</f>
        <v>0</v>
      </c>
      <c r="K855" s="162"/>
      <c r="L855" s="167"/>
      <c r="M855" s="168"/>
      <c r="N855" s="169"/>
      <c r="O855" s="169"/>
      <c r="P855" s="170">
        <f>SUM(P856:P892)</f>
        <v>0</v>
      </c>
      <c r="Q855" s="169"/>
      <c r="R855" s="170">
        <f>SUM(R856:R892)</f>
        <v>1.3745411701399999</v>
      </c>
      <c r="S855" s="169"/>
      <c r="T855" s="171">
        <f>SUM(T856:T892)</f>
        <v>0</v>
      </c>
      <c r="AR855" s="172" t="s">
        <v>88</v>
      </c>
      <c r="AT855" s="173" t="s">
        <v>77</v>
      </c>
      <c r="AU855" s="173" t="s">
        <v>86</v>
      </c>
      <c r="AY855" s="172" t="s">
        <v>174</v>
      </c>
      <c r="BK855" s="174">
        <f>SUM(BK856:BK892)</f>
        <v>0</v>
      </c>
    </row>
    <row r="856" spans="1:65" s="2" customFormat="1" ht="37.799999999999997" customHeight="1">
      <c r="A856" s="37"/>
      <c r="B856" s="38"/>
      <c r="C856" s="177" t="s">
        <v>1146</v>
      </c>
      <c r="D856" s="177" t="s">
        <v>176</v>
      </c>
      <c r="E856" s="178" t="s">
        <v>1147</v>
      </c>
      <c r="F856" s="179" t="s">
        <v>1148</v>
      </c>
      <c r="G856" s="180" t="s">
        <v>111</v>
      </c>
      <c r="H856" s="181">
        <v>32.493000000000002</v>
      </c>
      <c r="I856" s="182"/>
      <c r="J856" s="183">
        <f>ROUND(I856*H856,2)</f>
        <v>0</v>
      </c>
      <c r="K856" s="179" t="s">
        <v>180</v>
      </c>
      <c r="L856" s="42"/>
      <c r="M856" s="184" t="s">
        <v>19</v>
      </c>
      <c r="N856" s="185" t="s">
        <v>49</v>
      </c>
      <c r="O856" s="67"/>
      <c r="P856" s="186">
        <f>O856*H856</f>
        <v>0</v>
      </c>
      <c r="Q856" s="186">
        <v>2.5000000000000001E-4</v>
      </c>
      <c r="R856" s="186">
        <f>Q856*H856</f>
        <v>8.1232500000000003E-3</v>
      </c>
      <c r="S856" s="186">
        <v>0</v>
      </c>
      <c r="T856" s="187">
        <f>S856*H856</f>
        <v>0</v>
      </c>
      <c r="U856" s="37"/>
      <c r="V856" s="37"/>
      <c r="W856" s="37"/>
      <c r="X856" s="37"/>
      <c r="Y856" s="37"/>
      <c r="Z856" s="37"/>
      <c r="AA856" s="37"/>
      <c r="AB856" s="37"/>
      <c r="AC856" s="37"/>
      <c r="AD856" s="37"/>
      <c r="AE856" s="37"/>
      <c r="AR856" s="188" t="s">
        <v>267</v>
      </c>
      <c r="AT856" s="188" t="s">
        <v>176</v>
      </c>
      <c r="AU856" s="188" t="s">
        <v>88</v>
      </c>
      <c r="AY856" s="20" t="s">
        <v>174</v>
      </c>
      <c r="BE856" s="189">
        <f>IF(N856="základní",J856,0)</f>
        <v>0</v>
      </c>
      <c r="BF856" s="189">
        <f>IF(N856="snížená",J856,0)</f>
        <v>0</v>
      </c>
      <c r="BG856" s="189">
        <f>IF(N856="zákl. přenesená",J856,0)</f>
        <v>0</v>
      </c>
      <c r="BH856" s="189">
        <f>IF(N856="sníž. přenesená",J856,0)</f>
        <v>0</v>
      </c>
      <c r="BI856" s="189">
        <f>IF(N856="nulová",J856,0)</f>
        <v>0</v>
      </c>
      <c r="BJ856" s="20" t="s">
        <v>86</v>
      </c>
      <c r="BK856" s="189">
        <f>ROUND(I856*H856,2)</f>
        <v>0</v>
      </c>
      <c r="BL856" s="20" t="s">
        <v>267</v>
      </c>
      <c r="BM856" s="188" t="s">
        <v>1149</v>
      </c>
    </row>
    <row r="857" spans="1:65" s="2" customFormat="1">
      <c r="A857" s="37"/>
      <c r="B857" s="38"/>
      <c r="C857" s="39"/>
      <c r="D857" s="190" t="s">
        <v>183</v>
      </c>
      <c r="E857" s="39"/>
      <c r="F857" s="191" t="s">
        <v>1150</v>
      </c>
      <c r="G857" s="39"/>
      <c r="H857" s="39"/>
      <c r="I857" s="192"/>
      <c r="J857" s="39"/>
      <c r="K857" s="39"/>
      <c r="L857" s="42"/>
      <c r="M857" s="193"/>
      <c r="N857" s="194"/>
      <c r="O857" s="67"/>
      <c r="P857" s="67"/>
      <c r="Q857" s="67"/>
      <c r="R857" s="67"/>
      <c r="S857" s="67"/>
      <c r="T857" s="68"/>
      <c r="U857" s="37"/>
      <c r="V857" s="37"/>
      <c r="W857" s="37"/>
      <c r="X857" s="37"/>
      <c r="Y857" s="37"/>
      <c r="Z857" s="37"/>
      <c r="AA857" s="37"/>
      <c r="AB857" s="37"/>
      <c r="AC857" s="37"/>
      <c r="AD857" s="37"/>
      <c r="AE857" s="37"/>
      <c r="AT857" s="20" t="s">
        <v>183</v>
      </c>
      <c r="AU857" s="20" t="s">
        <v>88</v>
      </c>
    </row>
    <row r="858" spans="1:65" s="2" customFormat="1" ht="55.5" customHeight="1">
      <c r="A858" s="37"/>
      <c r="B858" s="38"/>
      <c r="C858" s="218" t="s">
        <v>1151</v>
      </c>
      <c r="D858" s="218" t="s">
        <v>233</v>
      </c>
      <c r="E858" s="219" t="s">
        <v>1152</v>
      </c>
      <c r="F858" s="220" t="s">
        <v>1153</v>
      </c>
      <c r="G858" s="221" t="s">
        <v>111</v>
      </c>
      <c r="H858" s="222">
        <v>32.493000000000002</v>
      </c>
      <c r="I858" s="223"/>
      <c r="J858" s="224">
        <f>ROUND(I858*H858,2)</f>
        <v>0</v>
      </c>
      <c r="K858" s="220" t="s">
        <v>180</v>
      </c>
      <c r="L858" s="225"/>
      <c r="M858" s="226" t="s">
        <v>19</v>
      </c>
      <c r="N858" s="227" t="s">
        <v>49</v>
      </c>
      <c r="O858" s="67"/>
      <c r="P858" s="186">
        <f>O858*H858</f>
        <v>0</v>
      </c>
      <c r="Q858" s="186">
        <v>3.6420000000000001E-2</v>
      </c>
      <c r="R858" s="186">
        <f>Q858*H858</f>
        <v>1.1833950600000001</v>
      </c>
      <c r="S858" s="186">
        <v>0</v>
      </c>
      <c r="T858" s="187">
        <f>S858*H858</f>
        <v>0</v>
      </c>
      <c r="U858" s="37"/>
      <c r="V858" s="37"/>
      <c r="W858" s="37"/>
      <c r="X858" s="37"/>
      <c r="Y858" s="37"/>
      <c r="Z858" s="37"/>
      <c r="AA858" s="37"/>
      <c r="AB858" s="37"/>
      <c r="AC858" s="37"/>
      <c r="AD858" s="37"/>
      <c r="AE858" s="37"/>
      <c r="AR858" s="188" t="s">
        <v>355</v>
      </c>
      <c r="AT858" s="188" t="s">
        <v>233</v>
      </c>
      <c r="AU858" s="188" t="s">
        <v>88</v>
      </c>
      <c r="AY858" s="20" t="s">
        <v>174</v>
      </c>
      <c r="BE858" s="189">
        <f>IF(N858="základní",J858,0)</f>
        <v>0</v>
      </c>
      <c r="BF858" s="189">
        <f>IF(N858="snížená",J858,0)</f>
        <v>0</v>
      </c>
      <c r="BG858" s="189">
        <f>IF(N858="zákl. přenesená",J858,0)</f>
        <v>0</v>
      </c>
      <c r="BH858" s="189">
        <f>IF(N858="sníž. přenesená",J858,0)</f>
        <v>0</v>
      </c>
      <c r="BI858" s="189">
        <f>IF(N858="nulová",J858,0)</f>
        <v>0</v>
      </c>
      <c r="BJ858" s="20" t="s">
        <v>86</v>
      </c>
      <c r="BK858" s="189">
        <f>ROUND(I858*H858,2)</f>
        <v>0</v>
      </c>
      <c r="BL858" s="20" t="s">
        <v>267</v>
      </c>
      <c r="BM858" s="188" t="s">
        <v>1154</v>
      </c>
    </row>
    <row r="859" spans="1:65" s="13" customFormat="1">
      <c r="B859" s="195"/>
      <c r="C859" s="196"/>
      <c r="D859" s="197" t="s">
        <v>195</v>
      </c>
      <c r="E859" s="198" t="s">
        <v>19</v>
      </c>
      <c r="F859" s="199" t="s">
        <v>1155</v>
      </c>
      <c r="G859" s="196"/>
      <c r="H859" s="200">
        <v>28.044</v>
      </c>
      <c r="I859" s="201"/>
      <c r="J859" s="196"/>
      <c r="K859" s="196"/>
      <c r="L859" s="202"/>
      <c r="M859" s="203"/>
      <c r="N859" s="204"/>
      <c r="O859" s="204"/>
      <c r="P859" s="204"/>
      <c r="Q859" s="204"/>
      <c r="R859" s="204"/>
      <c r="S859" s="204"/>
      <c r="T859" s="205"/>
      <c r="AT859" s="206" t="s">
        <v>195</v>
      </c>
      <c r="AU859" s="206" t="s">
        <v>88</v>
      </c>
      <c r="AV859" s="13" t="s">
        <v>88</v>
      </c>
      <c r="AW859" s="13" t="s">
        <v>35</v>
      </c>
      <c r="AX859" s="13" t="s">
        <v>78</v>
      </c>
      <c r="AY859" s="206" t="s">
        <v>174</v>
      </c>
    </row>
    <row r="860" spans="1:65" s="13" customFormat="1">
      <c r="B860" s="195"/>
      <c r="C860" s="196"/>
      <c r="D860" s="197" t="s">
        <v>195</v>
      </c>
      <c r="E860" s="198" t="s">
        <v>19</v>
      </c>
      <c r="F860" s="199" t="s">
        <v>347</v>
      </c>
      <c r="G860" s="196"/>
      <c r="H860" s="200">
        <v>4.4489999999999998</v>
      </c>
      <c r="I860" s="201"/>
      <c r="J860" s="196"/>
      <c r="K860" s="196"/>
      <c r="L860" s="202"/>
      <c r="M860" s="203"/>
      <c r="N860" s="204"/>
      <c r="O860" s="204"/>
      <c r="P860" s="204"/>
      <c r="Q860" s="204"/>
      <c r="R860" s="204"/>
      <c r="S860" s="204"/>
      <c r="T860" s="205"/>
      <c r="AT860" s="206" t="s">
        <v>195</v>
      </c>
      <c r="AU860" s="206" t="s">
        <v>88</v>
      </c>
      <c r="AV860" s="13" t="s">
        <v>88</v>
      </c>
      <c r="AW860" s="13" t="s">
        <v>35</v>
      </c>
      <c r="AX860" s="13" t="s">
        <v>78</v>
      </c>
      <c r="AY860" s="206" t="s">
        <v>174</v>
      </c>
    </row>
    <row r="861" spans="1:65" s="14" customFormat="1">
      <c r="B861" s="207"/>
      <c r="C861" s="208"/>
      <c r="D861" s="197" t="s">
        <v>195</v>
      </c>
      <c r="E861" s="209" t="s">
        <v>19</v>
      </c>
      <c r="F861" s="210" t="s">
        <v>198</v>
      </c>
      <c r="G861" s="208"/>
      <c r="H861" s="211">
        <v>32.493000000000002</v>
      </c>
      <c r="I861" s="212"/>
      <c r="J861" s="208"/>
      <c r="K861" s="208"/>
      <c r="L861" s="213"/>
      <c r="M861" s="214"/>
      <c r="N861" s="215"/>
      <c r="O861" s="215"/>
      <c r="P861" s="215"/>
      <c r="Q861" s="215"/>
      <c r="R861" s="215"/>
      <c r="S861" s="215"/>
      <c r="T861" s="216"/>
      <c r="AT861" s="217" t="s">
        <v>195</v>
      </c>
      <c r="AU861" s="217" t="s">
        <v>88</v>
      </c>
      <c r="AV861" s="14" t="s">
        <v>181</v>
      </c>
      <c r="AW861" s="14" t="s">
        <v>35</v>
      </c>
      <c r="AX861" s="14" t="s">
        <v>86</v>
      </c>
      <c r="AY861" s="217" t="s">
        <v>174</v>
      </c>
    </row>
    <row r="862" spans="1:65" s="2" customFormat="1" ht="37.799999999999997" customHeight="1">
      <c r="A862" s="37"/>
      <c r="B862" s="38"/>
      <c r="C862" s="177" t="s">
        <v>1156</v>
      </c>
      <c r="D862" s="177" t="s">
        <v>176</v>
      </c>
      <c r="E862" s="178" t="s">
        <v>1157</v>
      </c>
      <c r="F862" s="179" t="s">
        <v>1158</v>
      </c>
      <c r="G862" s="180" t="s">
        <v>236</v>
      </c>
      <c r="H862" s="181">
        <v>227.4</v>
      </c>
      <c r="I862" s="182"/>
      <c r="J862" s="183">
        <f>ROUND(I862*H862,2)</f>
        <v>0</v>
      </c>
      <c r="K862" s="179" t="s">
        <v>180</v>
      </c>
      <c r="L862" s="42"/>
      <c r="M862" s="184" t="s">
        <v>19</v>
      </c>
      <c r="N862" s="185" t="s">
        <v>49</v>
      </c>
      <c r="O862" s="67"/>
      <c r="P862" s="186">
        <f>O862*H862</f>
        <v>0</v>
      </c>
      <c r="Q862" s="186">
        <v>5.0251099999999997E-5</v>
      </c>
      <c r="R862" s="186">
        <f>Q862*H862</f>
        <v>1.142710014E-2</v>
      </c>
      <c r="S862" s="186">
        <v>0</v>
      </c>
      <c r="T862" s="187">
        <f>S862*H862</f>
        <v>0</v>
      </c>
      <c r="U862" s="37"/>
      <c r="V862" s="37"/>
      <c r="W862" s="37"/>
      <c r="X862" s="37"/>
      <c r="Y862" s="37"/>
      <c r="Z862" s="37"/>
      <c r="AA862" s="37"/>
      <c r="AB862" s="37"/>
      <c r="AC862" s="37"/>
      <c r="AD862" s="37"/>
      <c r="AE862" s="37"/>
      <c r="AR862" s="188" t="s">
        <v>267</v>
      </c>
      <c r="AT862" s="188" t="s">
        <v>176</v>
      </c>
      <c r="AU862" s="188" t="s">
        <v>88</v>
      </c>
      <c r="AY862" s="20" t="s">
        <v>174</v>
      </c>
      <c r="BE862" s="189">
        <f>IF(N862="základní",J862,0)</f>
        <v>0</v>
      </c>
      <c r="BF862" s="189">
        <f>IF(N862="snížená",J862,0)</f>
        <v>0</v>
      </c>
      <c r="BG862" s="189">
        <f>IF(N862="zákl. přenesená",J862,0)</f>
        <v>0</v>
      </c>
      <c r="BH862" s="189">
        <f>IF(N862="sníž. přenesená",J862,0)</f>
        <v>0</v>
      </c>
      <c r="BI862" s="189">
        <f>IF(N862="nulová",J862,0)</f>
        <v>0</v>
      </c>
      <c r="BJ862" s="20" t="s">
        <v>86</v>
      </c>
      <c r="BK862" s="189">
        <f>ROUND(I862*H862,2)</f>
        <v>0</v>
      </c>
      <c r="BL862" s="20" t="s">
        <v>267</v>
      </c>
      <c r="BM862" s="188" t="s">
        <v>1159</v>
      </c>
    </row>
    <row r="863" spans="1:65" s="2" customFormat="1">
      <c r="A863" s="37"/>
      <c r="B863" s="38"/>
      <c r="C863" s="39"/>
      <c r="D863" s="190" t="s">
        <v>183</v>
      </c>
      <c r="E863" s="39"/>
      <c r="F863" s="191" t="s">
        <v>1160</v>
      </c>
      <c r="G863" s="39"/>
      <c r="H863" s="39"/>
      <c r="I863" s="192"/>
      <c r="J863" s="39"/>
      <c r="K863" s="39"/>
      <c r="L863" s="42"/>
      <c r="M863" s="193"/>
      <c r="N863" s="194"/>
      <c r="O863" s="67"/>
      <c r="P863" s="67"/>
      <c r="Q863" s="67"/>
      <c r="R863" s="67"/>
      <c r="S863" s="67"/>
      <c r="T863" s="68"/>
      <c r="U863" s="37"/>
      <c r="V863" s="37"/>
      <c r="W863" s="37"/>
      <c r="X863" s="37"/>
      <c r="Y863" s="37"/>
      <c r="Z863" s="37"/>
      <c r="AA863" s="37"/>
      <c r="AB863" s="37"/>
      <c r="AC863" s="37"/>
      <c r="AD863" s="37"/>
      <c r="AE863" s="37"/>
      <c r="AT863" s="20" t="s">
        <v>183</v>
      </c>
      <c r="AU863" s="20" t="s">
        <v>88</v>
      </c>
    </row>
    <row r="864" spans="1:65" s="2" customFormat="1" ht="24.15" customHeight="1">
      <c r="A864" s="37"/>
      <c r="B864" s="38"/>
      <c r="C864" s="218" t="s">
        <v>1161</v>
      </c>
      <c r="D864" s="218" t="s">
        <v>233</v>
      </c>
      <c r="E864" s="219" t="s">
        <v>1162</v>
      </c>
      <c r="F864" s="220" t="s">
        <v>1163</v>
      </c>
      <c r="G864" s="221" t="s">
        <v>236</v>
      </c>
      <c r="H864" s="222">
        <v>117.111</v>
      </c>
      <c r="I864" s="223"/>
      <c r="J864" s="224">
        <f>ROUND(I864*H864,2)</f>
        <v>0</v>
      </c>
      <c r="K864" s="220" t="s">
        <v>19</v>
      </c>
      <c r="L864" s="225"/>
      <c r="M864" s="226" t="s">
        <v>19</v>
      </c>
      <c r="N864" s="227" t="s">
        <v>49</v>
      </c>
      <c r="O864" s="67"/>
      <c r="P864" s="186">
        <f>O864*H864</f>
        <v>0</v>
      </c>
      <c r="Q864" s="186">
        <v>2.0000000000000002E-5</v>
      </c>
      <c r="R864" s="186">
        <f>Q864*H864</f>
        <v>2.3422200000000003E-3</v>
      </c>
      <c r="S864" s="186">
        <v>0</v>
      </c>
      <c r="T864" s="187">
        <f>S864*H864</f>
        <v>0</v>
      </c>
      <c r="U864" s="37"/>
      <c r="V864" s="37"/>
      <c r="W864" s="37"/>
      <c r="X864" s="37"/>
      <c r="Y864" s="37"/>
      <c r="Z864" s="37"/>
      <c r="AA864" s="37"/>
      <c r="AB864" s="37"/>
      <c r="AC864" s="37"/>
      <c r="AD864" s="37"/>
      <c r="AE864" s="37"/>
      <c r="AR864" s="188" t="s">
        <v>355</v>
      </c>
      <c r="AT864" s="188" t="s">
        <v>233</v>
      </c>
      <c r="AU864" s="188" t="s">
        <v>88</v>
      </c>
      <c r="AY864" s="20" t="s">
        <v>174</v>
      </c>
      <c r="BE864" s="189">
        <f>IF(N864="základní",J864,0)</f>
        <v>0</v>
      </c>
      <c r="BF864" s="189">
        <f>IF(N864="snížená",J864,0)</f>
        <v>0</v>
      </c>
      <c r="BG864" s="189">
        <f>IF(N864="zákl. přenesená",J864,0)</f>
        <v>0</v>
      </c>
      <c r="BH864" s="189">
        <f>IF(N864="sníž. přenesená",J864,0)</f>
        <v>0</v>
      </c>
      <c r="BI864" s="189">
        <f>IF(N864="nulová",J864,0)</f>
        <v>0</v>
      </c>
      <c r="BJ864" s="20" t="s">
        <v>86</v>
      </c>
      <c r="BK864" s="189">
        <f>ROUND(I864*H864,2)</f>
        <v>0</v>
      </c>
      <c r="BL864" s="20" t="s">
        <v>267</v>
      </c>
      <c r="BM864" s="188" t="s">
        <v>1164</v>
      </c>
    </row>
    <row r="865" spans="1:65" s="13" customFormat="1">
      <c r="B865" s="195"/>
      <c r="C865" s="196"/>
      <c r="D865" s="197" t="s">
        <v>195</v>
      </c>
      <c r="E865" s="198" t="s">
        <v>19</v>
      </c>
      <c r="F865" s="199" t="s">
        <v>1165</v>
      </c>
      <c r="G865" s="196"/>
      <c r="H865" s="200">
        <v>101.16</v>
      </c>
      <c r="I865" s="201"/>
      <c r="J865" s="196"/>
      <c r="K865" s="196"/>
      <c r="L865" s="202"/>
      <c r="M865" s="203"/>
      <c r="N865" s="204"/>
      <c r="O865" s="204"/>
      <c r="P865" s="204"/>
      <c r="Q865" s="204"/>
      <c r="R865" s="204"/>
      <c r="S865" s="204"/>
      <c r="T865" s="205"/>
      <c r="AT865" s="206" t="s">
        <v>195</v>
      </c>
      <c r="AU865" s="206" t="s">
        <v>88</v>
      </c>
      <c r="AV865" s="13" t="s">
        <v>88</v>
      </c>
      <c r="AW865" s="13" t="s">
        <v>35</v>
      </c>
      <c r="AX865" s="13" t="s">
        <v>78</v>
      </c>
      <c r="AY865" s="206" t="s">
        <v>174</v>
      </c>
    </row>
    <row r="866" spans="1:65" s="13" customFormat="1">
      <c r="B866" s="195"/>
      <c r="C866" s="196"/>
      <c r="D866" s="197" t="s">
        <v>195</v>
      </c>
      <c r="E866" s="198" t="s">
        <v>19</v>
      </c>
      <c r="F866" s="199" t="s">
        <v>306</v>
      </c>
      <c r="G866" s="196"/>
      <c r="H866" s="200">
        <v>12.54</v>
      </c>
      <c r="I866" s="201"/>
      <c r="J866" s="196"/>
      <c r="K866" s="196"/>
      <c r="L866" s="202"/>
      <c r="M866" s="203"/>
      <c r="N866" s="204"/>
      <c r="O866" s="204"/>
      <c r="P866" s="204"/>
      <c r="Q866" s="204"/>
      <c r="R866" s="204"/>
      <c r="S866" s="204"/>
      <c r="T866" s="205"/>
      <c r="AT866" s="206" t="s">
        <v>195</v>
      </c>
      <c r="AU866" s="206" t="s">
        <v>88</v>
      </c>
      <c r="AV866" s="13" t="s">
        <v>88</v>
      </c>
      <c r="AW866" s="13" t="s">
        <v>35</v>
      </c>
      <c r="AX866" s="13" t="s">
        <v>78</v>
      </c>
      <c r="AY866" s="206" t="s">
        <v>174</v>
      </c>
    </row>
    <row r="867" spans="1:65" s="14" customFormat="1">
      <c r="B867" s="207"/>
      <c r="C867" s="208"/>
      <c r="D867" s="197" t="s">
        <v>195</v>
      </c>
      <c r="E867" s="209" t="s">
        <v>19</v>
      </c>
      <c r="F867" s="210" t="s">
        <v>198</v>
      </c>
      <c r="G867" s="208"/>
      <c r="H867" s="211">
        <v>113.7</v>
      </c>
      <c r="I867" s="212"/>
      <c r="J867" s="208"/>
      <c r="K867" s="208"/>
      <c r="L867" s="213"/>
      <c r="M867" s="214"/>
      <c r="N867" s="215"/>
      <c r="O867" s="215"/>
      <c r="P867" s="215"/>
      <c r="Q867" s="215"/>
      <c r="R867" s="215"/>
      <c r="S867" s="215"/>
      <c r="T867" s="216"/>
      <c r="AT867" s="217" t="s">
        <v>195</v>
      </c>
      <c r="AU867" s="217" t="s">
        <v>88</v>
      </c>
      <c r="AV867" s="14" t="s">
        <v>181</v>
      </c>
      <c r="AW867" s="14" t="s">
        <v>35</v>
      </c>
      <c r="AX867" s="14" t="s">
        <v>86</v>
      </c>
      <c r="AY867" s="217" t="s">
        <v>174</v>
      </c>
    </row>
    <row r="868" spans="1:65" s="13" customFormat="1">
      <c r="B868" s="195"/>
      <c r="C868" s="196"/>
      <c r="D868" s="197" t="s">
        <v>195</v>
      </c>
      <c r="E868" s="196"/>
      <c r="F868" s="199" t="s">
        <v>1166</v>
      </c>
      <c r="G868" s="196"/>
      <c r="H868" s="200">
        <v>117.111</v>
      </c>
      <c r="I868" s="201"/>
      <c r="J868" s="196"/>
      <c r="K868" s="196"/>
      <c r="L868" s="202"/>
      <c r="M868" s="203"/>
      <c r="N868" s="204"/>
      <c r="O868" s="204"/>
      <c r="P868" s="204"/>
      <c r="Q868" s="204"/>
      <c r="R868" s="204"/>
      <c r="S868" s="204"/>
      <c r="T868" s="205"/>
      <c r="AT868" s="206" t="s">
        <v>195</v>
      </c>
      <c r="AU868" s="206" t="s">
        <v>88</v>
      </c>
      <c r="AV868" s="13" t="s">
        <v>88</v>
      </c>
      <c r="AW868" s="13" t="s">
        <v>4</v>
      </c>
      <c r="AX868" s="13" t="s">
        <v>86</v>
      </c>
      <c r="AY868" s="206" t="s">
        <v>174</v>
      </c>
    </row>
    <row r="869" spans="1:65" s="2" customFormat="1" ht="24.15" customHeight="1">
      <c r="A869" s="37"/>
      <c r="B869" s="38"/>
      <c r="C869" s="218" t="s">
        <v>1167</v>
      </c>
      <c r="D869" s="218" t="s">
        <v>233</v>
      </c>
      <c r="E869" s="219" t="s">
        <v>1168</v>
      </c>
      <c r="F869" s="220" t="s">
        <v>1169</v>
      </c>
      <c r="G869" s="221" t="s">
        <v>236</v>
      </c>
      <c r="H869" s="222">
        <v>117.111</v>
      </c>
      <c r="I869" s="223"/>
      <c r="J869" s="224">
        <f>ROUND(I869*H869,2)</f>
        <v>0</v>
      </c>
      <c r="K869" s="220" t="s">
        <v>19</v>
      </c>
      <c r="L869" s="225"/>
      <c r="M869" s="226" t="s">
        <v>19</v>
      </c>
      <c r="N869" s="227" t="s">
        <v>49</v>
      </c>
      <c r="O869" s="67"/>
      <c r="P869" s="186">
        <f>O869*H869</f>
        <v>0</v>
      </c>
      <c r="Q869" s="186">
        <v>9.0000000000000006E-5</v>
      </c>
      <c r="R869" s="186">
        <f>Q869*H869</f>
        <v>1.0539990000000001E-2</v>
      </c>
      <c r="S869" s="186">
        <v>0</v>
      </c>
      <c r="T869" s="187">
        <f>S869*H869</f>
        <v>0</v>
      </c>
      <c r="U869" s="37"/>
      <c r="V869" s="37"/>
      <c r="W869" s="37"/>
      <c r="X869" s="37"/>
      <c r="Y869" s="37"/>
      <c r="Z869" s="37"/>
      <c r="AA869" s="37"/>
      <c r="AB869" s="37"/>
      <c r="AC869" s="37"/>
      <c r="AD869" s="37"/>
      <c r="AE869" s="37"/>
      <c r="AR869" s="188" t="s">
        <v>355</v>
      </c>
      <c r="AT869" s="188" t="s">
        <v>233</v>
      </c>
      <c r="AU869" s="188" t="s">
        <v>88</v>
      </c>
      <c r="AY869" s="20" t="s">
        <v>174</v>
      </c>
      <c r="BE869" s="189">
        <f>IF(N869="základní",J869,0)</f>
        <v>0</v>
      </c>
      <c r="BF869" s="189">
        <f>IF(N869="snížená",J869,0)</f>
        <v>0</v>
      </c>
      <c r="BG869" s="189">
        <f>IF(N869="zákl. přenesená",J869,0)</f>
        <v>0</v>
      </c>
      <c r="BH869" s="189">
        <f>IF(N869="sníž. přenesená",J869,0)</f>
        <v>0</v>
      </c>
      <c r="BI869" s="189">
        <f>IF(N869="nulová",J869,0)</f>
        <v>0</v>
      </c>
      <c r="BJ869" s="20" t="s">
        <v>86</v>
      </c>
      <c r="BK869" s="189">
        <f>ROUND(I869*H869,2)</f>
        <v>0</v>
      </c>
      <c r="BL869" s="20" t="s">
        <v>267</v>
      </c>
      <c r="BM869" s="188" t="s">
        <v>1170</v>
      </c>
    </row>
    <row r="870" spans="1:65" s="13" customFormat="1">
      <c r="B870" s="195"/>
      <c r="C870" s="196"/>
      <c r="D870" s="197" t="s">
        <v>195</v>
      </c>
      <c r="E870" s="198" t="s">
        <v>19</v>
      </c>
      <c r="F870" s="199" t="s">
        <v>1165</v>
      </c>
      <c r="G870" s="196"/>
      <c r="H870" s="200">
        <v>101.16</v>
      </c>
      <c r="I870" s="201"/>
      <c r="J870" s="196"/>
      <c r="K870" s="196"/>
      <c r="L870" s="202"/>
      <c r="M870" s="203"/>
      <c r="N870" s="204"/>
      <c r="O870" s="204"/>
      <c r="P870" s="204"/>
      <c r="Q870" s="204"/>
      <c r="R870" s="204"/>
      <c r="S870" s="204"/>
      <c r="T870" s="205"/>
      <c r="AT870" s="206" t="s">
        <v>195</v>
      </c>
      <c r="AU870" s="206" t="s">
        <v>88</v>
      </c>
      <c r="AV870" s="13" t="s">
        <v>88</v>
      </c>
      <c r="AW870" s="13" t="s">
        <v>35</v>
      </c>
      <c r="AX870" s="13" t="s">
        <v>78</v>
      </c>
      <c r="AY870" s="206" t="s">
        <v>174</v>
      </c>
    </row>
    <row r="871" spans="1:65" s="13" customFormat="1">
      <c r="B871" s="195"/>
      <c r="C871" s="196"/>
      <c r="D871" s="197" t="s">
        <v>195</v>
      </c>
      <c r="E871" s="198" t="s">
        <v>19</v>
      </c>
      <c r="F871" s="199" t="s">
        <v>306</v>
      </c>
      <c r="G871" s="196"/>
      <c r="H871" s="200">
        <v>12.54</v>
      </c>
      <c r="I871" s="201"/>
      <c r="J871" s="196"/>
      <c r="K871" s="196"/>
      <c r="L871" s="202"/>
      <c r="M871" s="203"/>
      <c r="N871" s="204"/>
      <c r="O871" s="204"/>
      <c r="P871" s="204"/>
      <c r="Q871" s="204"/>
      <c r="R871" s="204"/>
      <c r="S871" s="204"/>
      <c r="T871" s="205"/>
      <c r="AT871" s="206" t="s">
        <v>195</v>
      </c>
      <c r="AU871" s="206" t="s">
        <v>88</v>
      </c>
      <c r="AV871" s="13" t="s">
        <v>88</v>
      </c>
      <c r="AW871" s="13" t="s">
        <v>35</v>
      </c>
      <c r="AX871" s="13" t="s">
        <v>78</v>
      </c>
      <c r="AY871" s="206" t="s">
        <v>174</v>
      </c>
    </row>
    <row r="872" spans="1:65" s="14" customFormat="1">
      <c r="B872" s="207"/>
      <c r="C872" s="208"/>
      <c r="D872" s="197" t="s">
        <v>195</v>
      </c>
      <c r="E872" s="209" t="s">
        <v>19</v>
      </c>
      <c r="F872" s="210" t="s">
        <v>198</v>
      </c>
      <c r="G872" s="208"/>
      <c r="H872" s="211">
        <v>113.7</v>
      </c>
      <c r="I872" s="212"/>
      <c r="J872" s="208"/>
      <c r="K872" s="208"/>
      <c r="L872" s="213"/>
      <c r="M872" s="214"/>
      <c r="N872" s="215"/>
      <c r="O872" s="215"/>
      <c r="P872" s="215"/>
      <c r="Q872" s="215"/>
      <c r="R872" s="215"/>
      <c r="S872" s="215"/>
      <c r="T872" s="216"/>
      <c r="AT872" s="217" t="s">
        <v>195</v>
      </c>
      <c r="AU872" s="217" t="s">
        <v>88</v>
      </c>
      <c r="AV872" s="14" t="s">
        <v>181</v>
      </c>
      <c r="AW872" s="14" t="s">
        <v>35</v>
      </c>
      <c r="AX872" s="14" t="s">
        <v>86</v>
      </c>
      <c r="AY872" s="217" t="s">
        <v>174</v>
      </c>
    </row>
    <row r="873" spans="1:65" s="13" customFormat="1">
      <c r="B873" s="195"/>
      <c r="C873" s="196"/>
      <c r="D873" s="197" t="s">
        <v>195</v>
      </c>
      <c r="E873" s="196"/>
      <c r="F873" s="199" t="s">
        <v>1166</v>
      </c>
      <c r="G873" s="196"/>
      <c r="H873" s="200">
        <v>117.111</v>
      </c>
      <c r="I873" s="201"/>
      <c r="J873" s="196"/>
      <c r="K873" s="196"/>
      <c r="L873" s="202"/>
      <c r="M873" s="203"/>
      <c r="N873" s="204"/>
      <c r="O873" s="204"/>
      <c r="P873" s="204"/>
      <c r="Q873" s="204"/>
      <c r="R873" s="204"/>
      <c r="S873" s="204"/>
      <c r="T873" s="205"/>
      <c r="AT873" s="206" t="s">
        <v>195</v>
      </c>
      <c r="AU873" s="206" t="s">
        <v>88</v>
      </c>
      <c r="AV873" s="13" t="s">
        <v>88</v>
      </c>
      <c r="AW873" s="13" t="s">
        <v>4</v>
      </c>
      <c r="AX873" s="13" t="s">
        <v>86</v>
      </c>
      <c r="AY873" s="206" t="s">
        <v>174</v>
      </c>
    </row>
    <row r="874" spans="1:65" s="2" customFormat="1" ht="33" customHeight="1">
      <c r="A874" s="37"/>
      <c r="B874" s="38"/>
      <c r="C874" s="177" t="s">
        <v>1171</v>
      </c>
      <c r="D874" s="177" t="s">
        <v>176</v>
      </c>
      <c r="E874" s="178" t="s">
        <v>1172</v>
      </c>
      <c r="F874" s="179" t="s">
        <v>1173</v>
      </c>
      <c r="G874" s="180" t="s">
        <v>236</v>
      </c>
      <c r="H874" s="181">
        <v>113.7</v>
      </c>
      <c r="I874" s="182"/>
      <c r="J874" s="183">
        <f>ROUND(I874*H874,2)</f>
        <v>0</v>
      </c>
      <c r="K874" s="179" t="s">
        <v>180</v>
      </c>
      <c r="L874" s="42"/>
      <c r="M874" s="184" t="s">
        <v>19</v>
      </c>
      <c r="N874" s="185" t="s">
        <v>49</v>
      </c>
      <c r="O874" s="67"/>
      <c r="P874" s="186">
        <f>O874*H874</f>
        <v>0</v>
      </c>
      <c r="Q874" s="186">
        <v>2.0000000000000002E-5</v>
      </c>
      <c r="R874" s="186">
        <f>Q874*H874</f>
        <v>2.2740000000000004E-3</v>
      </c>
      <c r="S874" s="186">
        <v>0</v>
      </c>
      <c r="T874" s="187">
        <f>S874*H874</f>
        <v>0</v>
      </c>
      <c r="U874" s="37"/>
      <c r="V874" s="37"/>
      <c r="W874" s="37"/>
      <c r="X874" s="37"/>
      <c r="Y874" s="37"/>
      <c r="Z874" s="37"/>
      <c r="AA874" s="37"/>
      <c r="AB874" s="37"/>
      <c r="AC874" s="37"/>
      <c r="AD874" s="37"/>
      <c r="AE874" s="37"/>
      <c r="AR874" s="188" t="s">
        <v>181</v>
      </c>
      <c r="AT874" s="188" t="s">
        <v>176</v>
      </c>
      <c r="AU874" s="188" t="s">
        <v>88</v>
      </c>
      <c r="AY874" s="20" t="s">
        <v>174</v>
      </c>
      <c r="BE874" s="189">
        <f>IF(N874="základní",J874,0)</f>
        <v>0</v>
      </c>
      <c r="BF874" s="189">
        <f>IF(N874="snížená",J874,0)</f>
        <v>0</v>
      </c>
      <c r="BG874" s="189">
        <f>IF(N874="zákl. přenesená",J874,0)</f>
        <v>0</v>
      </c>
      <c r="BH874" s="189">
        <f>IF(N874="sníž. přenesená",J874,0)</f>
        <v>0</v>
      </c>
      <c r="BI874" s="189">
        <f>IF(N874="nulová",J874,0)</f>
        <v>0</v>
      </c>
      <c r="BJ874" s="20" t="s">
        <v>86</v>
      </c>
      <c r="BK874" s="189">
        <f>ROUND(I874*H874,2)</f>
        <v>0</v>
      </c>
      <c r="BL874" s="20" t="s">
        <v>181</v>
      </c>
      <c r="BM874" s="188" t="s">
        <v>1174</v>
      </c>
    </row>
    <row r="875" spans="1:65" s="2" customFormat="1">
      <c r="A875" s="37"/>
      <c r="B875" s="38"/>
      <c r="C875" s="39"/>
      <c r="D875" s="190" t="s">
        <v>183</v>
      </c>
      <c r="E875" s="39"/>
      <c r="F875" s="191" t="s">
        <v>1175</v>
      </c>
      <c r="G875" s="39"/>
      <c r="H875" s="39"/>
      <c r="I875" s="192"/>
      <c r="J875" s="39"/>
      <c r="K875" s="39"/>
      <c r="L875" s="42"/>
      <c r="M875" s="193"/>
      <c r="N875" s="194"/>
      <c r="O875" s="67"/>
      <c r="P875" s="67"/>
      <c r="Q875" s="67"/>
      <c r="R875" s="67"/>
      <c r="S875" s="67"/>
      <c r="T875" s="68"/>
      <c r="U875" s="37"/>
      <c r="V875" s="37"/>
      <c r="W875" s="37"/>
      <c r="X875" s="37"/>
      <c r="Y875" s="37"/>
      <c r="Z875" s="37"/>
      <c r="AA875" s="37"/>
      <c r="AB875" s="37"/>
      <c r="AC875" s="37"/>
      <c r="AD875" s="37"/>
      <c r="AE875" s="37"/>
      <c r="AT875" s="20" t="s">
        <v>183</v>
      </c>
      <c r="AU875" s="20" t="s">
        <v>88</v>
      </c>
    </row>
    <row r="876" spans="1:65" s="13" customFormat="1">
      <c r="B876" s="195"/>
      <c r="C876" s="196"/>
      <c r="D876" s="197" t="s">
        <v>195</v>
      </c>
      <c r="E876" s="198" t="s">
        <v>19</v>
      </c>
      <c r="F876" s="199" t="s">
        <v>1165</v>
      </c>
      <c r="G876" s="196"/>
      <c r="H876" s="200">
        <v>101.16</v>
      </c>
      <c r="I876" s="201"/>
      <c r="J876" s="196"/>
      <c r="K876" s="196"/>
      <c r="L876" s="202"/>
      <c r="M876" s="203"/>
      <c r="N876" s="204"/>
      <c r="O876" s="204"/>
      <c r="P876" s="204"/>
      <c r="Q876" s="204"/>
      <c r="R876" s="204"/>
      <c r="S876" s="204"/>
      <c r="T876" s="205"/>
      <c r="AT876" s="206" t="s">
        <v>195</v>
      </c>
      <c r="AU876" s="206" t="s">
        <v>88</v>
      </c>
      <c r="AV876" s="13" t="s">
        <v>88</v>
      </c>
      <c r="AW876" s="13" t="s">
        <v>35</v>
      </c>
      <c r="AX876" s="13" t="s">
        <v>78</v>
      </c>
      <c r="AY876" s="206" t="s">
        <v>174</v>
      </c>
    </row>
    <row r="877" spans="1:65" s="13" customFormat="1">
      <c r="B877" s="195"/>
      <c r="C877" s="196"/>
      <c r="D877" s="197" t="s">
        <v>195</v>
      </c>
      <c r="E877" s="198" t="s">
        <v>19</v>
      </c>
      <c r="F877" s="199" t="s">
        <v>306</v>
      </c>
      <c r="G877" s="196"/>
      <c r="H877" s="200">
        <v>12.54</v>
      </c>
      <c r="I877" s="201"/>
      <c r="J877" s="196"/>
      <c r="K877" s="196"/>
      <c r="L877" s="202"/>
      <c r="M877" s="203"/>
      <c r="N877" s="204"/>
      <c r="O877" s="204"/>
      <c r="P877" s="204"/>
      <c r="Q877" s="204"/>
      <c r="R877" s="204"/>
      <c r="S877" s="204"/>
      <c r="T877" s="205"/>
      <c r="AT877" s="206" t="s">
        <v>195</v>
      </c>
      <c r="AU877" s="206" t="s">
        <v>88</v>
      </c>
      <c r="AV877" s="13" t="s">
        <v>88</v>
      </c>
      <c r="AW877" s="13" t="s">
        <v>35</v>
      </c>
      <c r="AX877" s="13" t="s">
        <v>78</v>
      </c>
      <c r="AY877" s="206" t="s">
        <v>174</v>
      </c>
    </row>
    <row r="878" spans="1:65" s="14" customFormat="1">
      <c r="B878" s="207"/>
      <c r="C878" s="208"/>
      <c r="D878" s="197" t="s">
        <v>195</v>
      </c>
      <c r="E878" s="209" t="s">
        <v>19</v>
      </c>
      <c r="F878" s="210" t="s">
        <v>198</v>
      </c>
      <c r="G878" s="208"/>
      <c r="H878" s="211">
        <v>113.7</v>
      </c>
      <c r="I878" s="212"/>
      <c r="J878" s="208"/>
      <c r="K878" s="208"/>
      <c r="L878" s="213"/>
      <c r="M878" s="214"/>
      <c r="N878" s="215"/>
      <c r="O878" s="215"/>
      <c r="P878" s="215"/>
      <c r="Q878" s="215"/>
      <c r="R878" s="215"/>
      <c r="S878" s="215"/>
      <c r="T878" s="216"/>
      <c r="AT878" s="217" t="s">
        <v>195</v>
      </c>
      <c r="AU878" s="217" t="s">
        <v>88</v>
      </c>
      <c r="AV878" s="14" t="s">
        <v>181</v>
      </c>
      <c r="AW878" s="14" t="s">
        <v>35</v>
      </c>
      <c r="AX878" s="14" t="s">
        <v>86</v>
      </c>
      <c r="AY878" s="217" t="s">
        <v>174</v>
      </c>
    </row>
    <row r="879" spans="1:65" s="2" customFormat="1" ht="24.15" customHeight="1">
      <c r="A879" s="37"/>
      <c r="B879" s="38"/>
      <c r="C879" s="218" t="s">
        <v>1176</v>
      </c>
      <c r="D879" s="218" t="s">
        <v>233</v>
      </c>
      <c r="E879" s="219" t="s">
        <v>1177</v>
      </c>
      <c r="F879" s="220" t="s">
        <v>1178</v>
      </c>
      <c r="G879" s="221" t="s">
        <v>236</v>
      </c>
      <c r="H879" s="222">
        <v>117.111</v>
      </c>
      <c r="I879" s="223"/>
      <c r="J879" s="224">
        <f>ROUND(I879*H879,2)</f>
        <v>0</v>
      </c>
      <c r="K879" s="220" t="s">
        <v>19</v>
      </c>
      <c r="L879" s="225"/>
      <c r="M879" s="226" t="s">
        <v>19</v>
      </c>
      <c r="N879" s="227" t="s">
        <v>49</v>
      </c>
      <c r="O879" s="67"/>
      <c r="P879" s="186">
        <f>O879*H879</f>
        <v>0</v>
      </c>
      <c r="Q879" s="186">
        <v>5.0000000000000002E-5</v>
      </c>
      <c r="R879" s="186">
        <f>Q879*H879</f>
        <v>5.8555500000000002E-3</v>
      </c>
      <c r="S879" s="186">
        <v>0</v>
      </c>
      <c r="T879" s="187">
        <f>S879*H879</f>
        <v>0</v>
      </c>
      <c r="U879" s="37"/>
      <c r="V879" s="37"/>
      <c r="W879" s="37"/>
      <c r="X879" s="37"/>
      <c r="Y879" s="37"/>
      <c r="Z879" s="37"/>
      <c r="AA879" s="37"/>
      <c r="AB879" s="37"/>
      <c r="AC879" s="37"/>
      <c r="AD879" s="37"/>
      <c r="AE879" s="37"/>
      <c r="AR879" s="188" t="s">
        <v>226</v>
      </c>
      <c r="AT879" s="188" t="s">
        <v>233</v>
      </c>
      <c r="AU879" s="188" t="s">
        <v>88</v>
      </c>
      <c r="AY879" s="20" t="s">
        <v>174</v>
      </c>
      <c r="BE879" s="189">
        <f>IF(N879="základní",J879,0)</f>
        <v>0</v>
      </c>
      <c r="BF879" s="189">
        <f>IF(N879="snížená",J879,0)</f>
        <v>0</v>
      </c>
      <c r="BG879" s="189">
        <f>IF(N879="zákl. přenesená",J879,0)</f>
        <v>0</v>
      </c>
      <c r="BH879" s="189">
        <f>IF(N879="sníž. přenesená",J879,0)</f>
        <v>0</v>
      </c>
      <c r="BI879" s="189">
        <f>IF(N879="nulová",J879,0)</f>
        <v>0</v>
      </c>
      <c r="BJ879" s="20" t="s">
        <v>86</v>
      </c>
      <c r="BK879" s="189">
        <f>ROUND(I879*H879,2)</f>
        <v>0</v>
      </c>
      <c r="BL879" s="20" t="s">
        <v>181</v>
      </c>
      <c r="BM879" s="188" t="s">
        <v>1179</v>
      </c>
    </row>
    <row r="880" spans="1:65" s="13" customFormat="1">
      <c r="B880" s="195"/>
      <c r="C880" s="196"/>
      <c r="D880" s="197" t="s">
        <v>195</v>
      </c>
      <c r="E880" s="196"/>
      <c r="F880" s="199" t="s">
        <v>1166</v>
      </c>
      <c r="G880" s="196"/>
      <c r="H880" s="200">
        <v>117.111</v>
      </c>
      <c r="I880" s="201"/>
      <c r="J880" s="196"/>
      <c r="K880" s="196"/>
      <c r="L880" s="202"/>
      <c r="M880" s="203"/>
      <c r="N880" s="204"/>
      <c r="O880" s="204"/>
      <c r="P880" s="204"/>
      <c r="Q880" s="204"/>
      <c r="R880" s="204"/>
      <c r="S880" s="204"/>
      <c r="T880" s="205"/>
      <c r="AT880" s="206" t="s">
        <v>195</v>
      </c>
      <c r="AU880" s="206" t="s">
        <v>88</v>
      </c>
      <c r="AV880" s="13" t="s">
        <v>88</v>
      </c>
      <c r="AW880" s="13" t="s">
        <v>4</v>
      </c>
      <c r="AX880" s="13" t="s">
        <v>86</v>
      </c>
      <c r="AY880" s="206" t="s">
        <v>174</v>
      </c>
    </row>
    <row r="881" spans="1:65" s="2" customFormat="1" ht="37.799999999999997" customHeight="1">
      <c r="A881" s="37"/>
      <c r="B881" s="38"/>
      <c r="C881" s="177" t="s">
        <v>1180</v>
      </c>
      <c r="D881" s="177" t="s">
        <v>176</v>
      </c>
      <c r="E881" s="178" t="s">
        <v>1181</v>
      </c>
      <c r="F881" s="179" t="s">
        <v>1182</v>
      </c>
      <c r="G881" s="180" t="s">
        <v>229</v>
      </c>
      <c r="H881" s="181">
        <v>2</v>
      </c>
      <c r="I881" s="182"/>
      <c r="J881" s="183">
        <f>ROUND(I881*H881,2)</f>
        <v>0</v>
      </c>
      <c r="K881" s="179" t="s">
        <v>180</v>
      </c>
      <c r="L881" s="42"/>
      <c r="M881" s="184" t="s">
        <v>19</v>
      </c>
      <c r="N881" s="185" t="s">
        <v>49</v>
      </c>
      <c r="O881" s="67"/>
      <c r="P881" s="186">
        <f>O881*H881</f>
        <v>0</v>
      </c>
      <c r="Q881" s="186">
        <v>0</v>
      </c>
      <c r="R881" s="186">
        <f>Q881*H881</f>
        <v>0</v>
      </c>
      <c r="S881" s="186">
        <v>0</v>
      </c>
      <c r="T881" s="187">
        <f>S881*H881</f>
        <v>0</v>
      </c>
      <c r="U881" s="37"/>
      <c r="V881" s="37"/>
      <c r="W881" s="37"/>
      <c r="X881" s="37"/>
      <c r="Y881" s="37"/>
      <c r="Z881" s="37"/>
      <c r="AA881" s="37"/>
      <c r="AB881" s="37"/>
      <c r="AC881" s="37"/>
      <c r="AD881" s="37"/>
      <c r="AE881" s="37"/>
      <c r="AR881" s="188" t="s">
        <v>267</v>
      </c>
      <c r="AT881" s="188" t="s">
        <v>176</v>
      </c>
      <c r="AU881" s="188" t="s">
        <v>88</v>
      </c>
      <c r="AY881" s="20" t="s">
        <v>174</v>
      </c>
      <c r="BE881" s="189">
        <f>IF(N881="základní",J881,0)</f>
        <v>0</v>
      </c>
      <c r="BF881" s="189">
        <f>IF(N881="snížená",J881,0)</f>
        <v>0</v>
      </c>
      <c r="BG881" s="189">
        <f>IF(N881="zákl. přenesená",J881,0)</f>
        <v>0</v>
      </c>
      <c r="BH881" s="189">
        <f>IF(N881="sníž. přenesená",J881,0)</f>
        <v>0</v>
      </c>
      <c r="BI881" s="189">
        <f>IF(N881="nulová",J881,0)</f>
        <v>0</v>
      </c>
      <c r="BJ881" s="20" t="s">
        <v>86</v>
      </c>
      <c r="BK881" s="189">
        <f>ROUND(I881*H881,2)</f>
        <v>0</v>
      </c>
      <c r="BL881" s="20" t="s">
        <v>267</v>
      </c>
      <c r="BM881" s="188" t="s">
        <v>1183</v>
      </c>
    </row>
    <row r="882" spans="1:65" s="2" customFormat="1">
      <c r="A882" s="37"/>
      <c r="B882" s="38"/>
      <c r="C882" s="39"/>
      <c r="D882" s="190" t="s">
        <v>183</v>
      </c>
      <c r="E882" s="39"/>
      <c r="F882" s="191" t="s">
        <v>1184</v>
      </c>
      <c r="G882" s="39"/>
      <c r="H882" s="39"/>
      <c r="I882" s="192"/>
      <c r="J882" s="39"/>
      <c r="K882" s="39"/>
      <c r="L882" s="42"/>
      <c r="M882" s="193"/>
      <c r="N882" s="194"/>
      <c r="O882" s="67"/>
      <c r="P882" s="67"/>
      <c r="Q882" s="67"/>
      <c r="R882" s="67"/>
      <c r="S882" s="67"/>
      <c r="T882" s="68"/>
      <c r="U882" s="37"/>
      <c r="V882" s="37"/>
      <c r="W882" s="37"/>
      <c r="X882" s="37"/>
      <c r="Y882" s="37"/>
      <c r="Z882" s="37"/>
      <c r="AA882" s="37"/>
      <c r="AB882" s="37"/>
      <c r="AC882" s="37"/>
      <c r="AD882" s="37"/>
      <c r="AE882" s="37"/>
      <c r="AT882" s="20" t="s">
        <v>183</v>
      </c>
      <c r="AU882" s="20" t="s">
        <v>88</v>
      </c>
    </row>
    <row r="883" spans="1:65" s="2" customFormat="1" ht="33" customHeight="1">
      <c r="A883" s="37"/>
      <c r="B883" s="38"/>
      <c r="C883" s="218" t="s">
        <v>1185</v>
      </c>
      <c r="D883" s="218" t="s">
        <v>233</v>
      </c>
      <c r="E883" s="219" t="s">
        <v>1186</v>
      </c>
      <c r="F883" s="220" t="s">
        <v>1187</v>
      </c>
      <c r="G883" s="221" t="s">
        <v>229</v>
      </c>
      <c r="H883" s="222">
        <v>2</v>
      </c>
      <c r="I883" s="223"/>
      <c r="J883" s="224">
        <f>ROUND(I883*H883,2)</f>
        <v>0</v>
      </c>
      <c r="K883" s="220" t="s">
        <v>180</v>
      </c>
      <c r="L883" s="225"/>
      <c r="M883" s="226" t="s">
        <v>19</v>
      </c>
      <c r="N883" s="227" t="s">
        <v>49</v>
      </c>
      <c r="O883" s="67"/>
      <c r="P883" s="186">
        <f>O883*H883</f>
        <v>0</v>
      </c>
      <c r="Q883" s="186">
        <v>2.1600000000000001E-2</v>
      </c>
      <c r="R883" s="186">
        <f>Q883*H883</f>
        <v>4.3200000000000002E-2</v>
      </c>
      <c r="S883" s="186">
        <v>0</v>
      </c>
      <c r="T883" s="187">
        <f>S883*H883</f>
        <v>0</v>
      </c>
      <c r="U883" s="37"/>
      <c r="V883" s="37"/>
      <c r="W883" s="37"/>
      <c r="X883" s="37"/>
      <c r="Y883" s="37"/>
      <c r="Z883" s="37"/>
      <c r="AA883" s="37"/>
      <c r="AB883" s="37"/>
      <c r="AC883" s="37"/>
      <c r="AD883" s="37"/>
      <c r="AE883" s="37"/>
      <c r="AR883" s="188" t="s">
        <v>355</v>
      </c>
      <c r="AT883" s="188" t="s">
        <v>233</v>
      </c>
      <c r="AU883" s="188" t="s">
        <v>88</v>
      </c>
      <c r="AY883" s="20" t="s">
        <v>174</v>
      </c>
      <c r="BE883" s="189">
        <f>IF(N883="základní",J883,0)</f>
        <v>0</v>
      </c>
      <c r="BF883" s="189">
        <f>IF(N883="snížená",J883,0)</f>
        <v>0</v>
      </c>
      <c r="BG883" s="189">
        <f>IF(N883="zákl. přenesená",J883,0)</f>
        <v>0</v>
      </c>
      <c r="BH883" s="189">
        <f>IF(N883="sníž. přenesená",J883,0)</f>
        <v>0</v>
      </c>
      <c r="BI883" s="189">
        <f>IF(N883="nulová",J883,0)</f>
        <v>0</v>
      </c>
      <c r="BJ883" s="20" t="s">
        <v>86</v>
      </c>
      <c r="BK883" s="189">
        <f>ROUND(I883*H883,2)</f>
        <v>0</v>
      </c>
      <c r="BL883" s="20" t="s">
        <v>267</v>
      </c>
      <c r="BM883" s="188" t="s">
        <v>1188</v>
      </c>
    </row>
    <row r="884" spans="1:65" s="2" customFormat="1" ht="37.799999999999997" customHeight="1">
      <c r="A884" s="37"/>
      <c r="B884" s="38"/>
      <c r="C884" s="177" t="s">
        <v>1189</v>
      </c>
      <c r="D884" s="177" t="s">
        <v>176</v>
      </c>
      <c r="E884" s="178" t="s">
        <v>1190</v>
      </c>
      <c r="F884" s="179" t="s">
        <v>1191</v>
      </c>
      <c r="G884" s="180" t="s">
        <v>229</v>
      </c>
      <c r="H884" s="181">
        <v>2</v>
      </c>
      <c r="I884" s="182"/>
      <c r="J884" s="183">
        <f>ROUND(I884*H884,2)</f>
        <v>0</v>
      </c>
      <c r="K884" s="179" t="s">
        <v>180</v>
      </c>
      <c r="L884" s="42"/>
      <c r="M884" s="184" t="s">
        <v>19</v>
      </c>
      <c r="N884" s="185" t="s">
        <v>49</v>
      </c>
      <c r="O884" s="67"/>
      <c r="P884" s="186">
        <f>O884*H884</f>
        <v>0</v>
      </c>
      <c r="Q884" s="186">
        <v>0</v>
      </c>
      <c r="R884" s="186">
        <f>Q884*H884</f>
        <v>0</v>
      </c>
      <c r="S884" s="186">
        <v>0</v>
      </c>
      <c r="T884" s="187">
        <f>S884*H884</f>
        <v>0</v>
      </c>
      <c r="U884" s="37"/>
      <c r="V884" s="37"/>
      <c r="W884" s="37"/>
      <c r="X884" s="37"/>
      <c r="Y884" s="37"/>
      <c r="Z884" s="37"/>
      <c r="AA884" s="37"/>
      <c r="AB884" s="37"/>
      <c r="AC884" s="37"/>
      <c r="AD884" s="37"/>
      <c r="AE884" s="37"/>
      <c r="AR884" s="188" t="s">
        <v>267</v>
      </c>
      <c r="AT884" s="188" t="s">
        <v>176</v>
      </c>
      <c r="AU884" s="188" t="s">
        <v>88</v>
      </c>
      <c r="AY884" s="20" t="s">
        <v>174</v>
      </c>
      <c r="BE884" s="189">
        <f>IF(N884="základní",J884,0)</f>
        <v>0</v>
      </c>
      <c r="BF884" s="189">
        <f>IF(N884="snížená",J884,0)</f>
        <v>0</v>
      </c>
      <c r="BG884" s="189">
        <f>IF(N884="zákl. přenesená",J884,0)</f>
        <v>0</v>
      </c>
      <c r="BH884" s="189">
        <f>IF(N884="sníž. přenesená",J884,0)</f>
        <v>0</v>
      </c>
      <c r="BI884" s="189">
        <f>IF(N884="nulová",J884,0)</f>
        <v>0</v>
      </c>
      <c r="BJ884" s="20" t="s">
        <v>86</v>
      </c>
      <c r="BK884" s="189">
        <f>ROUND(I884*H884,2)</f>
        <v>0</v>
      </c>
      <c r="BL884" s="20" t="s">
        <v>267</v>
      </c>
      <c r="BM884" s="188" t="s">
        <v>1192</v>
      </c>
    </row>
    <row r="885" spans="1:65" s="2" customFormat="1">
      <c r="A885" s="37"/>
      <c r="B885" s="38"/>
      <c r="C885" s="39"/>
      <c r="D885" s="190" t="s">
        <v>183</v>
      </c>
      <c r="E885" s="39"/>
      <c r="F885" s="191" t="s">
        <v>1193</v>
      </c>
      <c r="G885" s="39"/>
      <c r="H885" s="39"/>
      <c r="I885" s="192"/>
      <c r="J885" s="39"/>
      <c r="K885" s="39"/>
      <c r="L885" s="42"/>
      <c r="M885" s="193"/>
      <c r="N885" s="194"/>
      <c r="O885" s="67"/>
      <c r="P885" s="67"/>
      <c r="Q885" s="67"/>
      <c r="R885" s="67"/>
      <c r="S885" s="67"/>
      <c r="T885" s="68"/>
      <c r="U885" s="37"/>
      <c r="V885" s="37"/>
      <c r="W885" s="37"/>
      <c r="X885" s="37"/>
      <c r="Y885" s="37"/>
      <c r="Z885" s="37"/>
      <c r="AA885" s="37"/>
      <c r="AB885" s="37"/>
      <c r="AC885" s="37"/>
      <c r="AD885" s="37"/>
      <c r="AE885" s="37"/>
      <c r="AT885" s="20" t="s">
        <v>183</v>
      </c>
      <c r="AU885" s="20" t="s">
        <v>88</v>
      </c>
    </row>
    <row r="886" spans="1:65" s="2" customFormat="1" ht="37.799999999999997" customHeight="1">
      <c r="A886" s="37"/>
      <c r="B886" s="38"/>
      <c r="C886" s="218" t="s">
        <v>1194</v>
      </c>
      <c r="D886" s="218" t="s">
        <v>233</v>
      </c>
      <c r="E886" s="219" t="s">
        <v>1195</v>
      </c>
      <c r="F886" s="220" t="s">
        <v>1196</v>
      </c>
      <c r="G886" s="221" t="s">
        <v>229</v>
      </c>
      <c r="H886" s="222">
        <v>2</v>
      </c>
      <c r="I886" s="223"/>
      <c r="J886" s="224">
        <f>ROUND(I886*H886,2)</f>
        <v>0</v>
      </c>
      <c r="K886" s="220" t="s">
        <v>180</v>
      </c>
      <c r="L886" s="225"/>
      <c r="M886" s="226" t="s">
        <v>19</v>
      </c>
      <c r="N886" s="227" t="s">
        <v>49</v>
      </c>
      <c r="O886" s="67"/>
      <c r="P886" s="186">
        <f>O886*H886</f>
        <v>0</v>
      </c>
      <c r="Q886" s="186">
        <v>2.4299999999999999E-2</v>
      </c>
      <c r="R886" s="186">
        <f>Q886*H886</f>
        <v>4.8599999999999997E-2</v>
      </c>
      <c r="S886" s="186">
        <v>0</v>
      </c>
      <c r="T886" s="187">
        <f>S886*H886</f>
        <v>0</v>
      </c>
      <c r="U886" s="37"/>
      <c r="V886" s="37"/>
      <c r="W886" s="37"/>
      <c r="X886" s="37"/>
      <c r="Y886" s="37"/>
      <c r="Z886" s="37"/>
      <c r="AA886" s="37"/>
      <c r="AB886" s="37"/>
      <c r="AC886" s="37"/>
      <c r="AD886" s="37"/>
      <c r="AE886" s="37"/>
      <c r="AR886" s="188" t="s">
        <v>355</v>
      </c>
      <c r="AT886" s="188" t="s">
        <v>233</v>
      </c>
      <c r="AU886" s="188" t="s">
        <v>88</v>
      </c>
      <c r="AY886" s="20" t="s">
        <v>174</v>
      </c>
      <c r="BE886" s="189">
        <f>IF(N886="základní",J886,0)</f>
        <v>0</v>
      </c>
      <c r="BF886" s="189">
        <f>IF(N886="snížená",J886,0)</f>
        <v>0</v>
      </c>
      <c r="BG886" s="189">
        <f>IF(N886="zákl. přenesená",J886,0)</f>
        <v>0</v>
      </c>
      <c r="BH886" s="189">
        <f>IF(N886="sníž. přenesená",J886,0)</f>
        <v>0</v>
      </c>
      <c r="BI886" s="189">
        <f>IF(N886="nulová",J886,0)</f>
        <v>0</v>
      </c>
      <c r="BJ886" s="20" t="s">
        <v>86</v>
      </c>
      <c r="BK886" s="189">
        <f>ROUND(I886*H886,2)</f>
        <v>0</v>
      </c>
      <c r="BL886" s="20" t="s">
        <v>267</v>
      </c>
      <c r="BM886" s="188" t="s">
        <v>1197</v>
      </c>
    </row>
    <row r="887" spans="1:65" s="2" customFormat="1" ht="33" customHeight="1">
      <c r="A887" s="37"/>
      <c r="B887" s="38"/>
      <c r="C887" s="177" t="s">
        <v>1198</v>
      </c>
      <c r="D887" s="177" t="s">
        <v>176</v>
      </c>
      <c r="E887" s="178" t="s">
        <v>1199</v>
      </c>
      <c r="F887" s="179" t="s">
        <v>1200</v>
      </c>
      <c r="G887" s="180" t="s">
        <v>236</v>
      </c>
      <c r="H887" s="181">
        <v>13.36</v>
      </c>
      <c r="I887" s="182"/>
      <c r="J887" s="183">
        <f>ROUND(I887*H887,2)</f>
        <v>0</v>
      </c>
      <c r="K887" s="179" t="s">
        <v>19</v>
      </c>
      <c r="L887" s="42"/>
      <c r="M887" s="184" t="s">
        <v>19</v>
      </c>
      <c r="N887" s="185" t="s">
        <v>49</v>
      </c>
      <c r="O887" s="67"/>
      <c r="P887" s="186">
        <f>O887*H887</f>
        <v>0</v>
      </c>
      <c r="Q887" s="186">
        <v>0</v>
      </c>
      <c r="R887" s="186">
        <f>Q887*H887</f>
        <v>0</v>
      </c>
      <c r="S887" s="186">
        <v>0</v>
      </c>
      <c r="T887" s="187">
        <f>S887*H887</f>
        <v>0</v>
      </c>
      <c r="U887" s="37"/>
      <c r="V887" s="37"/>
      <c r="W887" s="37"/>
      <c r="X887" s="37"/>
      <c r="Y887" s="37"/>
      <c r="Z887" s="37"/>
      <c r="AA887" s="37"/>
      <c r="AB887" s="37"/>
      <c r="AC887" s="37"/>
      <c r="AD887" s="37"/>
      <c r="AE887" s="37"/>
      <c r="AR887" s="188" t="s">
        <v>267</v>
      </c>
      <c r="AT887" s="188" t="s">
        <v>176</v>
      </c>
      <c r="AU887" s="188" t="s">
        <v>88</v>
      </c>
      <c r="AY887" s="20" t="s">
        <v>174</v>
      </c>
      <c r="BE887" s="189">
        <f>IF(N887="základní",J887,0)</f>
        <v>0</v>
      </c>
      <c r="BF887" s="189">
        <f>IF(N887="snížená",J887,0)</f>
        <v>0</v>
      </c>
      <c r="BG887" s="189">
        <f>IF(N887="zákl. přenesená",J887,0)</f>
        <v>0</v>
      </c>
      <c r="BH887" s="189">
        <f>IF(N887="sníž. přenesená",J887,0)</f>
        <v>0</v>
      </c>
      <c r="BI887" s="189">
        <f>IF(N887="nulová",J887,0)</f>
        <v>0</v>
      </c>
      <c r="BJ887" s="20" t="s">
        <v>86</v>
      </c>
      <c r="BK887" s="189">
        <f>ROUND(I887*H887,2)</f>
        <v>0</v>
      </c>
      <c r="BL887" s="20" t="s">
        <v>267</v>
      </c>
      <c r="BM887" s="188" t="s">
        <v>1201</v>
      </c>
    </row>
    <row r="888" spans="1:65" s="13" customFormat="1">
      <c r="B888" s="195"/>
      <c r="C888" s="196"/>
      <c r="D888" s="197" t="s">
        <v>195</v>
      </c>
      <c r="E888" s="198" t="s">
        <v>19</v>
      </c>
      <c r="F888" s="199" t="s">
        <v>1202</v>
      </c>
      <c r="G888" s="196"/>
      <c r="H888" s="200">
        <v>13.36</v>
      </c>
      <c r="I888" s="201"/>
      <c r="J888" s="196"/>
      <c r="K888" s="196"/>
      <c r="L888" s="202"/>
      <c r="M888" s="203"/>
      <c r="N888" s="204"/>
      <c r="O888" s="204"/>
      <c r="P888" s="204"/>
      <c r="Q888" s="204"/>
      <c r="R888" s="204"/>
      <c r="S888" s="204"/>
      <c r="T888" s="205"/>
      <c r="AT888" s="206" t="s">
        <v>195</v>
      </c>
      <c r="AU888" s="206" t="s">
        <v>88</v>
      </c>
      <c r="AV888" s="13" t="s">
        <v>88</v>
      </c>
      <c r="AW888" s="13" t="s">
        <v>35</v>
      </c>
      <c r="AX888" s="13" t="s">
        <v>86</v>
      </c>
      <c r="AY888" s="206" t="s">
        <v>174</v>
      </c>
    </row>
    <row r="889" spans="1:65" s="2" customFormat="1" ht="33" customHeight="1">
      <c r="A889" s="37"/>
      <c r="B889" s="38"/>
      <c r="C889" s="218" t="s">
        <v>1203</v>
      </c>
      <c r="D889" s="218" t="s">
        <v>233</v>
      </c>
      <c r="E889" s="219" t="s">
        <v>1204</v>
      </c>
      <c r="F889" s="220" t="s">
        <v>1205</v>
      </c>
      <c r="G889" s="221" t="s">
        <v>236</v>
      </c>
      <c r="H889" s="222">
        <v>14.696</v>
      </c>
      <c r="I889" s="223"/>
      <c r="J889" s="224">
        <f>ROUND(I889*H889,2)</f>
        <v>0</v>
      </c>
      <c r="K889" s="220" t="s">
        <v>180</v>
      </c>
      <c r="L889" s="225"/>
      <c r="M889" s="226" t="s">
        <v>19</v>
      </c>
      <c r="N889" s="227" t="s">
        <v>49</v>
      </c>
      <c r="O889" s="67"/>
      <c r="P889" s="186">
        <f>O889*H889</f>
        <v>0</v>
      </c>
      <c r="Q889" s="186">
        <v>4.0000000000000001E-3</v>
      </c>
      <c r="R889" s="186">
        <f>Q889*H889</f>
        <v>5.8784000000000003E-2</v>
      </c>
      <c r="S889" s="186">
        <v>0</v>
      </c>
      <c r="T889" s="187">
        <f>S889*H889</f>
        <v>0</v>
      </c>
      <c r="U889" s="37"/>
      <c r="V889" s="37"/>
      <c r="W889" s="37"/>
      <c r="X889" s="37"/>
      <c r="Y889" s="37"/>
      <c r="Z889" s="37"/>
      <c r="AA889" s="37"/>
      <c r="AB889" s="37"/>
      <c r="AC889" s="37"/>
      <c r="AD889" s="37"/>
      <c r="AE889" s="37"/>
      <c r="AR889" s="188" t="s">
        <v>355</v>
      </c>
      <c r="AT889" s="188" t="s">
        <v>233</v>
      </c>
      <c r="AU889" s="188" t="s">
        <v>88</v>
      </c>
      <c r="AY889" s="20" t="s">
        <v>174</v>
      </c>
      <c r="BE889" s="189">
        <f>IF(N889="základní",J889,0)</f>
        <v>0</v>
      </c>
      <c r="BF889" s="189">
        <f>IF(N889="snížená",J889,0)</f>
        <v>0</v>
      </c>
      <c r="BG889" s="189">
        <f>IF(N889="zákl. přenesená",J889,0)</f>
        <v>0</v>
      </c>
      <c r="BH889" s="189">
        <f>IF(N889="sníž. přenesená",J889,0)</f>
        <v>0</v>
      </c>
      <c r="BI889" s="189">
        <f>IF(N889="nulová",J889,0)</f>
        <v>0</v>
      </c>
      <c r="BJ889" s="20" t="s">
        <v>86</v>
      </c>
      <c r="BK889" s="189">
        <f>ROUND(I889*H889,2)</f>
        <v>0</v>
      </c>
      <c r="BL889" s="20" t="s">
        <v>267</v>
      </c>
      <c r="BM889" s="188" t="s">
        <v>1206</v>
      </c>
    </row>
    <row r="890" spans="1:65" s="13" customFormat="1">
      <c r="B890" s="195"/>
      <c r="C890" s="196"/>
      <c r="D890" s="197" t="s">
        <v>195</v>
      </c>
      <c r="E890" s="196"/>
      <c r="F890" s="199" t="s">
        <v>1207</v>
      </c>
      <c r="G890" s="196"/>
      <c r="H890" s="200">
        <v>14.696</v>
      </c>
      <c r="I890" s="201"/>
      <c r="J890" s="196"/>
      <c r="K890" s="196"/>
      <c r="L890" s="202"/>
      <c r="M890" s="203"/>
      <c r="N890" s="204"/>
      <c r="O890" s="204"/>
      <c r="P890" s="204"/>
      <c r="Q890" s="204"/>
      <c r="R890" s="204"/>
      <c r="S890" s="204"/>
      <c r="T890" s="205"/>
      <c r="AT890" s="206" t="s">
        <v>195</v>
      </c>
      <c r="AU890" s="206" t="s">
        <v>88</v>
      </c>
      <c r="AV890" s="13" t="s">
        <v>88</v>
      </c>
      <c r="AW890" s="13" t="s">
        <v>4</v>
      </c>
      <c r="AX890" s="13" t="s">
        <v>86</v>
      </c>
      <c r="AY890" s="206" t="s">
        <v>174</v>
      </c>
    </row>
    <row r="891" spans="1:65" s="2" customFormat="1" ht="55.5" customHeight="1">
      <c r="A891" s="37"/>
      <c r="B891" s="38"/>
      <c r="C891" s="177" t="s">
        <v>1208</v>
      </c>
      <c r="D891" s="177" t="s">
        <v>176</v>
      </c>
      <c r="E891" s="178" t="s">
        <v>1209</v>
      </c>
      <c r="F891" s="179" t="s">
        <v>1210</v>
      </c>
      <c r="G891" s="180" t="s">
        <v>677</v>
      </c>
      <c r="H891" s="241"/>
      <c r="I891" s="182"/>
      <c r="J891" s="183">
        <f>ROUND(I891*H891,2)</f>
        <v>0</v>
      </c>
      <c r="K891" s="179" t="s">
        <v>180</v>
      </c>
      <c r="L891" s="42"/>
      <c r="M891" s="184" t="s">
        <v>19</v>
      </c>
      <c r="N891" s="185" t="s">
        <v>49</v>
      </c>
      <c r="O891" s="67"/>
      <c r="P891" s="186">
        <f>O891*H891</f>
        <v>0</v>
      </c>
      <c r="Q891" s="186">
        <v>0</v>
      </c>
      <c r="R891" s="186">
        <f>Q891*H891</f>
        <v>0</v>
      </c>
      <c r="S891" s="186">
        <v>0</v>
      </c>
      <c r="T891" s="187">
        <f>S891*H891</f>
        <v>0</v>
      </c>
      <c r="U891" s="37"/>
      <c r="V891" s="37"/>
      <c r="W891" s="37"/>
      <c r="X891" s="37"/>
      <c r="Y891" s="37"/>
      <c r="Z891" s="37"/>
      <c r="AA891" s="37"/>
      <c r="AB891" s="37"/>
      <c r="AC891" s="37"/>
      <c r="AD891" s="37"/>
      <c r="AE891" s="37"/>
      <c r="AR891" s="188" t="s">
        <v>267</v>
      </c>
      <c r="AT891" s="188" t="s">
        <v>176</v>
      </c>
      <c r="AU891" s="188" t="s">
        <v>88</v>
      </c>
      <c r="AY891" s="20" t="s">
        <v>174</v>
      </c>
      <c r="BE891" s="189">
        <f>IF(N891="základní",J891,0)</f>
        <v>0</v>
      </c>
      <c r="BF891" s="189">
        <f>IF(N891="snížená",J891,0)</f>
        <v>0</v>
      </c>
      <c r="BG891" s="189">
        <f>IF(N891="zákl. přenesená",J891,0)</f>
        <v>0</v>
      </c>
      <c r="BH891" s="189">
        <f>IF(N891="sníž. přenesená",J891,0)</f>
        <v>0</v>
      </c>
      <c r="BI891" s="189">
        <f>IF(N891="nulová",J891,0)</f>
        <v>0</v>
      </c>
      <c r="BJ891" s="20" t="s">
        <v>86</v>
      </c>
      <c r="BK891" s="189">
        <f>ROUND(I891*H891,2)</f>
        <v>0</v>
      </c>
      <c r="BL891" s="20" t="s">
        <v>267</v>
      </c>
      <c r="BM891" s="188" t="s">
        <v>1211</v>
      </c>
    </row>
    <row r="892" spans="1:65" s="2" customFormat="1">
      <c r="A892" s="37"/>
      <c r="B892" s="38"/>
      <c r="C892" s="39"/>
      <c r="D892" s="190" t="s">
        <v>183</v>
      </c>
      <c r="E892" s="39"/>
      <c r="F892" s="191" t="s">
        <v>1212</v>
      </c>
      <c r="G892" s="39"/>
      <c r="H892" s="39"/>
      <c r="I892" s="192"/>
      <c r="J892" s="39"/>
      <c r="K892" s="39"/>
      <c r="L892" s="42"/>
      <c r="M892" s="193"/>
      <c r="N892" s="194"/>
      <c r="O892" s="67"/>
      <c r="P892" s="67"/>
      <c r="Q892" s="67"/>
      <c r="R892" s="67"/>
      <c r="S892" s="67"/>
      <c r="T892" s="68"/>
      <c r="U892" s="37"/>
      <c r="V892" s="37"/>
      <c r="W892" s="37"/>
      <c r="X892" s="37"/>
      <c r="Y892" s="37"/>
      <c r="Z892" s="37"/>
      <c r="AA892" s="37"/>
      <c r="AB892" s="37"/>
      <c r="AC892" s="37"/>
      <c r="AD892" s="37"/>
      <c r="AE892" s="37"/>
      <c r="AT892" s="20" t="s">
        <v>183</v>
      </c>
      <c r="AU892" s="20" t="s">
        <v>88</v>
      </c>
    </row>
    <row r="893" spans="1:65" s="12" customFormat="1" ht="22.8" customHeight="1">
      <c r="B893" s="161"/>
      <c r="C893" s="162"/>
      <c r="D893" s="163" t="s">
        <v>77</v>
      </c>
      <c r="E893" s="175" t="s">
        <v>1213</v>
      </c>
      <c r="F893" s="175" t="s">
        <v>1214</v>
      </c>
      <c r="G893" s="162"/>
      <c r="H893" s="162"/>
      <c r="I893" s="165"/>
      <c r="J893" s="176">
        <f>BK893</f>
        <v>0</v>
      </c>
      <c r="K893" s="162"/>
      <c r="L893" s="167"/>
      <c r="M893" s="168"/>
      <c r="N893" s="169"/>
      <c r="O893" s="169"/>
      <c r="P893" s="170">
        <f>SUM(P894:P929)</f>
        <v>0</v>
      </c>
      <c r="Q893" s="169"/>
      <c r="R893" s="170">
        <f>SUM(R894:R929)</f>
        <v>1.4442897046000001</v>
      </c>
      <c r="S893" s="169"/>
      <c r="T893" s="171">
        <f>SUM(T894:T929)</f>
        <v>0</v>
      </c>
      <c r="AR893" s="172" t="s">
        <v>88</v>
      </c>
      <c r="AT893" s="173" t="s">
        <v>77</v>
      </c>
      <c r="AU893" s="173" t="s">
        <v>86</v>
      </c>
      <c r="AY893" s="172" t="s">
        <v>174</v>
      </c>
      <c r="BK893" s="174">
        <f>SUM(BK894:BK929)</f>
        <v>0</v>
      </c>
    </row>
    <row r="894" spans="1:65" s="2" customFormat="1" ht="76.349999999999994" customHeight="1">
      <c r="A894" s="37"/>
      <c r="B894" s="38"/>
      <c r="C894" s="177" t="s">
        <v>1215</v>
      </c>
      <c r="D894" s="177" t="s">
        <v>176</v>
      </c>
      <c r="E894" s="178" t="s">
        <v>1216</v>
      </c>
      <c r="F894" s="179" t="s">
        <v>1217</v>
      </c>
      <c r="G894" s="180" t="s">
        <v>111</v>
      </c>
      <c r="H894" s="181">
        <v>46.838999999999999</v>
      </c>
      <c r="I894" s="182"/>
      <c r="J894" s="183">
        <f>ROUND(I894*H894,2)</f>
        <v>0</v>
      </c>
      <c r="K894" s="179" t="s">
        <v>19</v>
      </c>
      <c r="L894" s="42"/>
      <c r="M894" s="184" t="s">
        <v>19</v>
      </c>
      <c r="N894" s="185" t="s">
        <v>49</v>
      </c>
      <c r="O894" s="67"/>
      <c r="P894" s="186">
        <f>O894*H894</f>
        <v>0</v>
      </c>
      <c r="Q894" s="186">
        <v>5.3714000000000001E-3</v>
      </c>
      <c r="R894" s="186">
        <f>Q894*H894</f>
        <v>0.2515910046</v>
      </c>
      <c r="S894" s="186">
        <v>0</v>
      </c>
      <c r="T894" s="187">
        <f>S894*H894</f>
        <v>0</v>
      </c>
      <c r="U894" s="37"/>
      <c r="V894" s="37"/>
      <c r="W894" s="37"/>
      <c r="X894" s="37"/>
      <c r="Y894" s="37"/>
      <c r="Z894" s="37"/>
      <c r="AA894" s="37"/>
      <c r="AB894" s="37"/>
      <c r="AC894" s="37"/>
      <c r="AD894" s="37"/>
      <c r="AE894" s="37"/>
      <c r="AR894" s="188" t="s">
        <v>267</v>
      </c>
      <c r="AT894" s="188" t="s">
        <v>176</v>
      </c>
      <c r="AU894" s="188" t="s">
        <v>88</v>
      </c>
      <c r="AY894" s="20" t="s">
        <v>174</v>
      </c>
      <c r="BE894" s="189">
        <f>IF(N894="základní",J894,0)</f>
        <v>0</v>
      </c>
      <c r="BF894" s="189">
        <f>IF(N894="snížená",J894,0)</f>
        <v>0</v>
      </c>
      <c r="BG894" s="189">
        <f>IF(N894="zákl. přenesená",J894,0)</f>
        <v>0</v>
      </c>
      <c r="BH894" s="189">
        <f>IF(N894="sníž. přenesená",J894,0)</f>
        <v>0</v>
      </c>
      <c r="BI894" s="189">
        <f>IF(N894="nulová",J894,0)</f>
        <v>0</v>
      </c>
      <c r="BJ894" s="20" t="s">
        <v>86</v>
      </c>
      <c r="BK894" s="189">
        <f>ROUND(I894*H894,2)</f>
        <v>0</v>
      </c>
      <c r="BL894" s="20" t="s">
        <v>267</v>
      </c>
      <c r="BM894" s="188" t="s">
        <v>1218</v>
      </c>
    </row>
    <row r="895" spans="1:65" s="15" customFormat="1">
      <c r="B895" s="231"/>
      <c r="C895" s="232"/>
      <c r="D895" s="197" t="s">
        <v>195</v>
      </c>
      <c r="E895" s="233" t="s">
        <v>19</v>
      </c>
      <c r="F895" s="234" t="s">
        <v>826</v>
      </c>
      <c r="G895" s="232"/>
      <c r="H895" s="233" t="s">
        <v>19</v>
      </c>
      <c r="I895" s="235"/>
      <c r="J895" s="232"/>
      <c r="K895" s="232"/>
      <c r="L895" s="236"/>
      <c r="M895" s="237"/>
      <c r="N895" s="238"/>
      <c r="O895" s="238"/>
      <c r="P895" s="238"/>
      <c r="Q895" s="238"/>
      <c r="R895" s="238"/>
      <c r="S895" s="238"/>
      <c r="T895" s="239"/>
      <c r="AT895" s="240" t="s">
        <v>195</v>
      </c>
      <c r="AU895" s="240" t="s">
        <v>88</v>
      </c>
      <c r="AV895" s="15" t="s">
        <v>86</v>
      </c>
      <c r="AW895" s="15" t="s">
        <v>35</v>
      </c>
      <c r="AX895" s="15" t="s">
        <v>78</v>
      </c>
      <c r="AY895" s="240" t="s">
        <v>174</v>
      </c>
    </row>
    <row r="896" spans="1:65" s="13" customFormat="1">
      <c r="B896" s="195"/>
      <c r="C896" s="196"/>
      <c r="D896" s="197" t="s">
        <v>195</v>
      </c>
      <c r="E896" s="198" t="s">
        <v>19</v>
      </c>
      <c r="F896" s="199" t="s">
        <v>1219</v>
      </c>
      <c r="G896" s="196"/>
      <c r="H896" s="200">
        <v>71.766999999999996</v>
      </c>
      <c r="I896" s="201"/>
      <c r="J896" s="196"/>
      <c r="K896" s="196"/>
      <c r="L896" s="202"/>
      <c r="M896" s="203"/>
      <c r="N896" s="204"/>
      <c r="O896" s="204"/>
      <c r="P896" s="204"/>
      <c r="Q896" s="204"/>
      <c r="R896" s="204"/>
      <c r="S896" s="204"/>
      <c r="T896" s="205"/>
      <c r="AT896" s="206" t="s">
        <v>195</v>
      </c>
      <c r="AU896" s="206" t="s">
        <v>88</v>
      </c>
      <c r="AV896" s="13" t="s">
        <v>88</v>
      </c>
      <c r="AW896" s="13" t="s">
        <v>35</v>
      </c>
      <c r="AX896" s="13" t="s">
        <v>78</v>
      </c>
      <c r="AY896" s="206" t="s">
        <v>174</v>
      </c>
    </row>
    <row r="897" spans="1:65" s="13" customFormat="1">
      <c r="B897" s="195"/>
      <c r="C897" s="196"/>
      <c r="D897" s="197" t="s">
        <v>195</v>
      </c>
      <c r="E897" s="198" t="s">
        <v>19</v>
      </c>
      <c r="F897" s="199" t="s">
        <v>1220</v>
      </c>
      <c r="G897" s="196"/>
      <c r="H897" s="200">
        <v>-24.928000000000001</v>
      </c>
      <c r="I897" s="201"/>
      <c r="J897" s="196"/>
      <c r="K897" s="196"/>
      <c r="L897" s="202"/>
      <c r="M897" s="203"/>
      <c r="N897" s="204"/>
      <c r="O897" s="204"/>
      <c r="P897" s="204"/>
      <c r="Q897" s="204"/>
      <c r="R897" s="204"/>
      <c r="S897" s="204"/>
      <c r="T897" s="205"/>
      <c r="AT897" s="206" t="s">
        <v>195</v>
      </c>
      <c r="AU897" s="206" t="s">
        <v>88</v>
      </c>
      <c r="AV897" s="13" t="s">
        <v>88</v>
      </c>
      <c r="AW897" s="13" t="s">
        <v>35</v>
      </c>
      <c r="AX897" s="13" t="s">
        <v>78</v>
      </c>
      <c r="AY897" s="206" t="s">
        <v>174</v>
      </c>
    </row>
    <row r="898" spans="1:65" s="14" customFormat="1">
      <c r="B898" s="207"/>
      <c r="C898" s="208"/>
      <c r="D898" s="197" t="s">
        <v>195</v>
      </c>
      <c r="E898" s="209" t="s">
        <v>19</v>
      </c>
      <c r="F898" s="210" t="s">
        <v>198</v>
      </c>
      <c r="G898" s="208"/>
      <c r="H898" s="211">
        <v>46.838999999999999</v>
      </c>
      <c r="I898" s="212"/>
      <c r="J898" s="208"/>
      <c r="K898" s="208"/>
      <c r="L898" s="213"/>
      <c r="M898" s="214"/>
      <c r="N898" s="215"/>
      <c r="O898" s="215"/>
      <c r="P898" s="215"/>
      <c r="Q898" s="215"/>
      <c r="R898" s="215"/>
      <c r="S898" s="215"/>
      <c r="T898" s="216"/>
      <c r="AT898" s="217" t="s">
        <v>195</v>
      </c>
      <c r="AU898" s="217" t="s">
        <v>88</v>
      </c>
      <c r="AV898" s="14" t="s">
        <v>181</v>
      </c>
      <c r="AW898" s="14" t="s">
        <v>35</v>
      </c>
      <c r="AX898" s="14" t="s">
        <v>86</v>
      </c>
      <c r="AY898" s="217" t="s">
        <v>174</v>
      </c>
    </row>
    <row r="899" spans="1:65" s="2" customFormat="1" ht="24.15" customHeight="1">
      <c r="A899" s="37"/>
      <c r="B899" s="38"/>
      <c r="C899" s="218" t="s">
        <v>1221</v>
      </c>
      <c r="D899" s="218" t="s">
        <v>233</v>
      </c>
      <c r="E899" s="219" t="s">
        <v>1222</v>
      </c>
      <c r="F899" s="220" t="s">
        <v>1223</v>
      </c>
      <c r="G899" s="221" t="s">
        <v>111</v>
      </c>
      <c r="H899" s="222">
        <v>50.585999999999999</v>
      </c>
      <c r="I899" s="223"/>
      <c r="J899" s="224">
        <f>ROUND(I899*H899,2)</f>
        <v>0</v>
      </c>
      <c r="K899" s="220" t="s">
        <v>19</v>
      </c>
      <c r="L899" s="225"/>
      <c r="M899" s="226" t="s">
        <v>19</v>
      </c>
      <c r="N899" s="227" t="s">
        <v>49</v>
      </c>
      <c r="O899" s="67"/>
      <c r="P899" s="186">
        <f>O899*H899</f>
        <v>0</v>
      </c>
      <c r="Q899" s="186">
        <v>1.0999999999999999E-2</v>
      </c>
      <c r="R899" s="186">
        <f>Q899*H899</f>
        <v>0.556446</v>
      </c>
      <c r="S899" s="186">
        <v>0</v>
      </c>
      <c r="T899" s="187">
        <f>S899*H899</f>
        <v>0</v>
      </c>
      <c r="U899" s="37"/>
      <c r="V899" s="37"/>
      <c r="W899" s="37"/>
      <c r="X899" s="37"/>
      <c r="Y899" s="37"/>
      <c r="Z899" s="37"/>
      <c r="AA899" s="37"/>
      <c r="AB899" s="37"/>
      <c r="AC899" s="37"/>
      <c r="AD899" s="37"/>
      <c r="AE899" s="37"/>
      <c r="AR899" s="188" t="s">
        <v>355</v>
      </c>
      <c r="AT899" s="188" t="s">
        <v>233</v>
      </c>
      <c r="AU899" s="188" t="s">
        <v>88</v>
      </c>
      <c r="AY899" s="20" t="s">
        <v>174</v>
      </c>
      <c r="BE899" s="189">
        <f>IF(N899="základní",J899,0)</f>
        <v>0</v>
      </c>
      <c r="BF899" s="189">
        <f>IF(N899="snížená",J899,0)</f>
        <v>0</v>
      </c>
      <c r="BG899" s="189">
        <f>IF(N899="zákl. přenesená",J899,0)</f>
        <v>0</v>
      </c>
      <c r="BH899" s="189">
        <f>IF(N899="sníž. přenesená",J899,0)</f>
        <v>0</v>
      </c>
      <c r="BI899" s="189">
        <f>IF(N899="nulová",J899,0)</f>
        <v>0</v>
      </c>
      <c r="BJ899" s="20" t="s">
        <v>86</v>
      </c>
      <c r="BK899" s="189">
        <f>ROUND(I899*H899,2)</f>
        <v>0</v>
      </c>
      <c r="BL899" s="20" t="s">
        <v>267</v>
      </c>
      <c r="BM899" s="188" t="s">
        <v>1224</v>
      </c>
    </row>
    <row r="900" spans="1:65" s="13" customFormat="1">
      <c r="B900" s="195"/>
      <c r="C900" s="196"/>
      <c r="D900" s="197" t="s">
        <v>195</v>
      </c>
      <c r="E900" s="196"/>
      <c r="F900" s="199" t="s">
        <v>1225</v>
      </c>
      <c r="G900" s="196"/>
      <c r="H900" s="200">
        <v>50.585999999999999</v>
      </c>
      <c r="I900" s="201"/>
      <c r="J900" s="196"/>
      <c r="K900" s="196"/>
      <c r="L900" s="202"/>
      <c r="M900" s="203"/>
      <c r="N900" s="204"/>
      <c r="O900" s="204"/>
      <c r="P900" s="204"/>
      <c r="Q900" s="204"/>
      <c r="R900" s="204"/>
      <c r="S900" s="204"/>
      <c r="T900" s="205"/>
      <c r="AT900" s="206" t="s">
        <v>195</v>
      </c>
      <c r="AU900" s="206" t="s">
        <v>88</v>
      </c>
      <c r="AV900" s="13" t="s">
        <v>88</v>
      </c>
      <c r="AW900" s="13" t="s">
        <v>4</v>
      </c>
      <c r="AX900" s="13" t="s">
        <v>86</v>
      </c>
      <c r="AY900" s="206" t="s">
        <v>174</v>
      </c>
    </row>
    <row r="901" spans="1:65" s="2" customFormat="1" ht="24.15" customHeight="1">
      <c r="A901" s="37"/>
      <c r="B901" s="38"/>
      <c r="C901" s="177" t="s">
        <v>1226</v>
      </c>
      <c r="D901" s="177" t="s">
        <v>176</v>
      </c>
      <c r="E901" s="178" t="s">
        <v>1227</v>
      </c>
      <c r="F901" s="179" t="s">
        <v>1228</v>
      </c>
      <c r="G901" s="180" t="s">
        <v>236</v>
      </c>
      <c r="H901" s="181">
        <v>89.92</v>
      </c>
      <c r="I901" s="182"/>
      <c r="J901" s="183">
        <f>ROUND(I901*H901,2)</f>
        <v>0</v>
      </c>
      <c r="K901" s="179" t="s">
        <v>180</v>
      </c>
      <c r="L901" s="42"/>
      <c r="M901" s="184" t="s">
        <v>19</v>
      </c>
      <c r="N901" s="185" t="s">
        <v>49</v>
      </c>
      <c r="O901" s="67"/>
      <c r="P901" s="186">
        <f>O901*H901</f>
        <v>0</v>
      </c>
      <c r="Q901" s="186">
        <v>2.0000000000000002E-5</v>
      </c>
      <c r="R901" s="186">
        <f>Q901*H901</f>
        <v>1.7984000000000001E-3</v>
      </c>
      <c r="S901" s="186">
        <v>0</v>
      </c>
      <c r="T901" s="187">
        <f>S901*H901</f>
        <v>0</v>
      </c>
      <c r="U901" s="37"/>
      <c r="V901" s="37"/>
      <c r="W901" s="37"/>
      <c r="X901" s="37"/>
      <c r="Y901" s="37"/>
      <c r="Z901" s="37"/>
      <c r="AA901" s="37"/>
      <c r="AB901" s="37"/>
      <c r="AC901" s="37"/>
      <c r="AD901" s="37"/>
      <c r="AE901" s="37"/>
      <c r="AR901" s="188" t="s">
        <v>267</v>
      </c>
      <c r="AT901" s="188" t="s">
        <v>176</v>
      </c>
      <c r="AU901" s="188" t="s">
        <v>88</v>
      </c>
      <c r="AY901" s="20" t="s">
        <v>174</v>
      </c>
      <c r="BE901" s="189">
        <f>IF(N901="základní",J901,0)</f>
        <v>0</v>
      </c>
      <c r="BF901" s="189">
        <f>IF(N901="snížená",J901,0)</f>
        <v>0</v>
      </c>
      <c r="BG901" s="189">
        <f>IF(N901="zákl. přenesená",J901,0)</f>
        <v>0</v>
      </c>
      <c r="BH901" s="189">
        <f>IF(N901="sníž. přenesená",J901,0)</f>
        <v>0</v>
      </c>
      <c r="BI901" s="189">
        <f>IF(N901="nulová",J901,0)</f>
        <v>0</v>
      </c>
      <c r="BJ901" s="20" t="s">
        <v>86</v>
      </c>
      <c r="BK901" s="189">
        <f>ROUND(I901*H901,2)</f>
        <v>0</v>
      </c>
      <c r="BL901" s="20" t="s">
        <v>267</v>
      </c>
      <c r="BM901" s="188" t="s">
        <v>1229</v>
      </c>
    </row>
    <row r="902" spans="1:65" s="2" customFormat="1">
      <c r="A902" s="37"/>
      <c r="B902" s="38"/>
      <c r="C902" s="39"/>
      <c r="D902" s="190" t="s">
        <v>183</v>
      </c>
      <c r="E902" s="39"/>
      <c r="F902" s="191" t="s">
        <v>1230</v>
      </c>
      <c r="G902" s="39"/>
      <c r="H902" s="39"/>
      <c r="I902" s="192"/>
      <c r="J902" s="39"/>
      <c r="K902" s="39"/>
      <c r="L902" s="42"/>
      <c r="M902" s="193"/>
      <c r="N902" s="194"/>
      <c r="O902" s="67"/>
      <c r="P902" s="67"/>
      <c r="Q902" s="67"/>
      <c r="R902" s="67"/>
      <c r="S902" s="67"/>
      <c r="T902" s="68"/>
      <c r="U902" s="37"/>
      <c r="V902" s="37"/>
      <c r="W902" s="37"/>
      <c r="X902" s="37"/>
      <c r="Y902" s="37"/>
      <c r="Z902" s="37"/>
      <c r="AA902" s="37"/>
      <c r="AB902" s="37"/>
      <c r="AC902" s="37"/>
      <c r="AD902" s="37"/>
      <c r="AE902" s="37"/>
      <c r="AT902" s="20" t="s">
        <v>183</v>
      </c>
      <c r="AU902" s="20" t="s">
        <v>88</v>
      </c>
    </row>
    <row r="903" spans="1:65" s="13" customFormat="1">
      <c r="B903" s="195"/>
      <c r="C903" s="196"/>
      <c r="D903" s="197" t="s">
        <v>195</v>
      </c>
      <c r="E903" s="198" t="s">
        <v>19</v>
      </c>
      <c r="F903" s="199" t="s">
        <v>1231</v>
      </c>
      <c r="G903" s="196"/>
      <c r="H903" s="200">
        <v>89.92</v>
      </c>
      <c r="I903" s="201"/>
      <c r="J903" s="196"/>
      <c r="K903" s="196"/>
      <c r="L903" s="202"/>
      <c r="M903" s="203"/>
      <c r="N903" s="204"/>
      <c r="O903" s="204"/>
      <c r="P903" s="204"/>
      <c r="Q903" s="204"/>
      <c r="R903" s="204"/>
      <c r="S903" s="204"/>
      <c r="T903" s="205"/>
      <c r="AT903" s="206" t="s">
        <v>195</v>
      </c>
      <c r="AU903" s="206" t="s">
        <v>88</v>
      </c>
      <c r="AV903" s="13" t="s">
        <v>88</v>
      </c>
      <c r="AW903" s="13" t="s">
        <v>35</v>
      </c>
      <c r="AX903" s="13" t="s">
        <v>86</v>
      </c>
      <c r="AY903" s="206" t="s">
        <v>174</v>
      </c>
    </row>
    <row r="904" spans="1:65" s="2" customFormat="1" ht="24.15" customHeight="1">
      <c r="A904" s="37"/>
      <c r="B904" s="38"/>
      <c r="C904" s="218" t="s">
        <v>1232</v>
      </c>
      <c r="D904" s="218" t="s">
        <v>233</v>
      </c>
      <c r="E904" s="219" t="s">
        <v>1233</v>
      </c>
      <c r="F904" s="220" t="s">
        <v>1234</v>
      </c>
      <c r="G904" s="221" t="s">
        <v>236</v>
      </c>
      <c r="H904" s="222">
        <v>97.114000000000004</v>
      </c>
      <c r="I904" s="223"/>
      <c r="J904" s="224">
        <f>ROUND(I904*H904,2)</f>
        <v>0</v>
      </c>
      <c r="K904" s="220" t="s">
        <v>180</v>
      </c>
      <c r="L904" s="225"/>
      <c r="M904" s="226" t="s">
        <v>19</v>
      </c>
      <c r="N904" s="227" t="s">
        <v>49</v>
      </c>
      <c r="O904" s="67"/>
      <c r="P904" s="186">
        <f>O904*H904</f>
        <v>0</v>
      </c>
      <c r="Q904" s="186">
        <v>2E-3</v>
      </c>
      <c r="R904" s="186">
        <f>Q904*H904</f>
        <v>0.19422800000000001</v>
      </c>
      <c r="S904" s="186">
        <v>0</v>
      </c>
      <c r="T904" s="187">
        <f>S904*H904</f>
        <v>0</v>
      </c>
      <c r="U904" s="37"/>
      <c r="V904" s="37"/>
      <c r="W904" s="37"/>
      <c r="X904" s="37"/>
      <c r="Y904" s="37"/>
      <c r="Z904" s="37"/>
      <c r="AA904" s="37"/>
      <c r="AB904" s="37"/>
      <c r="AC904" s="37"/>
      <c r="AD904" s="37"/>
      <c r="AE904" s="37"/>
      <c r="AR904" s="188" t="s">
        <v>355</v>
      </c>
      <c r="AT904" s="188" t="s">
        <v>233</v>
      </c>
      <c r="AU904" s="188" t="s">
        <v>88</v>
      </c>
      <c r="AY904" s="20" t="s">
        <v>174</v>
      </c>
      <c r="BE904" s="189">
        <f>IF(N904="základní",J904,0)</f>
        <v>0</v>
      </c>
      <c r="BF904" s="189">
        <f>IF(N904="snížená",J904,0)</f>
        <v>0</v>
      </c>
      <c r="BG904" s="189">
        <f>IF(N904="zákl. přenesená",J904,0)</f>
        <v>0</v>
      </c>
      <c r="BH904" s="189">
        <f>IF(N904="sníž. přenesená",J904,0)</f>
        <v>0</v>
      </c>
      <c r="BI904" s="189">
        <f>IF(N904="nulová",J904,0)</f>
        <v>0</v>
      </c>
      <c r="BJ904" s="20" t="s">
        <v>86</v>
      </c>
      <c r="BK904" s="189">
        <f>ROUND(I904*H904,2)</f>
        <v>0</v>
      </c>
      <c r="BL904" s="20" t="s">
        <v>267</v>
      </c>
      <c r="BM904" s="188" t="s">
        <v>1235</v>
      </c>
    </row>
    <row r="905" spans="1:65" s="13" customFormat="1">
      <c r="B905" s="195"/>
      <c r="C905" s="196"/>
      <c r="D905" s="197" t="s">
        <v>195</v>
      </c>
      <c r="E905" s="196"/>
      <c r="F905" s="199" t="s">
        <v>1236</v>
      </c>
      <c r="G905" s="196"/>
      <c r="H905" s="200">
        <v>97.114000000000004</v>
      </c>
      <c r="I905" s="201"/>
      <c r="J905" s="196"/>
      <c r="K905" s="196"/>
      <c r="L905" s="202"/>
      <c r="M905" s="203"/>
      <c r="N905" s="204"/>
      <c r="O905" s="204"/>
      <c r="P905" s="204"/>
      <c r="Q905" s="204"/>
      <c r="R905" s="204"/>
      <c r="S905" s="204"/>
      <c r="T905" s="205"/>
      <c r="AT905" s="206" t="s">
        <v>195</v>
      </c>
      <c r="AU905" s="206" t="s">
        <v>88</v>
      </c>
      <c r="AV905" s="13" t="s">
        <v>88</v>
      </c>
      <c r="AW905" s="13" t="s">
        <v>4</v>
      </c>
      <c r="AX905" s="13" t="s">
        <v>86</v>
      </c>
      <c r="AY905" s="206" t="s">
        <v>174</v>
      </c>
    </row>
    <row r="906" spans="1:65" s="2" customFormat="1" ht="24.15" customHeight="1">
      <c r="A906" s="37"/>
      <c r="B906" s="38"/>
      <c r="C906" s="177" t="s">
        <v>1237</v>
      </c>
      <c r="D906" s="177" t="s">
        <v>176</v>
      </c>
      <c r="E906" s="178" t="s">
        <v>1238</v>
      </c>
      <c r="F906" s="179" t="s">
        <v>1239</v>
      </c>
      <c r="G906" s="180" t="s">
        <v>236</v>
      </c>
      <c r="H906" s="181">
        <v>18.100000000000001</v>
      </c>
      <c r="I906" s="182"/>
      <c r="J906" s="183">
        <f>ROUND(I906*H906,2)</f>
        <v>0</v>
      </c>
      <c r="K906" s="179" t="s">
        <v>180</v>
      </c>
      <c r="L906" s="42"/>
      <c r="M906" s="184" t="s">
        <v>19</v>
      </c>
      <c r="N906" s="185" t="s">
        <v>49</v>
      </c>
      <c r="O906" s="67"/>
      <c r="P906" s="186">
        <f>O906*H906</f>
        <v>0</v>
      </c>
      <c r="Q906" s="186">
        <v>3.0000000000000001E-5</v>
      </c>
      <c r="R906" s="186">
        <f>Q906*H906</f>
        <v>5.4300000000000008E-4</v>
      </c>
      <c r="S906" s="186">
        <v>0</v>
      </c>
      <c r="T906" s="187">
        <f>S906*H906</f>
        <v>0</v>
      </c>
      <c r="U906" s="37"/>
      <c r="V906" s="37"/>
      <c r="W906" s="37"/>
      <c r="X906" s="37"/>
      <c r="Y906" s="37"/>
      <c r="Z906" s="37"/>
      <c r="AA906" s="37"/>
      <c r="AB906" s="37"/>
      <c r="AC906" s="37"/>
      <c r="AD906" s="37"/>
      <c r="AE906" s="37"/>
      <c r="AR906" s="188" t="s">
        <v>267</v>
      </c>
      <c r="AT906" s="188" t="s">
        <v>176</v>
      </c>
      <c r="AU906" s="188" t="s">
        <v>88</v>
      </c>
      <c r="AY906" s="20" t="s">
        <v>174</v>
      </c>
      <c r="BE906" s="189">
        <f>IF(N906="základní",J906,0)</f>
        <v>0</v>
      </c>
      <c r="BF906" s="189">
        <f>IF(N906="snížená",J906,0)</f>
        <v>0</v>
      </c>
      <c r="BG906" s="189">
        <f>IF(N906="zákl. přenesená",J906,0)</f>
        <v>0</v>
      </c>
      <c r="BH906" s="189">
        <f>IF(N906="sníž. přenesená",J906,0)</f>
        <v>0</v>
      </c>
      <c r="BI906" s="189">
        <f>IF(N906="nulová",J906,0)</f>
        <v>0</v>
      </c>
      <c r="BJ906" s="20" t="s">
        <v>86</v>
      </c>
      <c r="BK906" s="189">
        <f>ROUND(I906*H906,2)</f>
        <v>0</v>
      </c>
      <c r="BL906" s="20" t="s">
        <v>267</v>
      </c>
      <c r="BM906" s="188" t="s">
        <v>1240</v>
      </c>
    </row>
    <row r="907" spans="1:65" s="2" customFormat="1">
      <c r="A907" s="37"/>
      <c r="B907" s="38"/>
      <c r="C907" s="39"/>
      <c r="D907" s="190" t="s">
        <v>183</v>
      </c>
      <c r="E907" s="39"/>
      <c r="F907" s="191" t="s">
        <v>1241</v>
      </c>
      <c r="G907" s="39"/>
      <c r="H907" s="39"/>
      <c r="I907" s="192"/>
      <c r="J907" s="39"/>
      <c r="K907" s="39"/>
      <c r="L907" s="42"/>
      <c r="M907" s="193"/>
      <c r="N907" s="194"/>
      <c r="O907" s="67"/>
      <c r="P907" s="67"/>
      <c r="Q907" s="67"/>
      <c r="R907" s="67"/>
      <c r="S907" s="67"/>
      <c r="T907" s="68"/>
      <c r="U907" s="37"/>
      <c r="V907" s="37"/>
      <c r="W907" s="37"/>
      <c r="X907" s="37"/>
      <c r="Y907" s="37"/>
      <c r="Z907" s="37"/>
      <c r="AA907" s="37"/>
      <c r="AB907" s="37"/>
      <c r="AC907" s="37"/>
      <c r="AD907" s="37"/>
      <c r="AE907" s="37"/>
      <c r="AT907" s="20" t="s">
        <v>183</v>
      </c>
      <c r="AU907" s="20" t="s">
        <v>88</v>
      </c>
    </row>
    <row r="908" spans="1:65" s="2" customFormat="1" ht="24.15" customHeight="1">
      <c r="A908" s="37"/>
      <c r="B908" s="38"/>
      <c r="C908" s="218" t="s">
        <v>1242</v>
      </c>
      <c r="D908" s="218" t="s">
        <v>233</v>
      </c>
      <c r="E908" s="219" t="s">
        <v>1243</v>
      </c>
      <c r="F908" s="220" t="s">
        <v>1244</v>
      </c>
      <c r="G908" s="221" t="s">
        <v>236</v>
      </c>
      <c r="H908" s="222">
        <v>19.547999999999998</v>
      </c>
      <c r="I908" s="223"/>
      <c r="J908" s="224">
        <f>ROUND(I908*H908,2)</f>
        <v>0</v>
      </c>
      <c r="K908" s="220" t="s">
        <v>180</v>
      </c>
      <c r="L908" s="225"/>
      <c r="M908" s="226" t="s">
        <v>19</v>
      </c>
      <c r="N908" s="227" t="s">
        <v>49</v>
      </c>
      <c r="O908" s="67"/>
      <c r="P908" s="186">
        <f>O908*H908</f>
        <v>0</v>
      </c>
      <c r="Q908" s="186">
        <v>2E-3</v>
      </c>
      <c r="R908" s="186">
        <f>Q908*H908</f>
        <v>3.9095999999999999E-2</v>
      </c>
      <c r="S908" s="186">
        <v>0</v>
      </c>
      <c r="T908" s="187">
        <f>S908*H908</f>
        <v>0</v>
      </c>
      <c r="U908" s="37"/>
      <c r="V908" s="37"/>
      <c r="W908" s="37"/>
      <c r="X908" s="37"/>
      <c r="Y908" s="37"/>
      <c r="Z908" s="37"/>
      <c r="AA908" s="37"/>
      <c r="AB908" s="37"/>
      <c r="AC908" s="37"/>
      <c r="AD908" s="37"/>
      <c r="AE908" s="37"/>
      <c r="AR908" s="188" t="s">
        <v>355</v>
      </c>
      <c r="AT908" s="188" t="s">
        <v>233</v>
      </c>
      <c r="AU908" s="188" t="s">
        <v>88</v>
      </c>
      <c r="AY908" s="20" t="s">
        <v>174</v>
      </c>
      <c r="BE908" s="189">
        <f>IF(N908="základní",J908,0)</f>
        <v>0</v>
      </c>
      <c r="BF908" s="189">
        <f>IF(N908="snížená",J908,0)</f>
        <v>0</v>
      </c>
      <c r="BG908" s="189">
        <f>IF(N908="zákl. přenesená",J908,0)</f>
        <v>0</v>
      </c>
      <c r="BH908" s="189">
        <f>IF(N908="sníž. přenesená",J908,0)</f>
        <v>0</v>
      </c>
      <c r="BI908" s="189">
        <f>IF(N908="nulová",J908,0)</f>
        <v>0</v>
      </c>
      <c r="BJ908" s="20" t="s">
        <v>86</v>
      </c>
      <c r="BK908" s="189">
        <f>ROUND(I908*H908,2)</f>
        <v>0</v>
      </c>
      <c r="BL908" s="20" t="s">
        <v>267</v>
      </c>
      <c r="BM908" s="188" t="s">
        <v>1245</v>
      </c>
    </row>
    <row r="909" spans="1:65" s="13" customFormat="1">
      <c r="B909" s="195"/>
      <c r="C909" s="196"/>
      <c r="D909" s="197" t="s">
        <v>195</v>
      </c>
      <c r="E909" s="196"/>
      <c r="F909" s="199" t="s">
        <v>1246</v>
      </c>
      <c r="G909" s="196"/>
      <c r="H909" s="200">
        <v>19.547999999999998</v>
      </c>
      <c r="I909" s="201"/>
      <c r="J909" s="196"/>
      <c r="K909" s="196"/>
      <c r="L909" s="202"/>
      <c r="M909" s="203"/>
      <c r="N909" s="204"/>
      <c r="O909" s="204"/>
      <c r="P909" s="204"/>
      <c r="Q909" s="204"/>
      <c r="R909" s="204"/>
      <c r="S909" s="204"/>
      <c r="T909" s="205"/>
      <c r="AT909" s="206" t="s">
        <v>195</v>
      </c>
      <c r="AU909" s="206" t="s">
        <v>88</v>
      </c>
      <c r="AV909" s="13" t="s">
        <v>88</v>
      </c>
      <c r="AW909" s="13" t="s">
        <v>4</v>
      </c>
      <c r="AX909" s="13" t="s">
        <v>86</v>
      </c>
      <c r="AY909" s="206" t="s">
        <v>174</v>
      </c>
    </row>
    <row r="910" spans="1:65" s="2" customFormat="1" ht="24.15" customHeight="1">
      <c r="A910" s="37"/>
      <c r="B910" s="38"/>
      <c r="C910" s="177" t="s">
        <v>1247</v>
      </c>
      <c r="D910" s="177" t="s">
        <v>176</v>
      </c>
      <c r="E910" s="178" t="s">
        <v>1248</v>
      </c>
      <c r="F910" s="179" t="s">
        <v>1249</v>
      </c>
      <c r="G910" s="180" t="s">
        <v>236</v>
      </c>
      <c r="H910" s="181">
        <v>18.100000000000001</v>
      </c>
      <c r="I910" s="182"/>
      <c r="J910" s="183">
        <f>ROUND(I910*H910,2)</f>
        <v>0</v>
      </c>
      <c r="K910" s="179" t="s">
        <v>180</v>
      </c>
      <c r="L910" s="42"/>
      <c r="M910" s="184" t="s">
        <v>19</v>
      </c>
      <c r="N910" s="185" t="s">
        <v>49</v>
      </c>
      <c r="O910" s="67"/>
      <c r="P910" s="186">
        <f>O910*H910</f>
        <v>0</v>
      </c>
      <c r="Q910" s="186">
        <v>3.0000000000000001E-5</v>
      </c>
      <c r="R910" s="186">
        <f>Q910*H910</f>
        <v>5.4300000000000008E-4</v>
      </c>
      <c r="S910" s="186">
        <v>0</v>
      </c>
      <c r="T910" s="187">
        <f>S910*H910</f>
        <v>0</v>
      </c>
      <c r="U910" s="37"/>
      <c r="V910" s="37"/>
      <c r="W910" s="37"/>
      <c r="X910" s="37"/>
      <c r="Y910" s="37"/>
      <c r="Z910" s="37"/>
      <c r="AA910" s="37"/>
      <c r="AB910" s="37"/>
      <c r="AC910" s="37"/>
      <c r="AD910" s="37"/>
      <c r="AE910" s="37"/>
      <c r="AR910" s="188" t="s">
        <v>267</v>
      </c>
      <c r="AT910" s="188" t="s">
        <v>176</v>
      </c>
      <c r="AU910" s="188" t="s">
        <v>88</v>
      </c>
      <c r="AY910" s="20" t="s">
        <v>174</v>
      </c>
      <c r="BE910" s="189">
        <f>IF(N910="základní",J910,0)</f>
        <v>0</v>
      </c>
      <c r="BF910" s="189">
        <f>IF(N910="snížená",J910,0)</f>
        <v>0</v>
      </c>
      <c r="BG910" s="189">
        <f>IF(N910="zákl. přenesená",J910,0)</f>
        <v>0</v>
      </c>
      <c r="BH910" s="189">
        <f>IF(N910="sníž. přenesená",J910,0)</f>
        <v>0</v>
      </c>
      <c r="BI910" s="189">
        <f>IF(N910="nulová",J910,0)</f>
        <v>0</v>
      </c>
      <c r="BJ910" s="20" t="s">
        <v>86</v>
      </c>
      <c r="BK910" s="189">
        <f>ROUND(I910*H910,2)</f>
        <v>0</v>
      </c>
      <c r="BL910" s="20" t="s">
        <v>267</v>
      </c>
      <c r="BM910" s="188" t="s">
        <v>1250</v>
      </c>
    </row>
    <row r="911" spans="1:65" s="2" customFormat="1">
      <c r="A911" s="37"/>
      <c r="B911" s="38"/>
      <c r="C911" s="39"/>
      <c r="D911" s="190" t="s">
        <v>183</v>
      </c>
      <c r="E911" s="39"/>
      <c r="F911" s="191" t="s">
        <v>1251</v>
      </c>
      <c r="G911" s="39"/>
      <c r="H911" s="39"/>
      <c r="I911" s="192"/>
      <c r="J911" s="39"/>
      <c r="K911" s="39"/>
      <c r="L911" s="42"/>
      <c r="M911" s="193"/>
      <c r="N911" s="194"/>
      <c r="O911" s="67"/>
      <c r="P911" s="67"/>
      <c r="Q911" s="67"/>
      <c r="R911" s="67"/>
      <c r="S911" s="67"/>
      <c r="T911" s="68"/>
      <c r="U911" s="37"/>
      <c r="V911" s="37"/>
      <c r="W911" s="37"/>
      <c r="X911" s="37"/>
      <c r="Y911" s="37"/>
      <c r="Z911" s="37"/>
      <c r="AA911" s="37"/>
      <c r="AB911" s="37"/>
      <c r="AC911" s="37"/>
      <c r="AD911" s="37"/>
      <c r="AE911" s="37"/>
      <c r="AT911" s="20" t="s">
        <v>183</v>
      </c>
      <c r="AU911" s="20" t="s">
        <v>88</v>
      </c>
    </row>
    <row r="912" spans="1:65" s="2" customFormat="1" ht="24.15" customHeight="1">
      <c r="A912" s="37"/>
      <c r="B912" s="38"/>
      <c r="C912" s="218" t="s">
        <v>1252</v>
      </c>
      <c r="D912" s="218" t="s">
        <v>233</v>
      </c>
      <c r="E912" s="219" t="s">
        <v>1253</v>
      </c>
      <c r="F912" s="220" t="s">
        <v>1254</v>
      </c>
      <c r="G912" s="221" t="s">
        <v>236</v>
      </c>
      <c r="H912" s="222">
        <v>19.547999999999998</v>
      </c>
      <c r="I912" s="223"/>
      <c r="J912" s="224">
        <f>ROUND(I912*H912,2)</f>
        <v>0</v>
      </c>
      <c r="K912" s="220" t="s">
        <v>180</v>
      </c>
      <c r="L912" s="225"/>
      <c r="M912" s="226" t="s">
        <v>19</v>
      </c>
      <c r="N912" s="227" t="s">
        <v>49</v>
      </c>
      <c r="O912" s="67"/>
      <c r="P912" s="186">
        <f>O912*H912</f>
        <v>0</v>
      </c>
      <c r="Q912" s="186">
        <v>4.0000000000000001E-3</v>
      </c>
      <c r="R912" s="186">
        <f>Q912*H912</f>
        <v>7.8191999999999998E-2</v>
      </c>
      <c r="S912" s="186">
        <v>0</v>
      </c>
      <c r="T912" s="187">
        <f>S912*H912</f>
        <v>0</v>
      </c>
      <c r="U912" s="37"/>
      <c r="V912" s="37"/>
      <c r="W912" s="37"/>
      <c r="X912" s="37"/>
      <c r="Y912" s="37"/>
      <c r="Z912" s="37"/>
      <c r="AA912" s="37"/>
      <c r="AB912" s="37"/>
      <c r="AC912" s="37"/>
      <c r="AD912" s="37"/>
      <c r="AE912" s="37"/>
      <c r="AR912" s="188" t="s">
        <v>355</v>
      </c>
      <c r="AT912" s="188" t="s">
        <v>233</v>
      </c>
      <c r="AU912" s="188" t="s">
        <v>88</v>
      </c>
      <c r="AY912" s="20" t="s">
        <v>174</v>
      </c>
      <c r="BE912" s="189">
        <f>IF(N912="základní",J912,0)</f>
        <v>0</v>
      </c>
      <c r="BF912" s="189">
        <f>IF(N912="snížená",J912,0)</f>
        <v>0</v>
      </c>
      <c r="BG912" s="189">
        <f>IF(N912="zákl. přenesená",J912,0)</f>
        <v>0</v>
      </c>
      <c r="BH912" s="189">
        <f>IF(N912="sníž. přenesená",J912,0)</f>
        <v>0</v>
      </c>
      <c r="BI912" s="189">
        <f>IF(N912="nulová",J912,0)</f>
        <v>0</v>
      </c>
      <c r="BJ912" s="20" t="s">
        <v>86</v>
      </c>
      <c r="BK912" s="189">
        <f>ROUND(I912*H912,2)</f>
        <v>0</v>
      </c>
      <c r="BL912" s="20" t="s">
        <v>267</v>
      </c>
      <c r="BM912" s="188" t="s">
        <v>1255</v>
      </c>
    </row>
    <row r="913" spans="1:65" s="13" customFormat="1">
      <c r="B913" s="195"/>
      <c r="C913" s="196"/>
      <c r="D913" s="197" t="s">
        <v>195</v>
      </c>
      <c r="E913" s="196"/>
      <c r="F913" s="199" t="s">
        <v>1246</v>
      </c>
      <c r="G913" s="196"/>
      <c r="H913" s="200">
        <v>19.547999999999998</v>
      </c>
      <c r="I913" s="201"/>
      <c r="J913" s="196"/>
      <c r="K913" s="196"/>
      <c r="L913" s="202"/>
      <c r="M913" s="203"/>
      <c r="N913" s="204"/>
      <c r="O913" s="204"/>
      <c r="P913" s="204"/>
      <c r="Q913" s="204"/>
      <c r="R913" s="204"/>
      <c r="S913" s="204"/>
      <c r="T913" s="205"/>
      <c r="AT913" s="206" t="s">
        <v>195</v>
      </c>
      <c r="AU913" s="206" t="s">
        <v>88</v>
      </c>
      <c r="AV913" s="13" t="s">
        <v>88</v>
      </c>
      <c r="AW913" s="13" t="s">
        <v>4</v>
      </c>
      <c r="AX913" s="13" t="s">
        <v>86</v>
      </c>
      <c r="AY913" s="206" t="s">
        <v>174</v>
      </c>
    </row>
    <row r="914" spans="1:65" s="2" customFormat="1" ht="24.15" customHeight="1">
      <c r="A914" s="37"/>
      <c r="B914" s="38"/>
      <c r="C914" s="177" t="s">
        <v>1256</v>
      </c>
      <c r="D914" s="177" t="s">
        <v>176</v>
      </c>
      <c r="E914" s="178" t="s">
        <v>1257</v>
      </c>
      <c r="F914" s="179" t="s">
        <v>1258</v>
      </c>
      <c r="G914" s="180" t="s">
        <v>236</v>
      </c>
      <c r="H914" s="181">
        <v>3.9649999999999999</v>
      </c>
      <c r="I914" s="182"/>
      <c r="J914" s="183">
        <f>ROUND(I914*H914,2)</f>
        <v>0</v>
      </c>
      <c r="K914" s="179" t="s">
        <v>180</v>
      </c>
      <c r="L914" s="42"/>
      <c r="M914" s="184" t="s">
        <v>19</v>
      </c>
      <c r="N914" s="185" t="s">
        <v>49</v>
      </c>
      <c r="O914" s="67"/>
      <c r="P914" s="186">
        <f>O914*H914</f>
        <v>0</v>
      </c>
      <c r="Q914" s="186">
        <v>2.0000000000000002E-5</v>
      </c>
      <c r="R914" s="186">
        <f>Q914*H914</f>
        <v>7.9300000000000003E-5</v>
      </c>
      <c r="S914" s="186">
        <v>0</v>
      </c>
      <c r="T914" s="187">
        <f>S914*H914</f>
        <v>0</v>
      </c>
      <c r="U914" s="37"/>
      <c r="V914" s="37"/>
      <c r="W914" s="37"/>
      <c r="X914" s="37"/>
      <c r="Y914" s="37"/>
      <c r="Z914" s="37"/>
      <c r="AA914" s="37"/>
      <c r="AB914" s="37"/>
      <c r="AC914" s="37"/>
      <c r="AD914" s="37"/>
      <c r="AE914" s="37"/>
      <c r="AR914" s="188" t="s">
        <v>267</v>
      </c>
      <c r="AT914" s="188" t="s">
        <v>176</v>
      </c>
      <c r="AU914" s="188" t="s">
        <v>88</v>
      </c>
      <c r="AY914" s="20" t="s">
        <v>174</v>
      </c>
      <c r="BE914" s="189">
        <f>IF(N914="základní",J914,0)</f>
        <v>0</v>
      </c>
      <c r="BF914" s="189">
        <f>IF(N914="snížená",J914,0)</f>
        <v>0</v>
      </c>
      <c r="BG914" s="189">
        <f>IF(N914="zákl. přenesená",J914,0)</f>
        <v>0</v>
      </c>
      <c r="BH914" s="189">
        <f>IF(N914="sníž. přenesená",J914,0)</f>
        <v>0</v>
      </c>
      <c r="BI914" s="189">
        <f>IF(N914="nulová",J914,0)</f>
        <v>0</v>
      </c>
      <c r="BJ914" s="20" t="s">
        <v>86</v>
      </c>
      <c r="BK914" s="189">
        <f>ROUND(I914*H914,2)</f>
        <v>0</v>
      </c>
      <c r="BL914" s="20" t="s">
        <v>267</v>
      </c>
      <c r="BM914" s="188" t="s">
        <v>1259</v>
      </c>
    </row>
    <row r="915" spans="1:65" s="2" customFormat="1">
      <c r="A915" s="37"/>
      <c r="B915" s="38"/>
      <c r="C915" s="39"/>
      <c r="D915" s="190" t="s">
        <v>183</v>
      </c>
      <c r="E915" s="39"/>
      <c r="F915" s="191" t="s">
        <v>1260</v>
      </c>
      <c r="G915" s="39"/>
      <c r="H915" s="39"/>
      <c r="I915" s="192"/>
      <c r="J915" s="39"/>
      <c r="K915" s="39"/>
      <c r="L915" s="42"/>
      <c r="M915" s="193"/>
      <c r="N915" s="194"/>
      <c r="O915" s="67"/>
      <c r="P915" s="67"/>
      <c r="Q915" s="67"/>
      <c r="R915" s="67"/>
      <c r="S915" s="67"/>
      <c r="T915" s="68"/>
      <c r="U915" s="37"/>
      <c r="V915" s="37"/>
      <c r="W915" s="37"/>
      <c r="X915" s="37"/>
      <c r="Y915" s="37"/>
      <c r="Z915" s="37"/>
      <c r="AA915" s="37"/>
      <c r="AB915" s="37"/>
      <c r="AC915" s="37"/>
      <c r="AD915" s="37"/>
      <c r="AE915" s="37"/>
      <c r="AT915" s="20" t="s">
        <v>183</v>
      </c>
      <c r="AU915" s="20" t="s">
        <v>88</v>
      </c>
    </row>
    <row r="916" spans="1:65" s="2" customFormat="1" ht="24.15" customHeight="1">
      <c r="A916" s="37"/>
      <c r="B916" s="38"/>
      <c r="C916" s="218" t="s">
        <v>1261</v>
      </c>
      <c r="D916" s="218" t="s">
        <v>233</v>
      </c>
      <c r="E916" s="219" t="s">
        <v>1262</v>
      </c>
      <c r="F916" s="220" t="s">
        <v>1263</v>
      </c>
      <c r="G916" s="221" t="s">
        <v>236</v>
      </c>
      <c r="H916" s="222">
        <v>4.282</v>
      </c>
      <c r="I916" s="223"/>
      <c r="J916" s="224">
        <f>ROUND(I916*H916,2)</f>
        <v>0</v>
      </c>
      <c r="K916" s="220" t="s">
        <v>180</v>
      </c>
      <c r="L916" s="225"/>
      <c r="M916" s="226" t="s">
        <v>19</v>
      </c>
      <c r="N916" s="227" t="s">
        <v>49</v>
      </c>
      <c r="O916" s="67"/>
      <c r="P916" s="186">
        <f>O916*H916</f>
        <v>0</v>
      </c>
      <c r="Q916" s="186">
        <v>1.5E-3</v>
      </c>
      <c r="R916" s="186">
        <f>Q916*H916</f>
        <v>6.4229999999999999E-3</v>
      </c>
      <c r="S916" s="186">
        <v>0</v>
      </c>
      <c r="T916" s="187">
        <f>S916*H916</f>
        <v>0</v>
      </c>
      <c r="U916" s="37"/>
      <c r="V916" s="37"/>
      <c r="W916" s="37"/>
      <c r="X916" s="37"/>
      <c r="Y916" s="37"/>
      <c r="Z916" s="37"/>
      <c r="AA916" s="37"/>
      <c r="AB916" s="37"/>
      <c r="AC916" s="37"/>
      <c r="AD916" s="37"/>
      <c r="AE916" s="37"/>
      <c r="AR916" s="188" t="s">
        <v>355</v>
      </c>
      <c r="AT916" s="188" t="s">
        <v>233</v>
      </c>
      <c r="AU916" s="188" t="s">
        <v>88</v>
      </c>
      <c r="AY916" s="20" t="s">
        <v>174</v>
      </c>
      <c r="BE916" s="189">
        <f>IF(N916="základní",J916,0)</f>
        <v>0</v>
      </c>
      <c r="BF916" s="189">
        <f>IF(N916="snížená",J916,0)</f>
        <v>0</v>
      </c>
      <c r="BG916" s="189">
        <f>IF(N916="zákl. přenesená",J916,0)</f>
        <v>0</v>
      </c>
      <c r="BH916" s="189">
        <f>IF(N916="sníž. přenesená",J916,0)</f>
        <v>0</v>
      </c>
      <c r="BI916" s="189">
        <f>IF(N916="nulová",J916,0)</f>
        <v>0</v>
      </c>
      <c r="BJ916" s="20" t="s">
        <v>86</v>
      </c>
      <c r="BK916" s="189">
        <f>ROUND(I916*H916,2)</f>
        <v>0</v>
      </c>
      <c r="BL916" s="20" t="s">
        <v>267</v>
      </c>
      <c r="BM916" s="188" t="s">
        <v>1264</v>
      </c>
    </row>
    <row r="917" spans="1:65" s="13" customFormat="1">
      <c r="B917" s="195"/>
      <c r="C917" s="196"/>
      <c r="D917" s="197" t="s">
        <v>195</v>
      </c>
      <c r="E917" s="196"/>
      <c r="F917" s="199" t="s">
        <v>1265</v>
      </c>
      <c r="G917" s="196"/>
      <c r="H917" s="200">
        <v>4.282</v>
      </c>
      <c r="I917" s="201"/>
      <c r="J917" s="196"/>
      <c r="K917" s="196"/>
      <c r="L917" s="202"/>
      <c r="M917" s="203"/>
      <c r="N917" s="204"/>
      <c r="O917" s="204"/>
      <c r="P917" s="204"/>
      <c r="Q917" s="204"/>
      <c r="R917" s="204"/>
      <c r="S917" s="204"/>
      <c r="T917" s="205"/>
      <c r="AT917" s="206" t="s">
        <v>195</v>
      </c>
      <c r="AU917" s="206" t="s">
        <v>88</v>
      </c>
      <c r="AV917" s="13" t="s">
        <v>88</v>
      </c>
      <c r="AW917" s="13" t="s">
        <v>4</v>
      </c>
      <c r="AX917" s="13" t="s">
        <v>86</v>
      </c>
      <c r="AY917" s="206" t="s">
        <v>174</v>
      </c>
    </row>
    <row r="918" spans="1:65" s="2" customFormat="1" ht="24.15" customHeight="1">
      <c r="A918" s="37"/>
      <c r="B918" s="38"/>
      <c r="C918" s="177" t="s">
        <v>1266</v>
      </c>
      <c r="D918" s="177" t="s">
        <v>176</v>
      </c>
      <c r="E918" s="178" t="s">
        <v>1267</v>
      </c>
      <c r="F918" s="179" t="s">
        <v>1268</v>
      </c>
      <c r="G918" s="180" t="s">
        <v>1269</v>
      </c>
      <c r="H918" s="181">
        <v>2</v>
      </c>
      <c r="I918" s="182"/>
      <c r="J918" s="183">
        <f>ROUND(I918*H918,2)</f>
        <v>0</v>
      </c>
      <c r="K918" s="179" t="s">
        <v>19</v>
      </c>
      <c r="L918" s="42"/>
      <c r="M918" s="184" t="s">
        <v>19</v>
      </c>
      <c r="N918" s="185" t="s">
        <v>49</v>
      </c>
      <c r="O918" s="67"/>
      <c r="P918" s="186">
        <f>O918*H918</f>
        <v>0</v>
      </c>
      <c r="Q918" s="186">
        <v>0</v>
      </c>
      <c r="R918" s="186">
        <f>Q918*H918</f>
        <v>0</v>
      </c>
      <c r="S918" s="186">
        <v>0</v>
      </c>
      <c r="T918" s="187">
        <f>S918*H918</f>
        <v>0</v>
      </c>
      <c r="U918" s="37"/>
      <c r="V918" s="37"/>
      <c r="W918" s="37"/>
      <c r="X918" s="37"/>
      <c r="Y918" s="37"/>
      <c r="Z918" s="37"/>
      <c r="AA918" s="37"/>
      <c r="AB918" s="37"/>
      <c r="AC918" s="37"/>
      <c r="AD918" s="37"/>
      <c r="AE918" s="37"/>
      <c r="AR918" s="188" t="s">
        <v>267</v>
      </c>
      <c r="AT918" s="188" t="s">
        <v>176</v>
      </c>
      <c r="AU918" s="188" t="s">
        <v>88</v>
      </c>
      <c r="AY918" s="20" t="s">
        <v>174</v>
      </c>
      <c r="BE918" s="189">
        <f>IF(N918="základní",J918,0)</f>
        <v>0</v>
      </c>
      <c r="BF918" s="189">
        <f>IF(N918="snížená",J918,0)</f>
        <v>0</v>
      </c>
      <c r="BG918" s="189">
        <f>IF(N918="zákl. přenesená",J918,0)</f>
        <v>0</v>
      </c>
      <c r="BH918" s="189">
        <f>IF(N918="sníž. přenesená",J918,0)</f>
        <v>0</v>
      </c>
      <c r="BI918" s="189">
        <f>IF(N918="nulová",J918,0)</f>
        <v>0</v>
      </c>
      <c r="BJ918" s="20" t="s">
        <v>86</v>
      </c>
      <c r="BK918" s="189">
        <f>ROUND(I918*H918,2)</f>
        <v>0</v>
      </c>
      <c r="BL918" s="20" t="s">
        <v>267</v>
      </c>
      <c r="BM918" s="188" t="s">
        <v>1270</v>
      </c>
    </row>
    <row r="919" spans="1:65" s="2" customFormat="1" ht="44.25" customHeight="1">
      <c r="A919" s="37"/>
      <c r="B919" s="38"/>
      <c r="C919" s="177" t="s">
        <v>1271</v>
      </c>
      <c r="D919" s="177" t="s">
        <v>176</v>
      </c>
      <c r="E919" s="178" t="s">
        <v>1272</v>
      </c>
      <c r="F919" s="179" t="s">
        <v>1273</v>
      </c>
      <c r="G919" s="180" t="s">
        <v>1269</v>
      </c>
      <c r="H919" s="181">
        <v>1</v>
      </c>
      <c r="I919" s="182"/>
      <c r="J919" s="183">
        <f>ROUND(I919*H919,2)</f>
        <v>0</v>
      </c>
      <c r="K919" s="179" t="s">
        <v>19</v>
      </c>
      <c r="L919" s="42"/>
      <c r="M919" s="184" t="s">
        <v>19</v>
      </c>
      <c r="N919" s="185" t="s">
        <v>49</v>
      </c>
      <c r="O919" s="67"/>
      <c r="P919" s="186">
        <f>O919*H919</f>
        <v>0</v>
      </c>
      <c r="Q919" s="186">
        <v>0</v>
      </c>
      <c r="R919" s="186">
        <f>Q919*H919</f>
        <v>0</v>
      </c>
      <c r="S919" s="186">
        <v>0</v>
      </c>
      <c r="T919" s="187">
        <f>S919*H919</f>
        <v>0</v>
      </c>
      <c r="U919" s="37"/>
      <c r="V919" s="37"/>
      <c r="W919" s="37"/>
      <c r="X919" s="37"/>
      <c r="Y919" s="37"/>
      <c r="Z919" s="37"/>
      <c r="AA919" s="37"/>
      <c r="AB919" s="37"/>
      <c r="AC919" s="37"/>
      <c r="AD919" s="37"/>
      <c r="AE919" s="37"/>
      <c r="AR919" s="188" t="s">
        <v>267</v>
      </c>
      <c r="AT919" s="188" t="s">
        <v>176</v>
      </c>
      <c r="AU919" s="188" t="s">
        <v>88</v>
      </c>
      <c r="AY919" s="20" t="s">
        <v>174</v>
      </c>
      <c r="BE919" s="189">
        <f>IF(N919="základní",J919,0)</f>
        <v>0</v>
      </c>
      <c r="BF919" s="189">
        <f>IF(N919="snížená",J919,0)</f>
        <v>0</v>
      </c>
      <c r="BG919" s="189">
        <f>IF(N919="zákl. přenesená",J919,0)</f>
        <v>0</v>
      </c>
      <c r="BH919" s="189">
        <f>IF(N919="sníž. přenesená",J919,0)</f>
        <v>0</v>
      </c>
      <c r="BI919" s="189">
        <f>IF(N919="nulová",J919,0)</f>
        <v>0</v>
      </c>
      <c r="BJ919" s="20" t="s">
        <v>86</v>
      </c>
      <c r="BK919" s="189">
        <f>ROUND(I919*H919,2)</f>
        <v>0</v>
      </c>
      <c r="BL919" s="20" t="s">
        <v>267</v>
      </c>
      <c r="BM919" s="188" t="s">
        <v>1274</v>
      </c>
    </row>
    <row r="920" spans="1:65" s="2" customFormat="1" ht="24.15" customHeight="1">
      <c r="A920" s="37"/>
      <c r="B920" s="38"/>
      <c r="C920" s="177" t="s">
        <v>1275</v>
      </c>
      <c r="D920" s="177" t="s">
        <v>176</v>
      </c>
      <c r="E920" s="178" t="s">
        <v>1276</v>
      </c>
      <c r="F920" s="179" t="s">
        <v>1277</v>
      </c>
      <c r="G920" s="180" t="s">
        <v>1269</v>
      </c>
      <c r="H920" s="181">
        <v>3</v>
      </c>
      <c r="I920" s="182"/>
      <c r="J920" s="183">
        <f>ROUND(I920*H920,2)</f>
        <v>0</v>
      </c>
      <c r="K920" s="179" t="s">
        <v>19</v>
      </c>
      <c r="L920" s="42"/>
      <c r="M920" s="184" t="s">
        <v>19</v>
      </c>
      <c r="N920" s="185" t="s">
        <v>49</v>
      </c>
      <c r="O920" s="67"/>
      <c r="P920" s="186">
        <f>O920*H920</f>
        <v>0</v>
      </c>
      <c r="Q920" s="186">
        <v>0</v>
      </c>
      <c r="R920" s="186">
        <f>Q920*H920</f>
        <v>0</v>
      </c>
      <c r="S920" s="186">
        <v>0</v>
      </c>
      <c r="T920" s="187">
        <f>S920*H920</f>
        <v>0</v>
      </c>
      <c r="U920" s="37"/>
      <c r="V920" s="37"/>
      <c r="W920" s="37"/>
      <c r="X920" s="37"/>
      <c r="Y920" s="37"/>
      <c r="Z920" s="37"/>
      <c r="AA920" s="37"/>
      <c r="AB920" s="37"/>
      <c r="AC920" s="37"/>
      <c r="AD920" s="37"/>
      <c r="AE920" s="37"/>
      <c r="AR920" s="188" t="s">
        <v>267</v>
      </c>
      <c r="AT920" s="188" t="s">
        <v>176</v>
      </c>
      <c r="AU920" s="188" t="s">
        <v>88</v>
      </c>
      <c r="AY920" s="20" t="s">
        <v>174</v>
      </c>
      <c r="BE920" s="189">
        <f>IF(N920="základní",J920,0)</f>
        <v>0</v>
      </c>
      <c r="BF920" s="189">
        <f>IF(N920="snížená",J920,0)</f>
        <v>0</v>
      </c>
      <c r="BG920" s="189">
        <f>IF(N920="zákl. přenesená",J920,0)</f>
        <v>0</v>
      </c>
      <c r="BH920" s="189">
        <f>IF(N920="sníž. přenesená",J920,0)</f>
        <v>0</v>
      </c>
      <c r="BI920" s="189">
        <f>IF(N920="nulová",J920,0)</f>
        <v>0</v>
      </c>
      <c r="BJ920" s="20" t="s">
        <v>86</v>
      </c>
      <c r="BK920" s="189">
        <f>ROUND(I920*H920,2)</f>
        <v>0</v>
      </c>
      <c r="BL920" s="20" t="s">
        <v>267</v>
      </c>
      <c r="BM920" s="188" t="s">
        <v>1278</v>
      </c>
    </row>
    <row r="921" spans="1:65" s="2" customFormat="1" ht="24.15" customHeight="1">
      <c r="A921" s="37"/>
      <c r="B921" s="38"/>
      <c r="C921" s="177" t="s">
        <v>1279</v>
      </c>
      <c r="D921" s="177" t="s">
        <v>176</v>
      </c>
      <c r="E921" s="178" t="s">
        <v>1280</v>
      </c>
      <c r="F921" s="179" t="s">
        <v>1281</v>
      </c>
      <c r="G921" s="180" t="s">
        <v>1282</v>
      </c>
      <c r="H921" s="181">
        <v>287</v>
      </c>
      <c r="I921" s="182"/>
      <c r="J921" s="183">
        <f>ROUND(I921*H921,2)</f>
        <v>0</v>
      </c>
      <c r="K921" s="179" t="s">
        <v>19</v>
      </c>
      <c r="L921" s="42"/>
      <c r="M921" s="184" t="s">
        <v>19</v>
      </c>
      <c r="N921" s="185" t="s">
        <v>49</v>
      </c>
      <c r="O921" s="67"/>
      <c r="P921" s="186">
        <f>O921*H921</f>
        <v>0</v>
      </c>
      <c r="Q921" s="186">
        <v>5.0000000000000002E-5</v>
      </c>
      <c r="R921" s="186">
        <f>Q921*H921</f>
        <v>1.435E-2</v>
      </c>
      <c r="S921" s="186">
        <v>0</v>
      </c>
      <c r="T921" s="187">
        <f>S921*H921</f>
        <v>0</v>
      </c>
      <c r="U921" s="37"/>
      <c r="V921" s="37"/>
      <c r="W921" s="37"/>
      <c r="X921" s="37"/>
      <c r="Y921" s="37"/>
      <c r="Z921" s="37"/>
      <c r="AA921" s="37"/>
      <c r="AB921" s="37"/>
      <c r="AC921" s="37"/>
      <c r="AD921" s="37"/>
      <c r="AE921" s="37"/>
      <c r="AR921" s="188" t="s">
        <v>267</v>
      </c>
      <c r="AT921" s="188" t="s">
        <v>176</v>
      </c>
      <c r="AU921" s="188" t="s">
        <v>88</v>
      </c>
      <c r="AY921" s="20" t="s">
        <v>174</v>
      </c>
      <c r="BE921" s="189">
        <f>IF(N921="základní",J921,0)</f>
        <v>0</v>
      </c>
      <c r="BF921" s="189">
        <f>IF(N921="snížená",J921,0)</f>
        <v>0</v>
      </c>
      <c r="BG921" s="189">
        <f>IF(N921="zákl. přenesená",J921,0)</f>
        <v>0</v>
      </c>
      <c r="BH921" s="189">
        <f>IF(N921="sníž. přenesená",J921,0)</f>
        <v>0</v>
      </c>
      <c r="BI921" s="189">
        <f>IF(N921="nulová",J921,0)</f>
        <v>0</v>
      </c>
      <c r="BJ921" s="20" t="s">
        <v>86</v>
      </c>
      <c r="BK921" s="189">
        <f>ROUND(I921*H921,2)</f>
        <v>0</v>
      </c>
      <c r="BL921" s="20" t="s">
        <v>267</v>
      </c>
      <c r="BM921" s="188" t="s">
        <v>1283</v>
      </c>
    </row>
    <row r="922" spans="1:65" s="13" customFormat="1">
      <c r="B922" s="195"/>
      <c r="C922" s="196"/>
      <c r="D922" s="197" t="s">
        <v>195</v>
      </c>
      <c r="E922" s="196"/>
      <c r="F922" s="199" t="s">
        <v>1284</v>
      </c>
      <c r="G922" s="196"/>
      <c r="H922" s="200">
        <v>287</v>
      </c>
      <c r="I922" s="201"/>
      <c r="J922" s="196"/>
      <c r="K922" s="196"/>
      <c r="L922" s="202"/>
      <c r="M922" s="203"/>
      <c r="N922" s="204"/>
      <c r="O922" s="204"/>
      <c r="P922" s="204"/>
      <c r="Q922" s="204"/>
      <c r="R922" s="204"/>
      <c r="S922" s="204"/>
      <c r="T922" s="205"/>
      <c r="AT922" s="206" t="s">
        <v>195</v>
      </c>
      <c r="AU922" s="206" t="s">
        <v>88</v>
      </c>
      <c r="AV922" s="13" t="s">
        <v>88</v>
      </c>
      <c r="AW922" s="13" t="s">
        <v>4</v>
      </c>
      <c r="AX922" s="13" t="s">
        <v>86</v>
      </c>
      <c r="AY922" s="206" t="s">
        <v>174</v>
      </c>
    </row>
    <row r="923" spans="1:65" s="2" customFormat="1" ht="24.15" customHeight="1">
      <c r="A923" s="37"/>
      <c r="B923" s="38"/>
      <c r="C923" s="218" t="s">
        <v>1285</v>
      </c>
      <c r="D923" s="218" t="s">
        <v>233</v>
      </c>
      <c r="E923" s="219" t="s">
        <v>1286</v>
      </c>
      <c r="F923" s="220" t="s">
        <v>1287</v>
      </c>
      <c r="G923" s="221" t="s">
        <v>220</v>
      </c>
      <c r="H923" s="222">
        <v>0.29299999999999998</v>
      </c>
      <c r="I923" s="223"/>
      <c r="J923" s="224">
        <f>ROUND(I923*H923,2)</f>
        <v>0</v>
      </c>
      <c r="K923" s="220" t="s">
        <v>19</v>
      </c>
      <c r="L923" s="225"/>
      <c r="M923" s="226" t="s">
        <v>19</v>
      </c>
      <c r="N923" s="227" t="s">
        <v>49</v>
      </c>
      <c r="O923" s="67"/>
      <c r="P923" s="186">
        <f>O923*H923</f>
        <v>0</v>
      </c>
      <c r="Q923" s="186">
        <v>1</v>
      </c>
      <c r="R923" s="186">
        <f>Q923*H923</f>
        <v>0.29299999999999998</v>
      </c>
      <c r="S923" s="186">
        <v>0</v>
      </c>
      <c r="T923" s="187">
        <f>S923*H923</f>
        <v>0</v>
      </c>
      <c r="U923" s="37"/>
      <c r="V923" s="37"/>
      <c r="W923" s="37"/>
      <c r="X923" s="37"/>
      <c r="Y923" s="37"/>
      <c r="Z923" s="37"/>
      <c r="AA923" s="37"/>
      <c r="AB923" s="37"/>
      <c r="AC923" s="37"/>
      <c r="AD923" s="37"/>
      <c r="AE923" s="37"/>
      <c r="AR923" s="188" t="s">
        <v>355</v>
      </c>
      <c r="AT923" s="188" t="s">
        <v>233</v>
      </c>
      <c r="AU923" s="188" t="s">
        <v>88</v>
      </c>
      <c r="AY923" s="20" t="s">
        <v>174</v>
      </c>
      <c r="BE923" s="189">
        <f>IF(N923="základní",J923,0)</f>
        <v>0</v>
      </c>
      <c r="BF923" s="189">
        <f>IF(N923="snížená",J923,0)</f>
        <v>0</v>
      </c>
      <c r="BG923" s="189">
        <f>IF(N923="zákl. přenesená",J923,0)</f>
        <v>0</v>
      </c>
      <c r="BH923" s="189">
        <f>IF(N923="sníž. přenesená",J923,0)</f>
        <v>0</v>
      </c>
      <c r="BI923" s="189">
        <f>IF(N923="nulová",J923,0)</f>
        <v>0</v>
      </c>
      <c r="BJ923" s="20" t="s">
        <v>86</v>
      </c>
      <c r="BK923" s="189">
        <f>ROUND(I923*H923,2)</f>
        <v>0</v>
      </c>
      <c r="BL923" s="20" t="s">
        <v>267</v>
      </c>
      <c r="BM923" s="188" t="s">
        <v>1288</v>
      </c>
    </row>
    <row r="924" spans="1:65" s="13" customFormat="1">
      <c r="B924" s="195"/>
      <c r="C924" s="196"/>
      <c r="D924" s="197" t="s">
        <v>195</v>
      </c>
      <c r="E924" s="198" t="s">
        <v>19</v>
      </c>
      <c r="F924" s="199" t="s">
        <v>1289</v>
      </c>
      <c r="G924" s="196"/>
      <c r="H924" s="200">
        <v>0.27900000000000003</v>
      </c>
      <c r="I924" s="201"/>
      <c r="J924" s="196"/>
      <c r="K924" s="196"/>
      <c r="L924" s="202"/>
      <c r="M924" s="203"/>
      <c r="N924" s="204"/>
      <c r="O924" s="204"/>
      <c r="P924" s="204"/>
      <c r="Q924" s="204"/>
      <c r="R924" s="204"/>
      <c r="S924" s="204"/>
      <c r="T924" s="205"/>
      <c r="AT924" s="206" t="s">
        <v>195</v>
      </c>
      <c r="AU924" s="206" t="s">
        <v>88</v>
      </c>
      <c r="AV924" s="13" t="s">
        <v>88</v>
      </c>
      <c r="AW924" s="13" t="s">
        <v>35</v>
      </c>
      <c r="AX924" s="13" t="s">
        <v>86</v>
      </c>
      <c r="AY924" s="206" t="s">
        <v>174</v>
      </c>
    </row>
    <row r="925" spans="1:65" s="13" customFormat="1">
      <c r="B925" s="195"/>
      <c r="C925" s="196"/>
      <c r="D925" s="197" t="s">
        <v>195</v>
      </c>
      <c r="E925" s="196"/>
      <c r="F925" s="199" t="s">
        <v>1290</v>
      </c>
      <c r="G925" s="196"/>
      <c r="H925" s="200">
        <v>0.29299999999999998</v>
      </c>
      <c r="I925" s="201"/>
      <c r="J925" s="196"/>
      <c r="K925" s="196"/>
      <c r="L925" s="202"/>
      <c r="M925" s="203"/>
      <c r="N925" s="204"/>
      <c r="O925" s="204"/>
      <c r="P925" s="204"/>
      <c r="Q925" s="204"/>
      <c r="R925" s="204"/>
      <c r="S925" s="204"/>
      <c r="T925" s="205"/>
      <c r="AT925" s="206" t="s">
        <v>195</v>
      </c>
      <c r="AU925" s="206" t="s">
        <v>88</v>
      </c>
      <c r="AV925" s="13" t="s">
        <v>88</v>
      </c>
      <c r="AW925" s="13" t="s">
        <v>4</v>
      </c>
      <c r="AX925" s="13" t="s">
        <v>86</v>
      </c>
      <c r="AY925" s="206" t="s">
        <v>174</v>
      </c>
    </row>
    <row r="926" spans="1:65" s="2" customFormat="1" ht="21.75" customHeight="1">
      <c r="A926" s="37"/>
      <c r="B926" s="38"/>
      <c r="C926" s="218" t="s">
        <v>1291</v>
      </c>
      <c r="D926" s="218" t="s">
        <v>233</v>
      </c>
      <c r="E926" s="219" t="s">
        <v>1292</v>
      </c>
      <c r="F926" s="220" t="s">
        <v>1293</v>
      </c>
      <c r="G926" s="221" t="s">
        <v>220</v>
      </c>
      <c r="H926" s="222">
        <v>8.0000000000000002E-3</v>
      </c>
      <c r="I926" s="223"/>
      <c r="J926" s="224">
        <f>ROUND(I926*H926,2)</f>
        <v>0</v>
      </c>
      <c r="K926" s="220" t="s">
        <v>180</v>
      </c>
      <c r="L926" s="225"/>
      <c r="M926" s="226" t="s">
        <v>19</v>
      </c>
      <c r="N926" s="227" t="s">
        <v>49</v>
      </c>
      <c r="O926" s="67"/>
      <c r="P926" s="186">
        <f>O926*H926</f>
        <v>0</v>
      </c>
      <c r="Q926" s="186">
        <v>1</v>
      </c>
      <c r="R926" s="186">
        <f>Q926*H926</f>
        <v>8.0000000000000002E-3</v>
      </c>
      <c r="S926" s="186">
        <v>0</v>
      </c>
      <c r="T926" s="187">
        <f>S926*H926</f>
        <v>0</v>
      </c>
      <c r="U926" s="37"/>
      <c r="V926" s="37"/>
      <c r="W926" s="37"/>
      <c r="X926" s="37"/>
      <c r="Y926" s="37"/>
      <c r="Z926" s="37"/>
      <c r="AA926" s="37"/>
      <c r="AB926" s="37"/>
      <c r="AC926" s="37"/>
      <c r="AD926" s="37"/>
      <c r="AE926" s="37"/>
      <c r="AR926" s="188" t="s">
        <v>355</v>
      </c>
      <c r="AT926" s="188" t="s">
        <v>233</v>
      </c>
      <c r="AU926" s="188" t="s">
        <v>88</v>
      </c>
      <c r="AY926" s="20" t="s">
        <v>174</v>
      </c>
      <c r="BE926" s="189">
        <f>IF(N926="základní",J926,0)</f>
        <v>0</v>
      </c>
      <c r="BF926" s="189">
        <f>IF(N926="snížená",J926,0)</f>
        <v>0</v>
      </c>
      <c r="BG926" s="189">
        <f>IF(N926="zákl. přenesená",J926,0)</f>
        <v>0</v>
      </c>
      <c r="BH926" s="189">
        <f>IF(N926="sníž. přenesená",J926,0)</f>
        <v>0</v>
      </c>
      <c r="BI926" s="189">
        <f>IF(N926="nulová",J926,0)</f>
        <v>0</v>
      </c>
      <c r="BJ926" s="20" t="s">
        <v>86</v>
      </c>
      <c r="BK926" s="189">
        <f>ROUND(I926*H926,2)</f>
        <v>0</v>
      </c>
      <c r="BL926" s="20" t="s">
        <v>267</v>
      </c>
      <c r="BM926" s="188" t="s">
        <v>1294</v>
      </c>
    </row>
    <row r="927" spans="1:65" s="13" customFormat="1">
      <c r="B927" s="195"/>
      <c r="C927" s="196"/>
      <c r="D927" s="197" t="s">
        <v>195</v>
      </c>
      <c r="E927" s="198" t="s">
        <v>19</v>
      </c>
      <c r="F927" s="199" t="s">
        <v>1295</v>
      </c>
      <c r="G927" s="196"/>
      <c r="H927" s="200">
        <v>8.0000000000000002E-3</v>
      </c>
      <c r="I927" s="201"/>
      <c r="J927" s="196"/>
      <c r="K927" s="196"/>
      <c r="L927" s="202"/>
      <c r="M927" s="203"/>
      <c r="N927" s="204"/>
      <c r="O927" s="204"/>
      <c r="P927" s="204"/>
      <c r="Q927" s="204"/>
      <c r="R927" s="204"/>
      <c r="S927" s="204"/>
      <c r="T927" s="205"/>
      <c r="AT927" s="206" t="s">
        <v>195</v>
      </c>
      <c r="AU927" s="206" t="s">
        <v>88</v>
      </c>
      <c r="AV927" s="13" t="s">
        <v>88</v>
      </c>
      <c r="AW927" s="13" t="s">
        <v>35</v>
      </c>
      <c r="AX927" s="13" t="s">
        <v>86</v>
      </c>
      <c r="AY927" s="206" t="s">
        <v>174</v>
      </c>
    </row>
    <row r="928" spans="1:65" s="2" customFormat="1" ht="55.5" customHeight="1">
      <c r="A928" s="37"/>
      <c r="B928" s="38"/>
      <c r="C928" s="177" t="s">
        <v>1296</v>
      </c>
      <c r="D928" s="177" t="s">
        <v>176</v>
      </c>
      <c r="E928" s="178" t="s">
        <v>1297</v>
      </c>
      <c r="F928" s="179" t="s">
        <v>1298</v>
      </c>
      <c r="G928" s="180" t="s">
        <v>677</v>
      </c>
      <c r="H928" s="241"/>
      <c r="I928" s="182"/>
      <c r="J928" s="183">
        <f>ROUND(I928*H928,2)</f>
        <v>0</v>
      </c>
      <c r="K928" s="179" t="s">
        <v>180</v>
      </c>
      <c r="L928" s="42"/>
      <c r="M928" s="184" t="s">
        <v>19</v>
      </c>
      <c r="N928" s="185" t="s">
        <v>49</v>
      </c>
      <c r="O928" s="67"/>
      <c r="P928" s="186">
        <f>O928*H928</f>
        <v>0</v>
      </c>
      <c r="Q928" s="186">
        <v>0</v>
      </c>
      <c r="R928" s="186">
        <f>Q928*H928</f>
        <v>0</v>
      </c>
      <c r="S928" s="186">
        <v>0</v>
      </c>
      <c r="T928" s="187">
        <f>S928*H928</f>
        <v>0</v>
      </c>
      <c r="U928" s="37"/>
      <c r="V928" s="37"/>
      <c r="W928" s="37"/>
      <c r="X928" s="37"/>
      <c r="Y928" s="37"/>
      <c r="Z928" s="37"/>
      <c r="AA928" s="37"/>
      <c r="AB928" s="37"/>
      <c r="AC928" s="37"/>
      <c r="AD928" s="37"/>
      <c r="AE928" s="37"/>
      <c r="AR928" s="188" t="s">
        <v>267</v>
      </c>
      <c r="AT928" s="188" t="s">
        <v>176</v>
      </c>
      <c r="AU928" s="188" t="s">
        <v>88</v>
      </c>
      <c r="AY928" s="20" t="s">
        <v>174</v>
      </c>
      <c r="BE928" s="189">
        <f>IF(N928="základní",J928,0)</f>
        <v>0</v>
      </c>
      <c r="BF928" s="189">
        <f>IF(N928="snížená",J928,0)</f>
        <v>0</v>
      </c>
      <c r="BG928" s="189">
        <f>IF(N928="zákl. přenesená",J928,0)</f>
        <v>0</v>
      </c>
      <c r="BH928" s="189">
        <f>IF(N928="sníž. přenesená",J928,0)</f>
        <v>0</v>
      </c>
      <c r="BI928" s="189">
        <f>IF(N928="nulová",J928,0)</f>
        <v>0</v>
      </c>
      <c r="BJ928" s="20" t="s">
        <v>86</v>
      </c>
      <c r="BK928" s="189">
        <f>ROUND(I928*H928,2)</f>
        <v>0</v>
      </c>
      <c r="BL928" s="20" t="s">
        <v>267</v>
      </c>
      <c r="BM928" s="188" t="s">
        <v>1299</v>
      </c>
    </row>
    <row r="929" spans="1:65" s="2" customFormat="1">
      <c r="A929" s="37"/>
      <c r="B929" s="38"/>
      <c r="C929" s="39"/>
      <c r="D929" s="190" t="s">
        <v>183</v>
      </c>
      <c r="E929" s="39"/>
      <c r="F929" s="191" t="s">
        <v>1300</v>
      </c>
      <c r="G929" s="39"/>
      <c r="H929" s="39"/>
      <c r="I929" s="192"/>
      <c r="J929" s="39"/>
      <c r="K929" s="39"/>
      <c r="L929" s="42"/>
      <c r="M929" s="193"/>
      <c r="N929" s="194"/>
      <c r="O929" s="67"/>
      <c r="P929" s="67"/>
      <c r="Q929" s="67"/>
      <c r="R929" s="67"/>
      <c r="S929" s="67"/>
      <c r="T929" s="68"/>
      <c r="U929" s="37"/>
      <c r="V929" s="37"/>
      <c r="W929" s="37"/>
      <c r="X929" s="37"/>
      <c r="Y929" s="37"/>
      <c r="Z929" s="37"/>
      <c r="AA929" s="37"/>
      <c r="AB929" s="37"/>
      <c r="AC929" s="37"/>
      <c r="AD929" s="37"/>
      <c r="AE929" s="37"/>
      <c r="AT929" s="20" t="s">
        <v>183</v>
      </c>
      <c r="AU929" s="20" t="s">
        <v>88</v>
      </c>
    </row>
    <row r="930" spans="1:65" s="12" customFormat="1" ht="22.8" customHeight="1">
      <c r="B930" s="161"/>
      <c r="C930" s="162"/>
      <c r="D930" s="163" t="s">
        <v>77</v>
      </c>
      <c r="E930" s="175" t="s">
        <v>1301</v>
      </c>
      <c r="F930" s="175" t="s">
        <v>1302</v>
      </c>
      <c r="G930" s="162"/>
      <c r="H930" s="162"/>
      <c r="I930" s="165"/>
      <c r="J930" s="176">
        <f>BK930</f>
        <v>0</v>
      </c>
      <c r="K930" s="162"/>
      <c r="L930" s="167"/>
      <c r="M930" s="168"/>
      <c r="N930" s="169"/>
      <c r="O930" s="169"/>
      <c r="P930" s="170">
        <f>SUM(P931:P962)</f>
        <v>0</v>
      </c>
      <c r="Q930" s="169"/>
      <c r="R930" s="170">
        <f>SUM(R931:R962)</f>
        <v>0.31011277999999998</v>
      </c>
      <c r="S930" s="169"/>
      <c r="T930" s="171">
        <f>SUM(T931:T962)</f>
        <v>0</v>
      </c>
      <c r="AR930" s="172" t="s">
        <v>88</v>
      </c>
      <c r="AT930" s="173" t="s">
        <v>77</v>
      </c>
      <c r="AU930" s="173" t="s">
        <v>86</v>
      </c>
      <c r="AY930" s="172" t="s">
        <v>174</v>
      </c>
      <c r="BK930" s="174">
        <f>SUM(BK931:BK962)</f>
        <v>0</v>
      </c>
    </row>
    <row r="931" spans="1:65" s="2" customFormat="1" ht="24.15" customHeight="1">
      <c r="A931" s="37"/>
      <c r="B931" s="38"/>
      <c r="C931" s="177" t="s">
        <v>1303</v>
      </c>
      <c r="D931" s="177" t="s">
        <v>176</v>
      </c>
      <c r="E931" s="178" t="s">
        <v>1304</v>
      </c>
      <c r="F931" s="179" t="s">
        <v>1305</v>
      </c>
      <c r="G931" s="180" t="s">
        <v>111</v>
      </c>
      <c r="H931" s="181">
        <v>9.6</v>
      </c>
      <c r="I931" s="182"/>
      <c r="J931" s="183">
        <f>ROUND(I931*H931,2)</f>
        <v>0</v>
      </c>
      <c r="K931" s="179" t="s">
        <v>180</v>
      </c>
      <c r="L931" s="42"/>
      <c r="M931" s="184" t="s">
        <v>19</v>
      </c>
      <c r="N931" s="185" t="s">
        <v>49</v>
      </c>
      <c r="O931" s="67"/>
      <c r="P931" s="186">
        <f>O931*H931</f>
        <v>0</v>
      </c>
      <c r="Q931" s="186">
        <v>0</v>
      </c>
      <c r="R931" s="186">
        <f>Q931*H931</f>
        <v>0</v>
      </c>
      <c r="S931" s="186">
        <v>0</v>
      </c>
      <c r="T931" s="187">
        <f>S931*H931</f>
        <v>0</v>
      </c>
      <c r="U931" s="37"/>
      <c r="V931" s="37"/>
      <c r="W931" s="37"/>
      <c r="X931" s="37"/>
      <c r="Y931" s="37"/>
      <c r="Z931" s="37"/>
      <c r="AA931" s="37"/>
      <c r="AB931" s="37"/>
      <c r="AC931" s="37"/>
      <c r="AD931" s="37"/>
      <c r="AE931" s="37"/>
      <c r="AR931" s="188" t="s">
        <v>267</v>
      </c>
      <c r="AT931" s="188" t="s">
        <v>176</v>
      </c>
      <c r="AU931" s="188" t="s">
        <v>88</v>
      </c>
      <c r="AY931" s="20" t="s">
        <v>174</v>
      </c>
      <c r="BE931" s="189">
        <f>IF(N931="základní",J931,0)</f>
        <v>0</v>
      </c>
      <c r="BF931" s="189">
        <f>IF(N931="snížená",J931,0)</f>
        <v>0</v>
      </c>
      <c r="BG931" s="189">
        <f>IF(N931="zákl. přenesená",J931,0)</f>
        <v>0</v>
      </c>
      <c r="BH931" s="189">
        <f>IF(N931="sníž. přenesená",J931,0)</f>
        <v>0</v>
      </c>
      <c r="BI931" s="189">
        <f>IF(N931="nulová",J931,0)</f>
        <v>0</v>
      </c>
      <c r="BJ931" s="20" t="s">
        <v>86</v>
      </c>
      <c r="BK931" s="189">
        <f>ROUND(I931*H931,2)</f>
        <v>0</v>
      </c>
      <c r="BL931" s="20" t="s">
        <v>267</v>
      </c>
      <c r="BM931" s="188" t="s">
        <v>1306</v>
      </c>
    </row>
    <row r="932" spans="1:65" s="2" customFormat="1">
      <c r="A932" s="37"/>
      <c r="B932" s="38"/>
      <c r="C932" s="39"/>
      <c r="D932" s="190" t="s">
        <v>183</v>
      </c>
      <c r="E932" s="39"/>
      <c r="F932" s="191" t="s">
        <v>1307</v>
      </c>
      <c r="G932" s="39"/>
      <c r="H932" s="39"/>
      <c r="I932" s="192"/>
      <c r="J932" s="39"/>
      <c r="K932" s="39"/>
      <c r="L932" s="42"/>
      <c r="M932" s="193"/>
      <c r="N932" s="194"/>
      <c r="O932" s="67"/>
      <c r="P932" s="67"/>
      <c r="Q932" s="67"/>
      <c r="R932" s="67"/>
      <c r="S932" s="67"/>
      <c r="T932" s="68"/>
      <c r="U932" s="37"/>
      <c r="V932" s="37"/>
      <c r="W932" s="37"/>
      <c r="X932" s="37"/>
      <c r="Y932" s="37"/>
      <c r="Z932" s="37"/>
      <c r="AA932" s="37"/>
      <c r="AB932" s="37"/>
      <c r="AC932" s="37"/>
      <c r="AD932" s="37"/>
      <c r="AE932" s="37"/>
      <c r="AT932" s="20" t="s">
        <v>183</v>
      </c>
      <c r="AU932" s="20" t="s">
        <v>88</v>
      </c>
    </row>
    <row r="933" spans="1:65" s="15" customFormat="1">
      <c r="B933" s="231"/>
      <c r="C933" s="232"/>
      <c r="D933" s="197" t="s">
        <v>195</v>
      </c>
      <c r="E933" s="233" t="s">
        <v>19</v>
      </c>
      <c r="F933" s="234" t="s">
        <v>1032</v>
      </c>
      <c r="G933" s="232"/>
      <c r="H933" s="233" t="s">
        <v>19</v>
      </c>
      <c r="I933" s="235"/>
      <c r="J933" s="232"/>
      <c r="K933" s="232"/>
      <c r="L933" s="236"/>
      <c r="M933" s="237"/>
      <c r="N933" s="238"/>
      <c r="O933" s="238"/>
      <c r="P933" s="238"/>
      <c r="Q933" s="238"/>
      <c r="R933" s="238"/>
      <c r="S933" s="238"/>
      <c r="T933" s="239"/>
      <c r="AT933" s="240" t="s">
        <v>195</v>
      </c>
      <c r="AU933" s="240" t="s">
        <v>88</v>
      </c>
      <c r="AV933" s="15" t="s">
        <v>86</v>
      </c>
      <c r="AW933" s="15" t="s">
        <v>35</v>
      </c>
      <c r="AX933" s="15" t="s">
        <v>78</v>
      </c>
      <c r="AY933" s="240" t="s">
        <v>174</v>
      </c>
    </row>
    <row r="934" spans="1:65" s="13" customFormat="1">
      <c r="B934" s="195"/>
      <c r="C934" s="196"/>
      <c r="D934" s="197" t="s">
        <v>195</v>
      </c>
      <c r="E934" s="198" t="s">
        <v>19</v>
      </c>
      <c r="F934" s="199" t="s">
        <v>1033</v>
      </c>
      <c r="G934" s="196"/>
      <c r="H934" s="200">
        <v>9.6</v>
      </c>
      <c r="I934" s="201"/>
      <c r="J934" s="196"/>
      <c r="K934" s="196"/>
      <c r="L934" s="202"/>
      <c r="M934" s="203"/>
      <c r="N934" s="204"/>
      <c r="O934" s="204"/>
      <c r="P934" s="204"/>
      <c r="Q934" s="204"/>
      <c r="R934" s="204"/>
      <c r="S934" s="204"/>
      <c r="T934" s="205"/>
      <c r="AT934" s="206" t="s">
        <v>195</v>
      </c>
      <c r="AU934" s="206" t="s">
        <v>88</v>
      </c>
      <c r="AV934" s="13" t="s">
        <v>88</v>
      </c>
      <c r="AW934" s="13" t="s">
        <v>35</v>
      </c>
      <c r="AX934" s="13" t="s">
        <v>86</v>
      </c>
      <c r="AY934" s="206" t="s">
        <v>174</v>
      </c>
    </row>
    <row r="935" spans="1:65" s="2" customFormat="1" ht="24.15" customHeight="1">
      <c r="A935" s="37"/>
      <c r="B935" s="38"/>
      <c r="C935" s="177" t="s">
        <v>1308</v>
      </c>
      <c r="D935" s="177" t="s">
        <v>176</v>
      </c>
      <c r="E935" s="178" t="s">
        <v>1309</v>
      </c>
      <c r="F935" s="179" t="s">
        <v>1310</v>
      </c>
      <c r="G935" s="180" t="s">
        <v>111</v>
      </c>
      <c r="H935" s="181">
        <v>9.6</v>
      </c>
      <c r="I935" s="182"/>
      <c r="J935" s="183">
        <f>ROUND(I935*H935,2)</f>
        <v>0</v>
      </c>
      <c r="K935" s="179" t="s">
        <v>180</v>
      </c>
      <c r="L935" s="42"/>
      <c r="M935" s="184" t="s">
        <v>19</v>
      </c>
      <c r="N935" s="185" t="s">
        <v>49</v>
      </c>
      <c r="O935" s="67"/>
      <c r="P935" s="186">
        <f>O935*H935</f>
        <v>0</v>
      </c>
      <c r="Q935" s="186">
        <v>2.9999999999999997E-4</v>
      </c>
      <c r="R935" s="186">
        <f>Q935*H935</f>
        <v>2.8799999999999997E-3</v>
      </c>
      <c r="S935" s="186">
        <v>0</v>
      </c>
      <c r="T935" s="187">
        <f>S935*H935</f>
        <v>0</v>
      </c>
      <c r="U935" s="37"/>
      <c r="V935" s="37"/>
      <c r="W935" s="37"/>
      <c r="X935" s="37"/>
      <c r="Y935" s="37"/>
      <c r="Z935" s="37"/>
      <c r="AA935" s="37"/>
      <c r="AB935" s="37"/>
      <c r="AC935" s="37"/>
      <c r="AD935" s="37"/>
      <c r="AE935" s="37"/>
      <c r="AR935" s="188" t="s">
        <v>267</v>
      </c>
      <c r="AT935" s="188" t="s">
        <v>176</v>
      </c>
      <c r="AU935" s="188" t="s">
        <v>88</v>
      </c>
      <c r="AY935" s="20" t="s">
        <v>174</v>
      </c>
      <c r="BE935" s="189">
        <f>IF(N935="základní",J935,0)</f>
        <v>0</v>
      </c>
      <c r="BF935" s="189">
        <f>IF(N935="snížená",J935,0)</f>
        <v>0</v>
      </c>
      <c r="BG935" s="189">
        <f>IF(N935="zákl. přenesená",J935,0)</f>
        <v>0</v>
      </c>
      <c r="BH935" s="189">
        <f>IF(N935="sníž. přenesená",J935,0)</f>
        <v>0</v>
      </c>
      <c r="BI935" s="189">
        <f>IF(N935="nulová",J935,0)</f>
        <v>0</v>
      </c>
      <c r="BJ935" s="20" t="s">
        <v>86</v>
      </c>
      <c r="BK935" s="189">
        <f>ROUND(I935*H935,2)</f>
        <v>0</v>
      </c>
      <c r="BL935" s="20" t="s">
        <v>267</v>
      </c>
      <c r="BM935" s="188" t="s">
        <v>1311</v>
      </c>
    </row>
    <row r="936" spans="1:65" s="2" customFormat="1">
      <c r="A936" s="37"/>
      <c r="B936" s="38"/>
      <c r="C936" s="39"/>
      <c r="D936" s="190" t="s">
        <v>183</v>
      </c>
      <c r="E936" s="39"/>
      <c r="F936" s="191" t="s">
        <v>1312</v>
      </c>
      <c r="G936" s="39"/>
      <c r="H936" s="39"/>
      <c r="I936" s="192"/>
      <c r="J936" s="39"/>
      <c r="K936" s="39"/>
      <c r="L936" s="42"/>
      <c r="M936" s="193"/>
      <c r="N936" s="194"/>
      <c r="O936" s="67"/>
      <c r="P936" s="67"/>
      <c r="Q936" s="67"/>
      <c r="R936" s="67"/>
      <c r="S936" s="67"/>
      <c r="T936" s="68"/>
      <c r="U936" s="37"/>
      <c r="V936" s="37"/>
      <c r="W936" s="37"/>
      <c r="X936" s="37"/>
      <c r="Y936" s="37"/>
      <c r="Z936" s="37"/>
      <c r="AA936" s="37"/>
      <c r="AB936" s="37"/>
      <c r="AC936" s="37"/>
      <c r="AD936" s="37"/>
      <c r="AE936" s="37"/>
      <c r="AT936" s="20" t="s">
        <v>183</v>
      </c>
      <c r="AU936" s="20" t="s">
        <v>88</v>
      </c>
    </row>
    <row r="937" spans="1:65" s="15" customFormat="1">
      <c r="B937" s="231"/>
      <c r="C937" s="232"/>
      <c r="D937" s="197" t="s">
        <v>195</v>
      </c>
      <c r="E937" s="233" t="s">
        <v>19</v>
      </c>
      <c r="F937" s="234" t="s">
        <v>1032</v>
      </c>
      <c r="G937" s="232"/>
      <c r="H937" s="233" t="s">
        <v>19</v>
      </c>
      <c r="I937" s="235"/>
      <c r="J937" s="232"/>
      <c r="K937" s="232"/>
      <c r="L937" s="236"/>
      <c r="M937" s="237"/>
      <c r="N937" s="238"/>
      <c r="O937" s="238"/>
      <c r="P937" s="238"/>
      <c r="Q937" s="238"/>
      <c r="R937" s="238"/>
      <c r="S937" s="238"/>
      <c r="T937" s="239"/>
      <c r="AT937" s="240" t="s">
        <v>195</v>
      </c>
      <c r="AU937" s="240" t="s">
        <v>88</v>
      </c>
      <c r="AV937" s="15" t="s">
        <v>86</v>
      </c>
      <c r="AW937" s="15" t="s">
        <v>35</v>
      </c>
      <c r="AX937" s="15" t="s">
        <v>78</v>
      </c>
      <c r="AY937" s="240" t="s">
        <v>174</v>
      </c>
    </row>
    <row r="938" spans="1:65" s="13" customFormat="1">
      <c r="B938" s="195"/>
      <c r="C938" s="196"/>
      <c r="D938" s="197" t="s">
        <v>195</v>
      </c>
      <c r="E938" s="198" t="s">
        <v>19</v>
      </c>
      <c r="F938" s="199" t="s">
        <v>1033</v>
      </c>
      <c r="G938" s="196"/>
      <c r="H938" s="200">
        <v>9.6</v>
      </c>
      <c r="I938" s="201"/>
      <c r="J938" s="196"/>
      <c r="K938" s="196"/>
      <c r="L938" s="202"/>
      <c r="M938" s="203"/>
      <c r="N938" s="204"/>
      <c r="O938" s="204"/>
      <c r="P938" s="204"/>
      <c r="Q938" s="204"/>
      <c r="R938" s="204"/>
      <c r="S938" s="204"/>
      <c r="T938" s="205"/>
      <c r="AT938" s="206" t="s">
        <v>195</v>
      </c>
      <c r="AU938" s="206" t="s">
        <v>88</v>
      </c>
      <c r="AV938" s="13" t="s">
        <v>88</v>
      </c>
      <c r="AW938" s="13" t="s">
        <v>35</v>
      </c>
      <c r="AX938" s="13" t="s">
        <v>86</v>
      </c>
      <c r="AY938" s="206" t="s">
        <v>174</v>
      </c>
    </row>
    <row r="939" spans="1:65" s="2" customFormat="1" ht="37.799999999999997" customHeight="1">
      <c r="A939" s="37"/>
      <c r="B939" s="38"/>
      <c r="C939" s="177" t="s">
        <v>1313</v>
      </c>
      <c r="D939" s="177" t="s">
        <v>176</v>
      </c>
      <c r="E939" s="178" t="s">
        <v>1314</v>
      </c>
      <c r="F939" s="179" t="s">
        <v>1315</v>
      </c>
      <c r="G939" s="180" t="s">
        <v>236</v>
      </c>
      <c r="H939" s="181">
        <v>3.4</v>
      </c>
      <c r="I939" s="182"/>
      <c r="J939" s="183">
        <f>ROUND(I939*H939,2)</f>
        <v>0</v>
      </c>
      <c r="K939" s="179" t="s">
        <v>180</v>
      </c>
      <c r="L939" s="42"/>
      <c r="M939" s="184" t="s">
        <v>19</v>
      </c>
      <c r="N939" s="185" t="s">
        <v>49</v>
      </c>
      <c r="O939" s="67"/>
      <c r="P939" s="186">
        <f>O939*H939</f>
        <v>0</v>
      </c>
      <c r="Q939" s="186">
        <v>2.0000000000000001E-4</v>
      </c>
      <c r="R939" s="186">
        <f>Q939*H939</f>
        <v>6.8000000000000005E-4</v>
      </c>
      <c r="S939" s="186">
        <v>0</v>
      </c>
      <c r="T939" s="187">
        <f>S939*H939</f>
        <v>0</v>
      </c>
      <c r="U939" s="37"/>
      <c r="V939" s="37"/>
      <c r="W939" s="37"/>
      <c r="X939" s="37"/>
      <c r="Y939" s="37"/>
      <c r="Z939" s="37"/>
      <c r="AA939" s="37"/>
      <c r="AB939" s="37"/>
      <c r="AC939" s="37"/>
      <c r="AD939" s="37"/>
      <c r="AE939" s="37"/>
      <c r="AR939" s="188" t="s">
        <v>267</v>
      </c>
      <c r="AT939" s="188" t="s">
        <v>176</v>
      </c>
      <c r="AU939" s="188" t="s">
        <v>88</v>
      </c>
      <c r="AY939" s="20" t="s">
        <v>174</v>
      </c>
      <c r="BE939" s="189">
        <f>IF(N939="základní",J939,0)</f>
        <v>0</v>
      </c>
      <c r="BF939" s="189">
        <f>IF(N939="snížená",J939,0)</f>
        <v>0</v>
      </c>
      <c r="BG939" s="189">
        <f>IF(N939="zákl. přenesená",J939,0)</f>
        <v>0</v>
      </c>
      <c r="BH939" s="189">
        <f>IF(N939="sníž. přenesená",J939,0)</f>
        <v>0</v>
      </c>
      <c r="BI939" s="189">
        <f>IF(N939="nulová",J939,0)</f>
        <v>0</v>
      </c>
      <c r="BJ939" s="20" t="s">
        <v>86</v>
      </c>
      <c r="BK939" s="189">
        <f>ROUND(I939*H939,2)</f>
        <v>0</v>
      </c>
      <c r="BL939" s="20" t="s">
        <v>267</v>
      </c>
      <c r="BM939" s="188" t="s">
        <v>1316</v>
      </c>
    </row>
    <row r="940" spans="1:65" s="2" customFormat="1">
      <c r="A940" s="37"/>
      <c r="B940" s="38"/>
      <c r="C940" s="39"/>
      <c r="D940" s="190" t="s">
        <v>183</v>
      </c>
      <c r="E940" s="39"/>
      <c r="F940" s="191" t="s">
        <v>1317</v>
      </c>
      <c r="G940" s="39"/>
      <c r="H940" s="39"/>
      <c r="I940" s="192"/>
      <c r="J940" s="39"/>
      <c r="K940" s="39"/>
      <c r="L940" s="42"/>
      <c r="M940" s="193"/>
      <c r="N940" s="194"/>
      <c r="O940" s="67"/>
      <c r="P940" s="67"/>
      <c r="Q940" s="67"/>
      <c r="R940" s="67"/>
      <c r="S940" s="67"/>
      <c r="T940" s="68"/>
      <c r="U940" s="37"/>
      <c r="V940" s="37"/>
      <c r="W940" s="37"/>
      <c r="X940" s="37"/>
      <c r="Y940" s="37"/>
      <c r="Z940" s="37"/>
      <c r="AA940" s="37"/>
      <c r="AB940" s="37"/>
      <c r="AC940" s="37"/>
      <c r="AD940" s="37"/>
      <c r="AE940" s="37"/>
      <c r="AT940" s="20" t="s">
        <v>183</v>
      </c>
      <c r="AU940" s="20" t="s">
        <v>88</v>
      </c>
    </row>
    <row r="941" spans="1:65" s="13" customFormat="1">
      <c r="B941" s="195"/>
      <c r="C941" s="196"/>
      <c r="D941" s="197" t="s">
        <v>195</v>
      </c>
      <c r="E941" s="198" t="s">
        <v>19</v>
      </c>
      <c r="F941" s="199" t="s">
        <v>1318</v>
      </c>
      <c r="G941" s="196"/>
      <c r="H941" s="200">
        <v>1.8</v>
      </c>
      <c r="I941" s="201"/>
      <c r="J941" s="196"/>
      <c r="K941" s="196"/>
      <c r="L941" s="202"/>
      <c r="M941" s="203"/>
      <c r="N941" s="204"/>
      <c r="O941" s="204"/>
      <c r="P941" s="204"/>
      <c r="Q941" s="204"/>
      <c r="R941" s="204"/>
      <c r="S941" s="204"/>
      <c r="T941" s="205"/>
      <c r="AT941" s="206" t="s">
        <v>195</v>
      </c>
      <c r="AU941" s="206" t="s">
        <v>88</v>
      </c>
      <c r="AV941" s="13" t="s">
        <v>88</v>
      </c>
      <c r="AW941" s="13" t="s">
        <v>35</v>
      </c>
      <c r="AX941" s="13" t="s">
        <v>78</v>
      </c>
      <c r="AY941" s="206" t="s">
        <v>174</v>
      </c>
    </row>
    <row r="942" spans="1:65" s="13" customFormat="1">
      <c r="B942" s="195"/>
      <c r="C942" s="196"/>
      <c r="D942" s="197" t="s">
        <v>195</v>
      </c>
      <c r="E942" s="198" t="s">
        <v>19</v>
      </c>
      <c r="F942" s="199" t="s">
        <v>1319</v>
      </c>
      <c r="G942" s="196"/>
      <c r="H942" s="200">
        <v>1.6</v>
      </c>
      <c r="I942" s="201"/>
      <c r="J942" s="196"/>
      <c r="K942" s="196"/>
      <c r="L942" s="202"/>
      <c r="M942" s="203"/>
      <c r="N942" s="204"/>
      <c r="O942" s="204"/>
      <c r="P942" s="204"/>
      <c r="Q942" s="204"/>
      <c r="R942" s="204"/>
      <c r="S942" s="204"/>
      <c r="T942" s="205"/>
      <c r="AT942" s="206" t="s">
        <v>195</v>
      </c>
      <c r="AU942" s="206" t="s">
        <v>88</v>
      </c>
      <c r="AV942" s="13" t="s">
        <v>88</v>
      </c>
      <c r="AW942" s="13" t="s">
        <v>35</v>
      </c>
      <c r="AX942" s="13" t="s">
        <v>78</v>
      </c>
      <c r="AY942" s="206" t="s">
        <v>174</v>
      </c>
    </row>
    <row r="943" spans="1:65" s="14" customFormat="1">
      <c r="B943" s="207"/>
      <c r="C943" s="208"/>
      <c r="D943" s="197" t="s">
        <v>195</v>
      </c>
      <c r="E943" s="209" t="s">
        <v>19</v>
      </c>
      <c r="F943" s="210" t="s">
        <v>198</v>
      </c>
      <c r="G943" s="208"/>
      <c r="H943" s="211">
        <v>3.4</v>
      </c>
      <c r="I943" s="212"/>
      <c r="J943" s="208"/>
      <c r="K943" s="208"/>
      <c r="L943" s="213"/>
      <c r="M943" s="214"/>
      <c r="N943" s="215"/>
      <c r="O943" s="215"/>
      <c r="P943" s="215"/>
      <c r="Q943" s="215"/>
      <c r="R943" s="215"/>
      <c r="S943" s="215"/>
      <c r="T943" s="216"/>
      <c r="AT943" s="217" t="s">
        <v>195</v>
      </c>
      <c r="AU943" s="217" t="s">
        <v>88</v>
      </c>
      <c r="AV943" s="14" t="s">
        <v>181</v>
      </c>
      <c r="AW943" s="14" t="s">
        <v>35</v>
      </c>
      <c r="AX943" s="14" t="s">
        <v>86</v>
      </c>
      <c r="AY943" s="217" t="s">
        <v>174</v>
      </c>
    </row>
    <row r="944" spans="1:65" s="2" customFormat="1" ht="16.5" customHeight="1">
      <c r="A944" s="37"/>
      <c r="B944" s="38"/>
      <c r="C944" s="218" t="s">
        <v>1320</v>
      </c>
      <c r="D944" s="218" t="s">
        <v>233</v>
      </c>
      <c r="E944" s="219" t="s">
        <v>1321</v>
      </c>
      <c r="F944" s="220" t="s">
        <v>1322</v>
      </c>
      <c r="G944" s="221" t="s">
        <v>236</v>
      </c>
      <c r="H944" s="222">
        <v>3.74</v>
      </c>
      <c r="I944" s="223"/>
      <c r="J944" s="224">
        <f>ROUND(I944*H944,2)</f>
        <v>0</v>
      </c>
      <c r="K944" s="220" t="s">
        <v>180</v>
      </c>
      <c r="L944" s="225"/>
      <c r="M944" s="226" t="s">
        <v>19</v>
      </c>
      <c r="N944" s="227" t="s">
        <v>49</v>
      </c>
      <c r="O944" s="67"/>
      <c r="P944" s="186">
        <f>O944*H944</f>
        <v>0</v>
      </c>
      <c r="Q944" s="186">
        <v>1.6000000000000001E-4</v>
      </c>
      <c r="R944" s="186">
        <f>Q944*H944</f>
        <v>5.9840000000000013E-4</v>
      </c>
      <c r="S944" s="186">
        <v>0</v>
      </c>
      <c r="T944" s="187">
        <f>S944*H944</f>
        <v>0</v>
      </c>
      <c r="U944" s="37"/>
      <c r="V944" s="37"/>
      <c r="W944" s="37"/>
      <c r="X944" s="37"/>
      <c r="Y944" s="37"/>
      <c r="Z944" s="37"/>
      <c r="AA944" s="37"/>
      <c r="AB944" s="37"/>
      <c r="AC944" s="37"/>
      <c r="AD944" s="37"/>
      <c r="AE944" s="37"/>
      <c r="AR944" s="188" t="s">
        <v>355</v>
      </c>
      <c r="AT944" s="188" t="s">
        <v>233</v>
      </c>
      <c r="AU944" s="188" t="s">
        <v>88</v>
      </c>
      <c r="AY944" s="20" t="s">
        <v>174</v>
      </c>
      <c r="BE944" s="189">
        <f>IF(N944="základní",J944,0)</f>
        <v>0</v>
      </c>
      <c r="BF944" s="189">
        <f>IF(N944="snížená",J944,0)</f>
        <v>0</v>
      </c>
      <c r="BG944" s="189">
        <f>IF(N944="zákl. přenesená",J944,0)</f>
        <v>0</v>
      </c>
      <c r="BH944" s="189">
        <f>IF(N944="sníž. přenesená",J944,0)</f>
        <v>0</v>
      </c>
      <c r="BI944" s="189">
        <f>IF(N944="nulová",J944,0)</f>
        <v>0</v>
      </c>
      <c r="BJ944" s="20" t="s">
        <v>86</v>
      </c>
      <c r="BK944" s="189">
        <f>ROUND(I944*H944,2)</f>
        <v>0</v>
      </c>
      <c r="BL944" s="20" t="s">
        <v>267</v>
      </c>
      <c r="BM944" s="188" t="s">
        <v>1323</v>
      </c>
    </row>
    <row r="945" spans="1:65" s="13" customFormat="1">
      <c r="B945" s="195"/>
      <c r="C945" s="196"/>
      <c r="D945" s="197" t="s">
        <v>195</v>
      </c>
      <c r="E945" s="196"/>
      <c r="F945" s="199" t="s">
        <v>1324</v>
      </c>
      <c r="G945" s="196"/>
      <c r="H945" s="200">
        <v>3.74</v>
      </c>
      <c r="I945" s="201"/>
      <c r="J945" s="196"/>
      <c r="K945" s="196"/>
      <c r="L945" s="202"/>
      <c r="M945" s="203"/>
      <c r="N945" s="204"/>
      <c r="O945" s="204"/>
      <c r="P945" s="204"/>
      <c r="Q945" s="204"/>
      <c r="R945" s="204"/>
      <c r="S945" s="204"/>
      <c r="T945" s="205"/>
      <c r="AT945" s="206" t="s">
        <v>195</v>
      </c>
      <c r="AU945" s="206" t="s">
        <v>88</v>
      </c>
      <c r="AV945" s="13" t="s">
        <v>88</v>
      </c>
      <c r="AW945" s="13" t="s">
        <v>4</v>
      </c>
      <c r="AX945" s="13" t="s">
        <v>86</v>
      </c>
      <c r="AY945" s="206" t="s">
        <v>174</v>
      </c>
    </row>
    <row r="946" spans="1:65" s="2" customFormat="1" ht="37.799999999999997" customHeight="1">
      <c r="A946" s="37"/>
      <c r="B946" s="38"/>
      <c r="C946" s="177" t="s">
        <v>1325</v>
      </c>
      <c r="D946" s="177" t="s">
        <v>176</v>
      </c>
      <c r="E946" s="178" t="s">
        <v>1326</v>
      </c>
      <c r="F946" s="179" t="s">
        <v>1327</v>
      </c>
      <c r="G946" s="180" t="s">
        <v>236</v>
      </c>
      <c r="H946" s="181">
        <v>6.1479999999999997</v>
      </c>
      <c r="I946" s="182"/>
      <c r="J946" s="183">
        <f>ROUND(I946*H946,2)</f>
        <v>0</v>
      </c>
      <c r="K946" s="179" t="s">
        <v>180</v>
      </c>
      <c r="L946" s="42"/>
      <c r="M946" s="184" t="s">
        <v>19</v>
      </c>
      <c r="N946" s="185" t="s">
        <v>49</v>
      </c>
      <c r="O946" s="67"/>
      <c r="P946" s="186">
        <f>O946*H946</f>
        <v>0</v>
      </c>
      <c r="Q946" s="186">
        <v>4.2999999999999999E-4</v>
      </c>
      <c r="R946" s="186">
        <f>Q946*H946</f>
        <v>2.6436399999999996E-3</v>
      </c>
      <c r="S946" s="186">
        <v>0</v>
      </c>
      <c r="T946" s="187">
        <f>S946*H946</f>
        <v>0</v>
      </c>
      <c r="U946" s="37"/>
      <c r="V946" s="37"/>
      <c r="W946" s="37"/>
      <c r="X946" s="37"/>
      <c r="Y946" s="37"/>
      <c r="Z946" s="37"/>
      <c r="AA946" s="37"/>
      <c r="AB946" s="37"/>
      <c r="AC946" s="37"/>
      <c r="AD946" s="37"/>
      <c r="AE946" s="37"/>
      <c r="AR946" s="188" t="s">
        <v>267</v>
      </c>
      <c r="AT946" s="188" t="s">
        <v>176</v>
      </c>
      <c r="AU946" s="188" t="s">
        <v>88</v>
      </c>
      <c r="AY946" s="20" t="s">
        <v>174</v>
      </c>
      <c r="BE946" s="189">
        <f>IF(N946="základní",J946,0)</f>
        <v>0</v>
      </c>
      <c r="BF946" s="189">
        <f>IF(N946="snížená",J946,0)</f>
        <v>0</v>
      </c>
      <c r="BG946" s="189">
        <f>IF(N946="zákl. přenesená",J946,0)</f>
        <v>0</v>
      </c>
      <c r="BH946" s="189">
        <f>IF(N946="sníž. přenesená",J946,0)</f>
        <v>0</v>
      </c>
      <c r="BI946" s="189">
        <f>IF(N946="nulová",J946,0)</f>
        <v>0</v>
      </c>
      <c r="BJ946" s="20" t="s">
        <v>86</v>
      </c>
      <c r="BK946" s="189">
        <f>ROUND(I946*H946,2)</f>
        <v>0</v>
      </c>
      <c r="BL946" s="20" t="s">
        <v>267</v>
      </c>
      <c r="BM946" s="188" t="s">
        <v>1328</v>
      </c>
    </row>
    <row r="947" spans="1:65" s="2" customFormat="1">
      <c r="A947" s="37"/>
      <c r="B947" s="38"/>
      <c r="C947" s="39"/>
      <c r="D947" s="190" t="s">
        <v>183</v>
      </c>
      <c r="E947" s="39"/>
      <c r="F947" s="191" t="s">
        <v>1329</v>
      </c>
      <c r="G947" s="39"/>
      <c r="H947" s="39"/>
      <c r="I947" s="192"/>
      <c r="J947" s="39"/>
      <c r="K947" s="39"/>
      <c r="L947" s="42"/>
      <c r="M947" s="193"/>
      <c r="N947" s="194"/>
      <c r="O947" s="67"/>
      <c r="P947" s="67"/>
      <c r="Q947" s="67"/>
      <c r="R947" s="67"/>
      <c r="S947" s="67"/>
      <c r="T947" s="68"/>
      <c r="U947" s="37"/>
      <c r="V947" s="37"/>
      <c r="W947" s="37"/>
      <c r="X947" s="37"/>
      <c r="Y947" s="37"/>
      <c r="Z947" s="37"/>
      <c r="AA947" s="37"/>
      <c r="AB947" s="37"/>
      <c r="AC947" s="37"/>
      <c r="AD947" s="37"/>
      <c r="AE947" s="37"/>
      <c r="AT947" s="20" t="s">
        <v>183</v>
      </c>
      <c r="AU947" s="20" t="s">
        <v>88</v>
      </c>
    </row>
    <row r="948" spans="1:65" s="13" customFormat="1">
      <c r="B948" s="195"/>
      <c r="C948" s="196"/>
      <c r="D948" s="197" t="s">
        <v>195</v>
      </c>
      <c r="E948" s="198" t="s">
        <v>19</v>
      </c>
      <c r="F948" s="199" t="s">
        <v>1330</v>
      </c>
      <c r="G948" s="196"/>
      <c r="H948" s="200">
        <v>12.548</v>
      </c>
      <c r="I948" s="201"/>
      <c r="J948" s="196"/>
      <c r="K948" s="196"/>
      <c r="L948" s="202"/>
      <c r="M948" s="203"/>
      <c r="N948" s="204"/>
      <c r="O948" s="204"/>
      <c r="P948" s="204"/>
      <c r="Q948" s="204"/>
      <c r="R948" s="204"/>
      <c r="S948" s="204"/>
      <c r="T948" s="205"/>
      <c r="AT948" s="206" t="s">
        <v>195</v>
      </c>
      <c r="AU948" s="206" t="s">
        <v>88</v>
      </c>
      <c r="AV948" s="13" t="s">
        <v>88</v>
      </c>
      <c r="AW948" s="13" t="s">
        <v>35</v>
      </c>
      <c r="AX948" s="13" t="s">
        <v>78</v>
      </c>
      <c r="AY948" s="206" t="s">
        <v>174</v>
      </c>
    </row>
    <row r="949" spans="1:65" s="13" customFormat="1">
      <c r="B949" s="195"/>
      <c r="C949" s="196"/>
      <c r="D949" s="197" t="s">
        <v>195</v>
      </c>
      <c r="E949" s="198" t="s">
        <v>19</v>
      </c>
      <c r="F949" s="199" t="s">
        <v>1331</v>
      </c>
      <c r="G949" s="196"/>
      <c r="H949" s="200">
        <v>-1.6</v>
      </c>
      <c r="I949" s="201"/>
      <c r="J949" s="196"/>
      <c r="K949" s="196"/>
      <c r="L949" s="202"/>
      <c r="M949" s="203"/>
      <c r="N949" s="204"/>
      <c r="O949" s="204"/>
      <c r="P949" s="204"/>
      <c r="Q949" s="204"/>
      <c r="R949" s="204"/>
      <c r="S949" s="204"/>
      <c r="T949" s="205"/>
      <c r="AT949" s="206" t="s">
        <v>195</v>
      </c>
      <c r="AU949" s="206" t="s">
        <v>88</v>
      </c>
      <c r="AV949" s="13" t="s">
        <v>88</v>
      </c>
      <c r="AW949" s="13" t="s">
        <v>35</v>
      </c>
      <c r="AX949" s="13" t="s">
        <v>78</v>
      </c>
      <c r="AY949" s="206" t="s">
        <v>174</v>
      </c>
    </row>
    <row r="950" spans="1:65" s="13" customFormat="1">
      <c r="B950" s="195"/>
      <c r="C950" s="196"/>
      <c r="D950" s="197" t="s">
        <v>195</v>
      </c>
      <c r="E950" s="198" t="s">
        <v>19</v>
      </c>
      <c r="F950" s="199" t="s">
        <v>1332</v>
      </c>
      <c r="G950" s="196"/>
      <c r="H950" s="200">
        <v>-1.8</v>
      </c>
      <c r="I950" s="201"/>
      <c r="J950" s="196"/>
      <c r="K950" s="196"/>
      <c r="L950" s="202"/>
      <c r="M950" s="203"/>
      <c r="N950" s="204"/>
      <c r="O950" s="204"/>
      <c r="P950" s="204"/>
      <c r="Q950" s="204"/>
      <c r="R950" s="204"/>
      <c r="S950" s="204"/>
      <c r="T950" s="205"/>
      <c r="AT950" s="206" t="s">
        <v>195</v>
      </c>
      <c r="AU950" s="206" t="s">
        <v>88</v>
      </c>
      <c r="AV950" s="13" t="s">
        <v>88</v>
      </c>
      <c r="AW950" s="13" t="s">
        <v>35</v>
      </c>
      <c r="AX950" s="13" t="s">
        <v>78</v>
      </c>
      <c r="AY950" s="206" t="s">
        <v>174</v>
      </c>
    </row>
    <row r="951" spans="1:65" s="13" customFormat="1">
      <c r="B951" s="195"/>
      <c r="C951" s="196"/>
      <c r="D951" s="197" t="s">
        <v>195</v>
      </c>
      <c r="E951" s="198" t="s">
        <v>19</v>
      </c>
      <c r="F951" s="199" t="s">
        <v>1333</v>
      </c>
      <c r="G951" s="196"/>
      <c r="H951" s="200">
        <v>-3</v>
      </c>
      <c r="I951" s="201"/>
      <c r="J951" s="196"/>
      <c r="K951" s="196"/>
      <c r="L951" s="202"/>
      <c r="M951" s="203"/>
      <c r="N951" s="204"/>
      <c r="O951" s="204"/>
      <c r="P951" s="204"/>
      <c r="Q951" s="204"/>
      <c r="R951" s="204"/>
      <c r="S951" s="204"/>
      <c r="T951" s="205"/>
      <c r="AT951" s="206" t="s">
        <v>195</v>
      </c>
      <c r="AU951" s="206" t="s">
        <v>88</v>
      </c>
      <c r="AV951" s="13" t="s">
        <v>88</v>
      </c>
      <c r="AW951" s="13" t="s">
        <v>35</v>
      </c>
      <c r="AX951" s="13" t="s">
        <v>78</v>
      </c>
      <c r="AY951" s="206" t="s">
        <v>174</v>
      </c>
    </row>
    <row r="952" spans="1:65" s="14" customFormat="1">
      <c r="B952" s="207"/>
      <c r="C952" s="208"/>
      <c r="D952" s="197" t="s">
        <v>195</v>
      </c>
      <c r="E952" s="209" t="s">
        <v>19</v>
      </c>
      <c r="F952" s="210" t="s">
        <v>198</v>
      </c>
      <c r="G952" s="208"/>
      <c r="H952" s="211">
        <v>6.1479999999999997</v>
      </c>
      <c r="I952" s="212"/>
      <c r="J952" s="208"/>
      <c r="K952" s="208"/>
      <c r="L952" s="213"/>
      <c r="M952" s="214"/>
      <c r="N952" s="215"/>
      <c r="O952" s="215"/>
      <c r="P952" s="215"/>
      <c r="Q952" s="215"/>
      <c r="R952" s="215"/>
      <c r="S952" s="215"/>
      <c r="T952" s="216"/>
      <c r="AT952" s="217" t="s">
        <v>195</v>
      </c>
      <c r="AU952" s="217" t="s">
        <v>88</v>
      </c>
      <c r="AV952" s="14" t="s">
        <v>181</v>
      </c>
      <c r="AW952" s="14" t="s">
        <v>35</v>
      </c>
      <c r="AX952" s="14" t="s">
        <v>86</v>
      </c>
      <c r="AY952" s="217" t="s">
        <v>174</v>
      </c>
    </row>
    <row r="953" spans="1:65" s="2" customFormat="1" ht="24.15" customHeight="1">
      <c r="A953" s="37"/>
      <c r="B953" s="38"/>
      <c r="C953" s="218" t="s">
        <v>1334</v>
      </c>
      <c r="D953" s="218" t="s">
        <v>233</v>
      </c>
      <c r="E953" s="219" t="s">
        <v>1335</v>
      </c>
      <c r="F953" s="220" t="s">
        <v>1336</v>
      </c>
      <c r="G953" s="221" t="s">
        <v>236</v>
      </c>
      <c r="H953" s="222">
        <v>6.7629999999999999</v>
      </c>
      <c r="I953" s="223"/>
      <c r="J953" s="224">
        <f>ROUND(I953*H953,2)</f>
        <v>0</v>
      </c>
      <c r="K953" s="220" t="s">
        <v>180</v>
      </c>
      <c r="L953" s="225"/>
      <c r="M953" s="226" t="s">
        <v>19</v>
      </c>
      <c r="N953" s="227" t="s">
        <v>49</v>
      </c>
      <c r="O953" s="67"/>
      <c r="P953" s="186">
        <f>O953*H953</f>
        <v>0</v>
      </c>
      <c r="Q953" s="186">
        <v>1.98E-3</v>
      </c>
      <c r="R953" s="186">
        <f>Q953*H953</f>
        <v>1.339074E-2</v>
      </c>
      <c r="S953" s="186">
        <v>0</v>
      </c>
      <c r="T953" s="187">
        <f>S953*H953</f>
        <v>0</v>
      </c>
      <c r="U953" s="37"/>
      <c r="V953" s="37"/>
      <c r="W953" s="37"/>
      <c r="X953" s="37"/>
      <c r="Y953" s="37"/>
      <c r="Z953" s="37"/>
      <c r="AA953" s="37"/>
      <c r="AB953" s="37"/>
      <c r="AC953" s="37"/>
      <c r="AD953" s="37"/>
      <c r="AE953" s="37"/>
      <c r="AR953" s="188" t="s">
        <v>355</v>
      </c>
      <c r="AT953" s="188" t="s">
        <v>233</v>
      </c>
      <c r="AU953" s="188" t="s">
        <v>88</v>
      </c>
      <c r="AY953" s="20" t="s">
        <v>174</v>
      </c>
      <c r="BE953" s="189">
        <f>IF(N953="základní",J953,0)</f>
        <v>0</v>
      </c>
      <c r="BF953" s="189">
        <f>IF(N953="snížená",J953,0)</f>
        <v>0</v>
      </c>
      <c r="BG953" s="189">
        <f>IF(N953="zákl. přenesená",J953,0)</f>
        <v>0</v>
      </c>
      <c r="BH953" s="189">
        <f>IF(N953="sníž. přenesená",J953,0)</f>
        <v>0</v>
      </c>
      <c r="BI953" s="189">
        <f>IF(N953="nulová",J953,0)</f>
        <v>0</v>
      </c>
      <c r="BJ953" s="20" t="s">
        <v>86</v>
      </c>
      <c r="BK953" s="189">
        <f>ROUND(I953*H953,2)</f>
        <v>0</v>
      </c>
      <c r="BL953" s="20" t="s">
        <v>267</v>
      </c>
      <c r="BM953" s="188" t="s">
        <v>1337</v>
      </c>
    </row>
    <row r="954" spans="1:65" s="13" customFormat="1">
      <c r="B954" s="195"/>
      <c r="C954" s="196"/>
      <c r="D954" s="197" t="s">
        <v>195</v>
      </c>
      <c r="E954" s="196"/>
      <c r="F954" s="199" t="s">
        <v>1338</v>
      </c>
      <c r="G954" s="196"/>
      <c r="H954" s="200">
        <v>6.7629999999999999</v>
      </c>
      <c r="I954" s="201"/>
      <c r="J954" s="196"/>
      <c r="K954" s="196"/>
      <c r="L954" s="202"/>
      <c r="M954" s="203"/>
      <c r="N954" s="204"/>
      <c r="O954" s="204"/>
      <c r="P954" s="204"/>
      <c r="Q954" s="204"/>
      <c r="R954" s="204"/>
      <c r="S954" s="204"/>
      <c r="T954" s="205"/>
      <c r="AT954" s="206" t="s">
        <v>195</v>
      </c>
      <c r="AU954" s="206" t="s">
        <v>88</v>
      </c>
      <c r="AV954" s="13" t="s">
        <v>88</v>
      </c>
      <c r="AW954" s="13" t="s">
        <v>4</v>
      </c>
      <c r="AX954" s="13" t="s">
        <v>86</v>
      </c>
      <c r="AY954" s="206" t="s">
        <v>174</v>
      </c>
    </row>
    <row r="955" spans="1:65" s="2" customFormat="1" ht="37.799999999999997" customHeight="1">
      <c r="A955" s="37"/>
      <c r="B955" s="38"/>
      <c r="C955" s="177" t="s">
        <v>1339</v>
      </c>
      <c r="D955" s="177" t="s">
        <v>176</v>
      </c>
      <c r="E955" s="178" t="s">
        <v>1340</v>
      </c>
      <c r="F955" s="179" t="s">
        <v>1341</v>
      </c>
      <c r="G955" s="180" t="s">
        <v>111</v>
      </c>
      <c r="H955" s="181">
        <v>9.6</v>
      </c>
      <c r="I955" s="182"/>
      <c r="J955" s="183">
        <f>ROUND(I955*H955,2)</f>
        <v>0</v>
      </c>
      <c r="K955" s="179" t="s">
        <v>180</v>
      </c>
      <c r="L955" s="42"/>
      <c r="M955" s="184" t="s">
        <v>19</v>
      </c>
      <c r="N955" s="185" t="s">
        <v>49</v>
      </c>
      <c r="O955" s="67"/>
      <c r="P955" s="186">
        <f>O955*H955</f>
        <v>0</v>
      </c>
      <c r="Q955" s="186">
        <v>6.0000000000000001E-3</v>
      </c>
      <c r="R955" s="186">
        <f>Q955*H955</f>
        <v>5.7599999999999998E-2</v>
      </c>
      <c r="S955" s="186">
        <v>0</v>
      </c>
      <c r="T955" s="187">
        <f>S955*H955</f>
        <v>0</v>
      </c>
      <c r="U955" s="37"/>
      <c r="V955" s="37"/>
      <c r="W955" s="37"/>
      <c r="X955" s="37"/>
      <c r="Y955" s="37"/>
      <c r="Z955" s="37"/>
      <c r="AA955" s="37"/>
      <c r="AB955" s="37"/>
      <c r="AC955" s="37"/>
      <c r="AD955" s="37"/>
      <c r="AE955" s="37"/>
      <c r="AR955" s="188" t="s">
        <v>267</v>
      </c>
      <c r="AT955" s="188" t="s">
        <v>176</v>
      </c>
      <c r="AU955" s="188" t="s">
        <v>88</v>
      </c>
      <c r="AY955" s="20" t="s">
        <v>174</v>
      </c>
      <c r="BE955" s="189">
        <f>IF(N955="základní",J955,0)</f>
        <v>0</v>
      </c>
      <c r="BF955" s="189">
        <f>IF(N955="snížená",J955,0)</f>
        <v>0</v>
      </c>
      <c r="BG955" s="189">
        <f>IF(N955="zákl. přenesená",J955,0)</f>
        <v>0</v>
      </c>
      <c r="BH955" s="189">
        <f>IF(N955="sníž. přenesená",J955,0)</f>
        <v>0</v>
      </c>
      <c r="BI955" s="189">
        <f>IF(N955="nulová",J955,0)</f>
        <v>0</v>
      </c>
      <c r="BJ955" s="20" t="s">
        <v>86</v>
      </c>
      <c r="BK955" s="189">
        <f>ROUND(I955*H955,2)</f>
        <v>0</v>
      </c>
      <c r="BL955" s="20" t="s">
        <v>267</v>
      </c>
      <c r="BM955" s="188" t="s">
        <v>1342</v>
      </c>
    </row>
    <row r="956" spans="1:65" s="2" customFormat="1">
      <c r="A956" s="37"/>
      <c r="B956" s="38"/>
      <c r="C956" s="39"/>
      <c r="D956" s="190" t="s">
        <v>183</v>
      </c>
      <c r="E956" s="39"/>
      <c r="F956" s="191" t="s">
        <v>1343</v>
      </c>
      <c r="G956" s="39"/>
      <c r="H956" s="39"/>
      <c r="I956" s="192"/>
      <c r="J956" s="39"/>
      <c r="K956" s="39"/>
      <c r="L956" s="42"/>
      <c r="M956" s="193"/>
      <c r="N956" s="194"/>
      <c r="O956" s="67"/>
      <c r="P956" s="67"/>
      <c r="Q956" s="67"/>
      <c r="R956" s="67"/>
      <c r="S956" s="67"/>
      <c r="T956" s="68"/>
      <c r="U956" s="37"/>
      <c r="V956" s="37"/>
      <c r="W956" s="37"/>
      <c r="X956" s="37"/>
      <c r="Y956" s="37"/>
      <c r="Z956" s="37"/>
      <c r="AA956" s="37"/>
      <c r="AB956" s="37"/>
      <c r="AC956" s="37"/>
      <c r="AD956" s="37"/>
      <c r="AE956" s="37"/>
      <c r="AT956" s="20" t="s">
        <v>183</v>
      </c>
      <c r="AU956" s="20" t="s">
        <v>88</v>
      </c>
    </row>
    <row r="957" spans="1:65" s="15" customFormat="1">
      <c r="B957" s="231"/>
      <c r="C957" s="232"/>
      <c r="D957" s="197" t="s">
        <v>195</v>
      </c>
      <c r="E957" s="233" t="s">
        <v>19</v>
      </c>
      <c r="F957" s="234" t="s">
        <v>1032</v>
      </c>
      <c r="G957" s="232"/>
      <c r="H957" s="233" t="s">
        <v>19</v>
      </c>
      <c r="I957" s="235"/>
      <c r="J957" s="232"/>
      <c r="K957" s="232"/>
      <c r="L957" s="236"/>
      <c r="M957" s="237"/>
      <c r="N957" s="238"/>
      <c r="O957" s="238"/>
      <c r="P957" s="238"/>
      <c r="Q957" s="238"/>
      <c r="R957" s="238"/>
      <c r="S957" s="238"/>
      <c r="T957" s="239"/>
      <c r="AT957" s="240" t="s">
        <v>195</v>
      </c>
      <c r="AU957" s="240" t="s">
        <v>88</v>
      </c>
      <c r="AV957" s="15" t="s">
        <v>86</v>
      </c>
      <c r="AW957" s="15" t="s">
        <v>35</v>
      </c>
      <c r="AX957" s="15" t="s">
        <v>78</v>
      </c>
      <c r="AY957" s="240" t="s">
        <v>174</v>
      </c>
    </row>
    <row r="958" spans="1:65" s="13" customFormat="1">
      <c r="B958" s="195"/>
      <c r="C958" s="196"/>
      <c r="D958" s="197" t="s">
        <v>195</v>
      </c>
      <c r="E958" s="198" t="s">
        <v>19</v>
      </c>
      <c r="F958" s="199" t="s">
        <v>1033</v>
      </c>
      <c r="G958" s="196"/>
      <c r="H958" s="200">
        <v>9.6</v>
      </c>
      <c r="I958" s="201"/>
      <c r="J958" s="196"/>
      <c r="K958" s="196"/>
      <c r="L958" s="202"/>
      <c r="M958" s="203"/>
      <c r="N958" s="204"/>
      <c r="O958" s="204"/>
      <c r="P958" s="204"/>
      <c r="Q958" s="204"/>
      <c r="R958" s="204"/>
      <c r="S958" s="204"/>
      <c r="T958" s="205"/>
      <c r="AT958" s="206" t="s">
        <v>195</v>
      </c>
      <c r="AU958" s="206" t="s">
        <v>88</v>
      </c>
      <c r="AV958" s="13" t="s">
        <v>88</v>
      </c>
      <c r="AW958" s="13" t="s">
        <v>35</v>
      </c>
      <c r="AX958" s="13" t="s">
        <v>86</v>
      </c>
      <c r="AY958" s="206" t="s">
        <v>174</v>
      </c>
    </row>
    <row r="959" spans="1:65" s="2" customFormat="1" ht="24.15" customHeight="1">
      <c r="A959" s="37"/>
      <c r="B959" s="38"/>
      <c r="C959" s="218" t="s">
        <v>1344</v>
      </c>
      <c r="D959" s="218" t="s">
        <v>233</v>
      </c>
      <c r="E959" s="219" t="s">
        <v>1345</v>
      </c>
      <c r="F959" s="220" t="s">
        <v>1346</v>
      </c>
      <c r="G959" s="221" t="s">
        <v>111</v>
      </c>
      <c r="H959" s="222">
        <v>10.56</v>
      </c>
      <c r="I959" s="223"/>
      <c r="J959" s="224">
        <f>ROUND(I959*H959,2)</f>
        <v>0</v>
      </c>
      <c r="K959" s="220" t="s">
        <v>180</v>
      </c>
      <c r="L959" s="225"/>
      <c r="M959" s="226" t="s">
        <v>19</v>
      </c>
      <c r="N959" s="227" t="s">
        <v>49</v>
      </c>
      <c r="O959" s="67"/>
      <c r="P959" s="186">
        <f>O959*H959</f>
        <v>0</v>
      </c>
      <c r="Q959" s="186">
        <v>2.1999999999999999E-2</v>
      </c>
      <c r="R959" s="186">
        <f>Q959*H959</f>
        <v>0.23232</v>
      </c>
      <c r="S959" s="186">
        <v>0</v>
      </c>
      <c r="T959" s="187">
        <f>S959*H959</f>
        <v>0</v>
      </c>
      <c r="U959" s="37"/>
      <c r="V959" s="37"/>
      <c r="W959" s="37"/>
      <c r="X959" s="37"/>
      <c r="Y959" s="37"/>
      <c r="Z959" s="37"/>
      <c r="AA959" s="37"/>
      <c r="AB959" s="37"/>
      <c r="AC959" s="37"/>
      <c r="AD959" s="37"/>
      <c r="AE959" s="37"/>
      <c r="AR959" s="188" t="s">
        <v>355</v>
      </c>
      <c r="AT959" s="188" t="s">
        <v>233</v>
      </c>
      <c r="AU959" s="188" t="s">
        <v>88</v>
      </c>
      <c r="AY959" s="20" t="s">
        <v>174</v>
      </c>
      <c r="BE959" s="189">
        <f>IF(N959="základní",J959,0)</f>
        <v>0</v>
      </c>
      <c r="BF959" s="189">
        <f>IF(N959="snížená",J959,0)</f>
        <v>0</v>
      </c>
      <c r="BG959" s="189">
        <f>IF(N959="zákl. přenesená",J959,0)</f>
        <v>0</v>
      </c>
      <c r="BH959" s="189">
        <f>IF(N959="sníž. přenesená",J959,0)</f>
        <v>0</v>
      </c>
      <c r="BI959" s="189">
        <f>IF(N959="nulová",J959,0)</f>
        <v>0</v>
      </c>
      <c r="BJ959" s="20" t="s">
        <v>86</v>
      </c>
      <c r="BK959" s="189">
        <f>ROUND(I959*H959,2)</f>
        <v>0</v>
      </c>
      <c r="BL959" s="20" t="s">
        <v>267</v>
      </c>
      <c r="BM959" s="188" t="s">
        <v>1347</v>
      </c>
    </row>
    <row r="960" spans="1:65" s="13" customFormat="1">
      <c r="B960" s="195"/>
      <c r="C960" s="196"/>
      <c r="D960" s="197" t="s">
        <v>195</v>
      </c>
      <c r="E960" s="196"/>
      <c r="F960" s="199" t="s">
        <v>1348</v>
      </c>
      <c r="G960" s="196"/>
      <c r="H960" s="200">
        <v>10.56</v>
      </c>
      <c r="I960" s="201"/>
      <c r="J960" s="196"/>
      <c r="K960" s="196"/>
      <c r="L960" s="202"/>
      <c r="M960" s="203"/>
      <c r="N960" s="204"/>
      <c r="O960" s="204"/>
      <c r="P960" s="204"/>
      <c r="Q960" s="204"/>
      <c r="R960" s="204"/>
      <c r="S960" s="204"/>
      <c r="T960" s="205"/>
      <c r="AT960" s="206" t="s">
        <v>195</v>
      </c>
      <c r="AU960" s="206" t="s">
        <v>88</v>
      </c>
      <c r="AV960" s="13" t="s">
        <v>88</v>
      </c>
      <c r="AW960" s="13" t="s">
        <v>4</v>
      </c>
      <c r="AX960" s="13" t="s">
        <v>86</v>
      </c>
      <c r="AY960" s="206" t="s">
        <v>174</v>
      </c>
    </row>
    <row r="961" spans="1:65" s="2" customFormat="1" ht="55.5" customHeight="1">
      <c r="A961" s="37"/>
      <c r="B961" s="38"/>
      <c r="C961" s="177" t="s">
        <v>1349</v>
      </c>
      <c r="D961" s="177" t="s">
        <v>176</v>
      </c>
      <c r="E961" s="178" t="s">
        <v>1350</v>
      </c>
      <c r="F961" s="179" t="s">
        <v>1351</v>
      </c>
      <c r="G961" s="180" t="s">
        <v>220</v>
      </c>
      <c r="H961" s="181">
        <v>0.31</v>
      </c>
      <c r="I961" s="182"/>
      <c r="J961" s="183">
        <f>ROUND(I961*H961,2)</f>
        <v>0</v>
      </c>
      <c r="K961" s="179" t="s">
        <v>180</v>
      </c>
      <c r="L961" s="42"/>
      <c r="M961" s="184" t="s">
        <v>19</v>
      </c>
      <c r="N961" s="185" t="s">
        <v>49</v>
      </c>
      <c r="O961" s="67"/>
      <c r="P961" s="186">
        <f>O961*H961</f>
        <v>0</v>
      </c>
      <c r="Q961" s="186">
        <v>0</v>
      </c>
      <c r="R961" s="186">
        <f>Q961*H961</f>
        <v>0</v>
      </c>
      <c r="S961" s="186">
        <v>0</v>
      </c>
      <c r="T961" s="187">
        <f>S961*H961</f>
        <v>0</v>
      </c>
      <c r="U961" s="37"/>
      <c r="V961" s="37"/>
      <c r="W961" s="37"/>
      <c r="X961" s="37"/>
      <c r="Y961" s="37"/>
      <c r="Z961" s="37"/>
      <c r="AA961" s="37"/>
      <c r="AB961" s="37"/>
      <c r="AC961" s="37"/>
      <c r="AD961" s="37"/>
      <c r="AE961" s="37"/>
      <c r="AR961" s="188" t="s">
        <v>267</v>
      </c>
      <c r="AT961" s="188" t="s">
        <v>176</v>
      </c>
      <c r="AU961" s="188" t="s">
        <v>88</v>
      </c>
      <c r="AY961" s="20" t="s">
        <v>174</v>
      </c>
      <c r="BE961" s="189">
        <f>IF(N961="základní",J961,0)</f>
        <v>0</v>
      </c>
      <c r="BF961" s="189">
        <f>IF(N961="snížená",J961,0)</f>
        <v>0</v>
      </c>
      <c r="BG961" s="189">
        <f>IF(N961="zákl. přenesená",J961,0)</f>
        <v>0</v>
      </c>
      <c r="BH961" s="189">
        <f>IF(N961="sníž. přenesená",J961,0)</f>
        <v>0</v>
      </c>
      <c r="BI961" s="189">
        <f>IF(N961="nulová",J961,0)</f>
        <v>0</v>
      </c>
      <c r="BJ961" s="20" t="s">
        <v>86</v>
      </c>
      <c r="BK961" s="189">
        <f>ROUND(I961*H961,2)</f>
        <v>0</v>
      </c>
      <c r="BL961" s="20" t="s">
        <v>267</v>
      </c>
      <c r="BM961" s="188" t="s">
        <v>1352</v>
      </c>
    </row>
    <row r="962" spans="1:65" s="2" customFormat="1">
      <c r="A962" s="37"/>
      <c r="B962" s="38"/>
      <c r="C962" s="39"/>
      <c r="D962" s="190" t="s">
        <v>183</v>
      </c>
      <c r="E962" s="39"/>
      <c r="F962" s="191" t="s">
        <v>1353</v>
      </c>
      <c r="G962" s="39"/>
      <c r="H962" s="39"/>
      <c r="I962" s="192"/>
      <c r="J962" s="39"/>
      <c r="K962" s="39"/>
      <c r="L962" s="42"/>
      <c r="M962" s="193"/>
      <c r="N962" s="194"/>
      <c r="O962" s="67"/>
      <c r="P962" s="67"/>
      <c r="Q962" s="67"/>
      <c r="R962" s="67"/>
      <c r="S962" s="67"/>
      <c r="T962" s="68"/>
      <c r="U962" s="37"/>
      <c r="V962" s="37"/>
      <c r="W962" s="37"/>
      <c r="X962" s="37"/>
      <c r="Y962" s="37"/>
      <c r="Z962" s="37"/>
      <c r="AA962" s="37"/>
      <c r="AB962" s="37"/>
      <c r="AC962" s="37"/>
      <c r="AD962" s="37"/>
      <c r="AE962" s="37"/>
      <c r="AT962" s="20" t="s">
        <v>183</v>
      </c>
      <c r="AU962" s="20" t="s">
        <v>88</v>
      </c>
    </row>
    <row r="963" spans="1:65" s="12" customFormat="1" ht="22.8" customHeight="1">
      <c r="B963" s="161"/>
      <c r="C963" s="162"/>
      <c r="D963" s="163" t="s">
        <v>77</v>
      </c>
      <c r="E963" s="175" t="s">
        <v>1354</v>
      </c>
      <c r="F963" s="175" t="s">
        <v>1355</v>
      </c>
      <c r="G963" s="162"/>
      <c r="H963" s="162"/>
      <c r="I963" s="165"/>
      <c r="J963" s="176">
        <f>BK963</f>
        <v>0</v>
      </c>
      <c r="K963" s="162"/>
      <c r="L963" s="167"/>
      <c r="M963" s="168"/>
      <c r="N963" s="169"/>
      <c r="O963" s="169"/>
      <c r="P963" s="170">
        <f>SUM(P964:P1035)</f>
        <v>0</v>
      </c>
      <c r="Q963" s="169"/>
      <c r="R963" s="170">
        <f>SUM(R964:R1035)</f>
        <v>0.64783506000000002</v>
      </c>
      <c r="S963" s="169"/>
      <c r="T963" s="171">
        <f>SUM(T964:T1035)</f>
        <v>0</v>
      </c>
      <c r="AR963" s="172" t="s">
        <v>88</v>
      </c>
      <c r="AT963" s="173" t="s">
        <v>77</v>
      </c>
      <c r="AU963" s="173" t="s">
        <v>86</v>
      </c>
      <c r="AY963" s="172" t="s">
        <v>174</v>
      </c>
      <c r="BK963" s="174">
        <f>SUM(BK964:BK1035)</f>
        <v>0</v>
      </c>
    </row>
    <row r="964" spans="1:65" s="2" customFormat="1" ht="24.15" customHeight="1">
      <c r="A964" s="37"/>
      <c r="B964" s="38"/>
      <c r="C964" s="177" t="s">
        <v>1356</v>
      </c>
      <c r="D964" s="177" t="s">
        <v>176</v>
      </c>
      <c r="E964" s="178" t="s">
        <v>1357</v>
      </c>
      <c r="F964" s="179" t="s">
        <v>1358</v>
      </c>
      <c r="G964" s="180" t="s">
        <v>111</v>
      </c>
      <c r="H964" s="181">
        <v>156.5</v>
      </c>
      <c r="I964" s="182"/>
      <c r="J964" s="183">
        <f>ROUND(I964*H964,2)</f>
        <v>0</v>
      </c>
      <c r="K964" s="179" t="s">
        <v>180</v>
      </c>
      <c r="L964" s="42"/>
      <c r="M964" s="184" t="s">
        <v>19</v>
      </c>
      <c r="N964" s="185" t="s">
        <v>49</v>
      </c>
      <c r="O964" s="67"/>
      <c r="P964" s="186">
        <f>O964*H964</f>
        <v>0</v>
      </c>
      <c r="Q964" s="186">
        <v>0</v>
      </c>
      <c r="R964" s="186">
        <f>Q964*H964</f>
        <v>0</v>
      </c>
      <c r="S964" s="186">
        <v>0</v>
      </c>
      <c r="T964" s="187">
        <f>S964*H964</f>
        <v>0</v>
      </c>
      <c r="U964" s="37"/>
      <c r="V964" s="37"/>
      <c r="W964" s="37"/>
      <c r="X964" s="37"/>
      <c r="Y964" s="37"/>
      <c r="Z964" s="37"/>
      <c r="AA964" s="37"/>
      <c r="AB964" s="37"/>
      <c r="AC964" s="37"/>
      <c r="AD964" s="37"/>
      <c r="AE964" s="37"/>
      <c r="AR964" s="188" t="s">
        <v>267</v>
      </c>
      <c r="AT964" s="188" t="s">
        <v>176</v>
      </c>
      <c r="AU964" s="188" t="s">
        <v>88</v>
      </c>
      <c r="AY964" s="20" t="s">
        <v>174</v>
      </c>
      <c r="BE964" s="189">
        <f>IF(N964="základní",J964,0)</f>
        <v>0</v>
      </c>
      <c r="BF964" s="189">
        <f>IF(N964="snížená",J964,0)</f>
        <v>0</v>
      </c>
      <c r="BG964" s="189">
        <f>IF(N964="zákl. přenesená",J964,0)</f>
        <v>0</v>
      </c>
      <c r="BH964" s="189">
        <f>IF(N964="sníž. přenesená",J964,0)</f>
        <v>0</v>
      </c>
      <c r="BI964" s="189">
        <f>IF(N964="nulová",J964,0)</f>
        <v>0</v>
      </c>
      <c r="BJ964" s="20" t="s">
        <v>86</v>
      </c>
      <c r="BK964" s="189">
        <f>ROUND(I964*H964,2)</f>
        <v>0</v>
      </c>
      <c r="BL964" s="20" t="s">
        <v>267</v>
      </c>
      <c r="BM964" s="188" t="s">
        <v>1359</v>
      </c>
    </row>
    <row r="965" spans="1:65" s="2" customFormat="1">
      <c r="A965" s="37"/>
      <c r="B965" s="38"/>
      <c r="C965" s="39"/>
      <c r="D965" s="190" t="s">
        <v>183</v>
      </c>
      <c r="E965" s="39"/>
      <c r="F965" s="191" t="s">
        <v>1360</v>
      </c>
      <c r="G965" s="39"/>
      <c r="H965" s="39"/>
      <c r="I965" s="192"/>
      <c r="J965" s="39"/>
      <c r="K965" s="39"/>
      <c r="L965" s="42"/>
      <c r="M965" s="193"/>
      <c r="N965" s="194"/>
      <c r="O965" s="67"/>
      <c r="P965" s="67"/>
      <c r="Q965" s="67"/>
      <c r="R965" s="67"/>
      <c r="S965" s="67"/>
      <c r="T965" s="68"/>
      <c r="U965" s="37"/>
      <c r="V965" s="37"/>
      <c r="W965" s="37"/>
      <c r="X965" s="37"/>
      <c r="Y965" s="37"/>
      <c r="Z965" s="37"/>
      <c r="AA965" s="37"/>
      <c r="AB965" s="37"/>
      <c r="AC965" s="37"/>
      <c r="AD965" s="37"/>
      <c r="AE965" s="37"/>
      <c r="AT965" s="20" t="s">
        <v>183</v>
      </c>
      <c r="AU965" s="20" t="s">
        <v>88</v>
      </c>
    </row>
    <row r="966" spans="1:65" s="15" customFormat="1">
      <c r="B966" s="231"/>
      <c r="C966" s="232"/>
      <c r="D966" s="197" t="s">
        <v>195</v>
      </c>
      <c r="E966" s="233" t="s">
        <v>19</v>
      </c>
      <c r="F966" s="234" t="s">
        <v>1034</v>
      </c>
      <c r="G966" s="232"/>
      <c r="H966" s="233" t="s">
        <v>19</v>
      </c>
      <c r="I966" s="235"/>
      <c r="J966" s="232"/>
      <c r="K966" s="232"/>
      <c r="L966" s="236"/>
      <c r="M966" s="237"/>
      <c r="N966" s="238"/>
      <c r="O966" s="238"/>
      <c r="P966" s="238"/>
      <c r="Q966" s="238"/>
      <c r="R966" s="238"/>
      <c r="S966" s="238"/>
      <c r="T966" s="239"/>
      <c r="AT966" s="240" t="s">
        <v>195</v>
      </c>
      <c r="AU966" s="240" t="s">
        <v>88</v>
      </c>
      <c r="AV966" s="15" t="s">
        <v>86</v>
      </c>
      <c r="AW966" s="15" t="s">
        <v>35</v>
      </c>
      <c r="AX966" s="15" t="s">
        <v>78</v>
      </c>
      <c r="AY966" s="240" t="s">
        <v>174</v>
      </c>
    </row>
    <row r="967" spans="1:65" s="13" customFormat="1">
      <c r="B967" s="195"/>
      <c r="C967" s="196"/>
      <c r="D967" s="197" t="s">
        <v>195</v>
      </c>
      <c r="E967" s="198" t="s">
        <v>19</v>
      </c>
      <c r="F967" s="199" t="s">
        <v>1035</v>
      </c>
      <c r="G967" s="196"/>
      <c r="H967" s="200">
        <v>17.8</v>
      </c>
      <c r="I967" s="201"/>
      <c r="J967" s="196"/>
      <c r="K967" s="196"/>
      <c r="L967" s="202"/>
      <c r="M967" s="203"/>
      <c r="N967" s="204"/>
      <c r="O967" s="204"/>
      <c r="P967" s="204"/>
      <c r="Q967" s="204"/>
      <c r="R967" s="204"/>
      <c r="S967" s="204"/>
      <c r="T967" s="205"/>
      <c r="AT967" s="206" t="s">
        <v>195</v>
      </c>
      <c r="AU967" s="206" t="s">
        <v>88</v>
      </c>
      <c r="AV967" s="13" t="s">
        <v>88</v>
      </c>
      <c r="AW967" s="13" t="s">
        <v>35</v>
      </c>
      <c r="AX967" s="13" t="s">
        <v>78</v>
      </c>
      <c r="AY967" s="206" t="s">
        <v>174</v>
      </c>
    </row>
    <row r="968" spans="1:65" s="15" customFormat="1">
      <c r="B968" s="231"/>
      <c r="C968" s="232"/>
      <c r="D968" s="197" t="s">
        <v>195</v>
      </c>
      <c r="E968" s="233" t="s">
        <v>19</v>
      </c>
      <c r="F968" s="234" t="s">
        <v>1036</v>
      </c>
      <c r="G968" s="232"/>
      <c r="H968" s="233" t="s">
        <v>19</v>
      </c>
      <c r="I968" s="235"/>
      <c r="J968" s="232"/>
      <c r="K968" s="232"/>
      <c r="L968" s="236"/>
      <c r="M968" s="237"/>
      <c r="N968" s="238"/>
      <c r="O968" s="238"/>
      <c r="P968" s="238"/>
      <c r="Q968" s="238"/>
      <c r="R968" s="238"/>
      <c r="S968" s="238"/>
      <c r="T968" s="239"/>
      <c r="AT968" s="240" t="s">
        <v>195</v>
      </c>
      <c r="AU968" s="240" t="s">
        <v>88</v>
      </c>
      <c r="AV968" s="15" t="s">
        <v>86</v>
      </c>
      <c r="AW968" s="15" t="s">
        <v>35</v>
      </c>
      <c r="AX968" s="15" t="s">
        <v>78</v>
      </c>
      <c r="AY968" s="240" t="s">
        <v>174</v>
      </c>
    </row>
    <row r="969" spans="1:65" s="13" customFormat="1">
      <c r="B969" s="195"/>
      <c r="C969" s="196"/>
      <c r="D969" s="197" t="s">
        <v>195</v>
      </c>
      <c r="E969" s="198" t="s">
        <v>19</v>
      </c>
      <c r="F969" s="199" t="s">
        <v>1037</v>
      </c>
      <c r="G969" s="196"/>
      <c r="H969" s="200">
        <v>60.5</v>
      </c>
      <c r="I969" s="201"/>
      <c r="J969" s="196"/>
      <c r="K969" s="196"/>
      <c r="L969" s="202"/>
      <c r="M969" s="203"/>
      <c r="N969" s="204"/>
      <c r="O969" s="204"/>
      <c r="P969" s="204"/>
      <c r="Q969" s="204"/>
      <c r="R969" s="204"/>
      <c r="S969" s="204"/>
      <c r="T969" s="205"/>
      <c r="AT969" s="206" t="s">
        <v>195</v>
      </c>
      <c r="AU969" s="206" t="s">
        <v>88</v>
      </c>
      <c r="AV969" s="13" t="s">
        <v>88</v>
      </c>
      <c r="AW969" s="13" t="s">
        <v>35</v>
      </c>
      <c r="AX969" s="13" t="s">
        <v>78</v>
      </c>
      <c r="AY969" s="206" t="s">
        <v>174</v>
      </c>
    </row>
    <row r="970" spans="1:65" s="15" customFormat="1">
      <c r="B970" s="231"/>
      <c r="C970" s="232"/>
      <c r="D970" s="197" t="s">
        <v>195</v>
      </c>
      <c r="E970" s="233" t="s">
        <v>19</v>
      </c>
      <c r="F970" s="234" t="s">
        <v>1038</v>
      </c>
      <c r="G970" s="232"/>
      <c r="H970" s="233" t="s">
        <v>19</v>
      </c>
      <c r="I970" s="235"/>
      <c r="J970" s="232"/>
      <c r="K970" s="232"/>
      <c r="L970" s="236"/>
      <c r="M970" s="237"/>
      <c r="N970" s="238"/>
      <c r="O970" s="238"/>
      <c r="P970" s="238"/>
      <c r="Q970" s="238"/>
      <c r="R970" s="238"/>
      <c r="S970" s="238"/>
      <c r="T970" s="239"/>
      <c r="AT970" s="240" t="s">
        <v>195</v>
      </c>
      <c r="AU970" s="240" t="s">
        <v>88</v>
      </c>
      <c r="AV970" s="15" t="s">
        <v>86</v>
      </c>
      <c r="AW970" s="15" t="s">
        <v>35</v>
      </c>
      <c r="AX970" s="15" t="s">
        <v>78</v>
      </c>
      <c r="AY970" s="240" t="s">
        <v>174</v>
      </c>
    </row>
    <row r="971" spans="1:65" s="13" customFormat="1">
      <c r="B971" s="195"/>
      <c r="C971" s="196"/>
      <c r="D971" s="197" t="s">
        <v>195</v>
      </c>
      <c r="E971" s="198" t="s">
        <v>19</v>
      </c>
      <c r="F971" s="199" t="s">
        <v>1037</v>
      </c>
      <c r="G971" s="196"/>
      <c r="H971" s="200">
        <v>60.5</v>
      </c>
      <c r="I971" s="201"/>
      <c r="J971" s="196"/>
      <c r="K971" s="196"/>
      <c r="L971" s="202"/>
      <c r="M971" s="203"/>
      <c r="N971" s="204"/>
      <c r="O971" s="204"/>
      <c r="P971" s="204"/>
      <c r="Q971" s="204"/>
      <c r="R971" s="204"/>
      <c r="S971" s="204"/>
      <c r="T971" s="205"/>
      <c r="AT971" s="206" t="s">
        <v>195</v>
      </c>
      <c r="AU971" s="206" t="s">
        <v>88</v>
      </c>
      <c r="AV971" s="13" t="s">
        <v>88</v>
      </c>
      <c r="AW971" s="13" t="s">
        <v>35</v>
      </c>
      <c r="AX971" s="13" t="s">
        <v>78</v>
      </c>
      <c r="AY971" s="206" t="s">
        <v>174</v>
      </c>
    </row>
    <row r="972" spans="1:65" s="15" customFormat="1">
      <c r="B972" s="231"/>
      <c r="C972" s="232"/>
      <c r="D972" s="197" t="s">
        <v>195</v>
      </c>
      <c r="E972" s="233" t="s">
        <v>19</v>
      </c>
      <c r="F972" s="234" t="s">
        <v>1039</v>
      </c>
      <c r="G972" s="232"/>
      <c r="H972" s="233" t="s">
        <v>19</v>
      </c>
      <c r="I972" s="235"/>
      <c r="J972" s="232"/>
      <c r="K972" s="232"/>
      <c r="L972" s="236"/>
      <c r="M972" s="237"/>
      <c r="N972" s="238"/>
      <c r="O972" s="238"/>
      <c r="P972" s="238"/>
      <c r="Q972" s="238"/>
      <c r="R972" s="238"/>
      <c r="S972" s="238"/>
      <c r="T972" s="239"/>
      <c r="AT972" s="240" t="s">
        <v>195</v>
      </c>
      <c r="AU972" s="240" t="s">
        <v>88</v>
      </c>
      <c r="AV972" s="15" t="s">
        <v>86</v>
      </c>
      <c r="AW972" s="15" t="s">
        <v>35</v>
      </c>
      <c r="AX972" s="15" t="s">
        <v>78</v>
      </c>
      <c r="AY972" s="240" t="s">
        <v>174</v>
      </c>
    </row>
    <row r="973" spans="1:65" s="13" customFormat="1">
      <c r="B973" s="195"/>
      <c r="C973" s="196"/>
      <c r="D973" s="197" t="s">
        <v>195</v>
      </c>
      <c r="E973" s="198" t="s">
        <v>19</v>
      </c>
      <c r="F973" s="199" t="s">
        <v>1040</v>
      </c>
      <c r="G973" s="196"/>
      <c r="H973" s="200">
        <v>17.7</v>
      </c>
      <c r="I973" s="201"/>
      <c r="J973" s="196"/>
      <c r="K973" s="196"/>
      <c r="L973" s="202"/>
      <c r="M973" s="203"/>
      <c r="N973" s="204"/>
      <c r="O973" s="204"/>
      <c r="P973" s="204"/>
      <c r="Q973" s="204"/>
      <c r="R973" s="204"/>
      <c r="S973" s="204"/>
      <c r="T973" s="205"/>
      <c r="AT973" s="206" t="s">
        <v>195</v>
      </c>
      <c r="AU973" s="206" t="s">
        <v>88</v>
      </c>
      <c r="AV973" s="13" t="s">
        <v>88</v>
      </c>
      <c r="AW973" s="13" t="s">
        <v>35</v>
      </c>
      <c r="AX973" s="13" t="s">
        <v>78</v>
      </c>
      <c r="AY973" s="206" t="s">
        <v>174</v>
      </c>
    </row>
    <row r="974" spans="1:65" s="14" customFormat="1">
      <c r="B974" s="207"/>
      <c r="C974" s="208"/>
      <c r="D974" s="197" t="s">
        <v>195</v>
      </c>
      <c r="E974" s="209" t="s">
        <v>19</v>
      </c>
      <c r="F974" s="210" t="s">
        <v>198</v>
      </c>
      <c r="G974" s="208"/>
      <c r="H974" s="211">
        <v>156.5</v>
      </c>
      <c r="I974" s="212"/>
      <c r="J974" s="208"/>
      <c r="K974" s="208"/>
      <c r="L974" s="213"/>
      <c r="M974" s="214"/>
      <c r="N974" s="215"/>
      <c r="O974" s="215"/>
      <c r="P974" s="215"/>
      <c r="Q974" s="215"/>
      <c r="R974" s="215"/>
      <c r="S974" s="215"/>
      <c r="T974" s="216"/>
      <c r="AT974" s="217" t="s">
        <v>195</v>
      </c>
      <c r="AU974" s="217" t="s">
        <v>88</v>
      </c>
      <c r="AV974" s="14" t="s">
        <v>181</v>
      </c>
      <c r="AW974" s="14" t="s">
        <v>35</v>
      </c>
      <c r="AX974" s="14" t="s">
        <v>86</v>
      </c>
      <c r="AY974" s="217" t="s">
        <v>174</v>
      </c>
    </row>
    <row r="975" spans="1:65" s="2" customFormat="1" ht="24.15" customHeight="1">
      <c r="A975" s="37"/>
      <c r="B975" s="38"/>
      <c r="C975" s="177" t="s">
        <v>1361</v>
      </c>
      <c r="D975" s="177" t="s">
        <v>176</v>
      </c>
      <c r="E975" s="178" t="s">
        <v>1362</v>
      </c>
      <c r="F975" s="179" t="s">
        <v>1363</v>
      </c>
      <c r="G975" s="180" t="s">
        <v>236</v>
      </c>
      <c r="H975" s="181">
        <v>101.044</v>
      </c>
      <c r="I975" s="182"/>
      <c r="J975" s="183">
        <f>ROUND(I975*H975,2)</f>
        <v>0</v>
      </c>
      <c r="K975" s="179" t="s">
        <v>180</v>
      </c>
      <c r="L975" s="42"/>
      <c r="M975" s="184" t="s">
        <v>19</v>
      </c>
      <c r="N975" s="185" t="s">
        <v>49</v>
      </c>
      <c r="O975" s="67"/>
      <c r="P975" s="186">
        <f>O975*H975</f>
        <v>0</v>
      </c>
      <c r="Q975" s="186">
        <v>0</v>
      </c>
      <c r="R975" s="186">
        <f>Q975*H975</f>
        <v>0</v>
      </c>
      <c r="S975" s="186">
        <v>0</v>
      </c>
      <c r="T975" s="187">
        <f>S975*H975</f>
        <v>0</v>
      </c>
      <c r="U975" s="37"/>
      <c r="V975" s="37"/>
      <c r="W975" s="37"/>
      <c r="X975" s="37"/>
      <c r="Y975" s="37"/>
      <c r="Z975" s="37"/>
      <c r="AA975" s="37"/>
      <c r="AB975" s="37"/>
      <c r="AC975" s="37"/>
      <c r="AD975" s="37"/>
      <c r="AE975" s="37"/>
      <c r="AR975" s="188" t="s">
        <v>267</v>
      </c>
      <c r="AT975" s="188" t="s">
        <v>176</v>
      </c>
      <c r="AU975" s="188" t="s">
        <v>88</v>
      </c>
      <c r="AY975" s="20" t="s">
        <v>174</v>
      </c>
      <c r="BE975" s="189">
        <f>IF(N975="základní",J975,0)</f>
        <v>0</v>
      </c>
      <c r="BF975" s="189">
        <f>IF(N975="snížená",J975,0)</f>
        <v>0</v>
      </c>
      <c r="BG975" s="189">
        <f>IF(N975="zákl. přenesená",J975,0)</f>
        <v>0</v>
      </c>
      <c r="BH975" s="189">
        <f>IF(N975="sníž. přenesená",J975,0)</f>
        <v>0</v>
      </c>
      <c r="BI975" s="189">
        <f>IF(N975="nulová",J975,0)</f>
        <v>0</v>
      </c>
      <c r="BJ975" s="20" t="s">
        <v>86</v>
      </c>
      <c r="BK975" s="189">
        <f>ROUND(I975*H975,2)</f>
        <v>0</v>
      </c>
      <c r="BL975" s="20" t="s">
        <v>267</v>
      </c>
      <c r="BM975" s="188" t="s">
        <v>1364</v>
      </c>
    </row>
    <row r="976" spans="1:65" s="2" customFormat="1">
      <c r="A976" s="37"/>
      <c r="B976" s="38"/>
      <c r="C976" s="39"/>
      <c r="D976" s="190" t="s">
        <v>183</v>
      </c>
      <c r="E976" s="39"/>
      <c r="F976" s="191" t="s">
        <v>1365</v>
      </c>
      <c r="G976" s="39"/>
      <c r="H976" s="39"/>
      <c r="I976" s="192"/>
      <c r="J976" s="39"/>
      <c r="K976" s="39"/>
      <c r="L976" s="42"/>
      <c r="M976" s="193"/>
      <c r="N976" s="194"/>
      <c r="O976" s="67"/>
      <c r="P976" s="67"/>
      <c r="Q976" s="67"/>
      <c r="R976" s="67"/>
      <c r="S976" s="67"/>
      <c r="T976" s="68"/>
      <c r="U976" s="37"/>
      <c r="V976" s="37"/>
      <c r="W976" s="37"/>
      <c r="X976" s="37"/>
      <c r="Y976" s="37"/>
      <c r="Z976" s="37"/>
      <c r="AA976" s="37"/>
      <c r="AB976" s="37"/>
      <c r="AC976" s="37"/>
      <c r="AD976" s="37"/>
      <c r="AE976" s="37"/>
      <c r="AT976" s="20" t="s">
        <v>183</v>
      </c>
      <c r="AU976" s="20" t="s">
        <v>88</v>
      </c>
    </row>
    <row r="977" spans="1:65" s="15" customFormat="1">
      <c r="B977" s="231"/>
      <c r="C977" s="232"/>
      <c r="D977" s="197" t="s">
        <v>195</v>
      </c>
      <c r="E977" s="233" t="s">
        <v>19</v>
      </c>
      <c r="F977" s="234" t="s">
        <v>1034</v>
      </c>
      <c r="G977" s="232"/>
      <c r="H977" s="233" t="s">
        <v>19</v>
      </c>
      <c r="I977" s="235"/>
      <c r="J977" s="232"/>
      <c r="K977" s="232"/>
      <c r="L977" s="236"/>
      <c r="M977" s="237"/>
      <c r="N977" s="238"/>
      <c r="O977" s="238"/>
      <c r="P977" s="238"/>
      <c r="Q977" s="238"/>
      <c r="R977" s="238"/>
      <c r="S977" s="238"/>
      <c r="T977" s="239"/>
      <c r="AT977" s="240" t="s">
        <v>195</v>
      </c>
      <c r="AU977" s="240" t="s">
        <v>88</v>
      </c>
      <c r="AV977" s="15" t="s">
        <v>86</v>
      </c>
      <c r="AW977" s="15" t="s">
        <v>35</v>
      </c>
      <c r="AX977" s="15" t="s">
        <v>78</v>
      </c>
      <c r="AY977" s="240" t="s">
        <v>174</v>
      </c>
    </row>
    <row r="978" spans="1:65" s="13" customFormat="1">
      <c r="B978" s="195"/>
      <c r="C978" s="196"/>
      <c r="D978" s="197" t="s">
        <v>195</v>
      </c>
      <c r="E978" s="198" t="s">
        <v>19</v>
      </c>
      <c r="F978" s="199" t="s">
        <v>1366</v>
      </c>
      <c r="G978" s="196"/>
      <c r="H978" s="200">
        <v>19.152000000000001</v>
      </c>
      <c r="I978" s="201"/>
      <c r="J978" s="196"/>
      <c r="K978" s="196"/>
      <c r="L978" s="202"/>
      <c r="M978" s="203"/>
      <c r="N978" s="204"/>
      <c r="O978" s="204"/>
      <c r="P978" s="204"/>
      <c r="Q978" s="204"/>
      <c r="R978" s="204"/>
      <c r="S978" s="204"/>
      <c r="T978" s="205"/>
      <c r="AT978" s="206" t="s">
        <v>195</v>
      </c>
      <c r="AU978" s="206" t="s">
        <v>88</v>
      </c>
      <c r="AV978" s="13" t="s">
        <v>88</v>
      </c>
      <c r="AW978" s="13" t="s">
        <v>35</v>
      </c>
      <c r="AX978" s="13" t="s">
        <v>78</v>
      </c>
      <c r="AY978" s="206" t="s">
        <v>174</v>
      </c>
    </row>
    <row r="979" spans="1:65" s="15" customFormat="1">
      <c r="B979" s="231"/>
      <c r="C979" s="232"/>
      <c r="D979" s="197" t="s">
        <v>195</v>
      </c>
      <c r="E979" s="233" t="s">
        <v>19</v>
      </c>
      <c r="F979" s="234" t="s">
        <v>1036</v>
      </c>
      <c r="G979" s="232"/>
      <c r="H979" s="233" t="s">
        <v>19</v>
      </c>
      <c r="I979" s="235"/>
      <c r="J979" s="232"/>
      <c r="K979" s="232"/>
      <c r="L979" s="236"/>
      <c r="M979" s="237"/>
      <c r="N979" s="238"/>
      <c r="O979" s="238"/>
      <c r="P979" s="238"/>
      <c r="Q979" s="238"/>
      <c r="R979" s="238"/>
      <c r="S979" s="238"/>
      <c r="T979" s="239"/>
      <c r="AT979" s="240" t="s">
        <v>195</v>
      </c>
      <c r="AU979" s="240" t="s">
        <v>88</v>
      </c>
      <c r="AV979" s="15" t="s">
        <v>86</v>
      </c>
      <c r="AW979" s="15" t="s">
        <v>35</v>
      </c>
      <c r="AX979" s="15" t="s">
        <v>78</v>
      </c>
      <c r="AY979" s="240" t="s">
        <v>174</v>
      </c>
    </row>
    <row r="980" spans="1:65" s="13" customFormat="1">
      <c r="B980" s="195"/>
      <c r="C980" s="196"/>
      <c r="D980" s="197" t="s">
        <v>195</v>
      </c>
      <c r="E980" s="198" t="s">
        <v>19</v>
      </c>
      <c r="F980" s="199" t="s">
        <v>1367</v>
      </c>
      <c r="G980" s="196"/>
      <c r="H980" s="200">
        <v>31.41</v>
      </c>
      <c r="I980" s="201"/>
      <c r="J980" s="196"/>
      <c r="K980" s="196"/>
      <c r="L980" s="202"/>
      <c r="M980" s="203"/>
      <c r="N980" s="204"/>
      <c r="O980" s="204"/>
      <c r="P980" s="204"/>
      <c r="Q980" s="204"/>
      <c r="R980" s="204"/>
      <c r="S980" s="204"/>
      <c r="T980" s="205"/>
      <c r="AT980" s="206" t="s">
        <v>195</v>
      </c>
      <c r="AU980" s="206" t="s">
        <v>88</v>
      </c>
      <c r="AV980" s="13" t="s">
        <v>88</v>
      </c>
      <c r="AW980" s="13" t="s">
        <v>35</v>
      </c>
      <c r="AX980" s="13" t="s">
        <v>78</v>
      </c>
      <c r="AY980" s="206" t="s">
        <v>174</v>
      </c>
    </row>
    <row r="981" spans="1:65" s="15" customFormat="1">
      <c r="B981" s="231"/>
      <c r="C981" s="232"/>
      <c r="D981" s="197" t="s">
        <v>195</v>
      </c>
      <c r="E981" s="233" t="s">
        <v>19</v>
      </c>
      <c r="F981" s="234" t="s">
        <v>1038</v>
      </c>
      <c r="G981" s="232"/>
      <c r="H981" s="233" t="s">
        <v>19</v>
      </c>
      <c r="I981" s="235"/>
      <c r="J981" s="232"/>
      <c r="K981" s="232"/>
      <c r="L981" s="236"/>
      <c r="M981" s="237"/>
      <c r="N981" s="238"/>
      <c r="O981" s="238"/>
      <c r="P981" s="238"/>
      <c r="Q981" s="238"/>
      <c r="R981" s="238"/>
      <c r="S981" s="238"/>
      <c r="T981" s="239"/>
      <c r="AT981" s="240" t="s">
        <v>195</v>
      </c>
      <c r="AU981" s="240" t="s">
        <v>88</v>
      </c>
      <c r="AV981" s="15" t="s">
        <v>86</v>
      </c>
      <c r="AW981" s="15" t="s">
        <v>35</v>
      </c>
      <c r="AX981" s="15" t="s">
        <v>78</v>
      </c>
      <c r="AY981" s="240" t="s">
        <v>174</v>
      </c>
    </row>
    <row r="982" spans="1:65" s="13" customFormat="1">
      <c r="B982" s="195"/>
      <c r="C982" s="196"/>
      <c r="D982" s="197" t="s">
        <v>195</v>
      </c>
      <c r="E982" s="198" t="s">
        <v>19</v>
      </c>
      <c r="F982" s="199" t="s">
        <v>1367</v>
      </c>
      <c r="G982" s="196"/>
      <c r="H982" s="200">
        <v>31.41</v>
      </c>
      <c r="I982" s="201"/>
      <c r="J982" s="196"/>
      <c r="K982" s="196"/>
      <c r="L982" s="202"/>
      <c r="M982" s="203"/>
      <c r="N982" s="204"/>
      <c r="O982" s="204"/>
      <c r="P982" s="204"/>
      <c r="Q982" s="204"/>
      <c r="R982" s="204"/>
      <c r="S982" s="204"/>
      <c r="T982" s="205"/>
      <c r="AT982" s="206" t="s">
        <v>195</v>
      </c>
      <c r="AU982" s="206" t="s">
        <v>88</v>
      </c>
      <c r="AV982" s="13" t="s">
        <v>88</v>
      </c>
      <c r="AW982" s="13" t="s">
        <v>35</v>
      </c>
      <c r="AX982" s="13" t="s">
        <v>78</v>
      </c>
      <c r="AY982" s="206" t="s">
        <v>174</v>
      </c>
    </row>
    <row r="983" spans="1:65" s="15" customFormat="1">
      <c r="B983" s="231"/>
      <c r="C983" s="232"/>
      <c r="D983" s="197" t="s">
        <v>195</v>
      </c>
      <c r="E983" s="233" t="s">
        <v>19</v>
      </c>
      <c r="F983" s="234" t="s">
        <v>1039</v>
      </c>
      <c r="G983" s="232"/>
      <c r="H983" s="233" t="s">
        <v>19</v>
      </c>
      <c r="I983" s="235"/>
      <c r="J983" s="232"/>
      <c r="K983" s="232"/>
      <c r="L983" s="236"/>
      <c r="M983" s="237"/>
      <c r="N983" s="238"/>
      <c r="O983" s="238"/>
      <c r="P983" s="238"/>
      <c r="Q983" s="238"/>
      <c r="R983" s="238"/>
      <c r="S983" s="238"/>
      <c r="T983" s="239"/>
      <c r="AT983" s="240" t="s">
        <v>195</v>
      </c>
      <c r="AU983" s="240" t="s">
        <v>88</v>
      </c>
      <c r="AV983" s="15" t="s">
        <v>86</v>
      </c>
      <c r="AW983" s="15" t="s">
        <v>35</v>
      </c>
      <c r="AX983" s="15" t="s">
        <v>78</v>
      </c>
      <c r="AY983" s="240" t="s">
        <v>174</v>
      </c>
    </row>
    <row r="984" spans="1:65" s="13" customFormat="1">
      <c r="B984" s="195"/>
      <c r="C984" s="196"/>
      <c r="D984" s="197" t="s">
        <v>195</v>
      </c>
      <c r="E984" s="198" t="s">
        <v>19</v>
      </c>
      <c r="F984" s="199" t="s">
        <v>1368</v>
      </c>
      <c r="G984" s="196"/>
      <c r="H984" s="200">
        <v>19.071999999999999</v>
      </c>
      <c r="I984" s="201"/>
      <c r="J984" s="196"/>
      <c r="K984" s="196"/>
      <c r="L984" s="202"/>
      <c r="M984" s="203"/>
      <c r="N984" s="204"/>
      <c r="O984" s="204"/>
      <c r="P984" s="204"/>
      <c r="Q984" s="204"/>
      <c r="R984" s="204"/>
      <c r="S984" s="204"/>
      <c r="T984" s="205"/>
      <c r="AT984" s="206" t="s">
        <v>195</v>
      </c>
      <c r="AU984" s="206" t="s">
        <v>88</v>
      </c>
      <c r="AV984" s="13" t="s">
        <v>88</v>
      </c>
      <c r="AW984" s="13" t="s">
        <v>35</v>
      </c>
      <c r="AX984" s="13" t="s">
        <v>78</v>
      </c>
      <c r="AY984" s="206" t="s">
        <v>174</v>
      </c>
    </row>
    <row r="985" spans="1:65" s="14" customFormat="1">
      <c r="B985" s="207"/>
      <c r="C985" s="208"/>
      <c r="D985" s="197" t="s">
        <v>195</v>
      </c>
      <c r="E985" s="209" t="s">
        <v>19</v>
      </c>
      <c r="F985" s="210" t="s">
        <v>198</v>
      </c>
      <c r="G985" s="208"/>
      <c r="H985" s="211">
        <v>101.044</v>
      </c>
      <c r="I985" s="212"/>
      <c r="J985" s="208"/>
      <c r="K985" s="208"/>
      <c r="L985" s="213"/>
      <c r="M985" s="214"/>
      <c r="N985" s="215"/>
      <c r="O985" s="215"/>
      <c r="P985" s="215"/>
      <c r="Q985" s="215"/>
      <c r="R985" s="215"/>
      <c r="S985" s="215"/>
      <c r="T985" s="216"/>
      <c r="AT985" s="217" t="s">
        <v>195</v>
      </c>
      <c r="AU985" s="217" t="s">
        <v>88</v>
      </c>
      <c r="AV985" s="14" t="s">
        <v>181</v>
      </c>
      <c r="AW985" s="14" t="s">
        <v>35</v>
      </c>
      <c r="AX985" s="14" t="s">
        <v>86</v>
      </c>
      <c r="AY985" s="217" t="s">
        <v>174</v>
      </c>
    </row>
    <row r="986" spans="1:65" s="2" customFormat="1" ht="33" customHeight="1">
      <c r="A986" s="37"/>
      <c r="B986" s="38"/>
      <c r="C986" s="218" t="s">
        <v>1369</v>
      </c>
      <c r="D986" s="218" t="s">
        <v>233</v>
      </c>
      <c r="E986" s="219" t="s">
        <v>1370</v>
      </c>
      <c r="F986" s="220" t="s">
        <v>1371</v>
      </c>
      <c r="G986" s="221" t="s">
        <v>111</v>
      </c>
      <c r="H986" s="222">
        <v>8.8919999999999995</v>
      </c>
      <c r="I986" s="223"/>
      <c r="J986" s="224">
        <f>ROUND(I986*H986,2)</f>
        <v>0</v>
      </c>
      <c r="K986" s="220" t="s">
        <v>180</v>
      </c>
      <c r="L986" s="225"/>
      <c r="M986" s="226" t="s">
        <v>19</v>
      </c>
      <c r="N986" s="227" t="s">
        <v>49</v>
      </c>
      <c r="O986" s="67"/>
      <c r="P986" s="186">
        <f>O986*H986</f>
        <v>0</v>
      </c>
      <c r="Q986" s="186">
        <v>2.96E-3</v>
      </c>
      <c r="R986" s="186">
        <f>Q986*H986</f>
        <v>2.6320319999999998E-2</v>
      </c>
      <c r="S986" s="186">
        <v>0</v>
      </c>
      <c r="T986" s="187">
        <f>S986*H986</f>
        <v>0</v>
      </c>
      <c r="U986" s="37"/>
      <c r="V986" s="37"/>
      <c r="W986" s="37"/>
      <c r="X986" s="37"/>
      <c r="Y986" s="37"/>
      <c r="Z986" s="37"/>
      <c r="AA986" s="37"/>
      <c r="AB986" s="37"/>
      <c r="AC986" s="37"/>
      <c r="AD986" s="37"/>
      <c r="AE986" s="37"/>
      <c r="AR986" s="188" t="s">
        <v>355</v>
      </c>
      <c r="AT986" s="188" t="s">
        <v>233</v>
      </c>
      <c r="AU986" s="188" t="s">
        <v>88</v>
      </c>
      <c r="AY986" s="20" t="s">
        <v>174</v>
      </c>
      <c r="BE986" s="189">
        <f>IF(N986="základní",J986,0)</f>
        <v>0</v>
      </c>
      <c r="BF986" s="189">
        <f>IF(N986="snížená",J986,0)</f>
        <v>0</v>
      </c>
      <c r="BG986" s="189">
        <f>IF(N986="zákl. přenesená",J986,0)</f>
        <v>0</v>
      </c>
      <c r="BH986" s="189">
        <f>IF(N986="sníž. přenesená",J986,0)</f>
        <v>0</v>
      </c>
      <c r="BI986" s="189">
        <f>IF(N986="nulová",J986,0)</f>
        <v>0</v>
      </c>
      <c r="BJ986" s="20" t="s">
        <v>86</v>
      </c>
      <c r="BK986" s="189">
        <f>ROUND(I986*H986,2)</f>
        <v>0</v>
      </c>
      <c r="BL986" s="20" t="s">
        <v>267</v>
      </c>
      <c r="BM986" s="188" t="s">
        <v>1372</v>
      </c>
    </row>
    <row r="987" spans="1:65" s="15" customFormat="1">
      <c r="B987" s="231"/>
      <c r="C987" s="232"/>
      <c r="D987" s="197" t="s">
        <v>195</v>
      </c>
      <c r="E987" s="233" t="s">
        <v>19</v>
      </c>
      <c r="F987" s="234" t="s">
        <v>1034</v>
      </c>
      <c r="G987" s="232"/>
      <c r="H987" s="233" t="s">
        <v>19</v>
      </c>
      <c r="I987" s="235"/>
      <c r="J987" s="232"/>
      <c r="K987" s="232"/>
      <c r="L987" s="236"/>
      <c r="M987" s="237"/>
      <c r="N987" s="238"/>
      <c r="O987" s="238"/>
      <c r="P987" s="238"/>
      <c r="Q987" s="238"/>
      <c r="R987" s="238"/>
      <c r="S987" s="238"/>
      <c r="T987" s="239"/>
      <c r="AT987" s="240" t="s">
        <v>195</v>
      </c>
      <c r="AU987" s="240" t="s">
        <v>88</v>
      </c>
      <c r="AV987" s="15" t="s">
        <v>86</v>
      </c>
      <c r="AW987" s="15" t="s">
        <v>35</v>
      </c>
      <c r="AX987" s="15" t="s">
        <v>78</v>
      </c>
      <c r="AY987" s="240" t="s">
        <v>174</v>
      </c>
    </row>
    <row r="988" spans="1:65" s="13" customFormat="1">
      <c r="B988" s="195"/>
      <c r="C988" s="196"/>
      <c r="D988" s="197" t="s">
        <v>195</v>
      </c>
      <c r="E988" s="198" t="s">
        <v>19</v>
      </c>
      <c r="F988" s="199" t="s">
        <v>1373</v>
      </c>
      <c r="G988" s="196"/>
      <c r="H988" s="200">
        <v>1.532</v>
      </c>
      <c r="I988" s="201"/>
      <c r="J988" s="196"/>
      <c r="K988" s="196"/>
      <c r="L988" s="202"/>
      <c r="M988" s="203"/>
      <c r="N988" s="204"/>
      <c r="O988" s="204"/>
      <c r="P988" s="204"/>
      <c r="Q988" s="204"/>
      <c r="R988" s="204"/>
      <c r="S988" s="204"/>
      <c r="T988" s="205"/>
      <c r="AT988" s="206" t="s">
        <v>195</v>
      </c>
      <c r="AU988" s="206" t="s">
        <v>88</v>
      </c>
      <c r="AV988" s="13" t="s">
        <v>88</v>
      </c>
      <c r="AW988" s="13" t="s">
        <v>35</v>
      </c>
      <c r="AX988" s="13" t="s">
        <v>78</v>
      </c>
      <c r="AY988" s="206" t="s">
        <v>174</v>
      </c>
    </row>
    <row r="989" spans="1:65" s="15" customFormat="1">
      <c r="B989" s="231"/>
      <c r="C989" s="232"/>
      <c r="D989" s="197" t="s">
        <v>195</v>
      </c>
      <c r="E989" s="233" t="s">
        <v>19</v>
      </c>
      <c r="F989" s="234" t="s">
        <v>1036</v>
      </c>
      <c r="G989" s="232"/>
      <c r="H989" s="233" t="s">
        <v>19</v>
      </c>
      <c r="I989" s="235"/>
      <c r="J989" s="232"/>
      <c r="K989" s="232"/>
      <c r="L989" s="236"/>
      <c r="M989" s="237"/>
      <c r="N989" s="238"/>
      <c r="O989" s="238"/>
      <c r="P989" s="238"/>
      <c r="Q989" s="238"/>
      <c r="R989" s="238"/>
      <c r="S989" s="238"/>
      <c r="T989" s="239"/>
      <c r="AT989" s="240" t="s">
        <v>195</v>
      </c>
      <c r="AU989" s="240" t="s">
        <v>88</v>
      </c>
      <c r="AV989" s="15" t="s">
        <v>86</v>
      </c>
      <c r="AW989" s="15" t="s">
        <v>35</v>
      </c>
      <c r="AX989" s="15" t="s">
        <v>78</v>
      </c>
      <c r="AY989" s="240" t="s">
        <v>174</v>
      </c>
    </row>
    <row r="990" spans="1:65" s="13" customFormat="1">
      <c r="B990" s="195"/>
      <c r="C990" s="196"/>
      <c r="D990" s="197" t="s">
        <v>195</v>
      </c>
      <c r="E990" s="198" t="s">
        <v>19</v>
      </c>
      <c r="F990" s="199" t="s">
        <v>1374</v>
      </c>
      <c r="G990" s="196"/>
      <c r="H990" s="200">
        <v>2.5129999999999999</v>
      </c>
      <c r="I990" s="201"/>
      <c r="J990" s="196"/>
      <c r="K990" s="196"/>
      <c r="L990" s="202"/>
      <c r="M990" s="203"/>
      <c r="N990" s="204"/>
      <c r="O990" s="204"/>
      <c r="P990" s="204"/>
      <c r="Q990" s="204"/>
      <c r="R990" s="204"/>
      <c r="S990" s="204"/>
      <c r="T990" s="205"/>
      <c r="AT990" s="206" t="s">
        <v>195</v>
      </c>
      <c r="AU990" s="206" t="s">
        <v>88</v>
      </c>
      <c r="AV990" s="13" t="s">
        <v>88</v>
      </c>
      <c r="AW990" s="13" t="s">
        <v>35</v>
      </c>
      <c r="AX990" s="13" t="s">
        <v>78</v>
      </c>
      <c r="AY990" s="206" t="s">
        <v>174</v>
      </c>
    </row>
    <row r="991" spans="1:65" s="15" customFormat="1">
      <c r="B991" s="231"/>
      <c r="C991" s="232"/>
      <c r="D991" s="197" t="s">
        <v>195</v>
      </c>
      <c r="E991" s="233" t="s">
        <v>19</v>
      </c>
      <c r="F991" s="234" t="s">
        <v>1038</v>
      </c>
      <c r="G991" s="232"/>
      <c r="H991" s="233" t="s">
        <v>19</v>
      </c>
      <c r="I991" s="235"/>
      <c r="J991" s="232"/>
      <c r="K991" s="232"/>
      <c r="L991" s="236"/>
      <c r="M991" s="237"/>
      <c r="N991" s="238"/>
      <c r="O991" s="238"/>
      <c r="P991" s="238"/>
      <c r="Q991" s="238"/>
      <c r="R991" s="238"/>
      <c r="S991" s="238"/>
      <c r="T991" s="239"/>
      <c r="AT991" s="240" t="s">
        <v>195</v>
      </c>
      <c r="AU991" s="240" t="s">
        <v>88</v>
      </c>
      <c r="AV991" s="15" t="s">
        <v>86</v>
      </c>
      <c r="AW991" s="15" t="s">
        <v>35</v>
      </c>
      <c r="AX991" s="15" t="s">
        <v>78</v>
      </c>
      <c r="AY991" s="240" t="s">
        <v>174</v>
      </c>
    </row>
    <row r="992" spans="1:65" s="13" customFormat="1">
      <c r="B992" s="195"/>
      <c r="C992" s="196"/>
      <c r="D992" s="197" t="s">
        <v>195</v>
      </c>
      <c r="E992" s="198" t="s">
        <v>19</v>
      </c>
      <c r="F992" s="199" t="s">
        <v>1374</v>
      </c>
      <c r="G992" s="196"/>
      <c r="H992" s="200">
        <v>2.5129999999999999</v>
      </c>
      <c r="I992" s="201"/>
      <c r="J992" s="196"/>
      <c r="K992" s="196"/>
      <c r="L992" s="202"/>
      <c r="M992" s="203"/>
      <c r="N992" s="204"/>
      <c r="O992" s="204"/>
      <c r="P992" s="204"/>
      <c r="Q992" s="204"/>
      <c r="R992" s="204"/>
      <c r="S992" s="204"/>
      <c r="T992" s="205"/>
      <c r="AT992" s="206" t="s">
        <v>195</v>
      </c>
      <c r="AU992" s="206" t="s">
        <v>88</v>
      </c>
      <c r="AV992" s="13" t="s">
        <v>88</v>
      </c>
      <c r="AW992" s="13" t="s">
        <v>35</v>
      </c>
      <c r="AX992" s="13" t="s">
        <v>78</v>
      </c>
      <c r="AY992" s="206" t="s">
        <v>174</v>
      </c>
    </row>
    <row r="993" spans="1:65" s="15" customFormat="1">
      <c r="B993" s="231"/>
      <c r="C993" s="232"/>
      <c r="D993" s="197" t="s">
        <v>195</v>
      </c>
      <c r="E993" s="233" t="s">
        <v>19</v>
      </c>
      <c r="F993" s="234" t="s">
        <v>1039</v>
      </c>
      <c r="G993" s="232"/>
      <c r="H993" s="233" t="s">
        <v>19</v>
      </c>
      <c r="I993" s="235"/>
      <c r="J993" s="232"/>
      <c r="K993" s="232"/>
      <c r="L993" s="236"/>
      <c r="M993" s="237"/>
      <c r="N993" s="238"/>
      <c r="O993" s="238"/>
      <c r="P993" s="238"/>
      <c r="Q993" s="238"/>
      <c r="R993" s="238"/>
      <c r="S993" s="238"/>
      <c r="T993" s="239"/>
      <c r="AT993" s="240" t="s">
        <v>195</v>
      </c>
      <c r="AU993" s="240" t="s">
        <v>88</v>
      </c>
      <c r="AV993" s="15" t="s">
        <v>86</v>
      </c>
      <c r="AW993" s="15" t="s">
        <v>35</v>
      </c>
      <c r="AX993" s="15" t="s">
        <v>78</v>
      </c>
      <c r="AY993" s="240" t="s">
        <v>174</v>
      </c>
    </row>
    <row r="994" spans="1:65" s="13" customFormat="1">
      <c r="B994" s="195"/>
      <c r="C994" s="196"/>
      <c r="D994" s="197" t="s">
        <v>195</v>
      </c>
      <c r="E994" s="198" t="s">
        <v>19</v>
      </c>
      <c r="F994" s="199" t="s">
        <v>1375</v>
      </c>
      <c r="G994" s="196"/>
      <c r="H994" s="200">
        <v>1.526</v>
      </c>
      <c r="I994" s="201"/>
      <c r="J994" s="196"/>
      <c r="K994" s="196"/>
      <c r="L994" s="202"/>
      <c r="M994" s="203"/>
      <c r="N994" s="204"/>
      <c r="O994" s="204"/>
      <c r="P994" s="204"/>
      <c r="Q994" s="204"/>
      <c r="R994" s="204"/>
      <c r="S994" s="204"/>
      <c r="T994" s="205"/>
      <c r="AT994" s="206" t="s">
        <v>195</v>
      </c>
      <c r="AU994" s="206" t="s">
        <v>88</v>
      </c>
      <c r="AV994" s="13" t="s">
        <v>88</v>
      </c>
      <c r="AW994" s="13" t="s">
        <v>35</v>
      </c>
      <c r="AX994" s="13" t="s">
        <v>78</v>
      </c>
      <c r="AY994" s="206" t="s">
        <v>174</v>
      </c>
    </row>
    <row r="995" spans="1:65" s="14" customFormat="1">
      <c r="B995" s="207"/>
      <c r="C995" s="208"/>
      <c r="D995" s="197" t="s">
        <v>195</v>
      </c>
      <c r="E995" s="209" t="s">
        <v>19</v>
      </c>
      <c r="F995" s="210" t="s">
        <v>198</v>
      </c>
      <c r="G995" s="208"/>
      <c r="H995" s="211">
        <v>8.0839999999999996</v>
      </c>
      <c r="I995" s="212"/>
      <c r="J995" s="208"/>
      <c r="K995" s="208"/>
      <c r="L995" s="213"/>
      <c r="M995" s="214"/>
      <c r="N995" s="215"/>
      <c r="O995" s="215"/>
      <c r="P995" s="215"/>
      <c r="Q995" s="215"/>
      <c r="R995" s="215"/>
      <c r="S995" s="215"/>
      <c r="T995" s="216"/>
      <c r="AT995" s="217" t="s">
        <v>195</v>
      </c>
      <c r="AU995" s="217" t="s">
        <v>88</v>
      </c>
      <c r="AV995" s="14" t="s">
        <v>181</v>
      </c>
      <c r="AW995" s="14" t="s">
        <v>35</v>
      </c>
      <c r="AX995" s="14" t="s">
        <v>86</v>
      </c>
      <c r="AY995" s="217" t="s">
        <v>174</v>
      </c>
    </row>
    <row r="996" spans="1:65" s="13" customFormat="1">
      <c r="B996" s="195"/>
      <c r="C996" s="196"/>
      <c r="D996" s="197" t="s">
        <v>195</v>
      </c>
      <c r="E996" s="196"/>
      <c r="F996" s="199" t="s">
        <v>1376</v>
      </c>
      <c r="G996" s="196"/>
      <c r="H996" s="200">
        <v>8.8919999999999995</v>
      </c>
      <c r="I996" s="201"/>
      <c r="J996" s="196"/>
      <c r="K996" s="196"/>
      <c r="L996" s="202"/>
      <c r="M996" s="203"/>
      <c r="N996" s="204"/>
      <c r="O996" s="204"/>
      <c r="P996" s="204"/>
      <c r="Q996" s="204"/>
      <c r="R996" s="204"/>
      <c r="S996" s="204"/>
      <c r="T996" s="205"/>
      <c r="AT996" s="206" t="s">
        <v>195</v>
      </c>
      <c r="AU996" s="206" t="s">
        <v>88</v>
      </c>
      <c r="AV996" s="13" t="s">
        <v>88</v>
      </c>
      <c r="AW996" s="13" t="s">
        <v>4</v>
      </c>
      <c r="AX996" s="13" t="s">
        <v>86</v>
      </c>
      <c r="AY996" s="206" t="s">
        <v>174</v>
      </c>
    </row>
    <row r="997" spans="1:65" s="2" customFormat="1" ht="24.15" customHeight="1">
      <c r="A997" s="37"/>
      <c r="B997" s="38"/>
      <c r="C997" s="177" t="s">
        <v>1377</v>
      </c>
      <c r="D997" s="177" t="s">
        <v>176</v>
      </c>
      <c r="E997" s="178" t="s">
        <v>1378</v>
      </c>
      <c r="F997" s="179" t="s">
        <v>1379</v>
      </c>
      <c r="G997" s="180" t="s">
        <v>111</v>
      </c>
      <c r="H997" s="181">
        <v>156.5</v>
      </c>
      <c r="I997" s="182"/>
      <c r="J997" s="183">
        <f>ROUND(I997*H997,2)</f>
        <v>0</v>
      </c>
      <c r="K997" s="179" t="s">
        <v>180</v>
      </c>
      <c r="L997" s="42"/>
      <c r="M997" s="184" t="s">
        <v>19</v>
      </c>
      <c r="N997" s="185" t="s">
        <v>49</v>
      </c>
      <c r="O997" s="67"/>
      <c r="P997" s="186">
        <f>O997*H997</f>
        <v>0</v>
      </c>
      <c r="Q997" s="186">
        <v>2.9999999999999997E-4</v>
      </c>
      <c r="R997" s="186">
        <f>Q997*H997</f>
        <v>4.6949999999999999E-2</v>
      </c>
      <c r="S997" s="186">
        <v>0</v>
      </c>
      <c r="T997" s="187">
        <f>S997*H997</f>
        <v>0</v>
      </c>
      <c r="U997" s="37"/>
      <c r="V997" s="37"/>
      <c r="W997" s="37"/>
      <c r="X997" s="37"/>
      <c r="Y997" s="37"/>
      <c r="Z997" s="37"/>
      <c r="AA997" s="37"/>
      <c r="AB997" s="37"/>
      <c r="AC997" s="37"/>
      <c r="AD997" s="37"/>
      <c r="AE997" s="37"/>
      <c r="AR997" s="188" t="s">
        <v>267</v>
      </c>
      <c r="AT997" s="188" t="s">
        <v>176</v>
      </c>
      <c r="AU997" s="188" t="s">
        <v>88</v>
      </c>
      <c r="AY997" s="20" t="s">
        <v>174</v>
      </c>
      <c r="BE997" s="189">
        <f>IF(N997="základní",J997,0)</f>
        <v>0</v>
      </c>
      <c r="BF997" s="189">
        <f>IF(N997="snížená",J997,0)</f>
        <v>0</v>
      </c>
      <c r="BG997" s="189">
        <f>IF(N997="zákl. přenesená",J997,0)</f>
        <v>0</v>
      </c>
      <c r="BH997" s="189">
        <f>IF(N997="sníž. přenesená",J997,0)</f>
        <v>0</v>
      </c>
      <c r="BI997" s="189">
        <f>IF(N997="nulová",J997,0)</f>
        <v>0</v>
      </c>
      <c r="BJ997" s="20" t="s">
        <v>86</v>
      </c>
      <c r="BK997" s="189">
        <f>ROUND(I997*H997,2)</f>
        <v>0</v>
      </c>
      <c r="BL997" s="20" t="s">
        <v>267</v>
      </c>
      <c r="BM997" s="188" t="s">
        <v>1380</v>
      </c>
    </row>
    <row r="998" spans="1:65" s="2" customFormat="1">
      <c r="A998" s="37"/>
      <c r="B998" s="38"/>
      <c r="C998" s="39"/>
      <c r="D998" s="190" t="s">
        <v>183</v>
      </c>
      <c r="E998" s="39"/>
      <c r="F998" s="191" t="s">
        <v>1381</v>
      </c>
      <c r="G998" s="39"/>
      <c r="H998" s="39"/>
      <c r="I998" s="192"/>
      <c r="J998" s="39"/>
      <c r="K998" s="39"/>
      <c r="L998" s="42"/>
      <c r="M998" s="193"/>
      <c r="N998" s="194"/>
      <c r="O998" s="67"/>
      <c r="P998" s="67"/>
      <c r="Q998" s="67"/>
      <c r="R998" s="67"/>
      <c r="S998" s="67"/>
      <c r="T998" s="68"/>
      <c r="U998" s="37"/>
      <c r="V998" s="37"/>
      <c r="W998" s="37"/>
      <c r="X998" s="37"/>
      <c r="Y998" s="37"/>
      <c r="Z998" s="37"/>
      <c r="AA998" s="37"/>
      <c r="AB998" s="37"/>
      <c r="AC998" s="37"/>
      <c r="AD998" s="37"/>
      <c r="AE998" s="37"/>
      <c r="AT998" s="20" t="s">
        <v>183</v>
      </c>
      <c r="AU998" s="20" t="s">
        <v>88</v>
      </c>
    </row>
    <row r="999" spans="1:65" s="15" customFormat="1">
      <c r="B999" s="231"/>
      <c r="C999" s="232"/>
      <c r="D999" s="197" t="s">
        <v>195</v>
      </c>
      <c r="E999" s="233" t="s">
        <v>19</v>
      </c>
      <c r="F999" s="234" t="s">
        <v>1034</v>
      </c>
      <c r="G999" s="232"/>
      <c r="H999" s="233" t="s">
        <v>19</v>
      </c>
      <c r="I999" s="235"/>
      <c r="J999" s="232"/>
      <c r="K999" s="232"/>
      <c r="L999" s="236"/>
      <c r="M999" s="237"/>
      <c r="N999" s="238"/>
      <c r="O999" s="238"/>
      <c r="P999" s="238"/>
      <c r="Q999" s="238"/>
      <c r="R999" s="238"/>
      <c r="S999" s="238"/>
      <c r="T999" s="239"/>
      <c r="AT999" s="240" t="s">
        <v>195</v>
      </c>
      <c r="AU999" s="240" t="s">
        <v>88</v>
      </c>
      <c r="AV999" s="15" t="s">
        <v>86</v>
      </c>
      <c r="AW999" s="15" t="s">
        <v>35</v>
      </c>
      <c r="AX999" s="15" t="s">
        <v>78</v>
      </c>
      <c r="AY999" s="240" t="s">
        <v>174</v>
      </c>
    </row>
    <row r="1000" spans="1:65" s="13" customFormat="1">
      <c r="B1000" s="195"/>
      <c r="C1000" s="196"/>
      <c r="D1000" s="197" t="s">
        <v>195</v>
      </c>
      <c r="E1000" s="198" t="s">
        <v>19</v>
      </c>
      <c r="F1000" s="199" t="s">
        <v>1035</v>
      </c>
      <c r="G1000" s="196"/>
      <c r="H1000" s="200">
        <v>17.8</v>
      </c>
      <c r="I1000" s="201"/>
      <c r="J1000" s="196"/>
      <c r="K1000" s="196"/>
      <c r="L1000" s="202"/>
      <c r="M1000" s="203"/>
      <c r="N1000" s="204"/>
      <c r="O1000" s="204"/>
      <c r="P1000" s="204"/>
      <c r="Q1000" s="204"/>
      <c r="R1000" s="204"/>
      <c r="S1000" s="204"/>
      <c r="T1000" s="205"/>
      <c r="AT1000" s="206" t="s">
        <v>195</v>
      </c>
      <c r="AU1000" s="206" t="s">
        <v>88</v>
      </c>
      <c r="AV1000" s="13" t="s">
        <v>88</v>
      </c>
      <c r="AW1000" s="13" t="s">
        <v>35</v>
      </c>
      <c r="AX1000" s="13" t="s">
        <v>78</v>
      </c>
      <c r="AY1000" s="206" t="s">
        <v>174</v>
      </c>
    </row>
    <row r="1001" spans="1:65" s="15" customFormat="1">
      <c r="B1001" s="231"/>
      <c r="C1001" s="232"/>
      <c r="D1001" s="197" t="s">
        <v>195</v>
      </c>
      <c r="E1001" s="233" t="s">
        <v>19</v>
      </c>
      <c r="F1001" s="234" t="s">
        <v>1036</v>
      </c>
      <c r="G1001" s="232"/>
      <c r="H1001" s="233" t="s">
        <v>19</v>
      </c>
      <c r="I1001" s="235"/>
      <c r="J1001" s="232"/>
      <c r="K1001" s="232"/>
      <c r="L1001" s="236"/>
      <c r="M1001" s="237"/>
      <c r="N1001" s="238"/>
      <c r="O1001" s="238"/>
      <c r="P1001" s="238"/>
      <c r="Q1001" s="238"/>
      <c r="R1001" s="238"/>
      <c r="S1001" s="238"/>
      <c r="T1001" s="239"/>
      <c r="AT1001" s="240" t="s">
        <v>195</v>
      </c>
      <c r="AU1001" s="240" t="s">
        <v>88</v>
      </c>
      <c r="AV1001" s="15" t="s">
        <v>86</v>
      </c>
      <c r="AW1001" s="15" t="s">
        <v>35</v>
      </c>
      <c r="AX1001" s="15" t="s">
        <v>78</v>
      </c>
      <c r="AY1001" s="240" t="s">
        <v>174</v>
      </c>
    </row>
    <row r="1002" spans="1:65" s="13" customFormat="1">
      <c r="B1002" s="195"/>
      <c r="C1002" s="196"/>
      <c r="D1002" s="197" t="s">
        <v>195</v>
      </c>
      <c r="E1002" s="198" t="s">
        <v>19</v>
      </c>
      <c r="F1002" s="199" t="s">
        <v>1037</v>
      </c>
      <c r="G1002" s="196"/>
      <c r="H1002" s="200">
        <v>60.5</v>
      </c>
      <c r="I1002" s="201"/>
      <c r="J1002" s="196"/>
      <c r="K1002" s="196"/>
      <c r="L1002" s="202"/>
      <c r="M1002" s="203"/>
      <c r="N1002" s="204"/>
      <c r="O1002" s="204"/>
      <c r="P1002" s="204"/>
      <c r="Q1002" s="204"/>
      <c r="R1002" s="204"/>
      <c r="S1002" s="204"/>
      <c r="T1002" s="205"/>
      <c r="AT1002" s="206" t="s">
        <v>195</v>
      </c>
      <c r="AU1002" s="206" t="s">
        <v>88</v>
      </c>
      <c r="AV1002" s="13" t="s">
        <v>88</v>
      </c>
      <c r="AW1002" s="13" t="s">
        <v>35</v>
      </c>
      <c r="AX1002" s="13" t="s">
        <v>78</v>
      </c>
      <c r="AY1002" s="206" t="s">
        <v>174</v>
      </c>
    </row>
    <row r="1003" spans="1:65" s="15" customFormat="1">
      <c r="B1003" s="231"/>
      <c r="C1003" s="232"/>
      <c r="D1003" s="197" t="s">
        <v>195</v>
      </c>
      <c r="E1003" s="233" t="s">
        <v>19</v>
      </c>
      <c r="F1003" s="234" t="s">
        <v>1038</v>
      </c>
      <c r="G1003" s="232"/>
      <c r="H1003" s="233" t="s">
        <v>19</v>
      </c>
      <c r="I1003" s="235"/>
      <c r="J1003" s="232"/>
      <c r="K1003" s="232"/>
      <c r="L1003" s="236"/>
      <c r="M1003" s="237"/>
      <c r="N1003" s="238"/>
      <c r="O1003" s="238"/>
      <c r="P1003" s="238"/>
      <c r="Q1003" s="238"/>
      <c r="R1003" s="238"/>
      <c r="S1003" s="238"/>
      <c r="T1003" s="239"/>
      <c r="AT1003" s="240" t="s">
        <v>195</v>
      </c>
      <c r="AU1003" s="240" t="s">
        <v>88</v>
      </c>
      <c r="AV1003" s="15" t="s">
        <v>86</v>
      </c>
      <c r="AW1003" s="15" t="s">
        <v>35</v>
      </c>
      <c r="AX1003" s="15" t="s">
        <v>78</v>
      </c>
      <c r="AY1003" s="240" t="s">
        <v>174</v>
      </c>
    </row>
    <row r="1004" spans="1:65" s="13" customFormat="1">
      <c r="B1004" s="195"/>
      <c r="C1004" s="196"/>
      <c r="D1004" s="197" t="s">
        <v>195</v>
      </c>
      <c r="E1004" s="198" t="s">
        <v>19</v>
      </c>
      <c r="F1004" s="199" t="s">
        <v>1037</v>
      </c>
      <c r="G1004" s="196"/>
      <c r="H1004" s="200">
        <v>60.5</v>
      </c>
      <c r="I1004" s="201"/>
      <c r="J1004" s="196"/>
      <c r="K1004" s="196"/>
      <c r="L1004" s="202"/>
      <c r="M1004" s="203"/>
      <c r="N1004" s="204"/>
      <c r="O1004" s="204"/>
      <c r="P1004" s="204"/>
      <c r="Q1004" s="204"/>
      <c r="R1004" s="204"/>
      <c r="S1004" s="204"/>
      <c r="T1004" s="205"/>
      <c r="AT1004" s="206" t="s">
        <v>195</v>
      </c>
      <c r="AU1004" s="206" t="s">
        <v>88</v>
      </c>
      <c r="AV1004" s="13" t="s">
        <v>88</v>
      </c>
      <c r="AW1004" s="13" t="s">
        <v>35</v>
      </c>
      <c r="AX1004" s="13" t="s">
        <v>78</v>
      </c>
      <c r="AY1004" s="206" t="s">
        <v>174</v>
      </c>
    </row>
    <row r="1005" spans="1:65" s="15" customFormat="1">
      <c r="B1005" s="231"/>
      <c r="C1005" s="232"/>
      <c r="D1005" s="197" t="s">
        <v>195</v>
      </c>
      <c r="E1005" s="233" t="s">
        <v>19</v>
      </c>
      <c r="F1005" s="234" t="s">
        <v>1039</v>
      </c>
      <c r="G1005" s="232"/>
      <c r="H1005" s="233" t="s">
        <v>19</v>
      </c>
      <c r="I1005" s="235"/>
      <c r="J1005" s="232"/>
      <c r="K1005" s="232"/>
      <c r="L1005" s="236"/>
      <c r="M1005" s="237"/>
      <c r="N1005" s="238"/>
      <c r="O1005" s="238"/>
      <c r="P1005" s="238"/>
      <c r="Q1005" s="238"/>
      <c r="R1005" s="238"/>
      <c r="S1005" s="238"/>
      <c r="T1005" s="239"/>
      <c r="AT1005" s="240" t="s">
        <v>195</v>
      </c>
      <c r="AU1005" s="240" t="s">
        <v>88</v>
      </c>
      <c r="AV1005" s="15" t="s">
        <v>86</v>
      </c>
      <c r="AW1005" s="15" t="s">
        <v>35</v>
      </c>
      <c r="AX1005" s="15" t="s">
        <v>78</v>
      </c>
      <c r="AY1005" s="240" t="s">
        <v>174</v>
      </c>
    </row>
    <row r="1006" spans="1:65" s="13" customFormat="1">
      <c r="B1006" s="195"/>
      <c r="C1006" s="196"/>
      <c r="D1006" s="197" t="s">
        <v>195</v>
      </c>
      <c r="E1006" s="198" t="s">
        <v>19</v>
      </c>
      <c r="F1006" s="199" t="s">
        <v>1040</v>
      </c>
      <c r="G1006" s="196"/>
      <c r="H1006" s="200">
        <v>17.7</v>
      </c>
      <c r="I1006" s="201"/>
      <c r="J1006" s="196"/>
      <c r="K1006" s="196"/>
      <c r="L1006" s="202"/>
      <c r="M1006" s="203"/>
      <c r="N1006" s="204"/>
      <c r="O1006" s="204"/>
      <c r="P1006" s="204"/>
      <c r="Q1006" s="204"/>
      <c r="R1006" s="204"/>
      <c r="S1006" s="204"/>
      <c r="T1006" s="205"/>
      <c r="AT1006" s="206" t="s">
        <v>195</v>
      </c>
      <c r="AU1006" s="206" t="s">
        <v>88</v>
      </c>
      <c r="AV1006" s="13" t="s">
        <v>88</v>
      </c>
      <c r="AW1006" s="13" t="s">
        <v>35</v>
      </c>
      <c r="AX1006" s="13" t="s">
        <v>78</v>
      </c>
      <c r="AY1006" s="206" t="s">
        <v>174</v>
      </c>
    </row>
    <row r="1007" spans="1:65" s="14" customFormat="1">
      <c r="B1007" s="207"/>
      <c r="C1007" s="208"/>
      <c r="D1007" s="197" t="s">
        <v>195</v>
      </c>
      <c r="E1007" s="209" t="s">
        <v>19</v>
      </c>
      <c r="F1007" s="210" t="s">
        <v>198</v>
      </c>
      <c r="G1007" s="208"/>
      <c r="H1007" s="211">
        <v>156.5</v>
      </c>
      <c r="I1007" s="212"/>
      <c r="J1007" s="208"/>
      <c r="K1007" s="208"/>
      <c r="L1007" s="213"/>
      <c r="M1007" s="214"/>
      <c r="N1007" s="215"/>
      <c r="O1007" s="215"/>
      <c r="P1007" s="215"/>
      <c r="Q1007" s="215"/>
      <c r="R1007" s="215"/>
      <c r="S1007" s="215"/>
      <c r="T1007" s="216"/>
      <c r="AT1007" s="217" t="s">
        <v>195</v>
      </c>
      <c r="AU1007" s="217" t="s">
        <v>88</v>
      </c>
      <c r="AV1007" s="14" t="s">
        <v>181</v>
      </c>
      <c r="AW1007" s="14" t="s">
        <v>35</v>
      </c>
      <c r="AX1007" s="14" t="s">
        <v>86</v>
      </c>
      <c r="AY1007" s="217" t="s">
        <v>174</v>
      </c>
    </row>
    <row r="1008" spans="1:65" s="2" customFormat="1" ht="33" customHeight="1">
      <c r="A1008" s="37"/>
      <c r="B1008" s="38"/>
      <c r="C1008" s="218" t="s">
        <v>1382</v>
      </c>
      <c r="D1008" s="218" t="s">
        <v>233</v>
      </c>
      <c r="E1008" s="219" t="s">
        <v>1383</v>
      </c>
      <c r="F1008" s="220" t="s">
        <v>1384</v>
      </c>
      <c r="G1008" s="221" t="s">
        <v>111</v>
      </c>
      <c r="H1008" s="222">
        <v>172.15</v>
      </c>
      <c r="I1008" s="223"/>
      <c r="J1008" s="224">
        <f>ROUND(I1008*H1008,2)</f>
        <v>0</v>
      </c>
      <c r="K1008" s="220" t="s">
        <v>180</v>
      </c>
      <c r="L1008" s="225"/>
      <c r="M1008" s="226" t="s">
        <v>19</v>
      </c>
      <c r="N1008" s="227" t="s">
        <v>49</v>
      </c>
      <c r="O1008" s="67"/>
      <c r="P1008" s="186">
        <f>O1008*H1008</f>
        <v>0</v>
      </c>
      <c r="Q1008" s="186">
        <v>3.2000000000000002E-3</v>
      </c>
      <c r="R1008" s="186">
        <f>Q1008*H1008</f>
        <v>0.55088000000000004</v>
      </c>
      <c r="S1008" s="186">
        <v>0</v>
      </c>
      <c r="T1008" s="187">
        <f>S1008*H1008</f>
        <v>0</v>
      </c>
      <c r="U1008" s="37"/>
      <c r="V1008" s="37"/>
      <c r="W1008" s="37"/>
      <c r="X1008" s="37"/>
      <c r="Y1008" s="37"/>
      <c r="Z1008" s="37"/>
      <c r="AA1008" s="37"/>
      <c r="AB1008" s="37"/>
      <c r="AC1008" s="37"/>
      <c r="AD1008" s="37"/>
      <c r="AE1008" s="37"/>
      <c r="AR1008" s="188" t="s">
        <v>355</v>
      </c>
      <c r="AT1008" s="188" t="s">
        <v>233</v>
      </c>
      <c r="AU1008" s="188" t="s">
        <v>88</v>
      </c>
      <c r="AY1008" s="20" t="s">
        <v>174</v>
      </c>
      <c r="BE1008" s="189">
        <f>IF(N1008="základní",J1008,0)</f>
        <v>0</v>
      </c>
      <c r="BF1008" s="189">
        <f>IF(N1008="snížená",J1008,0)</f>
        <v>0</v>
      </c>
      <c r="BG1008" s="189">
        <f>IF(N1008="zákl. přenesená",J1008,0)</f>
        <v>0</v>
      </c>
      <c r="BH1008" s="189">
        <f>IF(N1008="sníž. přenesená",J1008,0)</f>
        <v>0</v>
      </c>
      <c r="BI1008" s="189">
        <f>IF(N1008="nulová",J1008,0)</f>
        <v>0</v>
      </c>
      <c r="BJ1008" s="20" t="s">
        <v>86</v>
      </c>
      <c r="BK1008" s="189">
        <f>ROUND(I1008*H1008,2)</f>
        <v>0</v>
      </c>
      <c r="BL1008" s="20" t="s">
        <v>267</v>
      </c>
      <c r="BM1008" s="188" t="s">
        <v>1385</v>
      </c>
    </row>
    <row r="1009" spans="1:65" s="13" customFormat="1">
      <c r="B1009" s="195"/>
      <c r="C1009" s="196"/>
      <c r="D1009" s="197" t="s">
        <v>195</v>
      </c>
      <c r="E1009" s="196"/>
      <c r="F1009" s="199" t="s">
        <v>1386</v>
      </c>
      <c r="G1009" s="196"/>
      <c r="H1009" s="200">
        <v>172.15</v>
      </c>
      <c r="I1009" s="201"/>
      <c r="J1009" s="196"/>
      <c r="K1009" s="196"/>
      <c r="L1009" s="202"/>
      <c r="M1009" s="203"/>
      <c r="N1009" s="204"/>
      <c r="O1009" s="204"/>
      <c r="P1009" s="204"/>
      <c r="Q1009" s="204"/>
      <c r="R1009" s="204"/>
      <c r="S1009" s="204"/>
      <c r="T1009" s="205"/>
      <c r="AT1009" s="206" t="s">
        <v>195</v>
      </c>
      <c r="AU1009" s="206" t="s">
        <v>88</v>
      </c>
      <c r="AV1009" s="13" t="s">
        <v>88</v>
      </c>
      <c r="AW1009" s="13" t="s">
        <v>4</v>
      </c>
      <c r="AX1009" s="13" t="s">
        <v>86</v>
      </c>
      <c r="AY1009" s="206" t="s">
        <v>174</v>
      </c>
    </row>
    <row r="1010" spans="1:65" s="2" customFormat="1" ht="21.75" customHeight="1">
      <c r="A1010" s="37"/>
      <c r="B1010" s="38"/>
      <c r="C1010" s="177" t="s">
        <v>1387</v>
      </c>
      <c r="D1010" s="177" t="s">
        <v>176</v>
      </c>
      <c r="E1010" s="178" t="s">
        <v>1388</v>
      </c>
      <c r="F1010" s="179" t="s">
        <v>1389</v>
      </c>
      <c r="G1010" s="180" t="s">
        <v>236</v>
      </c>
      <c r="H1010" s="181">
        <v>101.044</v>
      </c>
      <c r="I1010" s="182"/>
      <c r="J1010" s="183">
        <f>ROUND(I1010*H1010,2)</f>
        <v>0</v>
      </c>
      <c r="K1010" s="179" t="s">
        <v>180</v>
      </c>
      <c r="L1010" s="42"/>
      <c r="M1010" s="184" t="s">
        <v>19</v>
      </c>
      <c r="N1010" s="185" t="s">
        <v>49</v>
      </c>
      <c r="O1010" s="67"/>
      <c r="P1010" s="186">
        <f>O1010*H1010</f>
        <v>0</v>
      </c>
      <c r="Q1010" s="186">
        <v>1.0000000000000001E-5</v>
      </c>
      <c r="R1010" s="186">
        <f>Q1010*H1010</f>
        <v>1.01044E-3</v>
      </c>
      <c r="S1010" s="186">
        <v>0</v>
      </c>
      <c r="T1010" s="187">
        <f>S1010*H1010</f>
        <v>0</v>
      </c>
      <c r="U1010" s="37"/>
      <c r="V1010" s="37"/>
      <c r="W1010" s="37"/>
      <c r="X1010" s="37"/>
      <c r="Y1010" s="37"/>
      <c r="Z1010" s="37"/>
      <c r="AA1010" s="37"/>
      <c r="AB1010" s="37"/>
      <c r="AC1010" s="37"/>
      <c r="AD1010" s="37"/>
      <c r="AE1010" s="37"/>
      <c r="AR1010" s="188" t="s">
        <v>267</v>
      </c>
      <c r="AT1010" s="188" t="s">
        <v>176</v>
      </c>
      <c r="AU1010" s="188" t="s">
        <v>88</v>
      </c>
      <c r="AY1010" s="20" t="s">
        <v>174</v>
      </c>
      <c r="BE1010" s="189">
        <f>IF(N1010="základní",J1010,0)</f>
        <v>0</v>
      </c>
      <c r="BF1010" s="189">
        <f>IF(N1010="snížená",J1010,0)</f>
        <v>0</v>
      </c>
      <c r="BG1010" s="189">
        <f>IF(N1010="zákl. přenesená",J1010,0)</f>
        <v>0</v>
      </c>
      <c r="BH1010" s="189">
        <f>IF(N1010="sníž. přenesená",J1010,0)</f>
        <v>0</v>
      </c>
      <c r="BI1010" s="189">
        <f>IF(N1010="nulová",J1010,0)</f>
        <v>0</v>
      </c>
      <c r="BJ1010" s="20" t="s">
        <v>86</v>
      </c>
      <c r="BK1010" s="189">
        <f>ROUND(I1010*H1010,2)</f>
        <v>0</v>
      </c>
      <c r="BL1010" s="20" t="s">
        <v>267</v>
      </c>
      <c r="BM1010" s="188" t="s">
        <v>1390</v>
      </c>
    </row>
    <row r="1011" spans="1:65" s="2" customFormat="1">
      <c r="A1011" s="37"/>
      <c r="B1011" s="38"/>
      <c r="C1011" s="39"/>
      <c r="D1011" s="190" t="s">
        <v>183</v>
      </c>
      <c r="E1011" s="39"/>
      <c r="F1011" s="191" t="s">
        <v>1391</v>
      </c>
      <c r="G1011" s="39"/>
      <c r="H1011" s="39"/>
      <c r="I1011" s="192"/>
      <c r="J1011" s="39"/>
      <c r="K1011" s="39"/>
      <c r="L1011" s="42"/>
      <c r="M1011" s="193"/>
      <c r="N1011" s="194"/>
      <c r="O1011" s="67"/>
      <c r="P1011" s="67"/>
      <c r="Q1011" s="67"/>
      <c r="R1011" s="67"/>
      <c r="S1011" s="67"/>
      <c r="T1011" s="68"/>
      <c r="U1011" s="37"/>
      <c r="V1011" s="37"/>
      <c r="W1011" s="37"/>
      <c r="X1011" s="37"/>
      <c r="Y1011" s="37"/>
      <c r="Z1011" s="37"/>
      <c r="AA1011" s="37"/>
      <c r="AB1011" s="37"/>
      <c r="AC1011" s="37"/>
      <c r="AD1011" s="37"/>
      <c r="AE1011" s="37"/>
      <c r="AT1011" s="20" t="s">
        <v>183</v>
      </c>
      <c r="AU1011" s="20" t="s">
        <v>88</v>
      </c>
    </row>
    <row r="1012" spans="1:65" s="15" customFormat="1">
      <c r="B1012" s="231"/>
      <c r="C1012" s="232"/>
      <c r="D1012" s="197" t="s">
        <v>195</v>
      </c>
      <c r="E1012" s="233" t="s">
        <v>19</v>
      </c>
      <c r="F1012" s="234" t="s">
        <v>1034</v>
      </c>
      <c r="G1012" s="232"/>
      <c r="H1012" s="233" t="s">
        <v>19</v>
      </c>
      <c r="I1012" s="235"/>
      <c r="J1012" s="232"/>
      <c r="K1012" s="232"/>
      <c r="L1012" s="236"/>
      <c r="M1012" s="237"/>
      <c r="N1012" s="238"/>
      <c r="O1012" s="238"/>
      <c r="P1012" s="238"/>
      <c r="Q1012" s="238"/>
      <c r="R1012" s="238"/>
      <c r="S1012" s="238"/>
      <c r="T1012" s="239"/>
      <c r="AT1012" s="240" t="s">
        <v>195</v>
      </c>
      <c r="AU1012" s="240" t="s">
        <v>88</v>
      </c>
      <c r="AV1012" s="15" t="s">
        <v>86</v>
      </c>
      <c r="AW1012" s="15" t="s">
        <v>35</v>
      </c>
      <c r="AX1012" s="15" t="s">
        <v>78</v>
      </c>
      <c r="AY1012" s="240" t="s">
        <v>174</v>
      </c>
    </row>
    <row r="1013" spans="1:65" s="13" customFormat="1">
      <c r="B1013" s="195"/>
      <c r="C1013" s="196"/>
      <c r="D1013" s="197" t="s">
        <v>195</v>
      </c>
      <c r="E1013" s="198" t="s">
        <v>19</v>
      </c>
      <c r="F1013" s="199" t="s">
        <v>1366</v>
      </c>
      <c r="G1013" s="196"/>
      <c r="H1013" s="200">
        <v>19.152000000000001</v>
      </c>
      <c r="I1013" s="201"/>
      <c r="J1013" s="196"/>
      <c r="K1013" s="196"/>
      <c r="L1013" s="202"/>
      <c r="M1013" s="203"/>
      <c r="N1013" s="204"/>
      <c r="O1013" s="204"/>
      <c r="P1013" s="204"/>
      <c r="Q1013" s="204"/>
      <c r="R1013" s="204"/>
      <c r="S1013" s="204"/>
      <c r="T1013" s="205"/>
      <c r="AT1013" s="206" t="s">
        <v>195</v>
      </c>
      <c r="AU1013" s="206" t="s">
        <v>88</v>
      </c>
      <c r="AV1013" s="13" t="s">
        <v>88</v>
      </c>
      <c r="AW1013" s="13" t="s">
        <v>35</v>
      </c>
      <c r="AX1013" s="13" t="s">
        <v>78</v>
      </c>
      <c r="AY1013" s="206" t="s">
        <v>174</v>
      </c>
    </row>
    <row r="1014" spans="1:65" s="15" customFormat="1">
      <c r="B1014" s="231"/>
      <c r="C1014" s="232"/>
      <c r="D1014" s="197" t="s">
        <v>195</v>
      </c>
      <c r="E1014" s="233" t="s">
        <v>19</v>
      </c>
      <c r="F1014" s="234" t="s">
        <v>1036</v>
      </c>
      <c r="G1014" s="232"/>
      <c r="H1014" s="233" t="s">
        <v>19</v>
      </c>
      <c r="I1014" s="235"/>
      <c r="J1014" s="232"/>
      <c r="K1014" s="232"/>
      <c r="L1014" s="236"/>
      <c r="M1014" s="237"/>
      <c r="N1014" s="238"/>
      <c r="O1014" s="238"/>
      <c r="P1014" s="238"/>
      <c r="Q1014" s="238"/>
      <c r="R1014" s="238"/>
      <c r="S1014" s="238"/>
      <c r="T1014" s="239"/>
      <c r="AT1014" s="240" t="s">
        <v>195</v>
      </c>
      <c r="AU1014" s="240" t="s">
        <v>88</v>
      </c>
      <c r="AV1014" s="15" t="s">
        <v>86</v>
      </c>
      <c r="AW1014" s="15" t="s">
        <v>35</v>
      </c>
      <c r="AX1014" s="15" t="s">
        <v>78</v>
      </c>
      <c r="AY1014" s="240" t="s">
        <v>174</v>
      </c>
    </row>
    <row r="1015" spans="1:65" s="13" customFormat="1">
      <c r="B1015" s="195"/>
      <c r="C1015" s="196"/>
      <c r="D1015" s="197" t="s">
        <v>195</v>
      </c>
      <c r="E1015" s="198" t="s">
        <v>19</v>
      </c>
      <c r="F1015" s="199" t="s">
        <v>1367</v>
      </c>
      <c r="G1015" s="196"/>
      <c r="H1015" s="200">
        <v>31.41</v>
      </c>
      <c r="I1015" s="201"/>
      <c r="J1015" s="196"/>
      <c r="K1015" s="196"/>
      <c r="L1015" s="202"/>
      <c r="M1015" s="203"/>
      <c r="N1015" s="204"/>
      <c r="O1015" s="204"/>
      <c r="P1015" s="204"/>
      <c r="Q1015" s="204"/>
      <c r="R1015" s="204"/>
      <c r="S1015" s="204"/>
      <c r="T1015" s="205"/>
      <c r="AT1015" s="206" t="s">
        <v>195</v>
      </c>
      <c r="AU1015" s="206" t="s">
        <v>88</v>
      </c>
      <c r="AV1015" s="13" t="s">
        <v>88</v>
      </c>
      <c r="AW1015" s="13" t="s">
        <v>35</v>
      </c>
      <c r="AX1015" s="13" t="s">
        <v>78</v>
      </c>
      <c r="AY1015" s="206" t="s">
        <v>174</v>
      </c>
    </row>
    <row r="1016" spans="1:65" s="15" customFormat="1">
      <c r="B1016" s="231"/>
      <c r="C1016" s="232"/>
      <c r="D1016" s="197" t="s">
        <v>195</v>
      </c>
      <c r="E1016" s="233" t="s">
        <v>19</v>
      </c>
      <c r="F1016" s="234" t="s">
        <v>1038</v>
      </c>
      <c r="G1016" s="232"/>
      <c r="H1016" s="233" t="s">
        <v>19</v>
      </c>
      <c r="I1016" s="235"/>
      <c r="J1016" s="232"/>
      <c r="K1016" s="232"/>
      <c r="L1016" s="236"/>
      <c r="M1016" s="237"/>
      <c r="N1016" s="238"/>
      <c r="O1016" s="238"/>
      <c r="P1016" s="238"/>
      <c r="Q1016" s="238"/>
      <c r="R1016" s="238"/>
      <c r="S1016" s="238"/>
      <c r="T1016" s="239"/>
      <c r="AT1016" s="240" t="s">
        <v>195</v>
      </c>
      <c r="AU1016" s="240" t="s">
        <v>88</v>
      </c>
      <c r="AV1016" s="15" t="s">
        <v>86</v>
      </c>
      <c r="AW1016" s="15" t="s">
        <v>35</v>
      </c>
      <c r="AX1016" s="15" t="s">
        <v>78</v>
      </c>
      <c r="AY1016" s="240" t="s">
        <v>174</v>
      </c>
    </row>
    <row r="1017" spans="1:65" s="13" customFormat="1">
      <c r="B1017" s="195"/>
      <c r="C1017" s="196"/>
      <c r="D1017" s="197" t="s">
        <v>195</v>
      </c>
      <c r="E1017" s="198" t="s">
        <v>19</v>
      </c>
      <c r="F1017" s="199" t="s">
        <v>1367</v>
      </c>
      <c r="G1017" s="196"/>
      <c r="H1017" s="200">
        <v>31.41</v>
      </c>
      <c r="I1017" s="201"/>
      <c r="J1017" s="196"/>
      <c r="K1017" s="196"/>
      <c r="L1017" s="202"/>
      <c r="M1017" s="203"/>
      <c r="N1017" s="204"/>
      <c r="O1017" s="204"/>
      <c r="P1017" s="204"/>
      <c r="Q1017" s="204"/>
      <c r="R1017" s="204"/>
      <c r="S1017" s="204"/>
      <c r="T1017" s="205"/>
      <c r="AT1017" s="206" t="s">
        <v>195</v>
      </c>
      <c r="AU1017" s="206" t="s">
        <v>88</v>
      </c>
      <c r="AV1017" s="13" t="s">
        <v>88</v>
      </c>
      <c r="AW1017" s="13" t="s">
        <v>35</v>
      </c>
      <c r="AX1017" s="13" t="s">
        <v>78</v>
      </c>
      <c r="AY1017" s="206" t="s">
        <v>174</v>
      </c>
    </row>
    <row r="1018" spans="1:65" s="15" customFormat="1">
      <c r="B1018" s="231"/>
      <c r="C1018" s="232"/>
      <c r="D1018" s="197" t="s">
        <v>195</v>
      </c>
      <c r="E1018" s="233" t="s">
        <v>19</v>
      </c>
      <c r="F1018" s="234" t="s">
        <v>1039</v>
      </c>
      <c r="G1018" s="232"/>
      <c r="H1018" s="233" t="s">
        <v>19</v>
      </c>
      <c r="I1018" s="235"/>
      <c r="J1018" s="232"/>
      <c r="K1018" s="232"/>
      <c r="L1018" s="236"/>
      <c r="M1018" s="237"/>
      <c r="N1018" s="238"/>
      <c r="O1018" s="238"/>
      <c r="P1018" s="238"/>
      <c r="Q1018" s="238"/>
      <c r="R1018" s="238"/>
      <c r="S1018" s="238"/>
      <c r="T1018" s="239"/>
      <c r="AT1018" s="240" t="s">
        <v>195</v>
      </c>
      <c r="AU1018" s="240" t="s">
        <v>88</v>
      </c>
      <c r="AV1018" s="15" t="s">
        <v>86</v>
      </c>
      <c r="AW1018" s="15" t="s">
        <v>35</v>
      </c>
      <c r="AX1018" s="15" t="s">
        <v>78</v>
      </c>
      <c r="AY1018" s="240" t="s">
        <v>174</v>
      </c>
    </row>
    <row r="1019" spans="1:65" s="13" customFormat="1">
      <c r="B1019" s="195"/>
      <c r="C1019" s="196"/>
      <c r="D1019" s="197" t="s">
        <v>195</v>
      </c>
      <c r="E1019" s="198" t="s">
        <v>19</v>
      </c>
      <c r="F1019" s="199" t="s">
        <v>1368</v>
      </c>
      <c r="G1019" s="196"/>
      <c r="H1019" s="200">
        <v>19.071999999999999</v>
      </c>
      <c r="I1019" s="201"/>
      <c r="J1019" s="196"/>
      <c r="K1019" s="196"/>
      <c r="L1019" s="202"/>
      <c r="M1019" s="203"/>
      <c r="N1019" s="204"/>
      <c r="O1019" s="204"/>
      <c r="P1019" s="204"/>
      <c r="Q1019" s="204"/>
      <c r="R1019" s="204"/>
      <c r="S1019" s="204"/>
      <c r="T1019" s="205"/>
      <c r="AT1019" s="206" t="s">
        <v>195</v>
      </c>
      <c r="AU1019" s="206" t="s">
        <v>88</v>
      </c>
      <c r="AV1019" s="13" t="s">
        <v>88</v>
      </c>
      <c r="AW1019" s="13" t="s">
        <v>35</v>
      </c>
      <c r="AX1019" s="13" t="s">
        <v>78</v>
      </c>
      <c r="AY1019" s="206" t="s">
        <v>174</v>
      </c>
    </row>
    <row r="1020" spans="1:65" s="14" customFormat="1">
      <c r="B1020" s="207"/>
      <c r="C1020" s="208"/>
      <c r="D1020" s="197" t="s">
        <v>195</v>
      </c>
      <c r="E1020" s="209" t="s">
        <v>19</v>
      </c>
      <c r="F1020" s="210" t="s">
        <v>198</v>
      </c>
      <c r="G1020" s="208"/>
      <c r="H1020" s="211">
        <v>101.044</v>
      </c>
      <c r="I1020" s="212"/>
      <c r="J1020" s="208"/>
      <c r="K1020" s="208"/>
      <c r="L1020" s="213"/>
      <c r="M1020" s="214"/>
      <c r="N1020" s="215"/>
      <c r="O1020" s="215"/>
      <c r="P1020" s="215"/>
      <c r="Q1020" s="215"/>
      <c r="R1020" s="215"/>
      <c r="S1020" s="215"/>
      <c r="T1020" s="216"/>
      <c r="AT1020" s="217" t="s">
        <v>195</v>
      </c>
      <c r="AU1020" s="217" t="s">
        <v>88</v>
      </c>
      <c r="AV1020" s="14" t="s">
        <v>181</v>
      </c>
      <c r="AW1020" s="14" t="s">
        <v>35</v>
      </c>
      <c r="AX1020" s="14" t="s">
        <v>86</v>
      </c>
      <c r="AY1020" s="217" t="s">
        <v>174</v>
      </c>
    </row>
    <row r="1021" spans="1:65" s="2" customFormat="1" ht="16.5" customHeight="1">
      <c r="A1021" s="37"/>
      <c r="B1021" s="38"/>
      <c r="C1021" s="218" t="s">
        <v>1392</v>
      </c>
      <c r="D1021" s="218" t="s">
        <v>233</v>
      </c>
      <c r="E1021" s="219" t="s">
        <v>1393</v>
      </c>
      <c r="F1021" s="220" t="s">
        <v>1394</v>
      </c>
      <c r="G1021" s="221" t="s">
        <v>236</v>
      </c>
      <c r="H1021" s="222">
        <v>103.065</v>
      </c>
      <c r="I1021" s="223"/>
      <c r="J1021" s="224">
        <f>ROUND(I1021*H1021,2)</f>
        <v>0</v>
      </c>
      <c r="K1021" s="220" t="s">
        <v>180</v>
      </c>
      <c r="L1021" s="225"/>
      <c r="M1021" s="226" t="s">
        <v>19</v>
      </c>
      <c r="N1021" s="227" t="s">
        <v>49</v>
      </c>
      <c r="O1021" s="67"/>
      <c r="P1021" s="186">
        <f>O1021*H1021</f>
        <v>0</v>
      </c>
      <c r="Q1021" s="186">
        <v>2.2000000000000001E-4</v>
      </c>
      <c r="R1021" s="186">
        <f>Q1021*H1021</f>
        <v>2.2674300000000001E-2</v>
      </c>
      <c r="S1021" s="186">
        <v>0</v>
      </c>
      <c r="T1021" s="187">
        <f>S1021*H1021</f>
        <v>0</v>
      </c>
      <c r="U1021" s="37"/>
      <c r="V1021" s="37"/>
      <c r="W1021" s="37"/>
      <c r="X1021" s="37"/>
      <c r="Y1021" s="37"/>
      <c r="Z1021" s="37"/>
      <c r="AA1021" s="37"/>
      <c r="AB1021" s="37"/>
      <c r="AC1021" s="37"/>
      <c r="AD1021" s="37"/>
      <c r="AE1021" s="37"/>
      <c r="AR1021" s="188" t="s">
        <v>355</v>
      </c>
      <c r="AT1021" s="188" t="s">
        <v>233</v>
      </c>
      <c r="AU1021" s="188" t="s">
        <v>88</v>
      </c>
      <c r="AY1021" s="20" t="s">
        <v>174</v>
      </c>
      <c r="BE1021" s="189">
        <f>IF(N1021="základní",J1021,0)</f>
        <v>0</v>
      </c>
      <c r="BF1021" s="189">
        <f>IF(N1021="snížená",J1021,0)</f>
        <v>0</v>
      </c>
      <c r="BG1021" s="189">
        <f>IF(N1021="zákl. přenesená",J1021,0)</f>
        <v>0</v>
      </c>
      <c r="BH1021" s="189">
        <f>IF(N1021="sníž. přenesená",J1021,0)</f>
        <v>0</v>
      </c>
      <c r="BI1021" s="189">
        <f>IF(N1021="nulová",J1021,0)</f>
        <v>0</v>
      </c>
      <c r="BJ1021" s="20" t="s">
        <v>86</v>
      </c>
      <c r="BK1021" s="189">
        <f>ROUND(I1021*H1021,2)</f>
        <v>0</v>
      </c>
      <c r="BL1021" s="20" t="s">
        <v>267</v>
      </c>
      <c r="BM1021" s="188" t="s">
        <v>1395</v>
      </c>
    </row>
    <row r="1022" spans="1:65" s="13" customFormat="1">
      <c r="B1022" s="195"/>
      <c r="C1022" s="196"/>
      <c r="D1022" s="197" t="s">
        <v>195</v>
      </c>
      <c r="E1022" s="196"/>
      <c r="F1022" s="199" t="s">
        <v>1396</v>
      </c>
      <c r="G1022" s="196"/>
      <c r="H1022" s="200">
        <v>103.065</v>
      </c>
      <c r="I1022" s="201"/>
      <c r="J1022" s="196"/>
      <c r="K1022" s="196"/>
      <c r="L1022" s="202"/>
      <c r="M1022" s="203"/>
      <c r="N1022" s="204"/>
      <c r="O1022" s="204"/>
      <c r="P1022" s="204"/>
      <c r="Q1022" s="204"/>
      <c r="R1022" s="204"/>
      <c r="S1022" s="204"/>
      <c r="T1022" s="205"/>
      <c r="AT1022" s="206" t="s">
        <v>195</v>
      </c>
      <c r="AU1022" s="206" t="s">
        <v>88</v>
      </c>
      <c r="AV1022" s="13" t="s">
        <v>88</v>
      </c>
      <c r="AW1022" s="13" t="s">
        <v>4</v>
      </c>
      <c r="AX1022" s="13" t="s">
        <v>86</v>
      </c>
      <c r="AY1022" s="206" t="s">
        <v>174</v>
      </c>
    </row>
    <row r="1023" spans="1:65" s="2" customFormat="1" ht="24.15" customHeight="1">
      <c r="A1023" s="37"/>
      <c r="B1023" s="38"/>
      <c r="C1023" s="177" t="s">
        <v>1397</v>
      </c>
      <c r="D1023" s="177" t="s">
        <v>176</v>
      </c>
      <c r="E1023" s="178" t="s">
        <v>1398</v>
      </c>
      <c r="F1023" s="179" t="s">
        <v>1399</v>
      </c>
      <c r="G1023" s="180" t="s">
        <v>111</v>
      </c>
      <c r="H1023" s="181">
        <v>156.5</v>
      </c>
      <c r="I1023" s="182"/>
      <c r="J1023" s="183">
        <f>ROUND(I1023*H1023,2)</f>
        <v>0</v>
      </c>
      <c r="K1023" s="179" t="s">
        <v>180</v>
      </c>
      <c r="L1023" s="42"/>
      <c r="M1023" s="184" t="s">
        <v>19</v>
      </c>
      <c r="N1023" s="185" t="s">
        <v>49</v>
      </c>
      <c r="O1023" s="67"/>
      <c r="P1023" s="186">
        <f>O1023*H1023</f>
        <v>0</v>
      </c>
      <c r="Q1023" s="186">
        <v>0</v>
      </c>
      <c r="R1023" s="186">
        <f>Q1023*H1023</f>
        <v>0</v>
      </c>
      <c r="S1023" s="186">
        <v>0</v>
      </c>
      <c r="T1023" s="187">
        <f>S1023*H1023</f>
        <v>0</v>
      </c>
      <c r="U1023" s="37"/>
      <c r="V1023" s="37"/>
      <c r="W1023" s="37"/>
      <c r="X1023" s="37"/>
      <c r="Y1023" s="37"/>
      <c r="Z1023" s="37"/>
      <c r="AA1023" s="37"/>
      <c r="AB1023" s="37"/>
      <c r="AC1023" s="37"/>
      <c r="AD1023" s="37"/>
      <c r="AE1023" s="37"/>
      <c r="AR1023" s="188" t="s">
        <v>267</v>
      </c>
      <c r="AT1023" s="188" t="s">
        <v>176</v>
      </c>
      <c r="AU1023" s="188" t="s">
        <v>88</v>
      </c>
      <c r="AY1023" s="20" t="s">
        <v>174</v>
      </c>
      <c r="BE1023" s="189">
        <f>IF(N1023="základní",J1023,0)</f>
        <v>0</v>
      </c>
      <c r="BF1023" s="189">
        <f>IF(N1023="snížená",J1023,0)</f>
        <v>0</v>
      </c>
      <c r="BG1023" s="189">
        <f>IF(N1023="zákl. přenesená",J1023,0)</f>
        <v>0</v>
      </c>
      <c r="BH1023" s="189">
        <f>IF(N1023="sníž. přenesená",J1023,0)</f>
        <v>0</v>
      </c>
      <c r="BI1023" s="189">
        <f>IF(N1023="nulová",J1023,0)</f>
        <v>0</v>
      </c>
      <c r="BJ1023" s="20" t="s">
        <v>86</v>
      </c>
      <c r="BK1023" s="189">
        <f>ROUND(I1023*H1023,2)</f>
        <v>0</v>
      </c>
      <c r="BL1023" s="20" t="s">
        <v>267</v>
      </c>
      <c r="BM1023" s="188" t="s">
        <v>1400</v>
      </c>
    </row>
    <row r="1024" spans="1:65" s="2" customFormat="1">
      <c r="A1024" s="37"/>
      <c r="B1024" s="38"/>
      <c r="C1024" s="39"/>
      <c r="D1024" s="190" t="s">
        <v>183</v>
      </c>
      <c r="E1024" s="39"/>
      <c r="F1024" s="191" t="s">
        <v>1401</v>
      </c>
      <c r="G1024" s="39"/>
      <c r="H1024" s="39"/>
      <c r="I1024" s="192"/>
      <c r="J1024" s="39"/>
      <c r="K1024" s="39"/>
      <c r="L1024" s="42"/>
      <c r="M1024" s="193"/>
      <c r="N1024" s="194"/>
      <c r="O1024" s="67"/>
      <c r="P1024" s="67"/>
      <c r="Q1024" s="67"/>
      <c r="R1024" s="67"/>
      <c r="S1024" s="67"/>
      <c r="T1024" s="68"/>
      <c r="U1024" s="37"/>
      <c r="V1024" s="37"/>
      <c r="W1024" s="37"/>
      <c r="X1024" s="37"/>
      <c r="Y1024" s="37"/>
      <c r="Z1024" s="37"/>
      <c r="AA1024" s="37"/>
      <c r="AB1024" s="37"/>
      <c r="AC1024" s="37"/>
      <c r="AD1024" s="37"/>
      <c r="AE1024" s="37"/>
      <c r="AT1024" s="20" t="s">
        <v>183</v>
      </c>
      <c r="AU1024" s="20" t="s">
        <v>88</v>
      </c>
    </row>
    <row r="1025" spans="1:65" s="15" customFormat="1">
      <c r="B1025" s="231"/>
      <c r="C1025" s="232"/>
      <c r="D1025" s="197" t="s">
        <v>195</v>
      </c>
      <c r="E1025" s="233" t="s">
        <v>19</v>
      </c>
      <c r="F1025" s="234" t="s">
        <v>1034</v>
      </c>
      <c r="G1025" s="232"/>
      <c r="H1025" s="233" t="s">
        <v>19</v>
      </c>
      <c r="I1025" s="235"/>
      <c r="J1025" s="232"/>
      <c r="K1025" s="232"/>
      <c r="L1025" s="236"/>
      <c r="M1025" s="237"/>
      <c r="N1025" s="238"/>
      <c r="O1025" s="238"/>
      <c r="P1025" s="238"/>
      <c r="Q1025" s="238"/>
      <c r="R1025" s="238"/>
      <c r="S1025" s="238"/>
      <c r="T1025" s="239"/>
      <c r="AT1025" s="240" t="s">
        <v>195</v>
      </c>
      <c r="AU1025" s="240" t="s">
        <v>88</v>
      </c>
      <c r="AV1025" s="15" t="s">
        <v>86</v>
      </c>
      <c r="AW1025" s="15" t="s">
        <v>35</v>
      </c>
      <c r="AX1025" s="15" t="s">
        <v>78</v>
      </c>
      <c r="AY1025" s="240" t="s">
        <v>174</v>
      </c>
    </row>
    <row r="1026" spans="1:65" s="13" customFormat="1">
      <c r="B1026" s="195"/>
      <c r="C1026" s="196"/>
      <c r="D1026" s="197" t="s">
        <v>195</v>
      </c>
      <c r="E1026" s="198" t="s">
        <v>19</v>
      </c>
      <c r="F1026" s="199" t="s">
        <v>1035</v>
      </c>
      <c r="G1026" s="196"/>
      <c r="H1026" s="200">
        <v>17.8</v>
      </c>
      <c r="I1026" s="201"/>
      <c r="J1026" s="196"/>
      <c r="K1026" s="196"/>
      <c r="L1026" s="202"/>
      <c r="M1026" s="203"/>
      <c r="N1026" s="204"/>
      <c r="O1026" s="204"/>
      <c r="P1026" s="204"/>
      <c r="Q1026" s="204"/>
      <c r="R1026" s="204"/>
      <c r="S1026" s="204"/>
      <c r="T1026" s="205"/>
      <c r="AT1026" s="206" t="s">
        <v>195</v>
      </c>
      <c r="AU1026" s="206" t="s">
        <v>88</v>
      </c>
      <c r="AV1026" s="13" t="s">
        <v>88</v>
      </c>
      <c r="AW1026" s="13" t="s">
        <v>35</v>
      </c>
      <c r="AX1026" s="13" t="s">
        <v>78</v>
      </c>
      <c r="AY1026" s="206" t="s">
        <v>174</v>
      </c>
    </row>
    <row r="1027" spans="1:65" s="15" customFormat="1">
      <c r="B1027" s="231"/>
      <c r="C1027" s="232"/>
      <c r="D1027" s="197" t="s">
        <v>195</v>
      </c>
      <c r="E1027" s="233" t="s">
        <v>19</v>
      </c>
      <c r="F1027" s="234" t="s">
        <v>1036</v>
      </c>
      <c r="G1027" s="232"/>
      <c r="H1027" s="233" t="s">
        <v>19</v>
      </c>
      <c r="I1027" s="235"/>
      <c r="J1027" s="232"/>
      <c r="K1027" s="232"/>
      <c r="L1027" s="236"/>
      <c r="M1027" s="237"/>
      <c r="N1027" s="238"/>
      <c r="O1027" s="238"/>
      <c r="P1027" s="238"/>
      <c r="Q1027" s="238"/>
      <c r="R1027" s="238"/>
      <c r="S1027" s="238"/>
      <c r="T1027" s="239"/>
      <c r="AT1027" s="240" t="s">
        <v>195</v>
      </c>
      <c r="AU1027" s="240" t="s">
        <v>88</v>
      </c>
      <c r="AV1027" s="15" t="s">
        <v>86</v>
      </c>
      <c r="AW1027" s="15" t="s">
        <v>35</v>
      </c>
      <c r="AX1027" s="15" t="s">
        <v>78</v>
      </c>
      <c r="AY1027" s="240" t="s">
        <v>174</v>
      </c>
    </row>
    <row r="1028" spans="1:65" s="13" customFormat="1">
      <c r="B1028" s="195"/>
      <c r="C1028" s="196"/>
      <c r="D1028" s="197" t="s">
        <v>195</v>
      </c>
      <c r="E1028" s="198" t="s">
        <v>19</v>
      </c>
      <c r="F1028" s="199" t="s">
        <v>1037</v>
      </c>
      <c r="G1028" s="196"/>
      <c r="H1028" s="200">
        <v>60.5</v>
      </c>
      <c r="I1028" s="201"/>
      <c r="J1028" s="196"/>
      <c r="K1028" s="196"/>
      <c r="L1028" s="202"/>
      <c r="M1028" s="203"/>
      <c r="N1028" s="204"/>
      <c r="O1028" s="204"/>
      <c r="P1028" s="204"/>
      <c r="Q1028" s="204"/>
      <c r="R1028" s="204"/>
      <c r="S1028" s="204"/>
      <c r="T1028" s="205"/>
      <c r="AT1028" s="206" t="s">
        <v>195</v>
      </c>
      <c r="AU1028" s="206" t="s">
        <v>88</v>
      </c>
      <c r="AV1028" s="13" t="s">
        <v>88</v>
      </c>
      <c r="AW1028" s="13" t="s">
        <v>35</v>
      </c>
      <c r="AX1028" s="13" t="s">
        <v>78</v>
      </c>
      <c r="AY1028" s="206" t="s">
        <v>174</v>
      </c>
    </row>
    <row r="1029" spans="1:65" s="15" customFormat="1">
      <c r="B1029" s="231"/>
      <c r="C1029" s="232"/>
      <c r="D1029" s="197" t="s">
        <v>195</v>
      </c>
      <c r="E1029" s="233" t="s">
        <v>19</v>
      </c>
      <c r="F1029" s="234" t="s">
        <v>1038</v>
      </c>
      <c r="G1029" s="232"/>
      <c r="H1029" s="233" t="s">
        <v>19</v>
      </c>
      <c r="I1029" s="235"/>
      <c r="J1029" s="232"/>
      <c r="K1029" s="232"/>
      <c r="L1029" s="236"/>
      <c r="M1029" s="237"/>
      <c r="N1029" s="238"/>
      <c r="O1029" s="238"/>
      <c r="P1029" s="238"/>
      <c r="Q1029" s="238"/>
      <c r="R1029" s="238"/>
      <c r="S1029" s="238"/>
      <c r="T1029" s="239"/>
      <c r="AT1029" s="240" t="s">
        <v>195</v>
      </c>
      <c r="AU1029" s="240" t="s">
        <v>88</v>
      </c>
      <c r="AV1029" s="15" t="s">
        <v>86</v>
      </c>
      <c r="AW1029" s="15" t="s">
        <v>35</v>
      </c>
      <c r="AX1029" s="15" t="s">
        <v>78</v>
      </c>
      <c r="AY1029" s="240" t="s">
        <v>174</v>
      </c>
    </row>
    <row r="1030" spans="1:65" s="13" customFormat="1">
      <c r="B1030" s="195"/>
      <c r="C1030" s="196"/>
      <c r="D1030" s="197" t="s">
        <v>195</v>
      </c>
      <c r="E1030" s="198" t="s">
        <v>19</v>
      </c>
      <c r="F1030" s="199" t="s">
        <v>1037</v>
      </c>
      <c r="G1030" s="196"/>
      <c r="H1030" s="200">
        <v>60.5</v>
      </c>
      <c r="I1030" s="201"/>
      <c r="J1030" s="196"/>
      <c r="K1030" s="196"/>
      <c r="L1030" s="202"/>
      <c r="M1030" s="203"/>
      <c r="N1030" s="204"/>
      <c r="O1030" s="204"/>
      <c r="P1030" s="204"/>
      <c r="Q1030" s="204"/>
      <c r="R1030" s="204"/>
      <c r="S1030" s="204"/>
      <c r="T1030" s="205"/>
      <c r="AT1030" s="206" t="s">
        <v>195</v>
      </c>
      <c r="AU1030" s="206" t="s">
        <v>88</v>
      </c>
      <c r="AV1030" s="13" t="s">
        <v>88</v>
      </c>
      <c r="AW1030" s="13" t="s">
        <v>35</v>
      </c>
      <c r="AX1030" s="13" t="s">
        <v>78</v>
      </c>
      <c r="AY1030" s="206" t="s">
        <v>174</v>
      </c>
    </row>
    <row r="1031" spans="1:65" s="15" customFormat="1">
      <c r="B1031" s="231"/>
      <c r="C1031" s="232"/>
      <c r="D1031" s="197" t="s">
        <v>195</v>
      </c>
      <c r="E1031" s="233" t="s">
        <v>19</v>
      </c>
      <c r="F1031" s="234" t="s">
        <v>1039</v>
      </c>
      <c r="G1031" s="232"/>
      <c r="H1031" s="233" t="s">
        <v>19</v>
      </c>
      <c r="I1031" s="235"/>
      <c r="J1031" s="232"/>
      <c r="K1031" s="232"/>
      <c r="L1031" s="236"/>
      <c r="M1031" s="237"/>
      <c r="N1031" s="238"/>
      <c r="O1031" s="238"/>
      <c r="P1031" s="238"/>
      <c r="Q1031" s="238"/>
      <c r="R1031" s="238"/>
      <c r="S1031" s="238"/>
      <c r="T1031" s="239"/>
      <c r="AT1031" s="240" t="s">
        <v>195</v>
      </c>
      <c r="AU1031" s="240" t="s">
        <v>88</v>
      </c>
      <c r="AV1031" s="15" t="s">
        <v>86</v>
      </c>
      <c r="AW1031" s="15" t="s">
        <v>35</v>
      </c>
      <c r="AX1031" s="15" t="s">
        <v>78</v>
      </c>
      <c r="AY1031" s="240" t="s">
        <v>174</v>
      </c>
    </row>
    <row r="1032" spans="1:65" s="13" customFormat="1">
      <c r="B1032" s="195"/>
      <c r="C1032" s="196"/>
      <c r="D1032" s="197" t="s">
        <v>195</v>
      </c>
      <c r="E1032" s="198" t="s">
        <v>19</v>
      </c>
      <c r="F1032" s="199" t="s">
        <v>1040</v>
      </c>
      <c r="G1032" s="196"/>
      <c r="H1032" s="200">
        <v>17.7</v>
      </c>
      <c r="I1032" s="201"/>
      <c r="J1032" s="196"/>
      <c r="K1032" s="196"/>
      <c r="L1032" s="202"/>
      <c r="M1032" s="203"/>
      <c r="N1032" s="204"/>
      <c r="O1032" s="204"/>
      <c r="P1032" s="204"/>
      <c r="Q1032" s="204"/>
      <c r="R1032" s="204"/>
      <c r="S1032" s="204"/>
      <c r="T1032" s="205"/>
      <c r="AT1032" s="206" t="s">
        <v>195</v>
      </c>
      <c r="AU1032" s="206" t="s">
        <v>88</v>
      </c>
      <c r="AV1032" s="13" t="s">
        <v>88</v>
      </c>
      <c r="AW1032" s="13" t="s">
        <v>35</v>
      </c>
      <c r="AX1032" s="13" t="s">
        <v>78</v>
      </c>
      <c r="AY1032" s="206" t="s">
        <v>174</v>
      </c>
    </row>
    <row r="1033" spans="1:65" s="14" customFormat="1">
      <c r="B1033" s="207"/>
      <c r="C1033" s="208"/>
      <c r="D1033" s="197" t="s">
        <v>195</v>
      </c>
      <c r="E1033" s="209" t="s">
        <v>19</v>
      </c>
      <c r="F1033" s="210" t="s">
        <v>198</v>
      </c>
      <c r="G1033" s="208"/>
      <c r="H1033" s="211">
        <v>156.5</v>
      </c>
      <c r="I1033" s="212"/>
      <c r="J1033" s="208"/>
      <c r="K1033" s="208"/>
      <c r="L1033" s="213"/>
      <c r="M1033" s="214"/>
      <c r="N1033" s="215"/>
      <c r="O1033" s="215"/>
      <c r="P1033" s="215"/>
      <c r="Q1033" s="215"/>
      <c r="R1033" s="215"/>
      <c r="S1033" s="215"/>
      <c r="T1033" s="216"/>
      <c r="AT1033" s="217" t="s">
        <v>195</v>
      </c>
      <c r="AU1033" s="217" t="s">
        <v>88</v>
      </c>
      <c r="AV1033" s="14" t="s">
        <v>181</v>
      </c>
      <c r="AW1033" s="14" t="s">
        <v>35</v>
      </c>
      <c r="AX1033" s="14" t="s">
        <v>86</v>
      </c>
      <c r="AY1033" s="217" t="s">
        <v>174</v>
      </c>
    </row>
    <row r="1034" spans="1:65" s="2" customFormat="1" ht="49.05" customHeight="1">
      <c r="A1034" s="37"/>
      <c r="B1034" s="38"/>
      <c r="C1034" s="177" t="s">
        <v>1402</v>
      </c>
      <c r="D1034" s="177" t="s">
        <v>176</v>
      </c>
      <c r="E1034" s="178" t="s">
        <v>1403</v>
      </c>
      <c r="F1034" s="179" t="s">
        <v>1404</v>
      </c>
      <c r="G1034" s="180" t="s">
        <v>677</v>
      </c>
      <c r="H1034" s="241"/>
      <c r="I1034" s="182"/>
      <c r="J1034" s="183">
        <f>ROUND(I1034*H1034,2)</f>
        <v>0</v>
      </c>
      <c r="K1034" s="179" t="s">
        <v>180</v>
      </c>
      <c r="L1034" s="42"/>
      <c r="M1034" s="184" t="s">
        <v>19</v>
      </c>
      <c r="N1034" s="185" t="s">
        <v>49</v>
      </c>
      <c r="O1034" s="67"/>
      <c r="P1034" s="186">
        <f>O1034*H1034</f>
        <v>0</v>
      </c>
      <c r="Q1034" s="186">
        <v>0</v>
      </c>
      <c r="R1034" s="186">
        <f>Q1034*H1034</f>
        <v>0</v>
      </c>
      <c r="S1034" s="186">
        <v>0</v>
      </c>
      <c r="T1034" s="187">
        <f>S1034*H1034</f>
        <v>0</v>
      </c>
      <c r="U1034" s="37"/>
      <c r="V1034" s="37"/>
      <c r="W1034" s="37"/>
      <c r="X1034" s="37"/>
      <c r="Y1034" s="37"/>
      <c r="Z1034" s="37"/>
      <c r="AA1034" s="37"/>
      <c r="AB1034" s="37"/>
      <c r="AC1034" s="37"/>
      <c r="AD1034" s="37"/>
      <c r="AE1034" s="37"/>
      <c r="AR1034" s="188" t="s">
        <v>267</v>
      </c>
      <c r="AT1034" s="188" t="s">
        <v>176</v>
      </c>
      <c r="AU1034" s="188" t="s">
        <v>88</v>
      </c>
      <c r="AY1034" s="20" t="s">
        <v>174</v>
      </c>
      <c r="BE1034" s="189">
        <f>IF(N1034="základní",J1034,0)</f>
        <v>0</v>
      </c>
      <c r="BF1034" s="189">
        <f>IF(N1034="snížená",J1034,0)</f>
        <v>0</v>
      </c>
      <c r="BG1034" s="189">
        <f>IF(N1034="zákl. přenesená",J1034,0)</f>
        <v>0</v>
      </c>
      <c r="BH1034" s="189">
        <f>IF(N1034="sníž. přenesená",J1034,0)</f>
        <v>0</v>
      </c>
      <c r="BI1034" s="189">
        <f>IF(N1034="nulová",J1034,0)</f>
        <v>0</v>
      </c>
      <c r="BJ1034" s="20" t="s">
        <v>86</v>
      </c>
      <c r="BK1034" s="189">
        <f>ROUND(I1034*H1034,2)</f>
        <v>0</v>
      </c>
      <c r="BL1034" s="20" t="s">
        <v>267</v>
      </c>
      <c r="BM1034" s="188" t="s">
        <v>1405</v>
      </c>
    </row>
    <row r="1035" spans="1:65" s="2" customFormat="1">
      <c r="A1035" s="37"/>
      <c r="B1035" s="38"/>
      <c r="C1035" s="39"/>
      <c r="D1035" s="190" t="s">
        <v>183</v>
      </c>
      <c r="E1035" s="39"/>
      <c r="F1035" s="191" t="s">
        <v>1406</v>
      </c>
      <c r="G1035" s="39"/>
      <c r="H1035" s="39"/>
      <c r="I1035" s="192"/>
      <c r="J1035" s="39"/>
      <c r="K1035" s="39"/>
      <c r="L1035" s="42"/>
      <c r="M1035" s="193"/>
      <c r="N1035" s="194"/>
      <c r="O1035" s="67"/>
      <c r="P1035" s="67"/>
      <c r="Q1035" s="67"/>
      <c r="R1035" s="67"/>
      <c r="S1035" s="67"/>
      <c r="T1035" s="68"/>
      <c r="U1035" s="37"/>
      <c r="V1035" s="37"/>
      <c r="W1035" s="37"/>
      <c r="X1035" s="37"/>
      <c r="Y1035" s="37"/>
      <c r="Z1035" s="37"/>
      <c r="AA1035" s="37"/>
      <c r="AB1035" s="37"/>
      <c r="AC1035" s="37"/>
      <c r="AD1035" s="37"/>
      <c r="AE1035" s="37"/>
      <c r="AT1035" s="20" t="s">
        <v>183</v>
      </c>
      <c r="AU1035" s="20" t="s">
        <v>88</v>
      </c>
    </row>
    <row r="1036" spans="1:65" s="12" customFormat="1" ht="22.8" customHeight="1">
      <c r="B1036" s="161"/>
      <c r="C1036" s="162"/>
      <c r="D1036" s="163" t="s">
        <v>77</v>
      </c>
      <c r="E1036" s="175" t="s">
        <v>1407</v>
      </c>
      <c r="F1036" s="175" t="s">
        <v>1408</v>
      </c>
      <c r="G1036" s="162"/>
      <c r="H1036" s="162"/>
      <c r="I1036" s="165"/>
      <c r="J1036" s="176">
        <f>BK1036</f>
        <v>0</v>
      </c>
      <c r="K1036" s="162"/>
      <c r="L1036" s="167"/>
      <c r="M1036" s="168"/>
      <c r="N1036" s="169"/>
      <c r="O1036" s="169"/>
      <c r="P1036" s="170">
        <f>SUM(P1037:P1064)</f>
        <v>0</v>
      </c>
      <c r="Q1036" s="169"/>
      <c r="R1036" s="170">
        <f>SUM(R1037:R1064)</f>
        <v>0.22709050000000003</v>
      </c>
      <c r="S1036" s="169"/>
      <c r="T1036" s="171">
        <f>SUM(T1037:T1064)</f>
        <v>0</v>
      </c>
      <c r="AR1036" s="172" t="s">
        <v>88</v>
      </c>
      <c r="AT1036" s="173" t="s">
        <v>77</v>
      </c>
      <c r="AU1036" s="173" t="s">
        <v>86</v>
      </c>
      <c r="AY1036" s="172" t="s">
        <v>174</v>
      </c>
      <c r="BK1036" s="174">
        <f>SUM(BK1037:BK1064)</f>
        <v>0</v>
      </c>
    </row>
    <row r="1037" spans="1:65" s="2" customFormat="1" ht="24.15" customHeight="1">
      <c r="A1037" s="37"/>
      <c r="B1037" s="38"/>
      <c r="C1037" s="177" t="s">
        <v>1409</v>
      </c>
      <c r="D1037" s="177" t="s">
        <v>176</v>
      </c>
      <c r="E1037" s="178" t="s">
        <v>1410</v>
      </c>
      <c r="F1037" s="179" t="s">
        <v>1411</v>
      </c>
      <c r="G1037" s="180" t="s">
        <v>111</v>
      </c>
      <c r="H1037" s="181">
        <v>10.85</v>
      </c>
      <c r="I1037" s="182"/>
      <c r="J1037" s="183">
        <f>ROUND(I1037*H1037,2)</f>
        <v>0</v>
      </c>
      <c r="K1037" s="179" t="s">
        <v>180</v>
      </c>
      <c r="L1037" s="42"/>
      <c r="M1037" s="184" t="s">
        <v>19</v>
      </c>
      <c r="N1037" s="185" t="s">
        <v>49</v>
      </c>
      <c r="O1037" s="67"/>
      <c r="P1037" s="186">
        <f>O1037*H1037</f>
        <v>0</v>
      </c>
      <c r="Q1037" s="186">
        <v>1.5E-3</v>
      </c>
      <c r="R1037" s="186">
        <f>Q1037*H1037</f>
        <v>1.6275000000000001E-2</v>
      </c>
      <c r="S1037" s="186">
        <v>0</v>
      </c>
      <c r="T1037" s="187">
        <f>S1037*H1037</f>
        <v>0</v>
      </c>
      <c r="U1037" s="37"/>
      <c r="V1037" s="37"/>
      <c r="W1037" s="37"/>
      <c r="X1037" s="37"/>
      <c r="Y1037" s="37"/>
      <c r="Z1037" s="37"/>
      <c r="AA1037" s="37"/>
      <c r="AB1037" s="37"/>
      <c r="AC1037" s="37"/>
      <c r="AD1037" s="37"/>
      <c r="AE1037" s="37"/>
      <c r="AR1037" s="188" t="s">
        <v>267</v>
      </c>
      <c r="AT1037" s="188" t="s">
        <v>176</v>
      </c>
      <c r="AU1037" s="188" t="s">
        <v>88</v>
      </c>
      <c r="AY1037" s="20" t="s">
        <v>174</v>
      </c>
      <c r="BE1037" s="189">
        <f>IF(N1037="základní",J1037,0)</f>
        <v>0</v>
      </c>
      <c r="BF1037" s="189">
        <f>IF(N1037="snížená",J1037,0)</f>
        <v>0</v>
      </c>
      <c r="BG1037" s="189">
        <f>IF(N1037="zákl. přenesená",J1037,0)</f>
        <v>0</v>
      </c>
      <c r="BH1037" s="189">
        <f>IF(N1037="sníž. přenesená",J1037,0)</f>
        <v>0</v>
      </c>
      <c r="BI1037" s="189">
        <f>IF(N1037="nulová",J1037,0)</f>
        <v>0</v>
      </c>
      <c r="BJ1037" s="20" t="s">
        <v>86</v>
      </c>
      <c r="BK1037" s="189">
        <f>ROUND(I1037*H1037,2)</f>
        <v>0</v>
      </c>
      <c r="BL1037" s="20" t="s">
        <v>267</v>
      </c>
      <c r="BM1037" s="188" t="s">
        <v>1412</v>
      </c>
    </row>
    <row r="1038" spans="1:65" s="2" customFormat="1">
      <c r="A1038" s="37"/>
      <c r="B1038" s="38"/>
      <c r="C1038" s="39"/>
      <c r="D1038" s="190" t="s">
        <v>183</v>
      </c>
      <c r="E1038" s="39"/>
      <c r="F1038" s="191" t="s">
        <v>1413</v>
      </c>
      <c r="G1038" s="39"/>
      <c r="H1038" s="39"/>
      <c r="I1038" s="192"/>
      <c r="J1038" s="39"/>
      <c r="K1038" s="39"/>
      <c r="L1038" s="42"/>
      <c r="M1038" s="193"/>
      <c r="N1038" s="194"/>
      <c r="O1038" s="67"/>
      <c r="P1038" s="67"/>
      <c r="Q1038" s="67"/>
      <c r="R1038" s="67"/>
      <c r="S1038" s="67"/>
      <c r="T1038" s="68"/>
      <c r="U1038" s="37"/>
      <c r="V1038" s="37"/>
      <c r="W1038" s="37"/>
      <c r="X1038" s="37"/>
      <c r="Y1038" s="37"/>
      <c r="Z1038" s="37"/>
      <c r="AA1038" s="37"/>
      <c r="AB1038" s="37"/>
      <c r="AC1038" s="37"/>
      <c r="AD1038" s="37"/>
      <c r="AE1038" s="37"/>
      <c r="AT1038" s="20" t="s">
        <v>183</v>
      </c>
      <c r="AU1038" s="20" t="s">
        <v>88</v>
      </c>
    </row>
    <row r="1039" spans="1:65" s="13" customFormat="1">
      <c r="B1039" s="195"/>
      <c r="C1039" s="196"/>
      <c r="D1039" s="197" t="s">
        <v>195</v>
      </c>
      <c r="E1039" s="198" t="s">
        <v>19</v>
      </c>
      <c r="F1039" s="199" t="s">
        <v>123</v>
      </c>
      <c r="G1039" s="196"/>
      <c r="H1039" s="200">
        <v>10.85</v>
      </c>
      <c r="I1039" s="201"/>
      <c r="J1039" s="196"/>
      <c r="K1039" s="196"/>
      <c r="L1039" s="202"/>
      <c r="M1039" s="203"/>
      <c r="N1039" s="204"/>
      <c r="O1039" s="204"/>
      <c r="P1039" s="204"/>
      <c r="Q1039" s="204"/>
      <c r="R1039" s="204"/>
      <c r="S1039" s="204"/>
      <c r="T1039" s="205"/>
      <c r="AT1039" s="206" t="s">
        <v>195</v>
      </c>
      <c r="AU1039" s="206" t="s">
        <v>88</v>
      </c>
      <c r="AV1039" s="13" t="s">
        <v>88</v>
      </c>
      <c r="AW1039" s="13" t="s">
        <v>35</v>
      </c>
      <c r="AX1039" s="13" t="s">
        <v>86</v>
      </c>
      <c r="AY1039" s="206" t="s">
        <v>174</v>
      </c>
    </row>
    <row r="1040" spans="1:65" s="2" customFormat="1">
      <c r="A1040" s="37"/>
      <c r="B1040" s="38"/>
      <c r="C1040" s="39"/>
      <c r="D1040" s="197" t="s">
        <v>360</v>
      </c>
      <c r="E1040" s="39"/>
      <c r="F1040" s="228" t="s">
        <v>1414</v>
      </c>
      <c r="G1040" s="39"/>
      <c r="H1040" s="39"/>
      <c r="I1040" s="39"/>
      <c r="J1040" s="39"/>
      <c r="K1040" s="39"/>
      <c r="L1040" s="42"/>
      <c r="M1040" s="193"/>
      <c r="N1040" s="194"/>
      <c r="O1040" s="67"/>
      <c r="P1040" s="67"/>
      <c r="Q1040" s="67"/>
      <c r="R1040" s="67"/>
      <c r="S1040" s="67"/>
      <c r="T1040" s="68"/>
      <c r="U1040" s="37"/>
      <c r="V1040" s="37"/>
      <c r="W1040" s="37"/>
      <c r="X1040" s="37"/>
      <c r="Y1040" s="37"/>
      <c r="Z1040" s="37"/>
      <c r="AA1040" s="37"/>
      <c r="AB1040" s="37"/>
      <c r="AC1040" s="37"/>
      <c r="AD1040" s="37"/>
      <c r="AE1040" s="37"/>
      <c r="AU1040" s="20" t="s">
        <v>88</v>
      </c>
    </row>
    <row r="1041" spans="1:65" s="2" customFormat="1">
      <c r="A1041" s="37"/>
      <c r="B1041" s="38"/>
      <c r="C1041" s="39"/>
      <c r="D1041" s="197" t="s">
        <v>360</v>
      </c>
      <c r="E1041" s="39"/>
      <c r="F1041" s="229" t="s">
        <v>1034</v>
      </c>
      <c r="G1041" s="39"/>
      <c r="H1041" s="230">
        <v>0</v>
      </c>
      <c r="I1041" s="39"/>
      <c r="J1041" s="39"/>
      <c r="K1041" s="39"/>
      <c r="L1041" s="42"/>
      <c r="M1041" s="193"/>
      <c r="N1041" s="194"/>
      <c r="O1041" s="67"/>
      <c r="P1041" s="67"/>
      <c r="Q1041" s="67"/>
      <c r="R1041" s="67"/>
      <c r="S1041" s="67"/>
      <c r="T1041" s="68"/>
      <c r="U1041" s="37"/>
      <c r="V1041" s="37"/>
      <c r="W1041" s="37"/>
      <c r="X1041" s="37"/>
      <c r="Y1041" s="37"/>
      <c r="Z1041" s="37"/>
      <c r="AA1041" s="37"/>
      <c r="AB1041" s="37"/>
      <c r="AC1041" s="37"/>
      <c r="AD1041" s="37"/>
      <c r="AE1041" s="37"/>
      <c r="AU1041" s="20" t="s">
        <v>88</v>
      </c>
    </row>
    <row r="1042" spans="1:65" s="2" customFormat="1">
      <c r="A1042" s="37"/>
      <c r="B1042" s="38"/>
      <c r="C1042" s="39"/>
      <c r="D1042" s="197" t="s">
        <v>360</v>
      </c>
      <c r="E1042" s="39"/>
      <c r="F1042" s="229" t="s">
        <v>1415</v>
      </c>
      <c r="G1042" s="39"/>
      <c r="H1042" s="230">
        <v>2.5449999999999999</v>
      </c>
      <c r="I1042" s="39"/>
      <c r="J1042" s="39"/>
      <c r="K1042" s="39"/>
      <c r="L1042" s="42"/>
      <c r="M1042" s="193"/>
      <c r="N1042" s="194"/>
      <c r="O1042" s="67"/>
      <c r="P1042" s="67"/>
      <c r="Q1042" s="67"/>
      <c r="R1042" s="67"/>
      <c r="S1042" s="67"/>
      <c r="T1042" s="68"/>
      <c r="U1042" s="37"/>
      <c r="V1042" s="37"/>
      <c r="W1042" s="37"/>
      <c r="X1042" s="37"/>
      <c r="Y1042" s="37"/>
      <c r="Z1042" s="37"/>
      <c r="AA1042" s="37"/>
      <c r="AB1042" s="37"/>
      <c r="AC1042" s="37"/>
      <c r="AD1042" s="37"/>
      <c r="AE1042" s="37"/>
      <c r="AU1042" s="20" t="s">
        <v>88</v>
      </c>
    </row>
    <row r="1043" spans="1:65" s="2" customFormat="1">
      <c r="A1043" s="37"/>
      <c r="B1043" s="38"/>
      <c r="C1043" s="39"/>
      <c r="D1043" s="197" t="s">
        <v>360</v>
      </c>
      <c r="E1043" s="39"/>
      <c r="F1043" s="229" t="s">
        <v>1036</v>
      </c>
      <c r="G1043" s="39"/>
      <c r="H1043" s="230">
        <v>0</v>
      </c>
      <c r="I1043" s="39"/>
      <c r="J1043" s="39"/>
      <c r="K1043" s="39"/>
      <c r="L1043" s="42"/>
      <c r="M1043" s="193"/>
      <c r="N1043" s="194"/>
      <c r="O1043" s="67"/>
      <c r="P1043" s="67"/>
      <c r="Q1043" s="67"/>
      <c r="R1043" s="67"/>
      <c r="S1043" s="67"/>
      <c r="T1043" s="68"/>
      <c r="U1043" s="37"/>
      <c r="V1043" s="37"/>
      <c r="W1043" s="37"/>
      <c r="X1043" s="37"/>
      <c r="Y1043" s="37"/>
      <c r="Z1043" s="37"/>
      <c r="AA1043" s="37"/>
      <c r="AB1043" s="37"/>
      <c r="AC1043" s="37"/>
      <c r="AD1043" s="37"/>
      <c r="AE1043" s="37"/>
      <c r="AU1043" s="20" t="s">
        <v>88</v>
      </c>
    </row>
    <row r="1044" spans="1:65" s="2" customFormat="1">
      <c r="A1044" s="37"/>
      <c r="B1044" s="38"/>
      <c r="C1044" s="39"/>
      <c r="D1044" s="197" t="s">
        <v>360</v>
      </c>
      <c r="E1044" s="39"/>
      <c r="F1044" s="229" t="s">
        <v>1416</v>
      </c>
      <c r="G1044" s="39"/>
      <c r="H1044" s="230">
        <v>3.06</v>
      </c>
      <c r="I1044" s="39"/>
      <c r="J1044" s="39"/>
      <c r="K1044" s="39"/>
      <c r="L1044" s="42"/>
      <c r="M1044" s="193"/>
      <c r="N1044" s="194"/>
      <c r="O1044" s="67"/>
      <c r="P1044" s="67"/>
      <c r="Q1044" s="67"/>
      <c r="R1044" s="67"/>
      <c r="S1044" s="67"/>
      <c r="T1044" s="68"/>
      <c r="U1044" s="37"/>
      <c r="V1044" s="37"/>
      <c r="W1044" s="37"/>
      <c r="X1044" s="37"/>
      <c r="Y1044" s="37"/>
      <c r="Z1044" s="37"/>
      <c r="AA1044" s="37"/>
      <c r="AB1044" s="37"/>
      <c r="AC1044" s="37"/>
      <c r="AD1044" s="37"/>
      <c r="AE1044" s="37"/>
      <c r="AU1044" s="20" t="s">
        <v>88</v>
      </c>
    </row>
    <row r="1045" spans="1:65" s="2" customFormat="1">
      <c r="A1045" s="37"/>
      <c r="B1045" s="38"/>
      <c r="C1045" s="39"/>
      <c r="D1045" s="197" t="s">
        <v>360</v>
      </c>
      <c r="E1045" s="39"/>
      <c r="F1045" s="229" t="s">
        <v>1038</v>
      </c>
      <c r="G1045" s="39"/>
      <c r="H1045" s="230">
        <v>0</v>
      </c>
      <c r="I1045" s="39"/>
      <c r="J1045" s="39"/>
      <c r="K1045" s="39"/>
      <c r="L1045" s="42"/>
      <c r="M1045" s="193"/>
      <c r="N1045" s="194"/>
      <c r="O1045" s="67"/>
      <c r="P1045" s="67"/>
      <c r="Q1045" s="67"/>
      <c r="R1045" s="67"/>
      <c r="S1045" s="67"/>
      <c r="T1045" s="68"/>
      <c r="U1045" s="37"/>
      <c r="V1045" s="37"/>
      <c r="W1045" s="37"/>
      <c r="X1045" s="37"/>
      <c r="Y1045" s="37"/>
      <c r="Z1045" s="37"/>
      <c r="AA1045" s="37"/>
      <c r="AB1045" s="37"/>
      <c r="AC1045" s="37"/>
      <c r="AD1045" s="37"/>
      <c r="AE1045" s="37"/>
      <c r="AU1045" s="20" t="s">
        <v>88</v>
      </c>
    </row>
    <row r="1046" spans="1:65" s="2" customFormat="1">
      <c r="A1046" s="37"/>
      <c r="B1046" s="38"/>
      <c r="C1046" s="39"/>
      <c r="D1046" s="197" t="s">
        <v>360</v>
      </c>
      <c r="E1046" s="39"/>
      <c r="F1046" s="229" t="s">
        <v>1417</v>
      </c>
      <c r="G1046" s="39"/>
      <c r="H1046" s="230">
        <v>2.7</v>
      </c>
      <c r="I1046" s="39"/>
      <c r="J1046" s="39"/>
      <c r="K1046" s="39"/>
      <c r="L1046" s="42"/>
      <c r="M1046" s="193"/>
      <c r="N1046" s="194"/>
      <c r="O1046" s="67"/>
      <c r="P1046" s="67"/>
      <c r="Q1046" s="67"/>
      <c r="R1046" s="67"/>
      <c r="S1046" s="67"/>
      <c r="T1046" s="68"/>
      <c r="U1046" s="37"/>
      <c r="V1046" s="37"/>
      <c r="W1046" s="37"/>
      <c r="X1046" s="37"/>
      <c r="Y1046" s="37"/>
      <c r="Z1046" s="37"/>
      <c r="AA1046" s="37"/>
      <c r="AB1046" s="37"/>
      <c r="AC1046" s="37"/>
      <c r="AD1046" s="37"/>
      <c r="AE1046" s="37"/>
      <c r="AU1046" s="20" t="s">
        <v>88</v>
      </c>
    </row>
    <row r="1047" spans="1:65" s="2" customFormat="1">
      <c r="A1047" s="37"/>
      <c r="B1047" s="38"/>
      <c r="C1047" s="39"/>
      <c r="D1047" s="197" t="s">
        <v>360</v>
      </c>
      <c r="E1047" s="39"/>
      <c r="F1047" s="229" t="s">
        <v>1039</v>
      </c>
      <c r="G1047" s="39"/>
      <c r="H1047" s="230">
        <v>0</v>
      </c>
      <c r="I1047" s="39"/>
      <c r="J1047" s="39"/>
      <c r="K1047" s="39"/>
      <c r="L1047" s="42"/>
      <c r="M1047" s="193"/>
      <c r="N1047" s="194"/>
      <c r="O1047" s="67"/>
      <c r="P1047" s="67"/>
      <c r="Q1047" s="67"/>
      <c r="R1047" s="67"/>
      <c r="S1047" s="67"/>
      <c r="T1047" s="68"/>
      <c r="U1047" s="37"/>
      <c r="V1047" s="37"/>
      <c r="W1047" s="37"/>
      <c r="X1047" s="37"/>
      <c r="Y1047" s="37"/>
      <c r="Z1047" s="37"/>
      <c r="AA1047" s="37"/>
      <c r="AB1047" s="37"/>
      <c r="AC1047" s="37"/>
      <c r="AD1047" s="37"/>
      <c r="AE1047" s="37"/>
      <c r="AU1047" s="20" t="s">
        <v>88</v>
      </c>
    </row>
    <row r="1048" spans="1:65" s="2" customFormat="1">
      <c r="A1048" s="37"/>
      <c r="B1048" s="38"/>
      <c r="C1048" s="39"/>
      <c r="D1048" s="197" t="s">
        <v>360</v>
      </c>
      <c r="E1048" s="39"/>
      <c r="F1048" s="229" t="s">
        <v>1415</v>
      </c>
      <c r="G1048" s="39"/>
      <c r="H1048" s="230">
        <v>2.5449999999999999</v>
      </c>
      <c r="I1048" s="39"/>
      <c r="J1048" s="39"/>
      <c r="K1048" s="39"/>
      <c r="L1048" s="42"/>
      <c r="M1048" s="193"/>
      <c r="N1048" s="194"/>
      <c r="O1048" s="67"/>
      <c r="P1048" s="67"/>
      <c r="Q1048" s="67"/>
      <c r="R1048" s="67"/>
      <c r="S1048" s="67"/>
      <c r="T1048" s="68"/>
      <c r="U1048" s="37"/>
      <c r="V1048" s="37"/>
      <c r="W1048" s="37"/>
      <c r="X1048" s="37"/>
      <c r="Y1048" s="37"/>
      <c r="Z1048" s="37"/>
      <c r="AA1048" s="37"/>
      <c r="AB1048" s="37"/>
      <c r="AC1048" s="37"/>
      <c r="AD1048" s="37"/>
      <c r="AE1048" s="37"/>
      <c r="AU1048" s="20" t="s">
        <v>88</v>
      </c>
    </row>
    <row r="1049" spans="1:65" s="2" customFormat="1">
      <c r="A1049" s="37"/>
      <c r="B1049" s="38"/>
      <c r="C1049" s="39"/>
      <c r="D1049" s="197" t="s">
        <v>360</v>
      </c>
      <c r="E1049" s="39"/>
      <c r="F1049" s="229" t="s">
        <v>198</v>
      </c>
      <c r="G1049" s="39"/>
      <c r="H1049" s="230">
        <v>10.85</v>
      </c>
      <c r="I1049" s="39"/>
      <c r="J1049" s="39"/>
      <c r="K1049" s="39"/>
      <c r="L1049" s="42"/>
      <c r="M1049" s="193"/>
      <c r="N1049" s="194"/>
      <c r="O1049" s="67"/>
      <c r="P1049" s="67"/>
      <c r="Q1049" s="67"/>
      <c r="R1049" s="67"/>
      <c r="S1049" s="67"/>
      <c r="T1049" s="68"/>
      <c r="U1049" s="37"/>
      <c r="V1049" s="37"/>
      <c r="W1049" s="37"/>
      <c r="X1049" s="37"/>
      <c r="Y1049" s="37"/>
      <c r="Z1049" s="37"/>
      <c r="AA1049" s="37"/>
      <c r="AB1049" s="37"/>
      <c r="AC1049" s="37"/>
      <c r="AD1049" s="37"/>
      <c r="AE1049" s="37"/>
      <c r="AU1049" s="20" t="s">
        <v>88</v>
      </c>
    </row>
    <row r="1050" spans="1:65" s="2" customFormat="1" ht="37.799999999999997" customHeight="1">
      <c r="A1050" s="37"/>
      <c r="B1050" s="38"/>
      <c r="C1050" s="177" t="s">
        <v>1418</v>
      </c>
      <c r="D1050" s="177" t="s">
        <v>176</v>
      </c>
      <c r="E1050" s="178" t="s">
        <v>1419</v>
      </c>
      <c r="F1050" s="179" t="s">
        <v>1420</v>
      </c>
      <c r="G1050" s="180" t="s">
        <v>111</v>
      </c>
      <c r="H1050" s="181">
        <v>10.85</v>
      </c>
      <c r="I1050" s="182"/>
      <c r="J1050" s="183">
        <f>ROUND(I1050*H1050,2)</f>
        <v>0</v>
      </c>
      <c r="K1050" s="179" t="s">
        <v>180</v>
      </c>
      <c r="L1050" s="42"/>
      <c r="M1050" s="184" t="s">
        <v>19</v>
      </c>
      <c r="N1050" s="185" t="s">
        <v>49</v>
      </c>
      <c r="O1050" s="67"/>
      <c r="P1050" s="186">
        <f>O1050*H1050</f>
        <v>0</v>
      </c>
      <c r="Q1050" s="186">
        <v>5.3499999999999997E-3</v>
      </c>
      <c r="R1050" s="186">
        <f>Q1050*H1050</f>
        <v>5.8047499999999995E-2</v>
      </c>
      <c r="S1050" s="186">
        <v>0</v>
      </c>
      <c r="T1050" s="187">
        <f>S1050*H1050</f>
        <v>0</v>
      </c>
      <c r="U1050" s="37"/>
      <c r="V1050" s="37"/>
      <c r="W1050" s="37"/>
      <c r="X1050" s="37"/>
      <c r="Y1050" s="37"/>
      <c r="Z1050" s="37"/>
      <c r="AA1050" s="37"/>
      <c r="AB1050" s="37"/>
      <c r="AC1050" s="37"/>
      <c r="AD1050" s="37"/>
      <c r="AE1050" s="37"/>
      <c r="AR1050" s="188" t="s">
        <v>267</v>
      </c>
      <c r="AT1050" s="188" t="s">
        <v>176</v>
      </c>
      <c r="AU1050" s="188" t="s">
        <v>88</v>
      </c>
      <c r="AY1050" s="20" t="s">
        <v>174</v>
      </c>
      <c r="BE1050" s="189">
        <f>IF(N1050="základní",J1050,0)</f>
        <v>0</v>
      </c>
      <c r="BF1050" s="189">
        <f>IF(N1050="snížená",J1050,0)</f>
        <v>0</v>
      </c>
      <c r="BG1050" s="189">
        <f>IF(N1050="zákl. přenesená",J1050,0)</f>
        <v>0</v>
      </c>
      <c r="BH1050" s="189">
        <f>IF(N1050="sníž. přenesená",J1050,0)</f>
        <v>0</v>
      </c>
      <c r="BI1050" s="189">
        <f>IF(N1050="nulová",J1050,0)</f>
        <v>0</v>
      </c>
      <c r="BJ1050" s="20" t="s">
        <v>86</v>
      </c>
      <c r="BK1050" s="189">
        <f>ROUND(I1050*H1050,2)</f>
        <v>0</v>
      </c>
      <c r="BL1050" s="20" t="s">
        <v>267</v>
      </c>
      <c r="BM1050" s="188" t="s">
        <v>1421</v>
      </c>
    </row>
    <row r="1051" spans="1:65" s="2" customFormat="1">
      <c r="A1051" s="37"/>
      <c r="B1051" s="38"/>
      <c r="C1051" s="39"/>
      <c r="D1051" s="190" t="s">
        <v>183</v>
      </c>
      <c r="E1051" s="39"/>
      <c r="F1051" s="191" t="s">
        <v>1422</v>
      </c>
      <c r="G1051" s="39"/>
      <c r="H1051" s="39"/>
      <c r="I1051" s="192"/>
      <c r="J1051" s="39"/>
      <c r="K1051" s="39"/>
      <c r="L1051" s="42"/>
      <c r="M1051" s="193"/>
      <c r="N1051" s="194"/>
      <c r="O1051" s="67"/>
      <c r="P1051" s="67"/>
      <c r="Q1051" s="67"/>
      <c r="R1051" s="67"/>
      <c r="S1051" s="67"/>
      <c r="T1051" s="68"/>
      <c r="U1051" s="37"/>
      <c r="V1051" s="37"/>
      <c r="W1051" s="37"/>
      <c r="X1051" s="37"/>
      <c r="Y1051" s="37"/>
      <c r="Z1051" s="37"/>
      <c r="AA1051" s="37"/>
      <c r="AB1051" s="37"/>
      <c r="AC1051" s="37"/>
      <c r="AD1051" s="37"/>
      <c r="AE1051" s="37"/>
      <c r="AT1051" s="20" t="s">
        <v>183</v>
      </c>
      <c r="AU1051" s="20" t="s">
        <v>88</v>
      </c>
    </row>
    <row r="1052" spans="1:65" s="15" customFormat="1">
      <c r="B1052" s="231"/>
      <c r="C1052" s="232"/>
      <c r="D1052" s="197" t="s">
        <v>195</v>
      </c>
      <c r="E1052" s="233" t="s">
        <v>19</v>
      </c>
      <c r="F1052" s="234" t="s">
        <v>1034</v>
      </c>
      <c r="G1052" s="232"/>
      <c r="H1052" s="233" t="s">
        <v>19</v>
      </c>
      <c r="I1052" s="235"/>
      <c r="J1052" s="232"/>
      <c r="K1052" s="232"/>
      <c r="L1052" s="236"/>
      <c r="M1052" s="237"/>
      <c r="N1052" s="238"/>
      <c r="O1052" s="238"/>
      <c r="P1052" s="238"/>
      <c r="Q1052" s="238"/>
      <c r="R1052" s="238"/>
      <c r="S1052" s="238"/>
      <c r="T1052" s="239"/>
      <c r="AT1052" s="240" t="s">
        <v>195</v>
      </c>
      <c r="AU1052" s="240" t="s">
        <v>88</v>
      </c>
      <c r="AV1052" s="15" t="s">
        <v>86</v>
      </c>
      <c r="AW1052" s="15" t="s">
        <v>35</v>
      </c>
      <c r="AX1052" s="15" t="s">
        <v>78</v>
      </c>
      <c r="AY1052" s="240" t="s">
        <v>174</v>
      </c>
    </row>
    <row r="1053" spans="1:65" s="13" customFormat="1">
      <c r="B1053" s="195"/>
      <c r="C1053" s="196"/>
      <c r="D1053" s="197" t="s">
        <v>195</v>
      </c>
      <c r="E1053" s="198" t="s">
        <v>19</v>
      </c>
      <c r="F1053" s="199" t="s">
        <v>1415</v>
      </c>
      <c r="G1053" s="196"/>
      <c r="H1053" s="200">
        <v>2.5449999999999999</v>
      </c>
      <c r="I1053" s="201"/>
      <c r="J1053" s="196"/>
      <c r="K1053" s="196"/>
      <c r="L1053" s="202"/>
      <c r="M1053" s="203"/>
      <c r="N1053" s="204"/>
      <c r="O1053" s="204"/>
      <c r="P1053" s="204"/>
      <c r="Q1053" s="204"/>
      <c r="R1053" s="204"/>
      <c r="S1053" s="204"/>
      <c r="T1053" s="205"/>
      <c r="AT1053" s="206" t="s">
        <v>195</v>
      </c>
      <c r="AU1053" s="206" t="s">
        <v>88</v>
      </c>
      <c r="AV1053" s="13" t="s">
        <v>88</v>
      </c>
      <c r="AW1053" s="13" t="s">
        <v>35</v>
      </c>
      <c r="AX1053" s="13" t="s">
        <v>78</v>
      </c>
      <c r="AY1053" s="206" t="s">
        <v>174</v>
      </c>
    </row>
    <row r="1054" spans="1:65" s="15" customFormat="1">
      <c r="B1054" s="231"/>
      <c r="C1054" s="232"/>
      <c r="D1054" s="197" t="s">
        <v>195</v>
      </c>
      <c r="E1054" s="233" t="s">
        <v>19</v>
      </c>
      <c r="F1054" s="234" t="s">
        <v>1036</v>
      </c>
      <c r="G1054" s="232"/>
      <c r="H1054" s="233" t="s">
        <v>19</v>
      </c>
      <c r="I1054" s="235"/>
      <c r="J1054" s="232"/>
      <c r="K1054" s="232"/>
      <c r="L1054" s="236"/>
      <c r="M1054" s="237"/>
      <c r="N1054" s="238"/>
      <c r="O1054" s="238"/>
      <c r="P1054" s="238"/>
      <c r="Q1054" s="238"/>
      <c r="R1054" s="238"/>
      <c r="S1054" s="238"/>
      <c r="T1054" s="239"/>
      <c r="AT1054" s="240" t="s">
        <v>195</v>
      </c>
      <c r="AU1054" s="240" t="s">
        <v>88</v>
      </c>
      <c r="AV1054" s="15" t="s">
        <v>86</v>
      </c>
      <c r="AW1054" s="15" t="s">
        <v>35</v>
      </c>
      <c r="AX1054" s="15" t="s">
        <v>78</v>
      </c>
      <c r="AY1054" s="240" t="s">
        <v>174</v>
      </c>
    </row>
    <row r="1055" spans="1:65" s="13" customFormat="1">
      <c r="B1055" s="195"/>
      <c r="C1055" s="196"/>
      <c r="D1055" s="197" t="s">
        <v>195</v>
      </c>
      <c r="E1055" s="198" t="s">
        <v>19</v>
      </c>
      <c r="F1055" s="199" t="s">
        <v>1416</v>
      </c>
      <c r="G1055" s="196"/>
      <c r="H1055" s="200">
        <v>3.06</v>
      </c>
      <c r="I1055" s="201"/>
      <c r="J1055" s="196"/>
      <c r="K1055" s="196"/>
      <c r="L1055" s="202"/>
      <c r="M1055" s="203"/>
      <c r="N1055" s="204"/>
      <c r="O1055" s="204"/>
      <c r="P1055" s="204"/>
      <c r="Q1055" s="204"/>
      <c r="R1055" s="204"/>
      <c r="S1055" s="204"/>
      <c r="T1055" s="205"/>
      <c r="AT1055" s="206" t="s">
        <v>195</v>
      </c>
      <c r="AU1055" s="206" t="s">
        <v>88</v>
      </c>
      <c r="AV1055" s="13" t="s">
        <v>88</v>
      </c>
      <c r="AW1055" s="13" t="s">
        <v>35</v>
      </c>
      <c r="AX1055" s="13" t="s">
        <v>78</v>
      </c>
      <c r="AY1055" s="206" t="s">
        <v>174</v>
      </c>
    </row>
    <row r="1056" spans="1:65" s="15" customFormat="1">
      <c r="B1056" s="231"/>
      <c r="C1056" s="232"/>
      <c r="D1056" s="197" t="s">
        <v>195</v>
      </c>
      <c r="E1056" s="233" t="s">
        <v>19</v>
      </c>
      <c r="F1056" s="234" t="s">
        <v>1038</v>
      </c>
      <c r="G1056" s="232"/>
      <c r="H1056" s="233" t="s">
        <v>19</v>
      </c>
      <c r="I1056" s="235"/>
      <c r="J1056" s="232"/>
      <c r="K1056" s="232"/>
      <c r="L1056" s="236"/>
      <c r="M1056" s="237"/>
      <c r="N1056" s="238"/>
      <c r="O1056" s="238"/>
      <c r="P1056" s="238"/>
      <c r="Q1056" s="238"/>
      <c r="R1056" s="238"/>
      <c r="S1056" s="238"/>
      <c r="T1056" s="239"/>
      <c r="AT1056" s="240" t="s">
        <v>195</v>
      </c>
      <c r="AU1056" s="240" t="s">
        <v>88</v>
      </c>
      <c r="AV1056" s="15" t="s">
        <v>86</v>
      </c>
      <c r="AW1056" s="15" t="s">
        <v>35</v>
      </c>
      <c r="AX1056" s="15" t="s">
        <v>78</v>
      </c>
      <c r="AY1056" s="240" t="s">
        <v>174</v>
      </c>
    </row>
    <row r="1057" spans="1:65" s="13" customFormat="1">
      <c r="B1057" s="195"/>
      <c r="C1057" s="196"/>
      <c r="D1057" s="197" t="s">
        <v>195</v>
      </c>
      <c r="E1057" s="198" t="s">
        <v>19</v>
      </c>
      <c r="F1057" s="199" t="s">
        <v>1417</v>
      </c>
      <c r="G1057" s="196"/>
      <c r="H1057" s="200">
        <v>2.7</v>
      </c>
      <c r="I1057" s="201"/>
      <c r="J1057" s="196"/>
      <c r="K1057" s="196"/>
      <c r="L1057" s="202"/>
      <c r="M1057" s="203"/>
      <c r="N1057" s="204"/>
      <c r="O1057" s="204"/>
      <c r="P1057" s="204"/>
      <c r="Q1057" s="204"/>
      <c r="R1057" s="204"/>
      <c r="S1057" s="204"/>
      <c r="T1057" s="205"/>
      <c r="AT1057" s="206" t="s">
        <v>195</v>
      </c>
      <c r="AU1057" s="206" t="s">
        <v>88</v>
      </c>
      <c r="AV1057" s="13" t="s">
        <v>88</v>
      </c>
      <c r="AW1057" s="13" t="s">
        <v>35</v>
      </c>
      <c r="AX1057" s="13" t="s">
        <v>78</v>
      </c>
      <c r="AY1057" s="206" t="s">
        <v>174</v>
      </c>
    </row>
    <row r="1058" spans="1:65" s="15" customFormat="1">
      <c r="B1058" s="231"/>
      <c r="C1058" s="232"/>
      <c r="D1058" s="197" t="s">
        <v>195</v>
      </c>
      <c r="E1058" s="233" t="s">
        <v>19</v>
      </c>
      <c r="F1058" s="234" t="s">
        <v>1039</v>
      </c>
      <c r="G1058" s="232"/>
      <c r="H1058" s="233" t="s">
        <v>19</v>
      </c>
      <c r="I1058" s="235"/>
      <c r="J1058" s="232"/>
      <c r="K1058" s="232"/>
      <c r="L1058" s="236"/>
      <c r="M1058" s="237"/>
      <c r="N1058" s="238"/>
      <c r="O1058" s="238"/>
      <c r="P1058" s="238"/>
      <c r="Q1058" s="238"/>
      <c r="R1058" s="238"/>
      <c r="S1058" s="238"/>
      <c r="T1058" s="239"/>
      <c r="AT1058" s="240" t="s">
        <v>195</v>
      </c>
      <c r="AU1058" s="240" t="s">
        <v>88</v>
      </c>
      <c r="AV1058" s="15" t="s">
        <v>86</v>
      </c>
      <c r="AW1058" s="15" t="s">
        <v>35</v>
      </c>
      <c r="AX1058" s="15" t="s">
        <v>78</v>
      </c>
      <c r="AY1058" s="240" t="s">
        <v>174</v>
      </c>
    </row>
    <row r="1059" spans="1:65" s="13" customFormat="1">
      <c r="B1059" s="195"/>
      <c r="C1059" s="196"/>
      <c r="D1059" s="197" t="s">
        <v>195</v>
      </c>
      <c r="E1059" s="198" t="s">
        <v>19</v>
      </c>
      <c r="F1059" s="199" t="s">
        <v>1415</v>
      </c>
      <c r="G1059" s="196"/>
      <c r="H1059" s="200">
        <v>2.5449999999999999</v>
      </c>
      <c r="I1059" s="201"/>
      <c r="J1059" s="196"/>
      <c r="K1059" s="196"/>
      <c r="L1059" s="202"/>
      <c r="M1059" s="203"/>
      <c r="N1059" s="204"/>
      <c r="O1059" s="204"/>
      <c r="P1059" s="204"/>
      <c r="Q1059" s="204"/>
      <c r="R1059" s="204"/>
      <c r="S1059" s="204"/>
      <c r="T1059" s="205"/>
      <c r="AT1059" s="206" t="s">
        <v>195</v>
      </c>
      <c r="AU1059" s="206" t="s">
        <v>88</v>
      </c>
      <c r="AV1059" s="13" t="s">
        <v>88</v>
      </c>
      <c r="AW1059" s="13" t="s">
        <v>35</v>
      </c>
      <c r="AX1059" s="13" t="s">
        <v>78</v>
      </c>
      <c r="AY1059" s="206" t="s">
        <v>174</v>
      </c>
    </row>
    <row r="1060" spans="1:65" s="14" customFormat="1">
      <c r="B1060" s="207"/>
      <c r="C1060" s="208"/>
      <c r="D1060" s="197" t="s">
        <v>195</v>
      </c>
      <c r="E1060" s="209" t="s">
        <v>123</v>
      </c>
      <c r="F1060" s="210" t="s">
        <v>198</v>
      </c>
      <c r="G1060" s="208"/>
      <c r="H1060" s="211">
        <v>10.85</v>
      </c>
      <c r="I1060" s="212"/>
      <c r="J1060" s="208"/>
      <c r="K1060" s="208"/>
      <c r="L1060" s="213"/>
      <c r="M1060" s="214"/>
      <c r="N1060" s="215"/>
      <c r="O1060" s="215"/>
      <c r="P1060" s="215"/>
      <c r="Q1060" s="215"/>
      <c r="R1060" s="215"/>
      <c r="S1060" s="215"/>
      <c r="T1060" s="216"/>
      <c r="AT1060" s="217" t="s">
        <v>195</v>
      </c>
      <c r="AU1060" s="217" t="s">
        <v>88</v>
      </c>
      <c r="AV1060" s="14" t="s">
        <v>181</v>
      </c>
      <c r="AW1060" s="14" t="s">
        <v>35</v>
      </c>
      <c r="AX1060" s="14" t="s">
        <v>86</v>
      </c>
      <c r="AY1060" s="217" t="s">
        <v>174</v>
      </c>
    </row>
    <row r="1061" spans="1:65" s="2" customFormat="1" ht="33" customHeight="1">
      <c r="A1061" s="37"/>
      <c r="B1061" s="38"/>
      <c r="C1061" s="218" t="s">
        <v>1423</v>
      </c>
      <c r="D1061" s="218" t="s">
        <v>233</v>
      </c>
      <c r="E1061" s="219" t="s">
        <v>1424</v>
      </c>
      <c r="F1061" s="220" t="s">
        <v>1425</v>
      </c>
      <c r="G1061" s="221" t="s">
        <v>111</v>
      </c>
      <c r="H1061" s="222">
        <v>11.935</v>
      </c>
      <c r="I1061" s="223"/>
      <c r="J1061" s="224">
        <f>ROUND(I1061*H1061,2)</f>
        <v>0</v>
      </c>
      <c r="K1061" s="220" t="s">
        <v>180</v>
      </c>
      <c r="L1061" s="225"/>
      <c r="M1061" s="226" t="s">
        <v>19</v>
      </c>
      <c r="N1061" s="227" t="s">
        <v>49</v>
      </c>
      <c r="O1061" s="67"/>
      <c r="P1061" s="186">
        <f>O1061*H1061</f>
        <v>0</v>
      </c>
      <c r="Q1061" s="186">
        <v>1.2800000000000001E-2</v>
      </c>
      <c r="R1061" s="186">
        <f>Q1061*H1061</f>
        <v>0.15276800000000001</v>
      </c>
      <c r="S1061" s="186">
        <v>0</v>
      </c>
      <c r="T1061" s="187">
        <f>S1061*H1061</f>
        <v>0</v>
      </c>
      <c r="U1061" s="37"/>
      <c r="V1061" s="37"/>
      <c r="W1061" s="37"/>
      <c r="X1061" s="37"/>
      <c r="Y1061" s="37"/>
      <c r="Z1061" s="37"/>
      <c r="AA1061" s="37"/>
      <c r="AB1061" s="37"/>
      <c r="AC1061" s="37"/>
      <c r="AD1061" s="37"/>
      <c r="AE1061" s="37"/>
      <c r="AR1061" s="188" t="s">
        <v>355</v>
      </c>
      <c r="AT1061" s="188" t="s">
        <v>233</v>
      </c>
      <c r="AU1061" s="188" t="s">
        <v>88</v>
      </c>
      <c r="AY1061" s="20" t="s">
        <v>174</v>
      </c>
      <c r="BE1061" s="189">
        <f>IF(N1061="základní",J1061,0)</f>
        <v>0</v>
      </c>
      <c r="BF1061" s="189">
        <f>IF(N1061="snížená",J1061,0)</f>
        <v>0</v>
      </c>
      <c r="BG1061" s="189">
        <f>IF(N1061="zákl. přenesená",J1061,0)</f>
        <v>0</v>
      </c>
      <c r="BH1061" s="189">
        <f>IF(N1061="sníž. přenesená",J1061,0)</f>
        <v>0</v>
      </c>
      <c r="BI1061" s="189">
        <f>IF(N1061="nulová",J1061,0)</f>
        <v>0</v>
      </c>
      <c r="BJ1061" s="20" t="s">
        <v>86</v>
      </c>
      <c r="BK1061" s="189">
        <f>ROUND(I1061*H1061,2)</f>
        <v>0</v>
      </c>
      <c r="BL1061" s="20" t="s">
        <v>267</v>
      </c>
      <c r="BM1061" s="188" t="s">
        <v>1426</v>
      </c>
    </row>
    <row r="1062" spans="1:65" s="13" customFormat="1">
      <c r="B1062" s="195"/>
      <c r="C1062" s="196"/>
      <c r="D1062" s="197" t="s">
        <v>195</v>
      </c>
      <c r="E1062" s="196"/>
      <c r="F1062" s="199" t="s">
        <v>1427</v>
      </c>
      <c r="G1062" s="196"/>
      <c r="H1062" s="200">
        <v>11.935</v>
      </c>
      <c r="I1062" s="201"/>
      <c r="J1062" s="196"/>
      <c r="K1062" s="196"/>
      <c r="L1062" s="202"/>
      <c r="M1062" s="203"/>
      <c r="N1062" s="204"/>
      <c r="O1062" s="204"/>
      <c r="P1062" s="204"/>
      <c r="Q1062" s="204"/>
      <c r="R1062" s="204"/>
      <c r="S1062" s="204"/>
      <c r="T1062" s="205"/>
      <c r="AT1062" s="206" t="s">
        <v>195</v>
      </c>
      <c r="AU1062" s="206" t="s">
        <v>88</v>
      </c>
      <c r="AV1062" s="13" t="s">
        <v>88</v>
      </c>
      <c r="AW1062" s="13" t="s">
        <v>4</v>
      </c>
      <c r="AX1062" s="13" t="s">
        <v>86</v>
      </c>
      <c r="AY1062" s="206" t="s">
        <v>174</v>
      </c>
    </row>
    <row r="1063" spans="1:65" s="2" customFormat="1" ht="49.05" customHeight="1">
      <c r="A1063" s="37"/>
      <c r="B1063" s="38"/>
      <c r="C1063" s="177" t="s">
        <v>1428</v>
      </c>
      <c r="D1063" s="177" t="s">
        <v>176</v>
      </c>
      <c r="E1063" s="178" t="s">
        <v>1429</v>
      </c>
      <c r="F1063" s="179" t="s">
        <v>1430</v>
      </c>
      <c r="G1063" s="180" t="s">
        <v>677</v>
      </c>
      <c r="H1063" s="241"/>
      <c r="I1063" s="182"/>
      <c r="J1063" s="183">
        <f>ROUND(I1063*H1063,2)</f>
        <v>0</v>
      </c>
      <c r="K1063" s="179" t="s">
        <v>180</v>
      </c>
      <c r="L1063" s="42"/>
      <c r="M1063" s="184" t="s">
        <v>19</v>
      </c>
      <c r="N1063" s="185" t="s">
        <v>49</v>
      </c>
      <c r="O1063" s="67"/>
      <c r="P1063" s="186">
        <f>O1063*H1063</f>
        <v>0</v>
      </c>
      <c r="Q1063" s="186">
        <v>0</v>
      </c>
      <c r="R1063" s="186">
        <f>Q1063*H1063</f>
        <v>0</v>
      </c>
      <c r="S1063" s="186">
        <v>0</v>
      </c>
      <c r="T1063" s="187">
        <f>S1063*H1063</f>
        <v>0</v>
      </c>
      <c r="U1063" s="37"/>
      <c r="V1063" s="37"/>
      <c r="W1063" s="37"/>
      <c r="X1063" s="37"/>
      <c r="Y1063" s="37"/>
      <c r="Z1063" s="37"/>
      <c r="AA1063" s="37"/>
      <c r="AB1063" s="37"/>
      <c r="AC1063" s="37"/>
      <c r="AD1063" s="37"/>
      <c r="AE1063" s="37"/>
      <c r="AR1063" s="188" t="s">
        <v>267</v>
      </c>
      <c r="AT1063" s="188" t="s">
        <v>176</v>
      </c>
      <c r="AU1063" s="188" t="s">
        <v>88</v>
      </c>
      <c r="AY1063" s="20" t="s">
        <v>174</v>
      </c>
      <c r="BE1063" s="189">
        <f>IF(N1063="základní",J1063,0)</f>
        <v>0</v>
      </c>
      <c r="BF1063" s="189">
        <f>IF(N1063="snížená",J1063,0)</f>
        <v>0</v>
      </c>
      <c r="BG1063" s="189">
        <f>IF(N1063="zákl. přenesená",J1063,0)</f>
        <v>0</v>
      </c>
      <c r="BH1063" s="189">
        <f>IF(N1063="sníž. přenesená",J1063,0)</f>
        <v>0</v>
      </c>
      <c r="BI1063" s="189">
        <f>IF(N1063="nulová",J1063,0)</f>
        <v>0</v>
      </c>
      <c r="BJ1063" s="20" t="s">
        <v>86</v>
      </c>
      <c r="BK1063" s="189">
        <f>ROUND(I1063*H1063,2)</f>
        <v>0</v>
      </c>
      <c r="BL1063" s="20" t="s">
        <v>267</v>
      </c>
      <c r="BM1063" s="188" t="s">
        <v>1431</v>
      </c>
    </row>
    <row r="1064" spans="1:65" s="2" customFormat="1">
      <c r="A1064" s="37"/>
      <c r="B1064" s="38"/>
      <c r="C1064" s="39"/>
      <c r="D1064" s="190" t="s">
        <v>183</v>
      </c>
      <c r="E1064" s="39"/>
      <c r="F1064" s="191" t="s">
        <v>1432</v>
      </c>
      <c r="G1064" s="39"/>
      <c r="H1064" s="39"/>
      <c r="I1064" s="192"/>
      <c r="J1064" s="39"/>
      <c r="K1064" s="39"/>
      <c r="L1064" s="42"/>
      <c r="M1064" s="193"/>
      <c r="N1064" s="194"/>
      <c r="O1064" s="67"/>
      <c r="P1064" s="67"/>
      <c r="Q1064" s="67"/>
      <c r="R1064" s="67"/>
      <c r="S1064" s="67"/>
      <c r="T1064" s="68"/>
      <c r="U1064" s="37"/>
      <c r="V1064" s="37"/>
      <c r="W1064" s="37"/>
      <c r="X1064" s="37"/>
      <c r="Y1064" s="37"/>
      <c r="Z1064" s="37"/>
      <c r="AA1064" s="37"/>
      <c r="AB1064" s="37"/>
      <c r="AC1064" s="37"/>
      <c r="AD1064" s="37"/>
      <c r="AE1064" s="37"/>
      <c r="AT1064" s="20" t="s">
        <v>183</v>
      </c>
      <c r="AU1064" s="20" t="s">
        <v>88</v>
      </c>
    </row>
    <row r="1065" spans="1:65" s="12" customFormat="1" ht="22.8" customHeight="1">
      <c r="B1065" s="161"/>
      <c r="C1065" s="162"/>
      <c r="D1065" s="163" t="s">
        <v>77</v>
      </c>
      <c r="E1065" s="175" t="s">
        <v>1433</v>
      </c>
      <c r="F1065" s="175" t="s">
        <v>1434</v>
      </c>
      <c r="G1065" s="162"/>
      <c r="H1065" s="162"/>
      <c r="I1065" s="165"/>
      <c r="J1065" s="176">
        <f>BK1065</f>
        <v>0</v>
      </c>
      <c r="K1065" s="162"/>
      <c r="L1065" s="167"/>
      <c r="M1065" s="168"/>
      <c r="N1065" s="169"/>
      <c r="O1065" s="169"/>
      <c r="P1065" s="170">
        <f>SUM(P1066:P1191)</f>
        <v>0</v>
      </c>
      <c r="Q1065" s="169"/>
      <c r="R1065" s="170">
        <f>SUM(R1066:R1191)</f>
        <v>0.42239396000000001</v>
      </c>
      <c r="S1065" s="169"/>
      <c r="T1065" s="171">
        <f>SUM(T1066:T1191)</f>
        <v>0</v>
      </c>
      <c r="AR1065" s="172" t="s">
        <v>88</v>
      </c>
      <c r="AT1065" s="173" t="s">
        <v>77</v>
      </c>
      <c r="AU1065" s="173" t="s">
        <v>86</v>
      </c>
      <c r="AY1065" s="172" t="s">
        <v>174</v>
      </c>
      <c r="BK1065" s="174">
        <f>SUM(BK1066:BK1191)</f>
        <v>0</v>
      </c>
    </row>
    <row r="1066" spans="1:65" s="2" customFormat="1" ht="24.15" customHeight="1">
      <c r="A1066" s="37"/>
      <c r="B1066" s="38"/>
      <c r="C1066" s="177" t="s">
        <v>1435</v>
      </c>
      <c r="D1066" s="177" t="s">
        <v>176</v>
      </c>
      <c r="E1066" s="178" t="s">
        <v>1436</v>
      </c>
      <c r="F1066" s="179" t="s">
        <v>1437</v>
      </c>
      <c r="G1066" s="180" t="s">
        <v>111</v>
      </c>
      <c r="H1066" s="181">
        <v>598.72900000000004</v>
      </c>
      <c r="I1066" s="182"/>
      <c r="J1066" s="183">
        <f>ROUND(I1066*H1066,2)</f>
        <v>0</v>
      </c>
      <c r="K1066" s="179" t="s">
        <v>180</v>
      </c>
      <c r="L1066" s="42"/>
      <c r="M1066" s="184" t="s">
        <v>19</v>
      </c>
      <c r="N1066" s="185" t="s">
        <v>49</v>
      </c>
      <c r="O1066" s="67"/>
      <c r="P1066" s="186">
        <f>O1066*H1066</f>
        <v>0</v>
      </c>
      <c r="Q1066" s="186">
        <v>0</v>
      </c>
      <c r="R1066" s="186">
        <f>Q1066*H1066</f>
        <v>0</v>
      </c>
      <c r="S1066" s="186">
        <v>0</v>
      </c>
      <c r="T1066" s="187">
        <f>S1066*H1066</f>
        <v>0</v>
      </c>
      <c r="U1066" s="37"/>
      <c r="V1066" s="37"/>
      <c r="W1066" s="37"/>
      <c r="X1066" s="37"/>
      <c r="Y1066" s="37"/>
      <c r="Z1066" s="37"/>
      <c r="AA1066" s="37"/>
      <c r="AB1066" s="37"/>
      <c r="AC1066" s="37"/>
      <c r="AD1066" s="37"/>
      <c r="AE1066" s="37"/>
      <c r="AR1066" s="188" t="s">
        <v>267</v>
      </c>
      <c r="AT1066" s="188" t="s">
        <v>176</v>
      </c>
      <c r="AU1066" s="188" t="s">
        <v>88</v>
      </c>
      <c r="AY1066" s="20" t="s">
        <v>174</v>
      </c>
      <c r="BE1066" s="189">
        <f>IF(N1066="základní",J1066,0)</f>
        <v>0</v>
      </c>
      <c r="BF1066" s="189">
        <f>IF(N1066="snížená",J1066,0)</f>
        <v>0</v>
      </c>
      <c r="BG1066" s="189">
        <f>IF(N1066="zákl. přenesená",J1066,0)</f>
        <v>0</v>
      </c>
      <c r="BH1066" s="189">
        <f>IF(N1066="sníž. přenesená",J1066,0)</f>
        <v>0</v>
      </c>
      <c r="BI1066" s="189">
        <f>IF(N1066="nulová",J1066,0)</f>
        <v>0</v>
      </c>
      <c r="BJ1066" s="20" t="s">
        <v>86</v>
      </c>
      <c r="BK1066" s="189">
        <f>ROUND(I1066*H1066,2)</f>
        <v>0</v>
      </c>
      <c r="BL1066" s="20" t="s">
        <v>267</v>
      </c>
      <c r="BM1066" s="188" t="s">
        <v>1438</v>
      </c>
    </row>
    <row r="1067" spans="1:65" s="2" customFormat="1">
      <c r="A1067" s="37"/>
      <c r="B1067" s="38"/>
      <c r="C1067" s="39"/>
      <c r="D1067" s="190" t="s">
        <v>183</v>
      </c>
      <c r="E1067" s="39"/>
      <c r="F1067" s="191" t="s">
        <v>1439</v>
      </c>
      <c r="G1067" s="39"/>
      <c r="H1067" s="39"/>
      <c r="I1067" s="192"/>
      <c r="J1067" s="39"/>
      <c r="K1067" s="39"/>
      <c r="L1067" s="42"/>
      <c r="M1067" s="193"/>
      <c r="N1067" s="194"/>
      <c r="O1067" s="67"/>
      <c r="P1067" s="67"/>
      <c r="Q1067" s="67"/>
      <c r="R1067" s="67"/>
      <c r="S1067" s="67"/>
      <c r="T1067" s="68"/>
      <c r="U1067" s="37"/>
      <c r="V1067" s="37"/>
      <c r="W1067" s="37"/>
      <c r="X1067" s="37"/>
      <c r="Y1067" s="37"/>
      <c r="Z1067" s="37"/>
      <c r="AA1067" s="37"/>
      <c r="AB1067" s="37"/>
      <c r="AC1067" s="37"/>
      <c r="AD1067" s="37"/>
      <c r="AE1067" s="37"/>
      <c r="AT1067" s="20" t="s">
        <v>183</v>
      </c>
      <c r="AU1067" s="20" t="s">
        <v>88</v>
      </c>
    </row>
    <row r="1068" spans="1:65" s="13" customFormat="1">
      <c r="B1068" s="195"/>
      <c r="C1068" s="196"/>
      <c r="D1068" s="197" t="s">
        <v>195</v>
      </c>
      <c r="E1068" s="198" t="s">
        <v>19</v>
      </c>
      <c r="F1068" s="199" t="s">
        <v>120</v>
      </c>
      <c r="G1068" s="196"/>
      <c r="H1068" s="200">
        <v>598.72900000000004</v>
      </c>
      <c r="I1068" s="201"/>
      <c r="J1068" s="196"/>
      <c r="K1068" s="196"/>
      <c r="L1068" s="202"/>
      <c r="M1068" s="203"/>
      <c r="N1068" s="204"/>
      <c r="O1068" s="204"/>
      <c r="P1068" s="204"/>
      <c r="Q1068" s="204"/>
      <c r="R1068" s="204"/>
      <c r="S1068" s="204"/>
      <c r="T1068" s="205"/>
      <c r="AT1068" s="206" t="s">
        <v>195</v>
      </c>
      <c r="AU1068" s="206" t="s">
        <v>88</v>
      </c>
      <c r="AV1068" s="13" t="s">
        <v>88</v>
      </c>
      <c r="AW1068" s="13" t="s">
        <v>35</v>
      </c>
      <c r="AX1068" s="13" t="s">
        <v>86</v>
      </c>
      <c r="AY1068" s="206" t="s">
        <v>174</v>
      </c>
    </row>
    <row r="1069" spans="1:65" s="2" customFormat="1">
      <c r="A1069" s="37"/>
      <c r="B1069" s="38"/>
      <c r="C1069" s="39"/>
      <c r="D1069" s="197" t="s">
        <v>360</v>
      </c>
      <c r="E1069" s="39"/>
      <c r="F1069" s="228" t="s">
        <v>1440</v>
      </c>
      <c r="G1069" s="39"/>
      <c r="H1069" s="39"/>
      <c r="I1069" s="39"/>
      <c r="J1069" s="39"/>
      <c r="K1069" s="39"/>
      <c r="L1069" s="42"/>
      <c r="M1069" s="193"/>
      <c r="N1069" s="194"/>
      <c r="O1069" s="67"/>
      <c r="P1069" s="67"/>
      <c r="Q1069" s="67"/>
      <c r="R1069" s="67"/>
      <c r="S1069" s="67"/>
      <c r="T1069" s="68"/>
      <c r="U1069" s="37"/>
      <c r="V1069" s="37"/>
      <c r="W1069" s="37"/>
      <c r="X1069" s="37"/>
      <c r="Y1069" s="37"/>
      <c r="Z1069" s="37"/>
      <c r="AA1069" s="37"/>
      <c r="AB1069" s="37"/>
      <c r="AC1069" s="37"/>
      <c r="AD1069" s="37"/>
      <c r="AE1069" s="37"/>
      <c r="AU1069" s="20" t="s">
        <v>88</v>
      </c>
    </row>
    <row r="1070" spans="1:65" s="2" customFormat="1">
      <c r="A1070" s="37"/>
      <c r="B1070" s="38"/>
      <c r="C1070" s="39"/>
      <c r="D1070" s="197" t="s">
        <v>360</v>
      </c>
      <c r="E1070" s="39"/>
      <c r="F1070" s="229" t="s">
        <v>1032</v>
      </c>
      <c r="G1070" s="39"/>
      <c r="H1070" s="230">
        <v>0</v>
      </c>
      <c r="I1070" s="39"/>
      <c r="J1070" s="39"/>
      <c r="K1070" s="39"/>
      <c r="L1070" s="42"/>
      <c r="M1070" s="193"/>
      <c r="N1070" s="194"/>
      <c r="O1070" s="67"/>
      <c r="P1070" s="67"/>
      <c r="Q1070" s="67"/>
      <c r="R1070" s="67"/>
      <c r="S1070" s="67"/>
      <c r="T1070" s="68"/>
      <c r="U1070" s="37"/>
      <c r="V1070" s="37"/>
      <c r="W1070" s="37"/>
      <c r="X1070" s="37"/>
      <c r="Y1070" s="37"/>
      <c r="Z1070" s="37"/>
      <c r="AA1070" s="37"/>
      <c r="AB1070" s="37"/>
      <c r="AC1070" s="37"/>
      <c r="AD1070" s="37"/>
      <c r="AE1070" s="37"/>
      <c r="AU1070" s="20" t="s">
        <v>88</v>
      </c>
    </row>
    <row r="1071" spans="1:65" s="2" customFormat="1">
      <c r="A1071" s="37"/>
      <c r="B1071" s="38"/>
      <c r="C1071" s="39"/>
      <c r="D1071" s="197" t="s">
        <v>360</v>
      </c>
      <c r="E1071" s="39"/>
      <c r="F1071" s="229" t="s">
        <v>1441</v>
      </c>
      <c r="G1071" s="39"/>
      <c r="H1071" s="230">
        <v>21.332000000000001</v>
      </c>
      <c r="I1071" s="39"/>
      <c r="J1071" s="39"/>
      <c r="K1071" s="39"/>
      <c r="L1071" s="42"/>
      <c r="M1071" s="193"/>
      <c r="N1071" s="194"/>
      <c r="O1071" s="67"/>
      <c r="P1071" s="67"/>
      <c r="Q1071" s="67"/>
      <c r="R1071" s="67"/>
      <c r="S1071" s="67"/>
      <c r="T1071" s="68"/>
      <c r="U1071" s="37"/>
      <c r="V1071" s="37"/>
      <c r="W1071" s="37"/>
      <c r="X1071" s="37"/>
      <c r="Y1071" s="37"/>
      <c r="Z1071" s="37"/>
      <c r="AA1071" s="37"/>
      <c r="AB1071" s="37"/>
      <c r="AC1071" s="37"/>
      <c r="AD1071" s="37"/>
      <c r="AE1071" s="37"/>
      <c r="AU1071" s="20" t="s">
        <v>88</v>
      </c>
    </row>
    <row r="1072" spans="1:65" s="2" customFormat="1">
      <c r="A1072" s="37"/>
      <c r="B1072" s="38"/>
      <c r="C1072" s="39"/>
      <c r="D1072" s="197" t="s">
        <v>360</v>
      </c>
      <c r="E1072" s="39"/>
      <c r="F1072" s="229" t="s">
        <v>1442</v>
      </c>
      <c r="G1072" s="39"/>
      <c r="H1072" s="230">
        <v>-0.8</v>
      </c>
      <c r="I1072" s="39"/>
      <c r="J1072" s="39"/>
      <c r="K1072" s="39"/>
      <c r="L1072" s="42"/>
      <c r="M1072" s="193"/>
      <c r="N1072" s="194"/>
      <c r="O1072" s="67"/>
      <c r="P1072" s="67"/>
      <c r="Q1072" s="67"/>
      <c r="R1072" s="67"/>
      <c r="S1072" s="67"/>
      <c r="T1072" s="68"/>
      <c r="U1072" s="37"/>
      <c r="V1072" s="37"/>
      <c r="W1072" s="37"/>
      <c r="X1072" s="37"/>
      <c r="Y1072" s="37"/>
      <c r="Z1072" s="37"/>
      <c r="AA1072" s="37"/>
      <c r="AB1072" s="37"/>
      <c r="AC1072" s="37"/>
      <c r="AD1072" s="37"/>
      <c r="AE1072" s="37"/>
      <c r="AU1072" s="20" t="s">
        <v>88</v>
      </c>
    </row>
    <row r="1073" spans="1:47" s="2" customFormat="1">
      <c r="A1073" s="37"/>
      <c r="B1073" s="38"/>
      <c r="C1073" s="39"/>
      <c r="D1073" s="197" t="s">
        <v>360</v>
      </c>
      <c r="E1073" s="39"/>
      <c r="F1073" s="229" t="s">
        <v>1443</v>
      </c>
      <c r="G1073" s="39"/>
      <c r="H1073" s="230">
        <v>-0.9</v>
      </c>
      <c r="I1073" s="39"/>
      <c r="J1073" s="39"/>
      <c r="K1073" s="39"/>
      <c r="L1073" s="42"/>
      <c r="M1073" s="193"/>
      <c r="N1073" s="194"/>
      <c r="O1073" s="67"/>
      <c r="P1073" s="67"/>
      <c r="Q1073" s="67"/>
      <c r="R1073" s="67"/>
      <c r="S1073" s="67"/>
      <c r="T1073" s="68"/>
      <c r="U1073" s="37"/>
      <c r="V1073" s="37"/>
      <c r="W1073" s="37"/>
      <c r="X1073" s="37"/>
      <c r="Y1073" s="37"/>
      <c r="Z1073" s="37"/>
      <c r="AA1073" s="37"/>
      <c r="AB1073" s="37"/>
      <c r="AC1073" s="37"/>
      <c r="AD1073" s="37"/>
      <c r="AE1073" s="37"/>
      <c r="AU1073" s="20" t="s">
        <v>88</v>
      </c>
    </row>
    <row r="1074" spans="1:47" s="2" customFormat="1">
      <c r="A1074" s="37"/>
      <c r="B1074" s="38"/>
      <c r="C1074" s="39"/>
      <c r="D1074" s="197" t="s">
        <v>360</v>
      </c>
      <c r="E1074" s="39"/>
      <c r="F1074" s="229" t="s">
        <v>1444</v>
      </c>
      <c r="G1074" s="39"/>
      <c r="H1074" s="230">
        <v>-4.95</v>
      </c>
      <c r="I1074" s="39"/>
      <c r="J1074" s="39"/>
      <c r="K1074" s="39"/>
      <c r="L1074" s="42"/>
      <c r="M1074" s="193"/>
      <c r="N1074" s="194"/>
      <c r="O1074" s="67"/>
      <c r="P1074" s="67"/>
      <c r="Q1074" s="67"/>
      <c r="R1074" s="67"/>
      <c r="S1074" s="67"/>
      <c r="T1074" s="68"/>
      <c r="U1074" s="37"/>
      <c r="V1074" s="37"/>
      <c r="W1074" s="37"/>
      <c r="X1074" s="37"/>
      <c r="Y1074" s="37"/>
      <c r="Z1074" s="37"/>
      <c r="AA1074" s="37"/>
      <c r="AB1074" s="37"/>
      <c r="AC1074" s="37"/>
      <c r="AD1074" s="37"/>
      <c r="AE1074" s="37"/>
      <c r="AU1074" s="20" t="s">
        <v>88</v>
      </c>
    </row>
    <row r="1075" spans="1:47" s="2" customFormat="1">
      <c r="A1075" s="37"/>
      <c r="B1075" s="38"/>
      <c r="C1075" s="39"/>
      <c r="D1075" s="197" t="s">
        <v>360</v>
      </c>
      <c r="E1075" s="39"/>
      <c r="F1075" s="229" t="s">
        <v>1034</v>
      </c>
      <c r="G1075" s="39"/>
      <c r="H1075" s="230">
        <v>0</v>
      </c>
      <c r="I1075" s="39"/>
      <c r="J1075" s="39"/>
      <c r="K1075" s="39"/>
      <c r="L1075" s="42"/>
      <c r="M1075" s="193"/>
      <c r="N1075" s="194"/>
      <c r="O1075" s="67"/>
      <c r="P1075" s="67"/>
      <c r="Q1075" s="67"/>
      <c r="R1075" s="67"/>
      <c r="S1075" s="67"/>
      <c r="T1075" s="68"/>
      <c r="U1075" s="37"/>
      <c r="V1075" s="37"/>
      <c r="W1075" s="37"/>
      <c r="X1075" s="37"/>
      <c r="Y1075" s="37"/>
      <c r="Z1075" s="37"/>
      <c r="AA1075" s="37"/>
      <c r="AB1075" s="37"/>
      <c r="AC1075" s="37"/>
      <c r="AD1075" s="37"/>
      <c r="AE1075" s="37"/>
      <c r="AU1075" s="20" t="s">
        <v>88</v>
      </c>
    </row>
    <row r="1076" spans="1:47" s="2" customFormat="1">
      <c r="A1076" s="37"/>
      <c r="B1076" s="38"/>
      <c r="C1076" s="39"/>
      <c r="D1076" s="197" t="s">
        <v>360</v>
      </c>
      <c r="E1076" s="39"/>
      <c r="F1076" s="229" t="s">
        <v>1445</v>
      </c>
      <c r="G1076" s="39"/>
      <c r="H1076" s="230">
        <v>61.286000000000001</v>
      </c>
      <c r="I1076" s="39"/>
      <c r="J1076" s="39"/>
      <c r="K1076" s="39"/>
      <c r="L1076" s="42"/>
      <c r="M1076" s="193"/>
      <c r="N1076" s="194"/>
      <c r="O1076" s="67"/>
      <c r="P1076" s="67"/>
      <c r="Q1076" s="67"/>
      <c r="R1076" s="67"/>
      <c r="S1076" s="67"/>
      <c r="T1076" s="68"/>
      <c r="U1076" s="37"/>
      <c r="V1076" s="37"/>
      <c r="W1076" s="37"/>
      <c r="X1076" s="37"/>
      <c r="Y1076" s="37"/>
      <c r="Z1076" s="37"/>
      <c r="AA1076" s="37"/>
      <c r="AB1076" s="37"/>
      <c r="AC1076" s="37"/>
      <c r="AD1076" s="37"/>
      <c r="AE1076" s="37"/>
      <c r="AU1076" s="20" t="s">
        <v>88</v>
      </c>
    </row>
    <row r="1077" spans="1:47" s="2" customFormat="1">
      <c r="A1077" s="37"/>
      <c r="B1077" s="38"/>
      <c r="C1077" s="39"/>
      <c r="D1077" s="197" t="s">
        <v>360</v>
      </c>
      <c r="E1077" s="39"/>
      <c r="F1077" s="229" t="s">
        <v>1446</v>
      </c>
      <c r="G1077" s="39"/>
      <c r="H1077" s="230">
        <v>-1.6</v>
      </c>
      <c r="I1077" s="39"/>
      <c r="J1077" s="39"/>
      <c r="K1077" s="39"/>
      <c r="L1077" s="42"/>
      <c r="M1077" s="193"/>
      <c r="N1077" s="194"/>
      <c r="O1077" s="67"/>
      <c r="P1077" s="67"/>
      <c r="Q1077" s="67"/>
      <c r="R1077" s="67"/>
      <c r="S1077" s="67"/>
      <c r="T1077" s="68"/>
      <c r="U1077" s="37"/>
      <c r="V1077" s="37"/>
      <c r="W1077" s="37"/>
      <c r="X1077" s="37"/>
      <c r="Y1077" s="37"/>
      <c r="Z1077" s="37"/>
      <c r="AA1077" s="37"/>
      <c r="AB1077" s="37"/>
      <c r="AC1077" s="37"/>
      <c r="AD1077" s="37"/>
      <c r="AE1077" s="37"/>
      <c r="AU1077" s="20" t="s">
        <v>88</v>
      </c>
    </row>
    <row r="1078" spans="1:47" s="2" customFormat="1">
      <c r="A1078" s="37"/>
      <c r="B1078" s="38"/>
      <c r="C1078" s="39"/>
      <c r="D1078" s="197" t="s">
        <v>360</v>
      </c>
      <c r="E1078" s="39"/>
      <c r="F1078" s="229" t="s">
        <v>1026</v>
      </c>
      <c r="G1078" s="39"/>
      <c r="H1078" s="230">
        <v>-3.1160000000000001</v>
      </c>
      <c r="I1078" s="39"/>
      <c r="J1078" s="39"/>
      <c r="K1078" s="39"/>
      <c r="L1078" s="42"/>
      <c r="M1078" s="193"/>
      <c r="N1078" s="194"/>
      <c r="O1078" s="67"/>
      <c r="P1078" s="67"/>
      <c r="Q1078" s="67"/>
      <c r="R1078" s="67"/>
      <c r="S1078" s="67"/>
      <c r="T1078" s="68"/>
      <c r="U1078" s="37"/>
      <c r="V1078" s="37"/>
      <c r="W1078" s="37"/>
      <c r="X1078" s="37"/>
      <c r="Y1078" s="37"/>
      <c r="Z1078" s="37"/>
      <c r="AA1078" s="37"/>
      <c r="AB1078" s="37"/>
      <c r="AC1078" s="37"/>
      <c r="AD1078" s="37"/>
      <c r="AE1078" s="37"/>
      <c r="AU1078" s="20" t="s">
        <v>88</v>
      </c>
    </row>
    <row r="1079" spans="1:47" s="2" customFormat="1">
      <c r="A1079" s="37"/>
      <c r="B1079" s="38"/>
      <c r="C1079" s="39"/>
      <c r="D1079" s="197" t="s">
        <v>360</v>
      </c>
      <c r="E1079" s="39"/>
      <c r="F1079" s="229" t="s">
        <v>1036</v>
      </c>
      <c r="G1079" s="39"/>
      <c r="H1079" s="230">
        <v>0</v>
      </c>
      <c r="I1079" s="39"/>
      <c r="J1079" s="39"/>
      <c r="K1079" s="39"/>
      <c r="L1079" s="42"/>
      <c r="M1079" s="193"/>
      <c r="N1079" s="194"/>
      <c r="O1079" s="67"/>
      <c r="P1079" s="67"/>
      <c r="Q1079" s="67"/>
      <c r="R1079" s="67"/>
      <c r="S1079" s="67"/>
      <c r="T1079" s="68"/>
      <c r="U1079" s="37"/>
      <c r="V1079" s="37"/>
      <c r="W1079" s="37"/>
      <c r="X1079" s="37"/>
      <c r="Y1079" s="37"/>
      <c r="Z1079" s="37"/>
      <c r="AA1079" s="37"/>
      <c r="AB1079" s="37"/>
      <c r="AC1079" s="37"/>
      <c r="AD1079" s="37"/>
      <c r="AE1079" s="37"/>
      <c r="AU1079" s="20" t="s">
        <v>88</v>
      </c>
    </row>
    <row r="1080" spans="1:47" s="2" customFormat="1">
      <c r="A1080" s="37"/>
      <c r="B1080" s="38"/>
      <c r="C1080" s="39"/>
      <c r="D1080" s="197" t="s">
        <v>360</v>
      </c>
      <c r="E1080" s="39"/>
      <c r="F1080" s="229" t="s">
        <v>1447</v>
      </c>
      <c r="G1080" s="39"/>
      <c r="H1080" s="230">
        <v>100.512</v>
      </c>
      <c r="I1080" s="39"/>
      <c r="J1080" s="39"/>
      <c r="K1080" s="39"/>
      <c r="L1080" s="42"/>
      <c r="M1080" s="193"/>
      <c r="N1080" s="194"/>
      <c r="O1080" s="67"/>
      <c r="P1080" s="67"/>
      <c r="Q1080" s="67"/>
      <c r="R1080" s="67"/>
      <c r="S1080" s="67"/>
      <c r="T1080" s="68"/>
      <c r="U1080" s="37"/>
      <c r="V1080" s="37"/>
      <c r="W1080" s="37"/>
      <c r="X1080" s="37"/>
      <c r="Y1080" s="37"/>
      <c r="Z1080" s="37"/>
      <c r="AA1080" s="37"/>
      <c r="AB1080" s="37"/>
      <c r="AC1080" s="37"/>
      <c r="AD1080" s="37"/>
      <c r="AE1080" s="37"/>
      <c r="AU1080" s="20" t="s">
        <v>88</v>
      </c>
    </row>
    <row r="1081" spans="1:47" s="2" customFormat="1">
      <c r="A1081" s="37"/>
      <c r="B1081" s="38"/>
      <c r="C1081" s="39"/>
      <c r="D1081" s="197" t="s">
        <v>360</v>
      </c>
      <c r="E1081" s="39"/>
      <c r="F1081" s="229" t="s">
        <v>1448</v>
      </c>
      <c r="G1081" s="39"/>
      <c r="H1081" s="230">
        <v>-1.8</v>
      </c>
      <c r="I1081" s="39"/>
      <c r="J1081" s="39"/>
      <c r="K1081" s="39"/>
      <c r="L1081" s="42"/>
      <c r="M1081" s="193"/>
      <c r="N1081" s="194"/>
      <c r="O1081" s="67"/>
      <c r="P1081" s="67"/>
      <c r="Q1081" s="67"/>
      <c r="R1081" s="67"/>
      <c r="S1081" s="67"/>
      <c r="T1081" s="68"/>
      <c r="U1081" s="37"/>
      <c r="V1081" s="37"/>
      <c r="W1081" s="37"/>
      <c r="X1081" s="37"/>
      <c r="Y1081" s="37"/>
      <c r="Z1081" s="37"/>
      <c r="AA1081" s="37"/>
      <c r="AB1081" s="37"/>
      <c r="AC1081" s="37"/>
      <c r="AD1081" s="37"/>
      <c r="AE1081" s="37"/>
      <c r="AU1081" s="20" t="s">
        <v>88</v>
      </c>
    </row>
    <row r="1082" spans="1:47" s="2" customFormat="1">
      <c r="A1082" s="37"/>
      <c r="B1082" s="38"/>
      <c r="C1082" s="39"/>
      <c r="D1082" s="197" t="s">
        <v>360</v>
      </c>
      <c r="E1082" s="39"/>
      <c r="F1082" s="229" t="s">
        <v>1449</v>
      </c>
      <c r="G1082" s="39"/>
      <c r="H1082" s="230">
        <v>-12.464</v>
      </c>
      <c r="I1082" s="39"/>
      <c r="J1082" s="39"/>
      <c r="K1082" s="39"/>
      <c r="L1082" s="42"/>
      <c r="M1082" s="193"/>
      <c r="N1082" s="194"/>
      <c r="O1082" s="67"/>
      <c r="P1082" s="67"/>
      <c r="Q1082" s="67"/>
      <c r="R1082" s="67"/>
      <c r="S1082" s="67"/>
      <c r="T1082" s="68"/>
      <c r="U1082" s="37"/>
      <c r="V1082" s="37"/>
      <c r="W1082" s="37"/>
      <c r="X1082" s="37"/>
      <c r="Y1082" s="37"/>
      <c r="Z1082" s="37"/>
      <c r="AA1082" s="37"/>
      <c r="AB1082" s="37"/>
      <c r="AC1082" s="37"/>
      <c r="AD1082" s="37"/>
      <c r="AE1082" s="37"/>
      <c r="AU1082" s="20" t="s">
        <v>88</v>
      </c>
    </row>
    <row r="1083" spans="1:47" s="2" customFormat="1">
      <c r="A1083" s="37"/>
      <c r="B1083" s="38"/>
      <c r="C1083" s="39"/>
      <c r="D1083" s="197" t="s">
        <v>360</v>
      </c>
      <c r="E1083" s="39"/>
      <c r="F1083" s="229" t="s">
        <v>1038</v>
      </c>
      <c r="G1083" s="39"/>
      <c r="H1083" s="230">
        <v>0</v>
      </c>
      <c r="I1083" s="39"/>
      <c r="J1083" s="39"/>
      <c r="K1083" s="39"/>
      <c r="L1083" s="42"/>
      <c r="M1083" s="193"/>
      <c r="N1083" s="194"/>
      <c r="O1083" s="67"/>
      <c r="P1083" s="67"/>
      <c r="Q1083" s="67"/>
      <c r="R1083" s="67"/>
      <c r="S1083" s="67"/>
      <c r="T1083" s="68"/>
      <c r="U1083" s="37"/>
      <c r="V1083" s="37"/>
      <c r="W1083" s="37"/>
      <c r="X1083" s="37"/>
      <c r="Y1083" s="37"/>
      <c r="Z1083" s="37"/>
      <c r="AA1083" s="37"/>
      <c r="AB1083" s="37"/>
      <c r="AC1083" s="37"/>
      <c r="AD1083" s="37"/>
      <c r="AE1083" s="37"/>
      <c r="AU1083" s="20" t="s">
        <v>88</v>
      </c>
    </row>
    <row r="1084" spans="1:47" s="2" customFormat="1">
      <c r="A1084" s="37"/>
      <c r="B1084" s="38"/>
      <c r="C1084" s="39"/>
      <c r="D1084" s="197" t="s">
        <v>360</v>
      </c>
      <c r="E1084" s="39"/>
      <c r="F1084" s="229" t="s">
        <v>1447</v>
      </c>
      <c r="G1084" s="39"/>
      <c r="H1084" s="230">
        <v>100.512</v>
      </c>
      <c r="I1084" s="39"/>
      <c r="J1084" s="39"/>
      <c r="K1084" s="39"/>
      <c r="L1084" s="42"/>
      <c r="M1084" s="193"/>
      <c r="N1084" s="194"/>
      <c r="O1084" s="67"/>
      <c r="P1084" s="67"/>
      <c r="Q1084" s="67"/>
      <c r="R1084" s="67"/>
      <c r="S1084" s="67"/>
      <c r="T1084" s="68"/>
      <c r="U1084" s="37"/>
      <c r="V1084" s="37"/>
      <c r="W1084" s="37"/>
      <c r="X1084" s="37"/>
      <c r="Y1084" s="37"/>
      <c r="Z1084" s="37"/>
      <c r="AA1084" s="37"/>
      <c r="AB1084" s="37"/>
      <c r="AC1084" s="37"/>
      <c r="AD1084" s="37"/>
      <c r="AE1084" s="37"/>
      <c r="AU1084" s="20" t="s">
        <v>88</v>
      </c>
    </row>
    <row r="1085" spans="1:47" s="2" customFormat="1">
      <c r="A1085" s="37"/>
      <c r="B1085" s="38"/>
      <c r="C1085" s="39"/>
      <c r="D1085" s="197" t="s">
        <v>360</v>
      </c>
      <c r="E1085" s="39"/>
      <c r="F1085" s="229" t="s">
        <v>1448</v>
      </c>
      <c r="G1085" s="39"/>
      <c r="H1085" s="230">
        <v>-1.8</v>
      </c>
      <c r="I1085" s="39"/>
      <c r="J1085" s="39"/>
      <c r="K1085" s="39"/>
      <c r="L1085" s="42"/>
      <c r="M1085" s="193"/>
      <c r="N1085" s="194"/>
      <c r="O1085" s="67"/>
      <c r="P1085" s="67"/>
      <c r="Q1085" s="67"/>
      <c r="R1085" s="67"/>
      <c r="S1085" s="67"/>
      <c r="T1085" s="68"/>
      <c r="U1085" s="37"/>
      <c r="V1085" s="37"/>
      <c r="W1085" s="37"/>
      <c r="X1085" s="37"/>
      <c r="Y1085" s="37"/>
      <c r="Z1085" s="37"/>
      <c r="AA1085" s="37"/>
      <c r="AB1085" s="37"/>
      <c r="AC1085" s="37"/>
      <c r="AD1085" s="37"/>
      <c r="AE1085" s="37"/>
      <c r="AU1085" s="20" t="s">
        <v>88</v>
      </c>
    </row>
    <row r="1086" spans="1:47" s="2" customFormat="1">
      <c r="A1086" s="37"/>
      <c r="B1086" s="38"/>
      <c r="C1086" s="39"/>
      <c r="D1086" s="197" t="s">
        <v>360</v>
      </c>
      <c r="E1086" s="39"/>
      <c r="F1086" s="229" t="s">
        <v>1449</v>
      </c>
      <c r="G1086" s="39"/>
      <c r="H1086" s="230">
        <v>-12.464</v>
      </c>
      <c r="I1086" s="39"/>
      <c r="J1086" s="39"/>
      <c r="K1086" s="39"/>
      <c r="L1086" s="42"/>
      <c r="M1086" s="193"/>
      <c r="N1086" s="194"/>
      <c r="O1086" s="67"/>
      <c r="P1086" s="67"/>
      <c r="Q1086" s="67"/>
      <c r="R1086" s="67"/>
      <c r="S1086" s="67"/>
      <c r="T1086" s="68"/>
      <c r="U1086" s="37"/>
      <c r="V1086" s="37"/>
      <c r="W1086" s="37"/>
      <c r="X1086" s="37"/>
      <c r="Y1086" s="37"/>
      <c r="Z1086" s="37"/>
      <c r="AA1086" s="37"/>
      <c r="AB1086" s="37"/>
      <c r="AC1086" s="37"/>
      <c r="AD1086" s="37"/>
      <c r="AE1086" s="37"/>
      <c r="AU1086" s="20" t="s">
        <v>88</v>
      </c>
    </row>
    <row r="1087" spans="1:47" s="2" customFormat="1">
      <c r="A1087" s="37"/>
      <c r="B1087" s="38"/>
      <c r="C1087" s="39"/>
      <c r="D1087" s="197" t="s">
        <v>360</v>
      </c>
      <c r="E1087" s="39"/>
      <c r="F1087" s="229" t="s">
        <v>1039</v>
      </c>
      <c r="G1087" s="39"/>
      <c r="H1087" s="230">
        <v>0</v>
      </c>
      <c r="I1087" s="39"/>
      <c r="J1087" s="39"/>
      <c r="K1087" s="39"/>
      <c r="L1087" s="42"/>
      <c r="M1087" s="193"/>
      <c r="N1087" s="194"/>
      <c r="O1087" s="67"/>
      <c r="P1087" s="67"/>
      <c r="Q1087" s="67"/>
      <c r="R1087" s="67"/>
      <c r="S1087" s="67"/>
      <c r="T1087" s="68"/>
      <c r="U1087" s="37"/>
      <c r="V1087" s="37"/>
      <c r="W1087" s="37"/>
      <c r="X1087" s="37"/>
      <c r="Y1087" s="37"/>
      <c r="Z1087" s="37"/>
      <c r="AA1087" s="37"/>
      <c r="AB1087" s="37"/>
      <c r="AC1087" s="37"/>
      <c r="AD1087" s="37"/>
      <c r="AE1087" s="37"/>
      <c r="AU1087" s="20" t="s">
        <v>88</v>
      </c>
    </row>
    <row r="1088" spans="1:47" s="2" customFormat="1">
      <c r="A1088" s="37"/>
      <c r="B1088" s="38"/>
      <c r="C1088" s="39"/>
      <c r="D1088" s="197" t="s">
        <v>360</v>
      </c>
      <c r="E1088" s="39"/>
      <c r="F1088" s="229" t="s">
        <v>1450</v>
      </c>
      <c r="G1088" s="39"/>
      <c r="H1088" s="230">
        <v>61.03</v>
      </c>
      <c r="I1088" s="39"/>
      <c r="J1088" s="39"/>
      <c r="K1088" s="39"/>
      <c r="L1088" s="42"/>
      <c r="M1088" s="193"/>
      <c r="N1088" s="194"/>
      <c r="O1088" s="67"/>
      <c r="P1088" s="67"/>
      <c r="Q1088" s="67"/>
      <c r="R1088" s="67"/>
      <c r="S1088" s="67"/>
      <c r="T1088" s="68"/>
      <c r="U1088" s="37"/>
      <c r="V1088" s="37"/>
      <c r="W1088" s="37"/>
      <c r="X1088" s="37"/>
      <c r="Y1088" s="37"/>
      <c r="Z1088" s="37"/>
      <c r="AA1088" s="37"/>
      <c r="AB1088" s="37"/>
      <c r="AC1088" s="37"/>
      <c r="AD1088" s="37"/>
      <c r="AE1088" s="37"/>
      <c r="AU1088" s="20" t="s">
        <v>88</v>
      </c>
    </row>
    <row r="1089" spans="1:65" s="2" customFormat="1">
      <c r="A1089" s="37"/>
      <c r="B1089" s="38"/>
      <c r="C1089" s="39"/>
      <c r="D1089" s="197" t="s">
        <v>360</v>
      </c>
      <c r="E1089" s="39"/>
      <c r="F1089" s="229" t="s">
        <v>1446</v>
      </c>
      <c r="G1089" s="39"/>
      <c r="H1089" s="230">
        <v>-1.6</v>
      </c>
      <c r="I1089" s="39"/>
      <c r="J1089" s="39"/>
      <c r="K1089" s="39"/>
      <c r="L1089" s="42"/>
      <c r="M1089" s="193"/>
      <c r="N1089" s="194"/>
      <c r="O1089" s="67"/>
      <c r="P1089" s="67"/>
      <c r="Q1089" s="67"/>
      <c r="R1089" s="67"/>
      <c r="S1089" s="67"/>
      <c r="T1089" s="68"/>
      <c r="U1089" s="37"/>
      <c r="V1089" s="37"/>
      <c r="W1089" s="37"/>
      <c r="X1089" s="37"/>
      <c r="Y1089" s="37"/>
      <c r="Z1089" s="37"/>
      <c r="AA1089" s="37"/>
      <c r="AB1089" s="37"/>
      <c r="AC1089" s="37"/>
      <c r="AD1089" s="37"/>
      <c r="AE1089" s="37"/>
      <c r="AU1089" s="20" t="s">
        <v>88</v>
      </c>
    </row>
    <row r="1090" spans="1:65" s="2" customFormat="1">
      <c r="A1090" s="37"/>
      <c r="B1090" s="38"/>
      <c r="C1090" s="39"/>
      <c r="D1090" s="197" t="s">
        <v>360</v>
      </c>
      <c r="E1090" s="39"/>
      <c r="F1090" s="229" t="s">
        <v>1027</v>
      </c>
      <c r="G1090" s="39"/>
      <c r="H1090" s="230">
        <v>-4.4489999999999998</v>
      </c>
      <c r="I1090" s="39"/>
      <c r="J1090" s="39"/>
      <c r="K1090" s="39"/>
      <c r="L1090" s="42"/>
      <c r="M1090" s="193"/>
      <c r="N1090" s="194"/>
      <c r="O1090" s="67"/>
      <c r="P1090" s="67"/>
      <c r="Q1090" s="67"/>
      <c r="R1090" s="67"/>
      <c r="S1090" s="67"/>
      <c r="T1090" s="68"/>
      <c r="U1090" s="37"/>
      <c r="V1090" s="37"/>
      <c r="W1090" s="37"/>
      <c r="X1090" s="37"/>
      <c r="Y1090" s="37"/>
      <c r="Z1090" s="37"/>
      <c r="AA1090" s="37"/>
      <c r="AB1090" s="37"/>
      <c r="AC1090" s="37"/>
      <c r="AD1090" s="37"/>
      <c r="AE1090" s="37"/>
      <c r="AU1090" s="20" t="s">
        <v>88</v>
      </c>
    </row>
    <row r="1091" spans="1:65" s="2" customFormat="1">
      <c r="A1091" s="37"/>
      <c r="B1091" s="38"/>
      <c r="C1091" s="39"/>
      <c r="D1091" s="197" t="s">
        <v>360</v>
      </c>
      <c r="E1091" s="39"/>
      <c r="F1091" s="229" t="s">
        <v>1451</v>
      </c>
      <c r="G1091" s="39"/>
      <c r="H1091" s="230">
        <v>0</v>
      </c>
      <c r="I1091" s="39"/>
      <c r="J1091" s="39"/>
      <c r="K1091" s="39"/>
      <c r="L1091" s="42"/>
      <c r="M1091" s="193"/>
      <c r="N1091" s="194"/>
      <c r="O1091" s="67"/>
      <c r="P1091" s="67"/>
      <c r="Q1091" s="67"/>
      <c r="R1091" s="67"/>
      <c r="S1091" s="67"/>
      <c r="T1091" s="68"/>
      <c r="U1091" s="37"/>
      <c r="V1091" s="37"/>
      <c r="W1091" s="37"/>
      <c r="X1091" s="37"/>
      <c r="Y1091" s="37"/>
      <c r="Z1091" s="37"/>
      <c r="AA1091" s="37"/>
      <c r="AB1091" s="37"/>
      <c r="AC1091" s="37"/>
      <c r="AD1091" s="37"/>
      <c r="AE1091" s="37"/>
      <c r="AU1091" s="20" t="s">
        <v>88</v>
      </c>
    </row>
    <row r="1092" spans="1:65" s="2" customFormat="1">
      <c r="A1092" s="37"/>
      <c r="B1092" s="38"/>
      <c r="C1092" s="39"/>
      <c r="D1092" s="197" t="s">
        <v>360</v>
      </c>
      <c r="E1092" s="39"/>
      <c r="F1092" s="229" t="s">
        <v>1452</v>
      </c>
      <c r="G1092" s="39"/>
      <c r="H1092" s="230">
        <v>300</v>
      </c>
      <c r="I1092" s="39"/>
      <c r="J1092" s="39"/>
      <c r="K1092" s="39"/>
      <c r="L1092" s="42"/>
      <c r="M1092" s="193"/>
      <c r="N1092" s="194"/>
      <c r="O1092" s="67"/>
      <c r="P1092" s="67"/>
      <c r="Q1092" s="67"/>
      <c r="R1092" s="67"/>
      <c r="S1092" s="67"/>
      <c r="T1092" s="68"/>
      <c r="U1092" s="37"/>
      <c r="V1092" s="37"/>
      <c r="W1092" s="37"/>
      <c r="X1092" s="37"/>
      <c r="Y1092" s="37"/>
      <c r="Z1092" s="37"/>
      <c r="AA1092" s="37"/>
      <c r="AB1092" s="37"/>
      <c r="AC1092" s="37"/>
      <c r="AD1092" s="37"/>
      <c r="AE1092" s="37"/>
      <c r="AU1092" s="20" t="s">
        <v>88</v>
      </c>
    </row>
    <row r="1093" spans="1:65" s="2" customFormat="1">
      <c r="A1093" s="37"/>
      <c r="B1093" s="38"/>
      <c r="C1093" s="39"/>
      <c r="D1093" s="197" t="s">
        <v>360</v>
      </c>
      <c r="E1093" s="39"/>
      <c r="F1093" s="229" t="s">
        <v>198</v>
      </c>
      <c r="G1093" s="39"/>
      <c r="H1093" s="230">
        <v>598.72900000000004</v>
      </c>
      <c r="I1093" s="39"/>
      <c r="J1093" s="39"/>
      <c r="K1093" s="39"/>
      <c r="L1093" s="42"/>
      <c r="M1093" s="193"/>
      <c r="N1093" s="194"/>
      <c r="O1093" s="67"/>
      <c r="P1093" s="67"/>
      <c r="Q1093" s="67"/>
      <c r="R1093" s="67"/>
      <c r="S1093" s="67"/>
      <c r="T1093" s="68"/>
      <c r="U1093" s="37"/>
      <c r="V1093" s="37"/>
      <c r="W1093" s="37"/>
      <c r="X1093" s="37"/>
      <c r="Y1093" s="37"/>
      <c r="Z1093" s="37"/>
      <c r="AA1093" s="37"/>
      <c r="AB1093" s="37"/>
      <c r="AC1093" s="37"/>
      <c r="AD1093" s="37"/>
      <c r="AE1093" s="37"/>
      <c r="AU1093" s="20" t="s">
        <v>88</v>
      </c>
    </row>
    <row r="1094" spans="1:65" s="2" customFormat="1" ht="24.15" customHeight="1">
      <c r="A1094" s="37"/>
      <c r="B1094" s="38"/>
      <c r="C1094" s="177" t="s">
        <v>1453</v>
      </c>
      <c r="D1094" s="177" t="s">
        <v>176</v>
      </c>
      <c r="E1094" s="178" t="s">
        <v>1454</v>
      </c>
      <c r="F1094" s="179" t="s">
        <v>1455</v>
      </c>
      <c r="G1094" s="180" t="s">
        <v>111</v>
      </c>
      <c r="H1094" s="181">
        <v>300</v>
      </c>
      <c r="I1094" s="182"/>
      <c r="J1094" s="183">
        <f>ROUND(I1094*H1094,2)</f>
        <v>0</v>
      </c>
      <c r="K1094" s="179" t="s">
        <v>180</v>
      </c>
      <c r="L1094" s="42"/>
      <c r="M1094" s="184" t="s">
        <v>19</v>
      </c>
      <c r="N1094" s="185" t="s">
        <v>49</v>
      </c>
      <c r="O1094" s="67"/>
      <c r="P1094" s="186">
        <f>O1094*H1094</f>
        <v>0</v>
      </c>
      <c r="Q1094" s="186">
        <v>0</v>
      </c>
      <c r="R1094" s="186">
        <f>Q1094*H1094</f>
        <v>0</v>
      </c>
      <c r="S1094" s="186">
        <v>0</v>
      </c>
      <c r="T1094" s="187">
        <f>S1094*H1094</f>
        <v>0</v>
      </c>
      <c r="U1094" s="37"/>
      <c r="V1094" s="37"/>
      <c r="W1094" s="37"/>
      <c r="X1094" s="37"/>
      <c r="Y1094" s="37"/>
      <c r="Z1094" s="37"/>
      <c r="AA1094" s="37"/>
      <c r="AB1094" s="37"/>
      <c r="AC1094" s="37"/>
      <c r="AD1094" s="37"/>
      <c r="AE1094" s="37"/>
      <c r="AR1094" s="188" t="s">
        <v>267</v>
      </c>
      <c r="AT1094" s="188" t="s">
        <v>176</v>
      </c>
      <c r="AU1094" s="188" t="s">
        <v>88</v>
      </c>
      <c r="AY1094" s="20" t="s">
        <v>174</v>
      </c>
      <c r="BE1094" s="189">
        <f>IF(N1094="základní",J1094,0)</f>
        <v>0</v>
      </c>
      <c r="BF1094" s="189">
        <f>IF(N1094="snížená",J1094,0)</f>
        <v>0</v>
      </c>
      <c r="BG1094" s="189">
        <f>IF(N1094="zákl. přenesená",J1094,0)</f>
        <v>0</v>
      </c>
      <c r="BH1094" s="189">
        <f>IF(N1094="sníž. přenesená",J1094,0)</f>
        <v>0</v>
      </c>
      <c r="BI1094" s="189">
        <f>IF(N1094="nulová",J1094,0)</f>
        <v>0</v>
      </c>
      <c r="BJ1094" s="20" t="s">
        <v>86</v>
      </c>
      <c r="BK1094" s="189">
        <f>ROUND(I1094*H1094,2)</f>
        <v>0</v>
      </c>
      <c r="BL1094" s="20" t="s">
        <v>267</v>
      </c>
      <c r="BM1094" s="188" t="s">
        <v>1456</v>
      </c>
    </row>
    <row r="1095" spans="1:65" s="2" customFormat="1">
      <c r="A1095" s="37"/>
      <c r="B1095" s="38"/>
      <c r="C1095" s="39"/>
      <c r="D1095" s="190" t="s">
        <v>183</v>
      </c>
      <c r="E1095" s="39"/>
      <c r="F1095" s="191" t="s">
        <v>1457</v>
      </c>
      <c r="G1095" s="39"/>
      <c r="H1095" s="39"/>
      <c r="I1095" s="192"/>
      <c r="J1095" s="39"/>
      <c r="K1095" s="39"/>
      <c r="L1095" s="42"/>
      <c r="M1095" s="193"/>
      <c r="N1095" s="194"/>
      <c r="O1095" s="67"/>
      <c r="P1095" s="67"/>
      <c r="Q1095" s="67"/>
      <c r="R1095" s="67"/>
      <c r="S1095" s="67"/>
      <c r="T1095" s="68"/>
      <c r="U1095" s="37"/>
      <c r="V1095" s="37"/>
      <c r="W1095" s="37"/>
      <c r="X1095" s="37"/>
      <c r="Y1095" s="37"/>
      <c r="Z1095" s="37"/>
      <c r="AA1095" s="37"/>
      <c r="AB1095" s="37"/>
      <c r="AC1095" s="37"/>
      <c r="AD1095" s="37"/>
      <c r="AE1095" s="37"/>
      <c r="AT1095" s="20" t="s">
        <v>183</v>
      </c>
      <c r="AU1095" s="20" t="s">
        <v>88</v>
      </c>
    </row>
    <row r="1096" spans="1:65" s="2" customFormat="1" ht="21.75" customHeight="1">
      <c r="A1096" s="37"/>
      <c r="B1096" s="38"/>
      <c r="C1096" s="177" t="s">
        <v>1458</v>
      </c>
      <c r="D1096" s="177" t="s">
        <v>176</v>
      </c>
      <c r="E1096" s="178" t="s">
        <v>1459</v>
      </c>
      <c r="F1096" s="179" t="s">
        <v>1460</v>
      </c>
      <c r="G1096" s="180" t="s">
        <v>111</v>
      </c>
      <c r="H1096" s="181">
        <v>598.72900000000004</v>
      </c>
      <c r="I1096" s="182"/>
      <c r="J1096" s="183">
        <f>ROUND(I1096*H1096,2)</f>
        <v>0</v>
      </c>
      <c r="K1096" s="179" t="s">
        <v>180</v>
      </c>
      <c r="L1096" s="42"/>
      <c r="M1096" s="184" t="s">
        <v>19</v>
      </c>
      <c r="N1096" s="185" t="s">
        <v>49</v>
      </c>
      <c r="O1096" s="67"/>
      <c r="P1096" s="186">
        <f>O1096*H1096</f>
        <v>0</v>
      </c>
      <c r="Q1096" s="186">
        <v>3.0000000000000001E-5</v>
      </c>
      <c r="R1096" s="186">
        <f>Q1096*H1096</f>
        <v>1.7961870000000001E-2</v>
      </c>
      <c r="S1096" s="186">
        <v>0</v>
      </c>
      <c r="T1096" s="187">
        <f>S1096*H1096</f>
        <v>0</v>
      </c>
      <c r="U1096" s="37"/>
      <c r="V1096" s="37"/>
      <c r="W1096" s="37"/>
      <c r="X1096" s="37"/>
      <c r="Y1096" s="37"/>
      <c r="Z1096" s="37"/>
      <c r="AA1096" s="37"/>
      <c r="AB1096" s="37"/>
      <c r="AC1096" s="37"/>
      <c r="AD1096" s="37"/>
      <c r="AE1096" s="37"/>
      <c r="AR1096" s="188" t="s">
        <v>267</v>
      </c>
      <c r="AT1096" s="188" t="s">
        <v>176</v>
      </c>
      <c r="AU1096" s="188" t="s">
        <v>88</v>
      </c>
      <c r="AY1096" s="20" t="s">
        <v>174</v>
      </c>
      <c r="BE1096" s="189">
        <f>IF(N1096="základní",J1096,0)</f>
        <v>0</v>
      </c>
      <c r="BF1096" s="189">
        <f>IF(N1096="snížená",J1096,0)</f>
        <v>0</v>
      </c>
      <c r="BG1096" s="189">
        <f>IF(N1096="zákl. přenesená",J1096,0)</f>
        <v>0</v>
      </c>
      <c r="BH1096" s="189">
        <f>IF(N1096="sníž. přenesená",J1096,0)</f>
        <v>0</v>
      </c>
      <c r="BI1096" s="189">
        <f>IF(N1096="nulová",J1096,0)</f>
        <v>0</v>
      </c>
      <c r="BJ1096" s="20" t="s">
        <v>86</v>
      </c>
      <c r="BK1096" s="189">
        <f>ROUND(I1096*H1096,2)</f>
        <v>0</v>
      </c>
      <c r="BL1096" s="20" t="s">
        <v>267</v>
      </c>
      <c r="BM1096" s="188" t="s">
        <v>1461</v>
      </c>
    </row>
    <row r="1097" spans="1:65" s="2" customFormat="1">
      <c r="A1097" s="37"/>
      <c r="B1097" s="38"/>
      <c r="C1097" s="39"/>
      <c r="D1097" s="190" t="s">
        <v>183</v>
      </c>
      <c r="E1097" s="39"/>
      <c r="F1097" s="191" t="s">
        <v>1462</v>
      </c>
      <c r="G1097" s="39"/>
      <c r="H1097" s="39"/>
      <c r="I1097" s="192"/>
      <c r="J1097" s="39"/>
      <c r="K1097" s="39"/>
      <c r="L1097" s="42"/>
      <c r="M1097" s="193"/>
      <c r="N1097" s="194"/>
      <c r="O1097" s="67"/>
      <c r="P1097" s="67"/>
      <c r="Q1097" s="67"/>
      <c r="R1097" s="67"/>
      <c r="S1097" s="67"/>
      <c r="T1097" s="68"/>
      <c r="U1097" s="37"/>
      <c r="V1097" s="37"/>
      <c r="W1097" s="37"/>
      <c r="X1097" s="37"/>
      <c r="Y1097" s="37"/>
      <c r="Z1097" s="37"/>
      <c r="AA1097" s="37"/>
      <c r="AB1097" s="37"/>
      <c r="AC1097" s="37"/>
      <c r="AD1097" s="37"/>
      <c r="AE1097" s="37"/>
      <c r="AT1097" s="20" t="s">
        <v>183</v>
      </c>
      <c r="AU1097" s="20" t="s">
        <v>88</v>
      </c>
    </row>
    <row r="1098" spans="1:65" s="13" customFormat="1">
      <c r="B1098" s="195"/>
      <c r="C1098" s="196"/>
      <c r="D1098" s="197" t="s">
        <v>195</v>
      </c>
      <c r="E1098" s="198" t="s">
        <v>19</v>
      </c>
      <c r="F1098" s="199" t="s">
        <v>120</v>
      </c>
      <c r="G1098" s="196"/>
      <c r="H1098" s="200">
        <v>598.72900000000004</v>
      </c>
      <c r="I1098" s="201"/>
      <c r="J1098" s="196"/>
      <c r="K1098" s="196"/>
      <c r="L1098" s="202"/>
      <c r="M1098" s="203"/>
      <c r="N1098" s="204"/>
      <c r="O1098" s="204"/>
      <c r="P1098" s="204"/>
      <c r="Q1098" s="204"/>
      <c r="R1098" s="204"/>
      <c r="S1098" s="204"/>
      <c r="T1098" s="205"/>
      <c r="AT1098" s="206" t="s">
        <v>195</v>
      </c>
      <c r="AU1098" s="206" t="s">
        <v>88</v>
      </c>
      <c r="AV1098" s="13" t="s">
        <v>88</v>
      </c>
      <c r="AW1098" s="13" t="s">
        <v>35</v>
      </c>
      <c r="AX1098" s="13" t="s">
        <v>86</v>
      </c>
      <c r="AY1098" s="206" t="s">
        <v>174</v>
      </c>
    </row>
    <row r="1099" spans="1:65" s="2" customFormat="1">
      <c r="A1099" s="37"/>
      <c r="B1099" s="38"/>
      <c r="C1099" s="39"/>
      <c r="D1099" s="197" t="s">
        <v>360</v>
      </c>
      <c r="E1099" s="39"/>
      <c r="F1099" s="228" t="s">
        <v>1440</v>
      </c>
      <c r="G1099" s="39"/>
      <c r="H1099" s="39"/>
      <c r="I1099" s="39"/>
      <c r="J1099" s="39"/>
      <c r="K1099" s="39"/>
      <c r="L1099" s="42"/>
      <c r="M1099" s="193"/>
      <c r="N1099" s="194"/>
      <c r="O1099" s="67"/>
      <c r="P1099" s="67"/>
      <c r="Q1099" s="67"/>
      <c r="R1099" s="67"/>
      <c r="S1099" s="67"/>
      <c r="T1099" s="68"/>
      <c r="U1099" s="37"/>
      <c r="V1099" s="37"/>
      <c r="W1099" s="37"/>
      <c r="X1099" s="37"/>
      <c r="Y1099" s="37"/>
      <c r="Z1099" s="37"/>
      <c r="AA1099" s="37"/>
      <c r="AB1099" s="37"/>
      <c r="AC1099" s="37"/>
      <c r="AD1099" s="37"/>
      <c r="AE1099" s="37"/>
      <c r="AU1099" s="20" t="s">
        <v>88</v>
      </c>
    </row>
    <row r="1100" spans="1:65" s="2" customFormat="1">
      <c r="A1100" s="37"/>
      <c r="B1100" s="38"/>
      <c r="C1100" s="39"/>
      <c r="D1100" s="197" t="s">
        <v>360</v>
      </c>
      <c r="E1100" s="39"/>
      <c r="F1100" s="229" t="s">
        <v>1032</v>
      </c>
      <c r="G1100" s="39"/>
      <c r="H1100" s="230">
        <v>0</v>
      </c>
      <c r="I1100" s="39"/>
      <c r="J1100" s="39"/>
      <c r="K1100" s="39"/>
      <c r="L1100" s="42"/>
      <c r="M1100" s="193"/>
      <c r="N1100" s="194"/>
      <c r="O1100" s="67"/>
      <c r="P1100" s="67"/>
      <c r="Q1100" s="67"/>
      <c r="R1100" s="67"/>
      <c r="S1100" s="67"/>
      <c r="T1100" s="68"/>
      <c r="U1100" s="37"/>
      <c r="V1100" s="37"/>
      <c r="W1100" s="37"/>
      <c r="X1100" s="37"/>
      <c r="Y1100" s="37"/>
      <c r="Z1100" s="37"/>
      <c r="AA1100" s="37"/>
      <c r="AB1100" s="37"/>
      <c r="AC1100" s="37"/>
      <c r="AD1100" s="37"/>
      <c r="AE1100" s="37"/>
      <c r="AU1100" s="20" t="s">
        <v>88</v>
      </c>
    </row>
    <row r="1101" spans="1:65" s="2" customFormat="1">
      <c r="A1101" s="37"/>
      <c r="B1101" s="38"/>
      <c r="C1101" s="39"/>
      <c r="D1101" s="197" t="s">
        <v>360</v>
      </c>
      <c r="E1101" s="39"/>
      <c r="F1101" s="229" t="s">
        <v>1441</v>
      </c>
      <c r="G1101" s="39"/>
      <c r="H1101" s="230">
        <v>21.332000000000001</v>
      </c>
      <c r="I1101" s="39"/>
      <c r="J1101" s="39"/>
      <c r="K1101" s="39"/>
      <c r="L1101" s="42"/>
      <c r="M1101" s="193"/>
      <c r="N1101" s="194"/>
      <c r="O1101" s="67"/>
      <c r="P1101" s="67"/>
      <c r="Q1101" s="67"/>
      <c r="R1101" s="67"/>
      <c r="S1101" s="67"/>
      <c r="T1101" s="68"/>
      <c r="U1101" s="37"/>
      <c r="V1101" s="37"/>
      <c r="W1101" s="37"/>
      <c r="X1101" s="37"/>
      <c r="Y1101" s="37"/>
      <c r="Z1101" s="37"/>
      <c r="AA1101" s="37"/>
      <c r="AB1101" s="37"/>
      <c r="AC1101" s="37"/>
      <c r="AD1101" s="37"/>
      <c r="AE1101" s="37"/>
      <c r="AU1101" s="20" t="s">
        <v>88</v>
      </c>
    </row>
    <row r="1102" spans="1:65" s="2" customFormat="1">
      <c r="A1102" s="37"/>
      <c r="B1102" s="38"/>
      <c r="C1102" s="39"/>
      <c r="D1102" s="197" t="s">
        <v>360</v>
      </c>
      <c r="E1102" s="39"/>
      <c r="F1102" s="229" t="s">
        <v>1442</v>
      </c>
      <c r="G1102" s="39"/>
      <c r="H1102" s="230">
        <v>-0.8</v>
      </c>
      <c r="I1102" s="39"/>
      <c r="J1102" s="39"/>
      <c r="K1102" s="39"/>
      <c r="L1102" s="42"/>
      <c r="M1102" s="193"/>
      <c r="N1102" s="194"/>
      <c r="O1102" s="67"/>
      <c r="P1102" s="67"/>
      <c r="Q1102" s="67"/>
      <c r="R1102" s="67"/>
      <c r="S1102" s="67"/>
      <c r="T1102" s="68"/>
      <c r="U1102" s="37"/>
      <c r="V1102" s="37"/>
      <c r="W1102" s="37"/>
      <c r="X1102" s="37"/>
      <c r="Y1102" s="37"/>
      <c r="Z1102" s="37"/>
      <c r="AA1102" s="37"/>
      <c r="AB1102" s="37"/>
      <c r="AC1102" s="37"/>
      <c r="AD1102" s="37"/>
      <c r="AE1102" s="37"/>
      <c r="AU1102" s="20" t="s">
        <v>88</v>
      </c>
    </row>
    <row r="1103" spans="1:65" s="2" customFormat="1">
      <c r="A1103" s="37"/>
      <c r="B1103" s="38"/>
      <c r="C1103" s="39"/>
      <c r="D1103" s="197" t="s">
        <v>360</v>
      </c>
      <c r="E1103" s="39"/>
      <c r="F1103" s="229" t="s">
        <v>1443</v>
      </c>
      <c r="G1103" s="39"/>
      <c r="H1103" s="230">
        <v>-0.9</v>
      </c>
      <c r="I1103" s="39"/>
      <c r="J1103" s="39"/>
      <c r="K1103" s="39"/>
      <c r="L1103" s="42"/>
      <c r="M1103" s="193"/>
      <c r="N1103" s="194"/>
      <c r="O1103" s="67"/>
      <c r="P1103" s="67"/>
      <c r="Q1103" s="67"/>
      <c r="R1103" s="67"/>
      <c r="S1103" s="67"/>
      <c r="T1103" s="68"/>
      <c r="U1103" s="37"/>
      <c r="V1103" s="37"/>
      <c r="W1103" s="37"/>
      <c r="X1103" s="37"/>
      <c r="Y1103" s="37"/>
      <c r="Z1103" s="37"/>
      <c r="AA1103" s="37"/>
      <c r="AB1103" s="37"/>
      <c r="AC1103" s="37"/>
      <c r="AD1103" s="37"/>
      <c r="AE1103" s="37"/>
      <c r="AU1103" s="20" t="s">
        <v>88</v>
      </c>
    </row>
    <row r="1104" spans="1:65" s="2" customFormat="1">
      <c r="A1104" s="37"/>
      <c r="B1104" s="38"/>
      <c r="C1104" s="39"/>
      <c r="D1104" s="197" t="s">
        <v>360</v>
      </c>
      <c r="E1104" s="39"/>
      <c r="F1104" s="229" t="s">
        <v>1444</v>
      </c>
      <c r="G1104" s="39"/>
      <c r="H1104" s="230">
        <v>-4.95</v>
      </c>
      <c r="I1104" s="39"/>
      <c r="J1104" s="39"/>
      <c r="K1104" s="39"/>
      <c r="L1104" s="42"/>
      <c r="M1104" s="193"/>
      <c r="N1104" s="194"/>
      <c r="O1104" s="67"/>
      <c r="P1104" s="67"/>
      <c r="Q1104" s="67"/>
      <c r="R1104" s="67"/>
      <c r="S1104" s="67"/>
      <c r="T1104" s="68"/>
      <c r="U1104" s="37"/>
      <c r="V1104" s="37"/>
      <c r="W1104" s="37"/>
      <c r="X1104" s="37"/>
      <c r="Y1104" s="37"/>
      <c r="Z1104" s="37"/>
      <c r="AA1104" s="37"/>
      <c r="AB1104" s="37"/>
      <c r="AC1104" s="37"/>
      <c r="AD1104" s="37"/>
      <c r="AE1104" s="37"/>
      <c r="AU1104" s="20" t="s">
        <v>88</v>
      </c>
    </row>
    <row r="1105" spans="1:47" s="2" customFormat="1">
      <c r="A1105" s="37"/>
      <c r="B1105" s="38"/>
      <c r="C1105" s="39"/>
      <c r="D1105" s="197" t="s">
        <v>360</v>
      </c>
      <c r="E1105" s="39"/>
      <c r="F1105" s="229" t="s">
        <v>1034</v>
      </c>
      <c r="G1105" s="39"/>
      <c r="H1105" s="230">
        <v>0</v>
      </c>
      <c r="I1105" s="39"/>
      <c r="J1105" s="39"/>
      <c r="K1105" s="39"/>
      <c r="L1105" s="42"/>
      <c r="M1105" s="193"/>
      <c r="N1105" s="194"/>
      <c r="O1105" s="67"/>
      <c r="P1105" s="67"/>
      <c r="Q1105" s="67"/>
      <c r="R1105" s="67"/>
      <c r="S1105" s="67"/>
      <c r="T1105" s="68"/>
      <c r="U1105" s="37"/>
      <c r="V1105" s="37"/>
      <c r="W1105" s="37"/>
      <c r="X1105" s="37"/>
      <c r="Y1105" s="37"/>
      <c r="Z1105" s="37"/>
      <c r="AA1105" s="37"/>
      <c r="AB1105" s="37"/>
      <c r="AC1105" s="37"/>
      <c r="AD1105" s="37"/>
      <c r="AE1105" s="37"/>
      <c r="AU1105" s="20" t="s">
        <v>88</v>
      </c>
    </row>
    <row r="1106" spans="1:47" s="2" customFormat="1">
      <c r="A1106" s="37"/>
      <c r="B1106" s="38"/>
      <c r="C1106" s="39"/>
      <c r="D1106" s="197" t="s">
        <v>360</v>
      </c>
      <c r="E1106" s="39"/>
      <c r="F1106" s="229" t="s">
        <v>1445</v>
      </c>
      <c r="G1106" s="39"/>
      <c r="H1106" s="230">
        <v>61.286000000000001</v>
      </c>
      <c r="I1106" s="39"/>
      <c r="J1106" s="39"/>
      <c r="K1106" s="39"/>
      <c r="L1106" s="42"/>
      <c r="M1106" s="193"/>
      <c r="N1106" s="194"/>
      <c r="O1106" s="67"/>
      <c r="P1106" s="67"/>
      <c r="Q1106" s="67"/>
      <c r="R1106" s="67"/>
      <c r="S1106" s="67"/>
      <c r="T1106" s="68"/>
      <c r="U1106" s="37"/>
      <c r="V1106" s="37"/>
      <c r="W1106" s="37"/>
      <c r="X1106" s="37"/>
      <c r="Y1106" s="37"/>
      <c r="Z1106" s="37"/>
      <c r="AA1106" s="37"/>
      <c r="AB1106" s="37"/>
      <c r="AC1106" s="37"/>
      <c r="AD1106" s="37"/>
      <c r="AE1106" s="37"/>
      <c r="AU1106" s="20" t="s">
        <v>88</v>
      </c>
    </row>
    <row r="1107" spans="1:47" s="2" customFormat="1">
      <c r="A1107" s="37"/>
      <c r="B1107" s="38"/>
      <c r="C1107" s="39"/>
      <c r="D1107" s="197" t="s">
        <v>360</v>
      </c>
      <c r="E1107" s="39"/>
      <c r="F1107" s="229" t="s">
        <v>1446</v>
      </c>
      <c r="G1107" s="39"/>
      <c r="H1107" s="230">
        <v>-1.6</v>
      </c>
      <c r="I1107" s="39"/>
      <c r="J1107" s="39"/>
      <c r="K1107" s="39"/>
      <c r="L1107" s="42"/>
      <c r="M1107" s="193"/>
      <c r="N1107" s="194"/>
      <c r="O1107" s="67"/>
      <c r="P1107" s="67"/>
      <c r="Q1107" s="67"/>
      <c r="R1107" s="67"/>
      <c r="S1107" s="67"/>
      <c r="T1107" s="68"/>
      <c r="U1107" s="37"/>
      <c r="V1107" s="37"/>
      <c r="W1107" s="37"/>
      <c r="X1107" s="37"/>
      <c r="Y1107" s="37"/>
      <c r="Z1107" s="37"/>
      <c r="AA1107" s="37"/>
      <c r="AB1107" s="37"/>
      <c r="AC1107" s="37"/>
      <c r="AD1107" s="37"/>
      <c r="AE1107" s="37"/>
      <c r="AU1107" s="20" t="s">
        <v>88</v>
      </c>
    </row>
    <row r="1108" spans="1:47" s="2" customFormat="1">
      <c r="A1108" s="37"/>
      <c r="B1108" s="38"/>
      <c r="C1108" s="39"/>
      <c r="D1108" s="197" t="s">
        <v>360</v>
      </c>
      <c r="E1108" s="39"/>
      <c r="F1108" s="229" t="s">
        <v>1026</v>
      </c>
      <c r="G1108" s="39"/>
      <c r="H1108" s="230">
        <v>-3.1160000000000001</v>
      </c>
      <c r="I1108" s="39"/>
      <c r="J1108" s="39"/>
      <c r="K1108" s="39"/>
      <c r="L1108" s="42"/>
      <c r="M1108" s="193"/>
      <c r="N1108" s="194"/>
      <c r="O1108" s="67"/>
      <c r="P1108" s="67"/>
      <c r="Q1108" s="67"/>
      <c r="R1108" s="67"/>
      <c r="S1108" s="67"/>
      <c r="T1108" s="68"/>
      <c r="U1108" s="37"/>
      <c r="V1108" s="37"/>
      <c r="W1108" s="37"/>
      <c r="X1108" s="37"/>
      <c r="Y1108" s="37"/>
      <c r="Z1108" s="37"/>
      <c r="AA1108" s="37"/>
      <c r="AB1108" s="37"/>
      <c r="AC1108" s="37"/>
      <c r="AD1108" s="37"/>
      <c r="AE1108" s="37"/>
      <c r="AU1108" s="20" t="s">
        <v>88</v>
      </c>
    </row>
    <row r="1109" spans="1:47" s="2" customFormat="1">
      <c r="A1109" s="37"/>
      <c r="B1109" s="38"/>
      <c r="C1109" s="39"/>
      <c r="D1109" s="197" t="s">
        <v>360</v>
      </c>
      <c r="E1109" s="39"/>
      <c r="F1109" s="229" t="s">
        <v>1036</v>
      </c>
      <c r="G1109" s="39"/>
      <c r="H1109" s="230">
        <v>0</v>
      </c>
      <c r="I1109" s="39"/>
      <c r="J1109" s="39"/>
      <c r="K1109" s="39"/>
      <c r="L1109" s="42"/>
      <c r="M1109" s="193"/>
      <c r="N1109" s="194"/>
      <c r="O1109" s="67"/>
      <c r="P1109" s="67"/>
      <c r="Q1109" s="67"/>
      <c r="R1109" s="67"/>
      <c r="S1109" s="67"/>
      <c r="T1109" s="68"/>
      <c r="U1109" s="37"/>
      <c r="V1109" s="37"/>
      <c r="W1109" s="37"/>
      <c r="X1109" s="37"/>
      <c r="Y1109" s="37"/>
      <c r="Z1109" s="37"/>
      <c r="AA1109" s="37"/>
      <c r="AB1109" s="37"/>
      <c r="AC1109" s="37"/>
      <c r="AD1109" s="37"/>
      <c r="AE1109" s="37"/>
      <c r="AU1109" s="20" t="s">
        <v>88</v>
      </c>
    </row>
    <row r="1110" spans="1:47" s="2" customFormat="1">
      <c r="A1110" s="37"/>
      <c r="B1110" s="38"/>
      <c r="C1110" s="39"/>
      <c r="D1110" s="197" t="s">
        <v>360</v>
      </c>
      <c r="E1110" s="39"/>
      <c r="F1110" s="229" t="s">
        <v>1447</v>
      </c>
      <c r="G1110" s="39"/>
      <c r="H1110" s="230">
        <v>100.512</v>
      </c>
      <c r="I1110" s="39"/>
      <c r="J1110" s="39"/>
      <c r="K1110" s="39"/>
      <c r="L1110" s="42"/>
      <c r="M1110" s="193"/>
      <c r="N1110" s="194"/>
      <c r="O1110" s="67"/>
      <c r="P1110" s="67"/>
      <c r="Q1110" s="67"/>
      <c r="R1110" s="67"/>
      <c r="S1110" s="67"/>
      <c r="T1110" s="68"/>
      <c r="U1110" s="37"/>
      <c r="V1110" s="37"/>
      <c r="W1110" s="37"/>
      <c r="X1110" s="37"/>
      <c r="Y1110" s="37"/>
      <c r="Z1110" s="37"/>
      <c r="AA1110" s="37"/>
      <c r="AB1110" s="37"/>
      <c r="AC1110" s="37"/>
      <c r="AD1110" s="37"/>
      <c r="AE1110" s="37"/>
      <c r="AU1110" s="20" t="s">
        <v>88</v>
      </c>
    </row>
    <row r="1111" spans="1:47" s="2" customFormat="1">
      <c r="A1111" s="37"/>
      <c r="B1111" s="38"/>
      <c r="C1111" s="39"/>
      <c r="D1111" s="197" t="s">
        <v>360</v>
      </c>
      <c r="E1111" s="39"/>
      <c r="F1111" s="229" t="s">
        <v>1448</v>
      </c>
      <c r="G1111" s="39"/>
      <c r="H1111" s="230">
        <v>-1.8</v>
      </c>
      <c r="I1111" s="39"/>
      <c r="J1111" s="39"/>
      <c r="K1111" s="39"/>
      <c r="L1111" s="42"/>
      <c r="M1111" s="193"/>
      <c r="N1111" s="194"/>
      <c r="O1111" s="67"/>
      <c r="P1111" s="67"/>
      <c r="Q1111" s="67"/>
      <c r="R1111" s="67"/>
      <c r="S1111" s="67"/>
      <c r="T1111" s="68"/>
      <c r="U1111" s="37"/>
      <c r="V1111" s="37"/>
      <c r="W1111" s="37"/>
      <c r="X1111" s="37"/>
      <c r="Y1111" s="37"/>
      <c r="Z1111" s="37"/>
      <c r="AA1111" s="37"/>
      <c r="AB1111" s="37"/>
      <c r="AC1111" s="37"/>
      <c r="AD1111" s="37"/>
      <c r="AE1111" s="37"/>
      <c r="AU1111" s="20" t="s">
        <v>88</v>
      </c>
    </row>
    <row r="1112" spans="1:47" s="2" customFormat="1">
      <c r="A1112" s="37"/>
      <c r="B1112" s="38"/>
      <c r="C1112" s="39"/>
      <c r="D1112" s="197" t="s">
        <v>360</v>
      </c>
      <c r="E1112" s="39"/>
      <c r="F1112" s="229" t="s">
        <v>1449</v>
      </c>
      <c r="G1112" s="39"/>
      <c r="H1112" s="230">
        <v>-12.464</v>
      </c>
      <c r="I1112" s="39"/>
      <c r="J1112" s="39"/>
      <c r="K1112" s="39"/>
      <c r="L1112" s="42"/>
      <c r="M1112" s="193"/>
      <c r="N1112" s="194"/>
      <c r="O1112" s="67"/>
      <c r="P1112" s="67"/>
      <c r="Q1112" s="67"/>
      <c r="R1112" s="67"/>
      <c r="S1112" s="67"/>
      <c r="T1112" s="68"/>
      <c r="U1112" s="37"/>
      <c r="V1112" s="37"/>
      <c r="W1112" s="37"/>
      <c r="X1112" s="37"/>
      <c r="Y1112" s="37"/>
      <c r="Z1112" s="37"/>
      <c r="AA1112" s="37"/>
      <c r="AB1112" s="37"/>
      <c r="AC1112" s="37"/>
      <c r="AD1112" s="37"/>
      <c r="AE1112" s="37"/>
      <c r="AU1112" s="20" t="s">
        <v>88</v>
      </c>
    </row>
    <row r="1113" spans="1:47" s="2" customFormat="1">
      <c r="A1113" s="37"/>
      <c r="B1113" s="38"/>
      <c r="C1113" s="39"/>
      <c r="D1113" s="197" t="s">
        <v>360</v>
      </c>
      <c r="E1113" s="39"/>
      <c r="F1113" s="229" t="s">
        <v>1038</v>
      </c>
      <c r="G1113" s="39"/>
      <c r="H1113" s="230">
        <v>0</v>
      </c>
      <c r="I1113" s="39"/>
      <c r="J1113" s="39"/>
      <c r="K1113" s="39"/>
      <c r="L1113" s="42"/>
      <c r="M1113" s="193"/>
      <c r="N1113" s="194"/>
      <c r="O1113" s="67"/>
      <c r="P1113" s="67"/>
      <c r="Q1113" s="67"/>
      <c r="R1113" s="67"/>
      <c r="S1113" s="67"/>
      <c r="T1113" s="68"/>
      <c r="U1113" s="37"/>
      <c r="V1113" s="37"/>
      <c r="W1113" s="37"/>
      <c r="X1113" s="37"/>
      <c r="Y1113" s="37"/>
      <c r="Z1113" s="37"/>
      <c r="AA1113" s="37"/>
      <c r="AB1113" s="37"/>
      <c r="AC1113" s="37"/>
      <c r="AD1113" s="37"/>
      <c r="AE1113" s="37"/>
      <c r="AU1113" s="20" t="s">
        <v>88</v>
      </c>
    </row>
    <row r="1114" spans="1:47" s="2" customFormat="1">
      <c r="A1114" s="37"/>
      <c r="B1114" s="38"/>
      <c r="C1114" s="39"/>
      <c r="D1114" s="197" t="s">
        <v>360</v>
      </c>
      <c r="E1114" s="39"/>
      <c r="F1114" s="229" t="s">
        <v>1447</v>
      </c>
      <c r="G1114" s="39"/>
      <c r="H1114" s="230">
        <v>100.512</v>
      </c>
      <c r="I1114" s="39"/>
      <c r="J1114" s="39"/>
      <c r="K1114" s="39"/>
      <c r="L1114" s="42"/>
      <c r="M1114" s="193"/>
      <c r="N1114" s="194"/>
      <c r="O1114" s="67"/>
      <c r="P1114" s="67"/>
      <c r="Q1114" s="67"/>
      <c r="R1114" s="67"/>
      <c r="S1114" s="67"/>
      <c r="T1114" s="68"/>
      <c r="U1114" s="37"/>
      <c r="V1114" s="37"/>
      <c r="W1114" s="37"/>
      <c r="X1114" s="37"/>
      <c r="Y1114" s="37"/>
      <c r="Z1114" s="37"/>
      <c r="AA1114" s="37"/>
      <c r="AB1114" s="37"/>
      <c r="AC1114" s="37"/>
      <c r="AD1114" s="37"/>
      <c r="AE1114" s="37"/>
      <c r="AU1114" s="20" t="s">
        <v>88</v>
      </c>
    </row>
    <row r="1115" spans="1:47" s="2" customFormat="1">
      <c r="A1115" s="37"/>
      <c r="B1115" s="38"/>
      <c r="C1115" s="39"/>
      <c r="D1115" s="197" t="s">
        <v>360</v>
      </c>
      <c r="E1115" s="39"/>
      <c r="F1115" s="229" t="s">
        <v>1448</v>
      </c>
      <c r="G1115" s="39"/>
      <c r="H1115" s="230">
        <v>-1.8</v>
      </c>
      <c r="I1115" s="39"/>
      <c r="J1115" s="39"/>
      <c r="K1115" s="39"/>
      <c r="L1115" s="42"/>
      <c r="M1115" s="193"/>
      <c r="N1115" s="194"/>
      <c r="O1115" s="67"/>
      <c r="P1115" s="67"/>
      <c r="Q1115" s="67"/>
      <c r="R1115" s="67"/>
      <c r="S1115" s="67"/>
      <c r="T1115" s="68"/>
      <c r="U1115" s="37"/>
      <c r="V1115" s="37"/>
      <c r="W1115" s="37"/>
      <c r="X1115" s="37"/>
      <c r="Y1115" s="37"/>
      <c r="Z1115" s="37"/>
      <c r="AA1115" s="37"/>
      <c r="AB1115" s="37"/>
      <c r="AC1115" s="37"/>
      <c r="AD1115" s="37"/>
      <c r="AE1115" s="37"/>
      <c r="AU1115" s="20" t="s">
        <v>88</v>
      </c>
    </row>
    <row r="1116" spans="1:47" s="2" customFormat="1">
      <c r="A1116" s="37"/>
      <c r="B1116" s="38"/>
      <c r="C1116" s="39"/>
      <c r="D1116" s="197" t="s">
        <v>360</v>
      </c>
      <c r="E1116" s="39"/>
      <c r="F1116" s="229" t="s">
        <v>1449</v>
      </c>
      <c r="G1116" s="39"/>
      <c r="H1116" s="230">
        <v>-12.464</v>
      </c>
      <c r="I1116" s="39"/>
      <c r="J1116" s="39"/>
      <c r="K1116" s="39"/>
      <c r="L1116" s="42"/>
      <c r="M1116" s="193"/>
      <c r="N1116" s="194"/>
      <c r="O1116" s="67"/>
      <c r="P1116" s="67"/>
      <c r="Q1116" s="67"/>
      <c r="R1116" s="67"/>
      <c r="S1116" s="67"/>
      <c r="T1116" s="68"/>
      <c r="U1116" s="37"/>
      <c r="V1116" s="37"/>
      <c r="W1116" s="37"/>
      <c r="X1116" s="37"/>
      <c r="Y1116" s="37"/>
      <c r="Z1116" s="37"/>
      <c r="AA1116" s="37"/>
      <c r="AB1116" s="37"/>
      <c r="AC1116" s="37"/>
      <c r="AD1116" s="37"/>
      <c r="AE1116" s="37"/>
      <c r="AU1116" s="20" t="s">
        <v>88</v>
      </c>
    </row>
    <row r="1117" spans="1:47" s="2" customFormat="1">
      <c r="A1117" s="37"/>
      <c r="B1117" s="38"/>
      <c r="C1117" s="39"/>
      <c r="D1117" s="197" t="s">
        <v>360</v>
      </c>
      <c r="E1117" s="39"/>
      <c r="F1117" s="229" t="s">
        <v>1039</v>
      </c>
      <c r="G1117" s="39"/>
      <c r="H1117" s="230">
        <v>0</v>
      </c>
      <c r="I1117" s="39"/>
      <c r="J1117" s="39"/>
      <c r="K1117" s="39"/>
      <c r="L1117" s="42"/>
      <c r="M1117" s="193"/>
      <c r="N1117" s="194"/>
      <c r="O1117" s="67"/>
      <c r="P1117" s="67"/>
      <c r="Q1117" s="67"/>
      <c r="R1117" s="67"/>
      <c r="S1117" s="67"/>
      <c r="T1117" s="68"/>
      <c r="U1117" s="37"/>
      <c r="V1117" s="37"/>
      <c r="W1117" s="37"/>
      <c r="X1117" s="37"/>
      <c r="Y1117" s="37"/>
      <c r="Z1117" s="37"/>
      <c r="AA1117" s="37"/>
      <c r="AB1117" s="37"/>
      <c r="AC1117" s="37"/>
      <c r="AD1117" s="37"/>
      <c r="AE1117" s="37"/>
      <c r="AU1117" s="20" t="s">
        <v>88</v>
      </c>
    </row>
    <row r="1118" spans="1:47" s="2" customFormat="1">
      <c r="A1118" s="37"/>
      <c r="B1118" s="38"/>
      <c r="C1118" s="39"/>
      <c r="D1118" s="197" t="s">
        <v>360</v>
      </c>
      <c r="E1118" s="39"/>
      <c r="F1118" s="229" t="s">
        <v>1450</v>
      </c>
      <c r="G1118" s="39"/>
      <c r="H1118" s="230">
        <v>61.03</v>
      </c>
      <c r="I1118" s="39"/>
      <c r="J1118" s="39"/>
      <c r="K1118" s="39"/>
      <c r="L1118" s="42"/>
      <c r="M1118" s="193"/>
      <c r="N1118" s="194"/>
      <c r="O1118" s="67"/>
      <c r="P1118" s="67"/>
      <c r="Q1118" s="67"/>
      <c r="R1118" s="67"/>
      <c r="S1118" s="67"/>
      <c r="T1118" s="68"/>
      <c r="U1118" s="37"/>
      <c r="V1118" s="37"/>
      <c r="W1118" s="37"/>
      <c r="X1118" s="37"/>
      <c r="Y1118" s="37"/>
      <c r="Z1118" s="37"/>
      <c r="AA1118" s="37"/>
      <c r="AB1118" s="37"/>
      <c r="AC1118" s="37"/>
      <c r="AD1118" s="37"/>
      <c r="AE1118" s="37"/>
      <c r="AU1118" s="20" t="s">
        <v>88</v>
      </c>
    </row>
    <row r="1119" spans="1:47" s="2" customFormat="1">
      <c r="A1119" s="37"/>
      <c r="B1119" s="38"/>
      <c r="C1119" s="39"/>
      <c r="D1119" s="197" t="s">
        <v>360</v>
      </c>
      <c r="E1119" s="39"/>
      <c r="F1119" s="229" t="s">
        <v>1446</v>
      </c>
      <c r="G1119" s="39"/>
      <c r="H1119" s="230">
        <v>-1.6</v>
      </c>
      <c r="I1119" s="39"/>
      <c r="J1119" s="39"/>
      <c r="K1119" s="39"/>
      <c r="L1119" s="42"/>
      <c r="M1119" s="193"/>
      <c r="N1119" s="194"/>
      <c r="O1119" s="67"/>
      <c r="P1119" s="67"/>
      <c r="Q1119" s="67"/>
      <c r="R1119" s="67"/>
      <c r="S1119" s="67"/>
      <c r="T1119" s="68"/>
      <c r="U1119" s="37"/>
      <c r="V1119" s="37"/>
      <c r="W1119" s="37"/>
      <c r="X1119" s="37"/>
      <c r="Y1119" s="37"/>
      <c r="Z1119" s="37"/>
      <c r="AA1119" s="37"/>
      <c r="AB1119" s="37"/>
      <c r="AC1119" s="37"/>
      <c r="AD1119" s="37"/>
      <c r="AE1119" s="37"/>
      <c r="AU1119" s="20" t="s">
        <v>88</v>
      </c>
    </row>
    <row r="1120" spans="1:47" s="2" customFormat="1">
      <c r="A1120" s="37"/>
      <c r="B1120" s="38"/>
      <c r="C1120" s="39"/>
      <c r="D1120" s="197" t="s">
        <v>360</v>
      </c>
      <c r="E1120" s="39"/>
      <c r="F1120" s="229" t="s">
        <v>1027</v>
      </c>
      <c r="G1120" s="39"/>
      <c r="H1120" s="230">
        <v>-4.4489999999999998</v>
      </c>
      <c r="I1120" s="39"/>
      <c r="J1120" s="39"/>
      <c r="K1120" s="39"/>
      <c r="L1120" s="42"/>
      <c r="M1120" s="193"/>
      <c r="N1120" s="194"/>
      <c r="O1120" s="67"/>
      <c r="P1120" s="67"/>
      <c r="Q1120" s="67"/>
      <c r="R1120" s="67"/>
      <c r="S1120" s="67"/>
      <c r="T1120" s="68"/>
      <c r="U1120" s="37"/>
      <c r="V1120" s="37"/>
      <c r="W1120" s="37"/>
      <c r="X1120" s="37"/>
      <c r="Y1120" s="37"/>
      <c r="Z1120" s="37"/>
      <c r="AA1120" s="37"/>
      <c r="AB1120" s="37"/>
      <c r="AC1120" s="37"/>
      <c r="AD1120" s="37"/>
      <c r="AE1120" s="37"/>
      <c r="AU1120" s="20" t="s">
        <v>88</v>
      </c>
    </row>
    <row r="1121" spans="1:65" s="2" customFormat="1">
      <c r="A1121" s="37"/>
      <c r="B1121" s="38"/>
      <c r="C1121" s="39"/>
      <c r="D1121" s="197" t="s">
        <v>360</v>
      </c>
      <c r="E1121" s="39"/>
      <c r="F1121" s="229" t="s">
        <v>1451</v>
      </c>
      <c r="G1121" s="39"/>
      <c r="H1121" s="230">
        <v>0</v>
      </c>
      <c r="I1121" s="39"/>
      <c r="J1121" s="39"/>
      <c r="K1121" s="39"/>
      <c r="L1121" s="42"/>
      <c r="M1121" s="193"/>
      <c r="N1121" s="194"/>
      <c r="O1121" s="67"/>
      <c r="P1121" s="67"/>
      <c r="Q1121" s="67"/>
      <c r="R1121" s="67"/>
      <c r="S1121" s="67"/>
      <c r="T1121" s="68"/>
      <c r="U1121" s="37"/>
      <c r="V1121" s="37"/>
      <c r="W1121" s="37"/>
      <c r="X1121" s="37"/>
      <c r="Y1121" s="37"/>
      <c r="Z1121" s="37"/>
      <c r="AA1121" s="37"/>
      <c r="AB1121" s="37"/>
      <c r="AC1121" s="37"/>
      <c r="AD1121" s="37"/>
      <c r="AE1121" s="37"/>
      <c r="AU1121" s="20" t="s">
        <v>88</v>
      </c>
    </row>
    <row r="1122" spans="1:65" s="2" customFormat="1">
      <c r="A1122" s="37"/>
      <c r="B1122" s="38"/>
      <c r="C1122" s="39"/>
      <c r="D1122" s="197" t="s">
        <v>360</v>
      </c>
      <c r="E1122" s="39"/>
      <c r="F1122" s="229" t="s">
        <v>1452</v>
      </c>
      <c r="G1122" s="39"/>
      <c r="H1122" s="230">
        <v>300</v>
      </c>
      <c r="I1122" s="39"/>
      <c r="J1122" s="39"/>
      <c r="K1122" s="39"/>
      <c r="L1122" s="42"/>
      <c r="M1122" s="193"/>
      <c r="N1122" s="194"/>
      <c r="O1122" s="67"/>
      <c r="P1122" s="67"/>
      <c r="Q1122" s="67"/>
      <c r="R1122" s="67"/>
      <c r="S1122" s="67"/>
      <c r="T1122" s="68"/>
      <c r="U1122" s="37"/>
      <c r="V1122" s="37"/>
      <c r="W1122" s="37"/>
      <c r="X1122" s="37"/>
      <c r="Y1122" s="37"/>
      <c r="Z1122" s="37"/>
      <c r="AA1122" s="37"/>
      <c r="AB1122" s="37"/>
      <c r="AC1122" s="37"/>
      <c r="AD1122" s="37"/>
      <c r="AE1122" s="37"/>
      <c r="AU1122" s="20" t="s">
        <v>88</v>
      </c>
    </row>
    <row r="1123" spans="1:65" s="2" customFormat="1">
      <c r="A1123" s="37"/>
      <c r="B1123" s="38"/>
      <c r="C1123" s="39"/>
      <c r="D1123" s="197" t="s">
        <v>360</v>
      </c>
      <c r="E1123" s="39"/>
      <c r="F1123" s="229" t="s">
        <v>198</v>
      </c>
      <c r="G1123" s="39"/>
      <c r="H1123" s="230">
        <v>598.72900000000004</v>
      </c>
      <c r="I1123" s="39"/>
      <c r="J1123" s="39"/>
      <c r="K1123" s="39"/>
      <c r="L1123" s="42"/>
      <c r="M1123" s="193"/>
      <c r="N1123" s="194"/>
      <c r="O1123" s="67"/>
      <c r="P1123" s="67"/>
      <c r="Q1123" s="67"/>
      <c r="R1123" s="67"/>
      <c r="S1123" s="67"/>
      <c r="T1123" s="68"/>
      <c r="U1123" s="37"/>
      <c r="V1123" s="37"/>
      <c r="W1123" s="37"/>
      <c r="X1123" s="37"/>
      <c r="Y1123" s="37"/>
      <c r="Z1123" s="37"/>
      <c r="AA1123" s="37"/>
      <c r="AB1123" s="37"/>
      <c r="AC1123" s="37"/>
      <c r="AD1123" s="37"/>
      <c r="AE1123" s="37"/>
      <c r="AU1123" s="20" t="s">
        <v>88</v>
      </c>
    </row>
    <row r="1124" spans="1:65" s="2" customFormat="1" ht="24.15" customHeight="1">
      <c r="A1124" s="37"/>
      <c r="B1124" s="38"/>
      <c r="C1124" s="177" t="s">
        <v>1463</v>
      </c>
      <c r="D1124" s="177" t="s">
        <v>176</v>
      </c>
      <c r="E1124" s="178" t="s">
        <v>1464</v>
      </c>
      <c r="F1124" s="179" t="s">
        <v>1465</v>
      </c>
      <c r="G1124" s="180" t="s">
        <v>111</v>
      </c>
      <c r="H1124" s="181">
        <v>300</v>
      </c>
      <c r="I1124" s="182"/>
      <c r="J1124" s="183">
        <f>ROUND(I1124*H1124,2)</f>
        <v>0</v>
      </c>
      <c r="K1124" s="179" t="s">
        <v>180</v>
      </c>
      <c r="L1124" s="42"/>
      <c r="M1124" s="184" t="s">
        <v>19</v>
      </c>
      <c r="N1124" s="185" t="s">
        <v>49</v>
      </c>
      <c r="O1124" s="67"/>
      <c r="P1124" s="186">
        <f>O1124*H1124</f>
        <v>0</v>
      </c>
      <c r="Q1124" s="186">
        <v>3.0000000000000001E-5</v>
      </c>
      <c r="R1124" s="186">
        <f>Q1124*H1124</f>
        <v>9.0000000000000011E-3</v>
      </c>
      <c r="S1124" s="186">
        <v>0</v>
      </c>
      <c r="T1124" s="187">
        <f>S1124*H1124</f>
        <v>0</v>
      </c>
      <c r="U1124" s="37"/>
      <c r="V1124" s="37"/>
      <c r="W1124" s="37"/>
      <c r="X1124" s="37"/>
      <c r="Y1124" s="37"/>
      <c r="Z1124" s="37"/>
      <c r="AA1124" s="37"/>
      <c r="AB1124" s="37"/>
      <c r="AC1124" s="37"/>
      <c r="AD1124" s="37"/>
      <c r="AE1124" s="37"/>
      <c r="AR1124" s="188" t="s">
        <v>267</v>
      </c>
      <c r="AT1124" s="188" t="s">
        <v>176</v>
      </c>
      <c r="AU1124" s="188" t="s">
        <v>88</v>
      </c>
      <c r="AY1124" s="20" t="s">
        <v>174</v>
      </c>
      <c r="BE1124" s="189">
        <f>IF(N1124="základní",J1124,0)</f>
        <v>0</v>
      </c>
      <c r="BF1124" s="189">
        <f>IF(N1124="snížená",J1124,0)</f>
        <v>0</v>
      </c>
      <c r="BG1124" s="189">
        <f>IF(N1124="zákl. přenesená",J1124,0)</f>
        <v>0</v>
      </c>
      <c r="BH1124" s="189">
        <f>IF(N1124="sníž. přenesená",J1124,0)</f>
        <v>0</v>
      </c>
      <c r="BI1124" s="189">
        <f>IF(N1124="nulová",J1124,0)</f>
        <v>0</v>
      </c>
      <c r="BJ1124" s="20" t="s">
        <v>86</v>
      </c>
      <c r="BK1124" s="189">
        <f>ROUND(I1124*H1124,2)</f>
        <v>0</v>
      </c>
      <c r="BL1124" s="20" t="s">
        <v>267</v>
      </c>
      <c r="BM1124" s="188" t="s">
        <v>1466</v>
      </c>
    </row>
    <row r="1125" spans="1:65" s="2" customFormat="1">
      <c r="A1125" s="37"/>
      <c r="B1125" s="38"/>
      <c r="C1125" s="39"/>
      <c r="D1125" s="190" t="s">
        <v>183</v>
      </c>
      <c r="E1125" s="39"/>
      <c r="F1125" s="191" t="s">
        <v>1467</v>
      </c>
      <c r="G1125" s="39"/>
      <c r="H1125" s="39"/>
      <c r="I1125" s="192"/>
      <c r="J1125" s="39"/>
      <c r="K1125" s="39"/>
      <c r="L1125" s="42"/>
      <c r="M1125" s="193"/>
      <c r="N1125" s="194"/>
      <c r="O1125" s="67"/>
      <c r="P1125" s="67"/>
      <c r="Q1125" s="67"/>
      <c r="R1125" s="67"/>
      <c r="S1125" s="67"/>
      <c r="T1125" s="68"/>
      <c r="U1125" s="37"/>
      <c r="V1125" s="37"/>
      <c r="W1125" s="37"/>
      <c r="X1125" s="37"/>
      <c r="Y1125" s="37"/>
      <c r="Z1125" s="37"/>
      <c r="AA1125" s="37"/>
      <c r="AB1125" s="37"/>
      <c r="AC1125" s="37"/>
      <c r="AD1125" s="37"/>
      <c r="AE1125" s="37"/>
      <c r="AT1125" s="20" t="s">
        <v>183</v>
      </c>
      <c r="AU1125" s="20" t="s">
        <v>88</v>
      </c>
    </row>
    <row r="1126" spans="1:65" s="2" customFormat="1" ht="33" customHeight="1">
      <c r="A1126" s="37"/>
      <c r="B1126" s="38"/>
      <c r="C1126" s="177" t="s">
        <v>1468</v>
      </c>
      <c r="D1126" s="177" t="s">
        <v>176</v>
      </c>
      <c r="E1126" s="178" t="s">
        <v>1469</v>
      </c>
      <c r="F1126" s="179" t="s">
        <v>1470</v>
      </c>
      <c r="G1126" s="180" t="s">
        <v>111</v>
      </c>
      <c r="H1126" s="181">
        <v>598.72900000000004</v>
      </c>
      <c r="I1126" s="182"/>
      <c r="J1126" s="183">
        <f>ROUND(I1126*H1126,2)</f>
        <v>0</v>
      </c>
      <c r="K1126" s="179" t="s">
        <v>180</v>
      </c>
      <c r="L1126" s="42"/>
      <c r="M1126" s="184" t="s">
        <v>19</v>
      </c>
      <c r="N1126" s="185" t="s">
        <v>49</v>
      </c>
      <c r="O1126" s="67"/>
      <c r="P1126" s="186">
        <f>O1126*H1126</f>
        <v>0</v>
      </c>
      <c r="Q1126" s="186">
        <v>2.1000000000000001E-4</v>
      </c>
      <c r="R1126" s="186">
        <f>Q1126*H1126</f>
        <v>0.12573309000000002</v>
      </c>
      <c r="S1126" s="186">
        <v>0</v>
      </c>
      <c r="T1126" s="187">
        <f>S1126*H1126</f>
        <v>0</v>
      </c>
      <c r="U1126" s="37"/>
      <c r="V1126" s="37"/>
      <c r="W1126" s="37"/>
      <c r="X1126" s="37"/>
      <c r="Y1126" s="37"/>
      <c r="Z1126" s="37"/>
      <c r="AA1126" s="37"/>
      <c r="AB1126" s="37"/>
      <c r="AC1126" s="37"/>
      <c r="AD1126" s="37"/>
      <c r="AE1126" s="37"/>
      <c r="AR1126" s="188" t="s">
        <v>267</v>
      </c>
      <c r="AT1126" s="188" t="s">
        <v>176</v>
      </c>
      <c r="AU1126" s="188" t="s">
        <v>88</v>
      </c>
      <c r="AY1126" s="20" t="s">
        <v>174</v>
      </c>
      <c r="BE1126" s="189">
        <f>IF(N1126="základní",J1126,0)</f>
        <v>0</v>
      </c>
      <c r="BF1126" s="189">
        <f>IF(N1126="snížená",J1126,0)</f>
        <v>0</v>
      </c>
      <c r="BG1126" s="189">
        <f>IF(N1126="zákl. přenesená",J1126,0)</f>
        <v>0</v>
      </c>
      <c r="BH1126" s="189">
        <f>IF(N1126="sníž. přenesená",J1126,0)</f>
        <v>0</v>
      </c>
      <c r="BI1126" s="189">
        <f>IF(N1126="nulová",J1126,0)</f>
        <v>0</v>
      </c>
      <c r="BJ1126" s="20" t="s">
        <v>86</v>
      </c>
      <c r="BK1126" s="189">
        <f>ROUND(I1126*H1126,2)</f>
        <v>0</v>
      </c>
      <c r="BL1126" s="20" t="s">
        <v>267</v>
      </c>
      <c r="BM1126" s="188" t="s">
        <v>1471</v>
      </c>
    </row>
    <row r="1127" spans="1:65" s="2" customFormat="1">
      <c r="A1127" s="37"/>
      <c r="B1127" s="38"/>
      <c r="C1127" s="39"/>
      <c r="D1127" s="190" t="s">
        <v>183</v>
      </c>
      <c r="E1127" s="39"/>
      <c r="F1127" s="191" t="s">
        <v>1472</v>
      </c>
      <c r="G1127" s="39"/>
      <c r="H1127" s="39"/>
      <c r="I1127" s="192"/>
      <c r="J1127" s="39"/>
      <c r="K1127" s="39"/>
      <c r="L1127" s="42"/>
      <c r="M1127" s="193"/>
      <c r="N1127" s="194"/>
      <c r="O1127" s="67"/>
      <c r="P1127" s="67"/>
      <c r="Q1127" s="67"/>
      <c r="R1127" s="67"/>
      <c r="S1127" s="67"/>
      <c r="T1127" s="68"/>
      <c r="U1127" s="37"/>
      <c r="V1127" s="37"/>
      <c r="W1127" s="37"/>
      <c r="X1127" s="37"/>
      <c r="Y1127" s="37"/>
      <c r="Z1127" s="37"/>
      <c r="AA1127" s="37"/>
      <c r="AB1127" s="37"/>
      <c r="AC1127" s="37"/>
      <c r="AD1127" s="37"/>
      <c r="AE1127" s="37"/>
      <c r="AT1127" s="20" t="s">
        <v>183</v>
      </c>
      <c r="AU1127" s="20" t="s">
        <v>88</v>
      </c>
    </row>
    <row r="1128" spans="1:65" s="13" customFormat="1">
      <c r="B1128" s="195"/>
      <c r="C1128" s="196"/>
      <c r="D1128" s="197" t="s">
        <v>195</v>
      </c>
      <c r="E1128" s="198" t="s">
        <v>19</v>
      </c>
      <c r="F1128" s="199" t="s">
        <v>120</v>
      </c>
      <c r="G1128" s="196"/>
      <c r="H1128" s="200">
        <v>598.72900000000004</v>
      </c>
      <c r="I1128" s="201"/>
      <c r="J1128" s="196"/>
      <c r="K1128" s="196"/>
      <c r="L1128" s="202"/>
      <c r="M1128" s="203"/>
      <c r="N1128" s="204"/>
      <c r="O1128" s="204"/>
      <c r="P1128" s="204"/>
      <c r="Q1128" s="204"/>
      <c r="R1128" s="204"/>
      <c r="S1128" s="204"/>
      <c r="T1128" s="205"/>
      <c r="AT1128" s="206" t="s">
        <v>195</v>
      </c>
      <c r="AU1128" s="206" t="s">
        <v>88</v>
      </c>
      <c r="AV1128" s="13" t="s">
        <v>88</v>
      </c>
      <c r="AW1128" s="13" t="s">
        <v>35</v>
      </c>
      <c r="AX1128" s="13" t="s">
        <v>86</v>
      </c>
      <c r="AY1128" s="206" t="s">
        <v>174</v>
      </c>
    </row>
    <row r="1129" spans="1:65" s="2" customFormat="1">
      <c r="A1129" s="37"/>
      <c r="B1129" s="38"/>
      <c r="C1129" s="39"/>
      <c r="D1129" s="197" t="s">
        <v>360</v>
      </c>
      <c r="E1129" s="39"/>
      <c r="F1129" s="228" t="s">
        <v>1440</v>
      </c>
      <c r="G1129" s="39"/>
      <c r="H1129" s="39"/>
      <c r="I1129" s="39"/>
      <c r="J1129" s="39"/>
      <c r="K1129" s="39"/>
      <c r="L1129" s="42"/>
      <c r="M1129" s="193"/>
      <c r="N1129" s="194"/>
      <c r="O1129" s="67"/>
      <c r="P1129" s="67"/>
      <c r="Q1129" s="67"/>
      <c r="R1129" s="67"/>
      <c r="S1129" s="67"/>
      <c r="T1129" s="68"/>
      <c r="U1129" s="37"/>
      <c r="V1129" s="37"/>
      <c r="W1129" s="37"/>
      <c r="X1129" s="37"/>
      <c r="Y1129" s="37"/>
      <c r="Z1129" s="37"/>
      <c r="AA1129" s="37"/>
      <c r="AB1129" s="37"/>
      <c r="AC1129" s="37"/>
      <c r="AD1129" s="37"/>
      <c r="AE1129" s="37"/>
      <c r="AU1129" s="20" t="s">
        <v>88</v>
      </c>
    </row>
    <row r="1130" spans="1:65" s="2" customFormat="1">
      <c r="A1130" s="37"/>
      <c r="B1130" s="38"/>
      <c r="C1130" s="39"/>
      <c r="D1130" s="197" t="s">
        <v>360</v>
      </c>
      <c r="E1130" s="39"/>
      <c r="F1130" s="229" t="s">
        <v>1032</v>
      </c>
      <c r="G1130" s="39"/>
      <c r="H1130" s="230">
        <v>0</v>
      </c>
      <c r="I1130" s="39"/>
      <c r="J1130" s="39"/>
      <c r="K1130" s="39"/>
      <c r="L1130" s="42"/>
      <c r="M1130" s="193"/>
      <c r="N1130" s="194"/>
      <c r="O1130" s="67"/>
      <c r="P1130" s="67"/>
      <c r="Q1130" s="67"/>
      <c r="R1130" s="67"/>
      <c r="S1130" s="67"/>
      <c r="T1130" s="68"/>
      <c r="U1130" s="37"/>
      <c r="V1130" s="37"/>
      <c r="W1130" s="37"/>
      <c r="X1130" s="37"/>
      <c r="Y1130" s="37"/>
      <c r="Z1130" s="37"/>
      <c r="AA1130" s="37"/>
      <c r="AB1130" s="37"/>
      <c r="AC1130" s="37"/>
      <c r="AD1130" s="37"/>
      <c r="AE1130" s="37"/>
      <c r="AU1130" s="20" t="s">
        <v>88</v>
      </c>
    </row>
    <row r="1131" spans="1:65" s="2" customFormat="1">
      <c r="A1131" s="37"/>
      <c r="B1131" s="38"/>
      <c r="C1131" s="39"/>
      <c r="D1131" s="197" t="s">
        <v>360</v>
      </c>
      <c r="E1131" s="39"/>
      <c r="F1131" s="229" t="s">
        <v>1441</v>
      </c>
      <c r="G1131" s="39"/>
      <c r="H1131" s="230">
        <v>21.332000000000001</v>
      </c>
      <c r="I1131" s="39"/>
      <c r="J1131" s="39"/>
      <c r="K1131" s="39"/>
      <c r="L1131" s="42"/>
      <c r="M1131" s="193"/>
      <c r="N1131" s="194"/>
      <c r="O1131" s="67"/>
      <c r="P1131" s="67"/>
      <c r="Q1131" s="67"/>
      <c r="R1131" s="67"/>
      <c r="S1131" s="67"/>
      <c r="T1131" s="68"/>
      <c r="U1131" s="37"/>
      <c r="V1131" s="37"/>
      <c r="W1131" s="37"/>
      <c r="X1131" s="37"/>
      <c r="Y1131" s="37"/>
      <c r="Z1131" s="37"/>
      <c r="AA1131" s="37"/>
      <c r="AB1131" s="37"/>
      <c r="AC1131" s="37"/>
      <c r="AD1131" s="37"/>
      <c r="AE1131" s="37"/>
      <c r="AU1131" s="20" t="s">
        <v>88</v>
      </c>
    </row>
    <row r="1132" spans="1:65" s="2" customFormat="1">
      <c r="A1132" s="37"/>
      <c r="B1132" s="38"/>
      <c r="C1132" s="39"/>
      <c r="D1132" s="197" t="s">
        <v>360</v>
      </c>
      <c r="E1132" s="39"/>
      <c r="F1132" s="229" t="s">
        <v>1442</v>
      </c>
      <c r="G1132" s="39"/>
      <c r="H1132" s="230">
        <v>-0.8</v>
      </c>
      <c r="I1132" s="39"/>
      <c r="J1132" s="39"/>
      <c r="K1132" s="39"/>
      <c r="L1132" s="42"/>
      <c r="M1132" s="193"/>
      <c r="N1132" s="194"/>
      <c r="O1132" s="67"/>
      <c r="P1132" s="67"/>
      <c r="Q1132" s="67"/>
      <c r="R1132" s="67"/>
      <c r="S1132" s="67"/>
      <c r="T1132" s="68"/>
      <c r="U1132" s="37"/>
      <c r="V1132" s="37"/>
      <c r="W1132" s="37"/>
      <c r="X1132" s="37"/>
      <c r="Y1132" s="37"/>
      <c r="Z1132" s="37"/>
      <c r="AA1132" s="37"/>
      <c r="AB1132" s="37"/>
      <c r="AC1132" s="37"/>
      <c r="AD1132" s="37"/>
      <c r="AE1132" s="37"/>
      <c r="AU1132" s="20" t="s">
        <v>88</v>
      </c>
    </row>
    <row r="1133" spans="1:65" s="2" customFormat="1">
      <c r="A1133" s="37"/>
      <c r="B1133" s="38"/>
      <c r="C1133" s="39"/>
      <c r="D1133" s="197" t="s">
        <v>360</v>
      </c>
      <c r="E1133" s="39"/>
      <c r="F1133" s="229" t="s">
        <v>1443</v>
      </c>
      <c r="G1133" s="39"/>
      <c r="H1133" s="230">
        <v>-0.9</v>
      </c>
      <c r="I1133" s="39"/>
      <c r="J1133" s="39"/>
      <c r="K1133" s="39"/>
      <c r="L1133" s="42"/>
      <c r="M1133" s="193"/>
      <c r="N1133" s="194"/>
      <c r="O1133" s="67"/>
      <c r="P1133" s="67"/>
      <c r="Q1133" s="67"/>
      <c r="R1133" s="67"/>
      <c r="S1133" s="67"/>
      <c r="T1133" s="68"/>
      <c r="U1133" s="37"/>
      <c r="V1133" s="37"/>
      <c r="W1133" s="37"/>
      <c r="X1133" s="37"/>
      <c r="Y1133" s="37"/>
      <c r="Z1133" s="37"/>
      <c r="AA1133" s="37"/>
      <c r="AB1133" s="37"/>
      <c r="AC1133" s="37"/>
      <c r="AD1133" s="37"/>
      <c r="AE1133" s="37"/>
      <c r="AU1133" s="20" t="s">
        <v>88</v>
      </c>
    </row>
    <row r="1134" spans="1:65" s="2" customFormat="1">
      <c r="A1134" s="37"/>
      <c r="B1134" s="38"/>
      <c r="C1134" s="39"/>
      <c r="D1134" s="197" t="s">
        <v>360</v>
      </c>
      <c r="E1134" s="39"/>
      <c r="F1134" s="229" t="s">
        <v>1444</v>
      </c>
      <c r="G1134" s="39"/>
      <c r="H1134" s="230">
        <v>-4.95</v>
      </c>
      <c r="I1134" s="39"/>
      <c r="J1134" s="39"/>
      <c r="K1134" s="39"/>
      <c r="L1134" s="42"/>
      <c r="M1134" s="193"/>
      <c r="N1134" s="194"/>
      <c r="O1134" s="67"/>
      <c r="P1134" s="67"/>
      <c r="Q1134" s="67"/>
      <c r="R1134" s="67"/>
      <c r="S1134" s="67"/>
      <c r="T1134" s="68"/>
      <c r="U1134" s="37"/>
      <c r="V1134" s="37"/>
      <c r="W1134" s="37"/>
      <c r="X1134" s="37"/>
      <c r="Y1134" s="37"/>
      <c r="Z1134" s="37"/>
      <c r="AA1134" s="37"/>
      <c r="AB1134" s="37"/>
      <c r="AC1134" s="37"/>
      <c r="AD1134" s="37"/>
      <c r="AE1134" s="37"/>
      <c r="AU1134" s="20" t="s">
        <v>88</v>
      </c>
    </row>
    <row r="1135" spans="1:65" s="2" customFormat="1">
      <c r="A1135" s="37"/>
      <c r="B1135" s="38"/>
      <c r="C1135" s="39"/>
      <c r="D1135" s="197" t="s">
        <v>360</v>
      </c>
      <c r="E1135" s="39"/>
      <c r="F1135" s="229" t="s">
        <v>1034</v>
      </c>
      <c r="G1135" s="39"/>
      <c r="H1135" s="230">
        <v>0</v>
      </c>
      <c r="I1135" s="39"/>
      <c r="J1135" s="39"/>
      <c r="K1135" s="39"/>
      <c r="L1135" s="42"/>
      <c r="M1135" s="193"/>
      <c r="N1135" s="194"/>
      <c r="O1135" s="67"/>
      <c r="P1135" s="67"/>
      <c r="Q1135" s="67"/>
      <c r="R1135" s="67"/>
      <c r="S1135" s="67"/>
      <c r="T1135" s="68"/>
      <c r="U1135" s="37"/>
      <c r="V1135" s="37"/>
      <c r="W1135" s="37"/>
      <c r="X1135" s="37"/>
      <c r="Y1135" s="37"/>
      <c r="Z1135" s="37"/>
      <c r="AA1135" s="37"/>
      <c r="AB1135" s="37"/>
      <c r="AC1135" s="37"/>
      <c r="AD1135" s="37"/>
      <c r="AE1135" s="37"/>
      <c r="AU1135" s="20" t="s">
        <v>88</v>
      </c>
    </row>
    <row r="1136" spans="1:65" s="2" customFormat="1">
      <c r="A1136" s="37"/>
      <c r="B1136" s="38"/>
      <c r="C1136" s="39"/>
      <c r="D1136" s="197" t="s">
        <v>360</v>
      </c>
      <c r="E1136" s="39"/>
      <c r="F1136" s="229" t="s">
        <v>1445</v>
      </c>
      <c r="G1136" s="39"/>
      <c r="H1136" s="230">
        <v>61.286000000000001</v>
      </c>
      <c r="I1136" s="39"/>
      <c r="J1136" s="39"/>
      <c r="K1136" s="39"/>
      <c r="L1136" s="42"/>
      <c r="M1136" s="193"/>
      <c r="N1136" s="194"/>
      <c r="O1136" s="67"/>
      <c r="P1136" s="67"/>
      <c r="Q1136" s="67"/>
      <c r="R1136" s="67"/>
      <c r="S1136" s="67"/>
      <c r="T1136" s="68"/>
      <c r="U1136" s="37"/>
      <c r="V1136" s="37"/>
      <c r="W1136" s="37"/>
      <c r="X1136" s="37"/>
      <c r="Y1136" s="37"/>
      <c r="Z1136" s="37"/>
      <c r="AA1136" s="37"/>
      <c r="AB1136" s="37"/>
      <c r="AC1136" s="37"/>
      <c r="AD1136" s="37"/>
      <c r="AE1136" s="37"/>
      <c r="AU1136" s="20" t="s">
        <v>88</v>
      </c>
    </row>
    <row r="1137" spans="1:47" s="2" customFormat="1">
      <c r="A1137" s="37"/>
      <c r="B1137" s="38"/>
      <c r="C1137" s="39"/>
      <c r="D1137" s="197" t="s">
        <v>360</v>
      </c>
      <c r="E1137" s="39"/>
      <c r="F1137" s="229" t="s">
        <v>1446</v>
      </c>
      <c r="G1137" s="39"/>
      <c r="H1137" s="230">
        <v>-1.6</v>
      </c>
      <c r="I1137" s="39"/>
      <c r="J1137" s="39"/>
      <c r="K1137" s="39"/>
      <c r="L1137" s="42"/>
      <c r="M1137" s="193"/>
      <c r="N1137" s="194"/>
      <c r="O1137" s="67"/>
      <c r="P1137" s="67"/>
      <c r="Q1137" s="67"/>
      <c r="R1137" s="67"/>
      <c r="S1137" s="67"/>
      <c r="T1137" s="68"/>
      <c r="U1137" s="37"/>
      <c r="V1137" s="37"/>
      <c r="W1137" s="37"/>
      <c r="X1137" s="37"/>
      <c r="Y1137" s="37"/>
      <c r="Z1137" s="37"/>
      <c r="AA1137" s="37"/>
      <c r="AB1137" s="37"/>
      <c r="AC1137" s="37"/>
      <c r="AD1137" s="37"/>
      <c r="AE1137" s="37"/>
      <c r="AU1137" s="20" t="s">
        <v>88</v>
      </c>
    </row>
    <row r="1138" spans="1:47" s="2" customFormat="1">
      <c r="A1138" s="37"/>
      <c r="B1138" s="38"/>
      <c r="C1138" s="39"/>
      <c r="D1138" s="197" t="s">
        <v>360</v>
      </c>
      <c r="E1138" s="39"/>
      <c r="F1138" s="229" t="s">
        <v>1026</v>
      </c>
      <c r="G1138" s="39"/>
      <c r="H1138" s="230">
        <v>-3.1160000000000001</v>
      </c>
      <c r="I1138" s="39"/>
      <c r="J1138" s="39"/>
      <c r="K1138" s="39"/>
      <c r="L1138" s="42"/>
      <c r="M1138" s="193"/>
      <c r="N1138" s="194"/>
      <c r="O1138" s="67"/>
      <c r="P1138" s="67"/>
      <c r="Q1138" s="67"/>
      <c r="R1138" s="67"/>
      <c r="S1138" s="67"/>
      <c r="T1138" s="68"/>
      <c r="U1138" s="37"/>
      <c r="V1138" s="37"/>
      <c r="W1138" s="37"/>
      <c r="X1138" s="37"/>
      <c r="Y1138" s="37"/>
      <c r="Z1138" s="37"/>
      <c r="AA1138" s="37"/>
      <c r="AB1138" s="37"/>
      <c r="AC1138" s="37"/>
      <c r="AD1138" s="37"/>
      <c r="AE1138" s="37"/>
      <c r="AU1138" s="20" t="s">
        <v>88</v>
      </c>
    </row>
    <row r="1139" spans="1:47" s="2" customFormat="1">
      <c r="A1139" s="37"/>
      <c r="B1139" s="38"/>
      <c r="C1139" s="39"/>
      <c r="D1139" s="197" t="s">
        <v>360</v>
      </c>
      <c r="E1139" s="39"/>
      <c r="F1139" s="229" t="s">
        <v>1036</v>
      </c>
      <c r="G1139" s="39"/>
      <c r="H1139" s="230">
        <v>0</v>
      </c>
      <c r="I1139" s="39"/>
      <c r="J1139" s="39"/>
      <c r="K1139" s="39"/>
      <c r="L1139" s="42"/>
      <c r="M1139" s="193"/>
      <c r="N1139" s="194"/>
      <c r="O1139" s="67"/>
      <c r="P1139" s="67"/>
      <c r="Q1139" s="67"/>
      <c r="R1139" s="67"/>
      <c r="S1139" s="67"/>
      <c r="T1139" s="68"/>
      <c r="U1139" s="37"/>
      <c r="V1139" s="37"/>
      <c r="W1139" s="37"/>
      <c r="X1139" s="37"/>
      <c r="Y1139" s="37"/>
      <c r="Z1139" s="37"/>
      <c r="AA1139" s="37"/>
      <c r="AB1139" s="37"/>
      <c r="AC1139" s="37"/>
      <c r="AD1139" s="37"/>
      <c r="AE1139" s="37"/>
      <c r="AU1139" s="20" t="s">
        <v>88</v>
      </c>
    </row>
    <row r="1140" spans="1:47" s="2" customFormat="1">
      <c r="A1140" s="37"/>
      <c r="B1140" s="38"/>
      <c r="C1140" s="39"/>
      <c r="D1140" s="197" t="s">
        <v>360</v>
      </c>
      <c r="E1140" s="39"/>
      <c r="F1140" s="229" t="s">
        <v>1447</v>
      </c>
      <c r="G1140" s="39"/>
      <c r="H1140" s="230">
        <v>100.512</v>
      </c>
      <c r="I1140" s="39"/>
      <c r="J1140" s="39"/>
      <c r="K1140" s="39"/>
      <c r="L1140" s="42"/>
      <c r="M1140" s="193"/>
      <c r="N1140" s="194"/>
      <c r="O1140" s="67"/>
      <c r="P1140" s="67"/>
      <c r="Q1140" s="67"/>
      <c r="R1140" s="67"/>
      <c r="S1140" s="67"/>
      <c r="T1140" s="68"/>
      <c r="U1140" s="37"/>
      <c r="V1140" s="37"/>
      <c r="W1140" s="37"/>
      <c r="X1140" s="37"/>
      <c r="Y1140" s="37"/>
      <c r="Z1140" s="37"/>
      <c r="AA1140" s="37"/>
      <c r="AB1140" s="37"/>
      <c r="AC1140" s="37"/>
      <c r="AD1140" s="37"/>
      <c r="AE1140" s="37"/>
      <c r="AU1140" s="20" t="s">
        <v>88</v>
      </c>
    </row>
    <row r="1141" spans="1:47" s="2" customFormat="1">
      <c r="A1141" s="37"/>
      <c r="B1141" s="38"/>
      <c r="C1141" s="39"/>
      <c r="D1141" s="197" t="s">
        <v>360</v>
      </c>
      <c r="E1141" s="39"/>
      <c r="F1141" s="229" t="s">
        <v>1448</v>
      </c>
      <c r="G1141" s="39"/>
      <c r="H1141" s="230">
        <v>-1.8</v>
      </c>
      <c r="I1141" s="39"/>
      <c r="J1141" s="39"/>
      <c r="K1141" s="39"/>
      <c r="L1141" s="42"/>
      <c r="M1141" s="193"/>
      <c r="N1141" s="194"/>
      <c r="O1141" s="67"/>
      <c r="P1141" s="67"/>
      <c r="Q1141" s="67"/>
      <c r="R1141" s="67"/>
      <c r="S1141" s="67"/>
      <c r="T1141" s="68"/>
      <c r="U1141" s="37"/>
      <c r="V1141" s="37"/>
      <c r="W1141" s="37"/>
      <c r="X1141" s="37"/>
      <c r="Y1141" s="37"/>
      <c r="Z1141" s="37"/>
      <c r="AA1141" s="37"/>
      <c r="AB1141" s="37"/>
      <c r="AC1141" s="37"/>
      <c r="AD1141" s="37"/>
      <c r="AE1141" s="37"/>
      <c r="AU1141" s="20" t="s">
        <v>88</v>
      </c>
    </row>
    <row r="1142" spans="1:47" s="2" customFormat="1">
      <c r="A1142" s="37"/>
      <c r="B1142" s="38"/>
      <c r="C1142" s="39"/>
      <c r="D1142" s="197" t="s">
        <v>360</v>
      </c>
      <c r="E1142" s="39"/>
      <c r="F1142" s="229" t="s">
        <v>1449</v>
      </c>
      <c r="G1142" s="39"/>
      <c r="H1142" s="230">
        <v>-12.464</v>
      </c>
      <c r="I1142" s="39"/>
      <c r="J1142" s="39"/>
      <c r="K1142" s="39"/>
      <c r="L1142" s="42"/>
      <c r="M1142" s="193"/>
      <c r="N1142" s="194"/>
      <c r="O1142" s="67"/>
      <c r="P1142" s="67"/>
      <c r="Q1142" s="67"/>
      <c r="R1142" s="67"/>
      <c r="S1142" s="67"/>
      <c r="T1142" s="68"/>
      <c r="U1142" s="37"/>
      <c r="V1142" s="37"/>
      <c r="W1142" s="37"/>
      <c r="X1142" s="37"/>
      <c r="Y1142" s="37"/>
      <c r="Z1142" s="37"/>
      <c r="AA1142" s="37"/>
      <c r="AB1142" s="37"/>
      <c r="AC1142" s="37"/>
      <c r="AD1142" s="37"/>
      <c r="AE1142" s="37"/>
      <c r="AU1142" s="20" t="s">
        <v>88</v>
      </c>
    </row>
    <row r="1143" spans="1:47" s="2" customFormat="1">
      <c r="A1143" s="37"/>
      <c r="B1143" s="38"/>
      <c r="C1143" s="39"/>
      <c r="D1143" s="197" t="s">
        <v>360</v>
      </c>
      <c r="E1143" s="39"/>
      <c r="F1143" s="229" t="s">
        <v>1038</v>
      </c>
      <c r="G1143" s="39"/>
      <c r="H1143" s="230">
        <v>0</v>
      </c>
      <c r="I1143" s="39"/>
      <c r="J1143" s="39"/>
      <c r="K1143" s="39"/>
      <c r="L1143" s="42"/>
      <c r="M1143" s="193"/>
      <c r="N1143" s="194"/>
      <c r="O1143" s="67"/>
      <c r="P1143" s="67"/>
      <c r="Q1143" s="67"/>
      <c r="R1143" s="67"/>
      <c r="S1143" s="67"/>
      <c r="T1143" s="68"/>
      <c r="U1143" s="37"/>
      <c r="V1143" s="37"/>
      <c r="W1143" s="37"/>
      <c r="X1143" s="37"/>
      <c r="Y1143" s="37"/>
      <c r="Z1143" s="37"/>
      <c r="AA1143" s="37"/>
      <c r="AB1143" s="37"/>
      <c r="AC1143" s="37"/>
      <c r="AD1143" s="37"/>
      <c r="AE1143" s="37"/>
      <c r="AU1143" s="20" t="s">
        <v>88</v>
      </c>
    </row>
    <row r="1144" spans="1:47" s="2" customFormat="1">
      <c r="A1144" s="37"/>
      <c r="B1144" s="38"/>
      <c r="C1144" s="39"/>
      <c r="D1144" s="197" t="s">
        <v>360</v>
      </c>
      <c r="E1144" s="39"/>
      <c r="F1144" s="229" t="s">
        <v>1447</v>
      </c>
      <c r="G1144" s="39"/>
      <c r="H1144" s="230">
        <v>100.512</v>
      </c>
      <c r="I1144" s="39"/>
      <c r="J1144" s="39"/>
      <c r="K1144" s="39"/>
      <c r="L1144" s="42"/>
      <c r="M1144" s="193"/>
      <c r="N1144" s="194"/>
      <c r="O1144" s="67"/>
      <c r="P1144" s="67"/>
      <c r="Q1144" s="67"/>
      <c r="R1144" s="67"/>
      <c r="S1144" s="67"/>
      <c r="T1144" s="68"/>
      <c r="U1144" s="37"/>
      <c r="V1144" s="37"/>
      <c r="W1144" s="37"/>
      <c r="X1144" s="37"/>
      <c r="Y1144" s="37"/>
      <c r="Z1144" s="37"/>
      <c r="AA1144" s="37"/>
      <c r="AB1144" s="37"/>
      <c r="AC1144" s="37"/>
      <c r="AD1144" s="37"/>
      <c r="AE1144" s="37"/>
      <c r="AU1144" s="20" t="s">
        <v>88</v>
      </c>
    </row>
    <row r="1145" spans="1:47" s="2" customFormat="1">
      <c r="A1145" s="37"/>
      <c r="B1145" s="38"/>
      <c r="C1145" s="39"/>
      <c r="D1145" s="197" t="s">
        <v>360</v>
      </c>
      <c r="E1145" s="39"/>
      <c r="F1145" s="229" t="s">
        <v>1448</v>
      </c>
      <c r="G1145" s="39"/>
      <c r="H1145" s="230">
        <v>-1.8</v>
      </c>
      <c r="I1145" s="39"/>
      <c r="J1145" s="39"/>
      <c r="K1145" s="39"/>
      <c r="L1145" s="42"/>
      <c r="M1145" s="193"/>
      <c r="N1145" s="194"/>
      <c r="O1145" s="67"/>
      <c r="P1145" s="67"/>
      <c r="Q1145" s="67"/>
      <c r="R1145" s="67"/>
      <c r="S1145" s="67"/>
      <c r="T1145" s="68"/>
      <c r="U1145" s="37"/>
      <c r="V1145" s="37"/>
      <c r="W1145" s="37"/>
      <c r="X1145" s="37"/>
      <c r="Y1145" s="37"/>
      <c r="Z1145" s="37"/>
      <c r="AA1145" s="37"/>
      <c r="AB1145" s="37"/>
      <c r="AC1145" s="37"/>
      <c r="AD1145" s="37"/>
      <c r="AE1145" s="37"/>
      <c r="AU1145" s="20" t="s">
        <v>88</v>
      </c>
    </row>
    <row r="1146" spans="1:47" s="2" customFormat="1">
      <c r="A1146" s="37"/>
      <c r="B1146" s="38"/>
      <c r="C1146" s="39"/>
      <c r="D1146" s="197" t="s">
        <v>360</v>
      </c>
      <c r="E1146" s="39"/>
      <c r="F1146" s="229" t="s">
        <v>1449</v>
      </c>
      <c r="G1146" s="39"/>
      <c r="H1146" s="230">
        <v>-12.464</v>
      </c>
      <c r="I1146" s="39"/>
      <c r="J1146" s="39"/>
      <c r="K1146" s="39"/>
      <c r="L1146" s="42"/>
      <c r="M1146" s="193"/>
      <c r="N1146" s="194"/>
      <c r="O1146" s="67"/>
      <c r="P1146" s="67"/>
      <c r="Q1146" s="67"/>
      <c r="R1146" s="67"/>
      <c r="S1146" s="67"/>
      <c r="T1146" s="68"/>
      <c r="U1146" s="37"/>
      <c r="V1146" s="37"/>
      <c r="W1146" s="37"/>
      <c r="X1146" s="37"/>
      <c r="Y1146" s="37"/>
      <c r="Z1146" s="37"/>
      <c r="AA1146" s="37"/>
      <c r="AB1146" s="37"/>
      <c r="AC1146" s="37"/>
      <c r="AD1146" s="37"/>
      <c r="AE1146" s="37"/>
      <c r="AU1146" s="20" t="s">
        <v>88</v>
      </c>
    </row>
    <row r="1147" spans="1:47" s="2" customFormat="1">
      <c r="A1147" s="37"/>
      <c r="B1147" s="38"/>
      <c r="C1147" s="39"/>
      <c r="D1147" s="197" t="s">
        <v>360</v>
      </c>
      <c r="E1147" s="39"/>
      <c r="F1147" s="229" t="s">
        <v>1039</v>
      </c>
      <c r="G1147" s="39"/>
      <c r="H1147" s="230">
        <v>0</v>
      </c>
      <c r="I1147" s="39"/>
      <c r="J1147" s="39"/>
      <c r="K1147" s="39"/>
      <c r="L1147" s="42"/>
      <c r="M1147" s="193"/>
      <c r="N1147" s="194"/>
      <c r="O1147" s="67"/>
      <c r="P1147" s="67"/>
      <c r="Q1147" s="67"/>
      <c r="R1147" s="67"/>
      <c r="S1147" s="67"/>
      <c r="T1147" s="68"/>
      <c r="U1147" s="37"/>
      <c r="V1147" s="37"/>
      <c r="W1147" s="37"/>
      <c r="X1147" s="37"/>
      <c r="Y1147" s="37"/>
      <c r="Z1147" s="37"/>
      <c r="AA1147" s="37"/>
      <c r="AB1147" s="37"/>
      <c r="AC1147" s="37"/>
      <c r="AD1147" s="37"/>
      <c r="AE1147" s="37"/>
      <c r="AU1147" s="20" t="s">
        <v>88</v>
      </c>
    </row>
    <row r="1148" spans="1:47" s="2" customFormat="1">
      <c r="A1148" s="37"/>
      <c r="B1148" s="38"/>
      <c r="C1148" s="39"/>
      <c r="D1148" s="197" t="s">
        <v>360</v>
      </c>
      <c r="E1148" s="39"/>
      <c r="F1148" s="229" t="s">
        <v>1450</v>
      </c>
      <c r="G1148" s="39"/>
      <c r="H1148" s="230">
        <v>61.03</v>
      </c>
      <c r="I1148" s="39"/>
      <c r="J1148" s="39"/>
      <c r="K1148" s="39"/>
      <c r="L1148" s="42"/>
      <c r="M1148" s="193"/>
      <c r="N1148" s="194"/>
      <c r="O1148" s="67"/>
      <c r="P1148" s="67"/>
      <c r="Q1148" s="67"/>
      <c r="R1148" s="67"/>
      <c r="S1148" s="67"/>
      <c r="T1148" s="68"/>
      <c r="U1148" s="37"/>
      <c r="V1148" s="37"/>
      <c r="W1148" s="37"/>
      <c r="X1148" s="37"/>
      <c r="Y1148" s="37"/>
      <c r="Z1148" s="37"/>
      <c r="AA1148" s="37"/>
      <c r="AB1148" s="37"/>
      <c r="AC1148" s="37"/>
      <c r="AD1148" s="37"/>
      <c r="AE1148" s="37"/>
      <c r="AU1148" s="20" t="s">
        <v>88</v>
      </c>
    </row>
    <row r="1149" spans="1:47" s="2" customFormat="1">
      <c r="A1149" s="37"/>
      <c r="B1149" s="38"/>
      <c r="C1149" s="39"/>
      <c r="D1149" s="197" t="s">
        <v>360</v>
      </c>
      <c r="E1149" s="39"/>
      <c r="F1149" s="229" t="s">
        <v>1446</v>
      </c>
      <c r="G1149" s="39"/>
      <c r="H1149" s="230">
        <v>-1.6</v>
      </c>
      <c r="I1149" s="39"/>
      <c r="J1149" s="39"/>
      <c r="K1149" s="39"/>
      <c r="L1149" s="42"/>
      <c r="M1149" s="193"/>
      <c r="N1149" s="194"/>
      <c r="O1149" s="67"/>
      <c r="P1149" s="67"/>
      <c r="Q1149" s="67"/>
      <c r="R1149" s="67"/>
      <c r="S1149" s="67"/>
      <c r="T1149" s="68"/>
      <c r="U1149" s="37"/>
      <c r="V1149" s="37"/>
      <c r="W1149" s="37"/>
      <c r="X1149" s="37"/>
      <c r="Y1149" s="37"/>
      <c r="Z1149" s="37"/>
      <c r="AA1149" s="37"/>
      <c r="AB1149" s="37"/>
      <c r="AC1149" s="37"/>
      <c r="AD1149" s="37"/>
      <c r="AE1149" s="37"/>
      <c r="AU1149" s="20" t="s">
        <v>88</v>
      </c>
    </row>
    <row r="1150" spans="1:47" s="2" customFormat="1">
      <c r="A1150" s="37"/>
      <c r="B1150" s="38"/>
      <c r="C1150" s="39"/>
      <c r="D1150" s="197" t="s">
        <v>360</v>
      </c>
      <c r="E1150" s="39"/>
      <c r="F1150" s="229" t="s">
        <v>1027</v>
      </c>
      <c r="G1150" s="39"/>
      <c r="H1150" s="230">
        <v>-4.4489999999999998</v>
      </c>
      <c r="I1150" s="39"/>
      <c r="J1150" s="39"/>
      <c r="K1150" s="39"/>
      <c r="L1150" s="42"/>
      <c r="M1150" s="193"/>
      <c r="N1150" s="194"/>
      <c r="O1150" s="67"/>
      <c r="P1150" s="67"/>
      <c r="Q1150" s="67"/>
      <c r="R1150" s="67"/>
      <c r="S1150" s="67"/>
      <c r="T1150" s="68"/>
      <c r="U1150" s="37"/>
      <c r="V1150" s="37"/>
      <c r="W1150" s="37"/>
      <c r="X1150" s="37"/>
      <c r="Y1150" s="37"/>
      <c r="Z1150" s="37"/>
      <c r="AA1150" s="37"/>
      <c r="AB1150" s="37"/>
      <c r="AC1150" s="37"/>
      <c r="AD1150" s="37"/>
      <c r="AE1150" s="37"/>
      <c r="AU1150" s="20" t="s">
        <v>88</v>
      </c>
    </row>
    <row r="1151" spans="1:47" s="2" customFormat="1">
      <c r="A1151" s="37"/>
      <c r="B1151" s="38"/>
      <c r="C1151" s="39"/>
      <c r="D1151" s="197" t="s">
        <v>360</v>
      </c>
      <c r="E1151" s="39"/>
      <c r="F1151" s="229" t="s">
        <v>1451</v>
      </c>
      <c r="G1151" s="39"/>
      <c r="H1151" s="230">
        <v>0</v>
      </c>
      <c r="I1151" s="39"/>
      <c r="J1151" s="39"/>
      <c r="K1151" s="39"/>
      <c r="L1151" s="42"/>
      <c r="M1151" s="193"/>
      <c r="N1151" s="194"/>
      <c r="O1151" s="67"/>
      <c r="P1151" s="67"/>
      <c r="Q1151" s="67"/>
      <c r="R1151" s="67"/>
      <c r="S1151" s="67"/>
      <c r="T1151" s="68"/>
      <c r="U1151" s="37"/>
      <c r="V1151" s="37"/>
      <c r="W1151" s="37"/>
      <c r="X1151" s="37"/>
      <c r="Y1151" s="37"/>
      <c r="Z1151" s="37"/>
      <c r="AA1151" s="37"/>
      <c r="AB1151" s="37"/>
      <c r="AC1151" s="37"/>
      <c r="AD1151" s="37"/>
      <c r="AE1151" s="37"/>
      <c r="AU1151" s="20" t="s">
        <v>88</v>
      </c>
    </row>
    <row r="1152" spans="1:47" s="2" customFormat="1">
      <c r="A1152" s="37"/>
      <c r="B1152" s="38"/>
      <c r="C1152" s="39"/>
      <c r="D1152" s="197" t="s">
        <v>360</v>
      </c>
      <c r="E1152" s="39"/>
      <c r="F1152" s="229" t="s">
        <v>1452</v>
      </c>
      <c r="G1152" s="39"/>
      <c r="H1152" s="230">
        <v>300</v>
      </c>
      <c r="I1152" s="39"/>
      <c r="J1152" s="39"/>
      <c r="K1152" s="39"/>
      <c r="L1152" s="42"/>
      <c r="M1152" s="193"/>
      <c r="N1152" s="194"/>
      <c r="O1152" s="67"/>
      <c r="P1152" s="67"/>
      <c r="Q1152" s="67"/>
      <c r="R1152" s="67"/>
      <c r="S1152" s="67"/>
      <c r="T1152" s="68"/>
      <c r="U1152" s="37"/>
      <c r="V1152" s="37"/>
      <c r="W1152" s="37"/>
      <c r="X1152" s="37"/>
      <c r="Y1152" s="37"/>
      <c r="Z1152" s="37"/>
      <c r="AA1152" s="37"/>
      <c r="AB1152" s="37"/>
      <c r="AC1152" s="37"/>
      <c r="AD1152" s="37"/>
      <c r="AE1152" s="37"/>
      <c r="AU1152" s="20" t="s">
        <v>88</v>
      </c>
    </row>
    <row r="1153" spans="1:65" s="2" customFormat="1">
      <c r="A1153" s="37"/>
      <c r="B1153" s="38"/>
      <c r="C1153" s="39"/>
      <c r="D1153" s="197" t="s">
        <v>360</v>
      </c>
      <c r="E1153" s="39"/>
      <c r="F1153" s="229" t="s">
        <v>198</v>
      </c>
      <c r="G1153" s="39"/>
      <c r="H1153" s="230">
        <v>598.72900000000004</v>
      </c>
      <c r="I1153" s="39"/>
      <c r="J1153" s="39"/>
      <c r="K1153" s="39"/>
      <c r="L1153" s="42"/>
      <c r="M1153" s="193"/>
      <c r="N1153" s="194"/>
      <c r="O1153" s="67"/>
      <c r="P1153" s="67"/>
      <c r="Q1153" s="67"/>
      <c r="R1153" s="67"/>
      <c r="S1153" s="67"/>
      <c r="T1153" s="68"/>
      <c r="U1153" s="37"/>
      <c r="V1153" s="37"/>
      <c r="W1153" s="37"/>
      <c r="X1153" s="37"/>
      <c r="Y1153" s="37"/>
      <c r="Z1153" s="37"/>
      <c r="AA1153" s="37"/>
      <c r="AB1153" s="37"/>
      <c r="AC1153" s="37"/>
      <c r="AD1153" s="37"/>
      <c r="AE1153" s="37"/>
      <c r="AU1153" s="20" t="s">
        <v>88</v>
      </c>
    </row>
    <row r="1154" spans="1:65" s="2" customFormat="1" ht="37.799999999999997" customHeight="1">
      <c r="A1154" s="37"/>
      <c r="B1154" s="38"/>
      <c r="C1154" s="177" t="s">
        <v>1473</v>
      </c>
      <c r="D1154" s="177" t="s">
        <v>176</v>
      </c>
      <c r="E1154" s="178" t="s">
        <v>1474</v>
      </c>
      <c r="F1154" s="179" t="s">
        <v>1475</v>
      </c>
      <c r="G1154" s="180" t="s">
        <v>111</v>
      </c>
      <c r="H1154" s="181">
        <v>300</v>
      </c>
      <c r="I1154" s="182"/>
      <c r="J1154" s="183">
        <f>ROUND(I1154*H1154,2)</f>
        <v>0</v>
      </c>
      <c r="K1154" s="179" t="s">
        <v>180</v>
      </c>
      <c r="L1154" s="42"/>
      <c r="M1154" s="184" t="s">
        <v>19</v>
      </c>
      <c r="N1154" s="185" t="s">
        <v>49</v>
      </c>
      <c r="O1154" s="67"/>
      <c r="P1154" s="186">
        <f>O1154*H1154</f>
        <v>0</v>
      </c>
      <c r="Q1154" s="186">
        <v>2.1000000000000001E-4</v>
      </c>
      <c r="R1154" s="186">
        <f>Q1154*H1154</f>
        <v>6.3E-2</v>
      </c>
      <c r="S1154" s="186">
        <v>0</v>
      </c>
      <c r="T1154" s="187">
        <f>S1154*H1154</f>
        <v>0</v>
      </c>
      <c r="U1154" s="37"/>
      <c r="V1154" s="37"/>
      <c r="W1154" s="37"/>
      <c r="X1154" s="37"/>
      <c r="Y1154" s="37"/>
      <c r="Z1154" s="37"/>
      <c r="AA1154" s="37"/>
      <c r="AB1154" s="37"/>
      <c r="AC1154" s="37"/>
      <c r="AD1154" s="37"/>
      <c r="AE1154" s="37"/>
      <c r="AR1154" s="188" t="s">
        <v>267</v>
      </c>
      <c r="AT1154" s="188" t="s">
        <v>176</v>
      </c>
      <c r="AU1154" s="188" t="s">
        <v>88</v>
      </c>
      <c r="AY1154" s="20" t="s">
        <v>174</v>
      </c>
      <c r="BE1154" s="189">
        <f>IF(N1154="základní",J1154,0)</f>
        <v>0</v>
      </c>
      <c r="BF1154" s="189">
        <f>IF(N1154="snížená",J1154,0)</f>
        <v>0</v>
      </c>
      <c r="BG1154" s="189">
        <f>IF(N1154="zákl. přenesená",J1154,0)</f>
        <v>0</v>
      </c>
      <c r="BH1154" s="189">
        <f>IF(N1154="sníž. přenesená",J1154,0)</f>
        <v>0</v>
      </c>
      <c r="BI1154" s="189">
        <f>IF(N1154="nulová",J1154,0)</f>
        <v>0</v>
      </c>
      <c r="BJ1154" s="20" t="s">
        <v>86</v>
      </c>
      <c r="BK1154" s="189">
        <f>ROUND(I1154*H1154,2)</f>
        <v>0</v>
      </c>
      <c r="BL1154" s="20" t="s">
        <v>267</v>
      </c>
      <c r="BM1154" s="188" t="s">
        <v>1476</v>
      </c>
    </row>
    <row r="1155" spans="1:65" s="2" customFormat="1">
      <c r="A1155" s="37"/>
      <c r="B1155" s="38"/>
      <c r="C1155" s="39"/>
      <c r="D1155" s="190" t="s">
        <v>183</v>
      </c>
      <c r="E1155" s="39"/>
      <c r="F1155" s="191" t="s">
        <v>1477</v>
      </c>
      <c r="G1155" s="39"/>
      <c r="H1155" s="39"/>
      <c r="I1155" s="192"/>
      <c r="J1155" s="39"/>
      <c r="K1155" s="39"/>
      <c r="L1155" s="42"/>
      <c r="M1155" s="193"/>
      <c r="N1155" s="194"/>
      <c r="O1155" s="67"/>
      <c r="P1155" s="67"/>
      <c r="Q1155" s="67"/>
      <c r="R1155" s="67"/>
      <c r="S1155" s="67"/>
      <c r="T1155" s="68"/>
      <c r="U1155" s="37"/>
      <c r="V1155" s="37"/>
      <c r="W1155" s="37"/>
      <c r="X1155" s="37"/>
      <c r="Y1155" s="37"/>
      <c r="Z1155" s="37"/>
      <c r="AA1155" s="37"/>
      <c r="AB1155" s="37"/>
      <c r="AC1155" s="37"/>
      <c r="AD1155" s="37"/>
      <c r="AE1155" s="37"/>
      <c r="AT1155" s="20" t="s">
        <v>183</v>
      </c>
      <c r="AU1155" s="20" t="s">
        <v>88</v>
      </c>
    </row>
    <row r="1156" spans="1:65" s="2" customFormat="1" ht="44.25" customHeight="1">
      <c r="A1156" s="37"/>
      <c r="B1156" s="38"/>
      <c r="C1156" s="177" t="s">
        <v>1478</v>
      </c>
      <c r="D1156" s="177" t="s">
        <v>176</v>
      </c>
      <c r="E1156" s="178" t="s">
        <v>1479</v>
      </c>
      <c r="F1156" s="179" t="s">
        <v>1480</v>
      </c>
      <c r="G1156" s="180" t="s">
        <v>111</v>
      </c>
      <c r="H1156" s="181">
        <v>598.72900000000004</v>
      </c>
      <c r="I1156" s="182"/>
      <c r="J1156" s="183">
        <f>ROUND(I1156*H1156,2)</f>
        <v>0</v>
      </c>
      <c r="K1156" s="179" t="s">
        <v>180</v>
      </c>
      <c r="L1156" s="42"/>
      <c r="M1156" s="184" t="s">
        <v>19</v>
      </c>
      <c r="N1156" s="185" t="s">
        <v>49</v>
      </c>
      <c r="O1156" s="67"/>
      <c r="P1156" s="186">
        <f>O1156*H1156</f>
        <v>0</v>
      </c>
      <c r="Q1156" s="186">
        <v>1.3999999999999999E-4</v>
      </c>
      <c r="R1156" s="186">
        <f>Q1156*H1156</f>
        <v>8.3822060000000004E-2</v>
      </c>
      <c r="S1156" s="186">
        <v>0</v>
      </c>
      <c r="T1156" s="187">
        <f>S1156*H1156</f>
        <v>0</v>
      </c>
      <c r="U1156" s="37"/>
      <c r="V1156" s="37"/>
      <c r="W1156" s="37"/>
      <c r="X1156" s="37"/>
      <c r="Y1156" s="37"/>
      <c r="Z1156" s="37"/>
      <c r="AA1156" s="37"/>
      <c r="AB1156" s="37"/>
      <c r="AC1156" s="37"/>
      <c r="AD1156" s="37"/>
      <c r="AE1156" s="37"/>
      <c r="AR1156" s="188" t="s">
        <v>267</v>
      </c>
      <c r="AT1156" s="188" t="s">
        <v>176</v>
      </c>
      <c r="AU1156" s="188" t="s">
        <v>88</v>
      </c>
      <c r="AY1156" s="20" t="s">
        <v>174</v>
      </c>
      <c r="BE1156" s="189">
        <f>IF(N1156="základní",J1156,0)</f>
        <v>0</v>
      </c>
      <c r="BF1156" s="189">
        <f>IF(N1156="snížená",J1156,0)</f>
        <v>0</v>
      </c>
      <c r="BG1156" s="189">
        <f>IF(N1156="zákl. přenesená",J1156,0)</f>
        <v>0</v>
      </c>
      <c r="BH1156" s="189">
        <f>IF(N1156="sníž. přenesená",J1156,0)</f>
        <v>0</v>
      </c>
      <c r="BI1156" s="189">
        <f>IF(N1156="nulová",J1156,0)</f>
        <v>0</v>
      </c>
      <c r="BJ1156" s="20" t="s">
        <v>86</v>
      </c>
      <c r="BK1156" s="189">
        <f>ROUND(I1156*H1156,2)</f>
        <v>0</v>
      </c>
      <c r="BL1156" s="20" t="s">
        <v>267</v>
      </c>
      <c r="BM1156" s="188" t="s">
        <v>1481</v>
      </c>
    </row>
    <row r="1157" spans="1:65" s="2" customFormat="1">
      <c r="A1157" s="37"/>
      <c r="B1157" s="38"/>
      <c r="C1157" s="39"/>
      <c r="D1157" s="190" t="s">
        <v>183</v>
      </c>
      <c r="E1157" s="39"/>
      <c r="F1157" s="191" t="s">
        <v>1482</v>
      </c>
      <c r="G1157" s="39"/>
      <c r="H1157" s="39"/>
      <c r="I1157" s="192"/>
      <c r="J1157" s="39"/>
      <c r="K1157" s="39"/>
      <c r="L1157" s="42"/>
      <c r="M1157" s="193"/>
      <c r="N1157" s="194"/>
      <c r="O1157" s="67"/>
      <c r="P1157" s="67"/>
      <c r="Q1157" s="67"/>
      <c r="R1157" s="67"/>
      <c r="S1157" s="67"/>
      <c r="T1157" s="68"/>
      <c r="U1157" s="37"/>
      <c r="V1157" s="37"/>
      <c r="W1157" s="37"/>
      <c r="X1157" s="37"/>
      <c r="Y1157" s="37"/>
      <c r="Z1157" s="37"/>
      <c r="AA1157" s="37"/>
      <c r="AB1157" s="37"/>
      <c r="AC1157" s="37"/>
      <c r="AD1157" s="37"/>
      <c r="AE1157" s="37"/>
      <c r="AT1157" s="20" t="s">
        <v>183</v>
      </c>
      <c r="AU1157" s="20" t="s">
        <v>88</v>
      </c>
    </row>
    <row r="1158" spans="1:65" s="15" customFormat="1">
      <c r="B1158" s="231"/>
      <c r="C1158" s="232"/>
      <c r="D1158" s="197" t="s">
        <v>195</v>
      </c>
      <c r="E1158" s="233" t="s">
        <v>19</v>
      </c>
      <c r="F1158" s="234" t="s">
        <v>1032</v>
      </c>
      <c r="G1158" s="232"/>
      <c r="H1158" s="233" t="s">
        <v>19</v>
      </c>
      <c r="I1158" s="235"/>
      <c r="J1158" s="232"/>
      <c r="K1158" s="232"/>
      <c r="L1158" s="236"/>
      <c r="M1158" s="237"/>
      <c r="N1158" s="238"/>
      <c r="O1158" s="238"/>
      <c r="P1158" s="238"/>
      <c r="Q1158" s="238"/>
      <c r="R1158" s="238"/>
      <c r="S1158" s="238"/>
      <c r="T1158" s="239"/>
      <c r="AT1158" s="240" t="s">
        <v>195</v>
      </c>
      <c r="AU1158" s="240" t="s">
        <v>88</v>
      </c>
      <c r="AV1158" s="15" t="s">
        <v>86</v>
      </c>
      <c r="AW1158" s="15" t="s">
        <v>35</v>
      </c>
      <c r="AX1158" s="15" t="s">
        <v>78</v>
      </c>
      <c r="AY1158" s="240" t="s">
        <v>174</v>
      </c>
    </row>
    <row r="1159" spans="1:65" s="13" customFormat="1">
      <c r="B1159" s="195"/>
      <c r="C1159" s="196"/>
      <c r="D1159" s="197" t="s">
        <v>195</v>
      </c>
      <c r="E1159" s="198" t="s">
        <v>19</v>
      </c>
      <c r="F1159" s="199" t="s">
        <v>1441</v>
      </c>
      <c r="G1159" s="196"/>
      <c r="H1159" s="200">
        <v>21.332000000000001</v>
      </c>
      <c r="I1159" s="201"/>
      <c r="J1159" s="196"/>
      <c r="K1159" s="196"/>
      <c r="L1159" s="202"/>
      <c r="M1159" s="203"/>
      <c r="N1159" s="204"/>
      <c r="O1159" s="204"/>
      <c r="P1159" s="204"/>
      <c r="Q1159" s="204"/>
      <c r="R1159" s="204"/>
      <c r="S1159" s="204"/>
      <c r="T1159" s="205"/>
      <c r="AT1159" s="206" t="s">
        <v>195</v>
      </c>
      <c r="AU1159" s="206" t="s">
        <v>88</v>
      </c>
      <c r="AV1159" s="13" t="s">
        <v>88</v>
      </c>
      <c r="AW1159" s="13" t="s">
        <v>35</v>
      </c>
      <c r="AX1159" s="13" t="s">
        <v>78</v>
      </c>
      <c r="AY1159" s="206" t="s">
        <v>174</v>
      </c>
    </row>
    <row r="1160" spans="1:65" s="13" customFormat="1">
      <c r="B1160" s="195"/>
      <c r="C1160" s="196"/>
      <c r="D1160" s="197" t="s">
        <v>195</v>
      </c>
      <c r="E1160" s="198" t="s">
        <v>19</v>
      </c>
      <c r="F1160" s="199" t="s">
        <v>1442</v>
      </c>
      <c r="G1160" s="196"/>
      <c r="H1160" s="200">
        <v>-0.8</v>
      </c>
      <c r="I1160" s="201"/>
      <c r="J1160" s="196"/>
      <c r="K1160" s="196"/>
      <c r="L1160" s="202"/>
      <c r="M1160" s="203"/>
      <c r="N1160" s="204"/>
      <c r="O1160" s="204"/>
      <c r="P1160" s="204"/>
      <c r="Q1160" s="204"/>
      <c r="R1160" s="204"/>
      <c r="S1160" s="204"/>
      <c r="T1160" s="205"/>
      <c r="AT1160" s="206" t="s">
        <v>195</v>
      </c>
      <c r="AU1160" s="206" t="s">
        <v>88</v>
      </c>
      <c r="AV1160" s="13" t="s">
        <v>88</v>
      </c>
      <c r="AW1160" s="13" t="s">
        <v>35</v>
      </c>
      <c r="AX1160" s="13" t="s">
        <v>78</v>
      </c>
      <c r="AY1160" s="206" t="s">
        <v>174</v>
      </c>
    </row>
    <row r="1161" spans="1:65" s="13" customFormat="1">
      <c r="B1161" s="195"/>
      <c r="C1161" s="196"/>
      <c r="D1161" s="197" t="s">
        <v>195</v>
      </c>
      <c r="E1161" s="198" t="s">
        <v>19</v>
      </c>
      <c r="F1161" s="199" t="s">
        <v>1443</v>
      </c>
      <c r="G1161" s="196"/>
      <c r="H1161" s="200">
        <v>-0.9</v>
      </c>
      <c r="I1161" s="201"/>
      <c r="J1161" s="196"/>
      <c r="K1161" s="196"/>
      <c r="L1161" s="202"/>
      <c r="M1161" s="203"/>
      <c r="N1161" s="204"/>
      <c r="O1161" s="204"/>
      <c r="P1161" s="204"/>
      <c r="Q1161" s="204"/>
      <c r="R1161" s="204"/>
      <c r="S1161" s="204"/>
      <c r="T1161" s="205"/>
      <c r="AT1161" s="206" t="s">
        <v>195</v>
      </c>
      <c r="AU1161" s="206" t="s">
        <v>88</v>
      </c>
      <c r="AV1161" s="13" t="s">
        <v>88</v>
      </c>
      <c r="AW1161" s="13" t="s">
        <v>35</v>
      </c>
      <c r="AX1161" s="13" t="s">
        <v>78</v>
      </c>
      <c r="AY1161" s="206" t="s">
        <v>174</v>
      </c>
    </row>
    <row r="1162" spans="1:65" s="13" customFormat="1">
      <c r="B1162" s="195"/>
      <c r="C1162" s="196"/>
      <c r="D1162" s="197" t="s">
        <v>195</v>
      </c>
      <c r="E1162" s="198" t="s">
        <v>19</v>
      </c>
      <c r="F1162" s="199" t="s">
        <v>1444</v>
      </c>
      <c r="G1162" s="196"/>
      <c r="H1162" s="200">
        <v>-4.95</v>
      </c>
      <c r="I1162" s="201"/>
      <c r="J1162" s="196"/>
      <c r="K1162" s="196"/>
      <c r="L1162" s="202"/>
      <c r="M1162" s="203"/>
      <c r="N1162" s="204"/>
      <c r="O1162" s="204"/>
      <c r="P1162" s="204"/>
      <c r="Q1162" s="204"/>
      <c r="R1162" s="204"/>
      <c r="S1162" s="204"/>
      <c r="T1162" s="205"/>
      <c r="AT1162" s="206" t="s">
        <v>195</v>
      </c>
      <c r="AU1162" s="206" t="s">
        <v>88</v>
      </c>
      <c r="AV1162" s="13" t="s">
        <v>88</v>
      </c>
      <c r="AW1162" s="13" t="s">
        <v>35</v>
      </c>
      <c r="AX1162" s="13" t="s">
        <v>78</v>
      </c>
      <c r="AY1162" s="206" t="s">
        <v>174</v>
      </c>
    </row>
    <row r="1163" spans="1:65" s="15" customFormat="1">
      <c r="B1163" s="231"/>
      <c r="C1163" s="232"/>
      <c r="D1163" s="197" t="s">
        <v>195</v>
      </c>
      <c r="E1163" s="233" t="s">
        <v>19</v>
      </c>
      <c r="F1163" s="234" t="s">
        <v>1034</v>
      </c>
      <c r="G1163" s="232"/>
      <c r="H1163" s="233" t="s">
        <v>19</v>
      </c>
      <c r="I1163" s="235"/>
      <c r="J1163" s="232"/>
      <c r="K1163" s="232"/>
      <c r="L1163" s="236"/>
      <c r="M1163" s="237"/>
      <c r="N1163" s="238"/>
      <c r="O1163" s="238"/>
      <c r="P1163" s="238"/>
      <c r="Q1163" s="238"/>
      <c r="R1163" s="238"/>
      <c r="S1163" s="238"/>
      <c r="T1163" s="239"/>
      <c r="AT1163" s="240" t="s">
        <v>195</v>
      </c>
      <c r="AU1163" s="240" t="s">
        <v>88</v>
      </c>
      <c r="AV1163" s="15" t="s">
        <v>86</v>
      </c>
      <c r="AW1163" s="15" t="s">
        <v>35</v>
      </c>
      <c r="AX1163" s="15" t="s">
        <v>78</v>
      </c>
      <c r="AY1163" s="240" t="s">
        <v>174</v>
      </c>
    </row>
    <row r="1164" spans="1:65" s="13" customFormat="1">
      <c r="B1164" s="195"/>
      <c r="C1164" s="196"/>
      <c r="D1164" s="197" t="s">
        <v>195</v>
      </c>
      <c r="E1164" s="198" t="s">
        <v>19</v>
      </c>
      <c r="F1164" s="199" t="s">
        <v>1445</v>
      </c>
      <c r="G1164" s="196"/>
      <c r="H1164" s="200">
        <v>61.286000000000001</v>
      </c>
      <c r="I1164" s="201"/>
      <c r="J1164" s="196"/>
      <c r="K1164" s="196"/>
      <c r="L1164" s="202"/>
      <c r="M1164" s="203"/>
      <c r="N1164" s="204"/>
      <c r="O1164" s="204"/>
      <c r="P1164" s="204"/>
      <c r="Q1164" s="204"/>
      <c r="R1164" s="204"/>
      <c r="S1164" s="204"/>
      <c r="T1164" s="205"/>
      <c r="AT1164" s="206" t="s">
        <v>195</v>
      </c>
      <c r="AU1164" s="206" t="s">
        <v>88</v>
      </c>
      <c r="AV1164" s="13" t="s">
        <v>88</v>
      </c>
      <c r="AW1164" s="13" t="s">
        <v>35</v>
      </c>
      <c r="AX1164" s="13" t="s">
        <v>78</v>
      </c>
      <c r="AY1164" s="206" t="s">
        <v>174</v>
      </c>
    </row>
    <row r="1165" spans="1:65" s="13" customFormat="1">
      <c r="B1165" s="195"/>
      <c r="C1165" s="196"/>
      <c r="D1165" s="197" t="s">
        <v>195</v>
      </c>
      <c r="E1165" s="198" t="s">
        <v>19</v>
      </c>
      <c r="F1165" s="199" t="s">
        <v>1446</v>
      </c>
      <c r="G1165" s="196"/>
      <c r="H1165" s="200">
        <v>-1.6</v>
      </c>
      <c r="I1165" s="201"/>
      <c r="J1165" s="196"/>
      <c r="K1165" s="196"/>
      <c r="L1165" s="202"/>
      <c r="M1165" s="203"/>
      <c r="N1165" s="204"/>
      <c r="O1165" s="204"/>
      <c r="P1165" s="204"/>
      <c r="Q1165" s="204"/>
      <c r="R1165" s="204"/>
      <c r="S1165" s="204"/>
      <c r="T1165" s="205"/>
      <c r="AT1165" s="206" t="s">
        <v>195</v>
      </c>
      <c r="AU1165" s="206" t="s">
        <v>88</v>
      </c>
      <c r="AV1165" s="13" t="s">
        <v>88</v>
      </c>
      <c r="AW1165" s="13" t="s">
        <v>35</v>
      </c>
      <c r="AX1165" s="13" t="s">
        <v>78</v>
      </c>
      <c r="AY1165" s="206" t="s">
        <v>174</v>
      </c>
    </row>
    <row r="1166" spans="1:65" s="13" customFormat="1">
      <c r="B1166" s="195"/>
      <c r="C1166" s="196"/>
      <c r="D1166" s="197" t="s">
        <v>195</v>
      </c>
      <c r="E1166" s="198" t="s">
        <v>19</v>
      </c>
      <c r="F1166" s="199" t="s">
        <v>1026</v>
      </c>
      <c r="G1166" s="196"/>
      <c r="H1166" s="200">
        <v>-3.1160000000000001</v>
      </c>
      <c r="I1166" s="201"/>
      <c r="J1166" s="196"/>
      <c r="K1166" s="196"/>
      <c r="L1166" s="202"/>
      <c r="M1166" s="203"/>
      <c r="N1166" s="204"/>
      <c r="O1166" s="204"/>
      <c r="P1166" s="204"/>
      <c r="Q1166" s="204"/>
      <c r="R1166" s="204"/>
      <c r="S1166" s="204"/>
      <c r="T1166" s="205"/>
      <c r="AT1166" s="206" t="s">
        <v>195</v>
      </c>
      <c r="AU1166" s="206" t="s">
        <v>88</v>
      </c>
      <c r="AV1166" s="13" t="s">
        <v>88</v>
      </c>
      <c r="AW1166" s="13" t="s">
        <v>35</v>
      </c>
      <c r="AX1166" s="13" t="s">
        <v>78</v>
      </c>
      <c r="AY1166" s="206" t="s">
        <v>174</v>
      </c>
    </row>
    <row r="1167" spans="1:65" s="15" customFormat="1">
      <c r="B1167" s="231"/>
      <c r="C1167" s="232"/>
      <c r="D1167" s="197" t="s">
        <v>195</v>
      </c>
      <c r="E1167" s="233" t="s">
        <v>19</v>
      </c>
      <c r="F1167" s="234" t="s">
        <v>1036</v>
      </c>
      <c r="G1167" s="232"/>
      <c r="H1167" s="233" t="s">
        <v>19</v>
      </c>
      <c r="I1167" s="235"/>
      <c r="J1167" s="232"/>
      <c r="K1167" s="232"/>
      <c r="L1167" s="236"/>
      <c r="M1167" s="237"/>
      <c r="N1167" s="238"/>
      <c r="O1167" s="238"/>
      <c r="P1167" s="238"/>
      <c r="Q1167" s="238"/>
      <c r="R1167" s="238"/>
      <c r="S1167" s="238"/>
      <c r="T1167" s="239"/>
      <c r="AT1167" s="240" t="s">
        <v>195</v>
      </c>
      <c r="AU1167" s="240" t="s">
        <v>88</v>
      </c>
      <c r="AV1167" s="15" t="s">
        <v>86</v>
      </c>
      <c r="AW1167" s="15" t="s">
        <v>35</v>
      </c>
      <c r="AX1167" s="15" t="s">
        <v>78</v>
      </c>
      <c r="AY1167" s="240" t="s">
        <v>174</v>
      </c>
    </row>
    <row r="1168" spans="1:65" s="13" customFormat="1">
      <c r="B1168" s="195"/>
      <c r="C1168" s="196"/>
      <c r="D1168" s="197" t="s">
        <v>195</v>
      </c>
      <c r="E1168" s="198" t="s">
        <v>19</v>
      </c>
      <c r="F1168" s="199" t="s">
        <v>1447</v>
      </c>
      <c r="G1168" s="196"/>
      <c r="H1168" s="200">
        <v>100.512</v>
      </c>
      <c r="I1168" s="201"/>
      <c r="J1168" s="196"/>
      <c r="K1168" s="196"/>
      <c r="L1168" s="202"/>
      <c r="M1168" s="203"/>
      <c r="N1168" s="204"/>
      <c r="O1168" s="204"/>
      <c r="P1168" s="204"/>
      <c r="Q1168" s="204"/>
      <c r="R1168" s="204"/>
      <c r="S1168" s="204"/>
      <c r="T1168" s="205"/>
      <c r="AT1168" s="206" t="s">
        <v>195</v>
      </c>
      <c r="AU1168" s="206" t="s">
        <v>88</v>
      </c>
      <c r="AV1168" s="13" t="s">
        <v>88</v>
      </c>
      <c r="AW1168" s="13" t="s">
        <v>35</v>
      </c>
      <c r="AX1168" s="13" t="s">
        <v>78</v>
      </c>
      <c r="AY1168" s="206" t="s">
        <v>174</v>
      </c>
    </row>
    <row r="1169" spans="1:65" s="13" customFormat="1">
      <c r="B1169" s="195"/>
      <c r="C1169" s="196"/>
      <c r="D1169" s="197" t="s">
        <v>195</v>
      </c>
      <c r="E1169" s="198" t="s">
        <v>19</v>
      </c>
      <c r="F1169" s="199" t="s">
        <v>1448</v>
      </c>
      <c r="G1169" s="196"/>
      <c r="H1169" s="200">
        <v>-1.8</v>
      </c>
      <c r="I1169" s="201"/>
      <c r="J1169" s="196"/>
      <c r="K1169" s="196"/>
      <c r="L1169" s="202"/>
      <c r="M1169" s="203"/>
      <c r="N1169" s="204"/>
      <c r="O1169" s="204"/>
      <c r="P1169" s="204"/>
      <c r="Q1169" s="204"/>
      <c r="R1169" s="204"/>
      <c r="S1169" s="204"/>
      <c r="T1169" s="205"/>
      <c r="AT1169" s="206" t="s">
        <v>195</v>
      </c>
      <c r="AU1169" s="206" t="s">
        <v>88</v>
      </c>
      <c r="AV1169" s="13" t="s">
        <v>88</v>
      </c>
      <c r="AW1169" s="13" t="s">
        <v>35</v>
      </c>
      <c r="AX1169" s="13" t="s">
        <v>78</v>
      </c>
      <c r="AY1169" s="206" t="s">
        <v>174</v>
      </c>
    </row>
    <row r="1170" spans="1:65" s="13" customFormat="1">
      <c r="B1170" s="195"/>
      <c r="C1170" s="196"/>
      <c r="D1170" s="197" t="s">
        <v>195</v>
      </c>
      <c r="E1170" s="198" t="s">
        <v>19</v>
      </c>
      <c r="F1170" s="199" t="s">
        <v>1449</v>
      </c>
      <c r="G1170" s="196"/>
      <c r="H1170" s="200">
        <v>-12.464</v>
      </c>
      <c r="I1170" s="201"/>
      <c r="J1170" s="196"/>
      <c r="K1170" s="196"/>
      <c r="L1170" s="202"/>
      <c r="M1170" s="203"/>
      <c r="N1170" s="204"/>
      <c r="O1170" s="204"/>
      <c r="P1170" s="204"/>
      <c r="Q1170" s="204"/>
      <c r="R1170" s="204"/>
      <c r="S1170" s="204"/>
      <c r="T1170" s="205"/>
      <c r="AT1170" s="206" t="s">
        <v>195</v>
      </c>
      <c r="AU1170" s="206" t="s">
        <v>88</v>
      </c>
      <c r="AV1170" s="13" t="s">
        <v>88</v>
      </c>
      <c r="AW1170" s="13" t="s">
        <v>35</v>
      </c>
      <c r="AX1170" s="13" t="s">
        <v>78</v>
      </c>
      <c r="AY1170" s="206" t="s">
        <v>174</v>
      </c>
    </row>
    <row r="1171" spans="1:65" s="15" customFormat="1">
      <c r="B1171" s="231"/>
      <c r="C1171" s="232"/>
      <c r="D1171" s="197" t="s">
        <v>195</v>
      </c>
      <c r="E1171" s="233" t="s">
        <v>19</v>
      </c>
      <c r="F1171" s="234" t="s">
        <v>1038</v>
      </c>
      <c r="G1171" s="232"/>
      <c r="H1171" s="233" t="s">
        <v>19</v>
      </c>
      <c r="I1171" s="235"/>
      <c r="J1171" s="232"/>
      <c r="K1171" s="232"/>
      <c r="L1171" s="236"/>
      <c r="M1171" s="237"/>
      <c r="N1171" s="238"/>
      <c r="O1171" s="238"/>
      <c r="P1171" s="238"/>
      <c r="Q1171" s="238"/>
      <c r="R1171" s="238"/>
      <c r="S1171" s="238"/>
      <c r="T1171" s="239"/>
      <c r="AT1171" s="240" t="s">
        <v>195</v>
      </c>
      <c r="AU1171" s="240" t="s">
        <v>88</v>
      </c>
      <c r="AV1171" s="15" t="s">
        <v>86</v>
      </c>
      <c r="AW1171" s="15" t="s">
        <v>35</v>
      </c>
      <c r="AX1171" s="15" t="s">
        <v>78</v>
      </c>
      <c r="AY1171" s="240" t="s">
        <v>174</v>
      </c>
    </row>
    <row r="1172" spans="1:65" s="13" customFormat="1">
      <c r="B1172" s="195"/>
      <c r="C1172" s="196"/>
      <c r="D1172" s="197" t="s">
        <v>195</v>
      </c>
      <c r="E1172" s="198" t="s">
        <v>19</v>
      </c>
      <c r="F1172" s="199" t="s">
        <v>1447</v>
      </c>
      <c r="G1172" s="196"/>
      <c r="H1172" s="200">
        <v>100.512</v>
      </c>
      <c r="I1172" s="201"/>
      <c r="J1172" s="196"/>
      <c r="K1172" s="196"/>
      <c r="L1172" s="202"/>
      <c r="M1172" s="203"/>
      <c r="N1172" s="204"/>
      <c r="O1172" s="204"/>
      <c r="P1172" s="204"/>
      <c r="Q1172" s="204"/>
      <c r="R1172" s="204"/>
      <c r="S1172" s="204"/>
      <c r="T1172" s="205"/>
      <c r="AT1172" s="206" t="s">
        <v>195</v>
      </c>
      <c r="AU1172" s="206" t="s">
        <v>88</v>
      </c>
      <c r="AV1172" s="13" t="s">
        <v>88</v>
      </c>
      <c r="AW1172" s="13" t="s">
        <v>35</v>
      </c>
      <c r="AX1172" s="13" t="s">
        <v>78</v>
      </c>
      <c r="AY1172" s="206" t="s">
        <v>174</v>
      </c>
    </row>
    <row r="1173" spans="1:65" s="13" customFormat="1">
      <c r="B1173" s="195"/>
      <c r="C1173" s="196"/>
      <c r="D1173" s="197" t="s">
        <v>195</v>
      </c>
      <c r="E1173" s="198" t="s">
        <v>19</v>
      </c>
      <c r="F1173" s="199" t="s">
        <v>1448</v>
      </c>
      <c r="G1173" s="196"/>
      <c r="H1173" s="200">
        <v>-1.8</v>
      </c>
      <c r="I1173" s="201"/>
      <c r="J1173" s="196"/>
      <c r="K1173" s="196"/>
      <c r="L1173" s="202"/>
      <c r="M1173" s="203"/>
      <c r="N1173" s="204"/>
      <c r="O1173" s="204"/>
      <c r="P1173" s="204"/>
      <c r="Q1173" s="204"/>
      <c r="R1173" s="204"/>
      <c r="S1173" s="204"/>
      <c r="T1173" s="205"/>
      <c r="AT1173" s="206" t="s">
        <v>195</v>
      </c>
      <c r="AU1173" s="206" t="s">
        <v>88</v>
      </c>
      <c r="AV1173" s="13" t="s">
        <v>88</v>
      </c>
      <c r="AW1173" s="13" t="s">
        <v>35</v>
      </c>
      <c r="AX1173" s="13" t="s">
        <v>78</v>
      </c>
      <c r="AY1173" s="206" t="s">
        <v>174</v>
      </c>
    </row>
    <row r="1174" spans="1:65" s="13" customFormat="1">
      <c r="B1174" s="195"/>
      <c r="C1174" s="196"/>
      <c r="D1174" s="197" t="s">
        <v>195</v>
      </c>
      <c r="E1174" s="198" t="s">
        <v>19</v>
      </c>
      <c r="F1174" s="199" t="s">
        <v>1449</v>
      </c>
      <c r="G1174" s="196"/>
      <c r="H1174" s="200">
        <v>-12.464</v>
      </c>
      <c r="I1174" s="201"/>
      <c r="J1174" s="196"/>
      <c r="K1174" s="196"/>
      <c r="L1174" s="202"/>
      <c r="M1174" s="203"/>
      <c r="N1174" s="204"/>
      <c r="O1174" s="204"/>
      <c r="P1174" s="204"/>
      <c r="Q1174" s="204"/>
      <c r="R1174" s="204"/>
      <c r="S1174" s="204"/>
      <c r="T1174" s="205"/>
      <c r="AT1174" s="206" t="s">
        <v>195</v>
      </c>
      <c r="AU1174" s="206" t="s">
        <v>88</v>
      </c>
      <c r="AV1174" s="13" t="s">
        <v>88</v>
      </c>
      <c r="AW1174" s="13" t="s">
        <v>35</v>
      </c>
      <c r="AX1174" s="13" t="s">
        <v>78</v>
      </c>
      <c r="AY1174" s="206" t="s">
        <v>174</v>
      </c>
    </row>
    <row r="1175" spans="1:65" s="15" customFormat="1">
      <c r="B1175" s="231"/>
      <c r="C1175" s="232"/>
      <c r="D1175" s="197" t="s">
        <v>195</v>
      </c>
      <c r="E1175" s="233" t="s">
        <v>19</v>
      </c>
      <c r="F1175" s="234" t="s">
        <v>1039</v>
      </c>
      <c r="G1175" s="232"/>
      <c r="H1175" s="233" t="s">
        <v>19</v>
      </c>
      <c r="I1175" s="235"/>
      <c r="J1175" s="232"/>
      <c r="K1175" s="232"/>
      <c r="L1175" s="236"/>
      <c r="M1175" s="237"/>
      <c r="N1175" s="238"/>
      <c r="O1175" s="238"/>
      <c r="P1175" s="238"/>
      <c r="Q1175" s="238"/>
      <c r="R1175" s="238"/>
      <c r="S1175" s="238"/>
      <c r="T1175" s="239"/>
      <c r="AT1175" s="240" t="s">
        <v>195</v>
      </c>
      <c r="AU1175" s="240" t="s">
        <v>88</v>
      </c>
      <c r="AV1175" s="15" t="s">
        <v>86</v>
      </c>
      <c r="AW1175" s="15" t="s">
        <v>35</v>
      </c>
      <c r="AX1175" s="15" t="s">
        <v>78</v>
      </c>
      <c r="AY1175" s="240" t="s">
        <v>174</v>
      </c>
    </row>
    <row r="1176" spans="1:65" s="13" customFormat="1">
      <c r="B1176" s="195"/>
      <c r="C1176" s="196"/>
      <c r="D1176" s="197" t="s">
        <v>195</v>
      </c>
      <c r="E1176" s="198" t="s">
        <v>19</v>
      </c>
      <c r="F1176" s="199" t="s">
        <v>1450</v>
      </c>
      <c r="G1176" s="196"/>
      <c r="H1176" s="200">
        <v>61.03</v>
      </c>
      <c r="I1176" s="201"/>
      <c r="J1176" s="196"/>
      <c r="K1176" s="196"/>
      <c r="L1176" s="202"/>
      <c r="M1176" s="203"/>
      <c r="N1176" s="204"/>
      <c r="O1176" s="204"/>
      <c r="P1176" s="204"/>
      <c r="Q1176" s="204"/>
      <c r="R1176" s="204"/>
      <c r="S1176" s="204"/>
      <c r="T1176" s="205"/>
      <c r="AT1176" s="206" t="s">
        <v>195</v>
      </c>
      <c r="AU1176" s="206" t="s">
        <v>88</v>
      </c>
      <c r="AV1176" s="13" t="s">
        <v>88</v>
      </c>
      <c r="AW1176" s="13" t="s">
        <v>35</v>
      </c>
      <c r="AX1176" s="13" t="s">
        <v>78</v>
      </c>
      <c r="AY1176" s="206" t="s">
        <v>174</v>
      </c>
    </row>
    <row r="1177" spans="1:65" s="13" customFormat="1">
      <c r="B1177" s="195"/>
      <c r="C1177" s="196"/>
      <c r="D1177" s="197" t="s">
        <v>195</v>
      </c>
      <c r="E1177" s="198" t="s">
        <v>19</v>
      </c>
      <c r="F1177" s="199" t="s">
        <v>1446</v>
      </c>
      <c r="G1177" s="196"/>
      <c r="H1177" s="200">
        <v>-1.6</v>
      </c>
      <c r="I1177" s="201"/>
      <c r="J1177" s="196"/>
      <c r="K1177" s="196"/>
      <c r="L1177" s="202"/>
      <c r="M1177" s="203"/>
      <c r="N1177" s="204"/>
      <c r="O1177" s="204"/>
      <c r="P1177" s="204"/>
      <c r="Q1177" s="204"/>
      <c r="R1177" s="204"/>
      <c r="S1177" s="204"/>
      <c r="T1177" s="205"/>
      <c r="AT1177" s="206" t="s">
        <v>195</v>
      </c>
      <c r="AU1177" s="206" t="s">
        <v>88</v>
      </c>
      <c r="AV1177" s="13" t="s">
        <v>88</v>
      </c>
      <c r="AW1177" s="13" t="s">
        <v>35</v>
      </c>
      <c r="AX1177" s="13" t="s">
        <v>78</v>
      </c>
      <c r="AY1177" s="206" t="s">
        <v>174</v>
      </c>
    </row>
    <row r="1178" spans="1:65" s="13" customFormat="1">
      <c r="B1178" s="195"/>
      <c r="C1178" s="196"/>
      <c r="D1178" s="197" t="s">
        <v>195</v>
      </c>
      <c r="E1178" s="198" t="s">
        <v>19</v>
      </c>
      <c r="F1178" s="199" t="s">
        <v>1027</v>
      </c>
      <c r="G1178" s="196"/>
      <c r="H1178" s="200">
        <v>-4.4489999999999998</v>
      </c>
      <c r="I1178" s="201"/>
      <c r="J1178" s="196"/>
      <c r="K1178" s="196"/>
      <c r="L1178" s="202"/>
      <c r="M1178" s="203"/>
      <c r="N1178" s="204"/>
      <c r="O1178" s="204"/>
      <c r="P1178" s="204"/>
      <c r="Q1178" s="204"/>
      <c r="R1178" s="204"/>
      <c r="S1178" s="204"/>
      <c r="T1178" s="205"/>
      <c r="AT1178" s="206" t="s">
        <v>195</v>
      </c>
      <c r="AU1178" s="206" t="s">
        <v>88</v>
      </c>
      <c r="AV1178" s="13" t="s">
        <v>88</v>
      </c>
      <c r="AW1178" s="13" t="s">
        <v>35</v>
      </c>
      <c r="AX1178" s="13" t="s">
        <v>78</v>
      </c>
      <c r="AY1178" s="206" t="s">
        <v>174</v>
      </c>
    </row>
    <row r="1179" spans="1:65" s="15" customFormat="1">
      <c r="B1179" s="231"/>
      <c r="C1179" s="232"/>
      <c r="D1179" s="197" t="s">
        <v>195</v>
      </c>
      <c r="E1179" s="233" t="s">
        <v>19</v>
      </c>
      <c r="F1179" s="234" t="s">
        <v>1451</v>
      </c>
      <c r="G1179" s="232"/>
      <c r="H1179" s="233" t="s">
        <v>19</v>
      </c>
      <c r="I1179" s="235"/>
      <c r="J1179" s="232"/>
      <c r="K1179" s="232"/>
      <c r="L1179" s="236"/>
      <c r="M1179" s="237"/>
      <c r="N1179" s="238"/>
      <c r="O1179" s="238"/>
      <c r="P1179" s="238"/>
      <c r="Q1179" s="238"/>
      <c r="R1179" s="238"/>
      <c r="S1179" s="238"/>
      <c r="T1179" s="239"/>
      <c r="AT1179" s="240" t="s">
        <v>195</v>
      </c>
      <c r="AU1179" s="240" t="s">
        <v>88</v>
      </c>
      <c r="AV1179" s="15" t="s">
        <v>86</v>
      </c>
      <c r="AW1179" s="15" t="s">
        <v>35</v>
      </c>
      <c r="AX1179" s="15" t="s">
        <v>78</v>
      </c>
      <c r="AY1179" s="240" t="s">
        <v>174</v>
      </c>
    </row>
    <row r="1180" spans="1:65" s="13" customFormat="1">
      <c r="B1180" s="195"/>
      <c r="C1180" s="196"/>
      <c r="D1180" s="197" t="s">
        <v>195</v>
      </c>
      <c r="E1180" s="198" t="s">
        <v>19</v>
      </c>
      <c r="F1180" s="199" t="s">
        <v>1452</v>
      </c>
      <c r="G1180" s="196"/>
      <c r="H1180" s="200">
        <v>300</v>
      </c>
      <c r="I1180" s="201"/>
      <c r="J1180" s="196"/>
      <c r="K1180" s="196"/>
      <c r="L1180" s="202"/>
      <c r="M1180" s="203"/>
      <c r="N1180" s="204"/>
      <c r="O1180" s="204"/>
      <c r="P1180" s="204"/>
      <c r="Q1180" s="204"/>
      <c r="R1180" s="204"/>
      <c r="S1180" s="204"/>
      <c r="T1180" s="205"/>
      <c r="AT1180" s="206" t="s">
        <v>195</v>
      </c>
      <c r="AU1180" s="206" t="s">
        <v>88</v>
      </c>
      <c r="AV1180" s="13" t="s">
        <v>88</v>
      </c>
      <c r="AW1180" s="13" t="s">
        <v>35</v>
      </c>
      <c r="AX1180" s="13" t="s">
        <v>78</v>
      </c>
      <c r="AY1180" s="206" t="s">
        <v>174</v>
      </c>
    </row>
    <row r="1181" spans="1:65" s="14" customFormat="1">
      <c r="B1181" s="207"/>
      <c r="C1181" s="208"/>
      <c r="D1181" s="197" t="s">
        <v>195</v>
      </c>
      <c r="E1181" s="209" t="s">
        <v>120</v>
      </c>
      <c r="F1181" s="210" t="s">
        <v>198</v>
      </c>
      <c r="G1181" s="208"/>
      <c r="H1181" s="211">
        <v>598.72900000000004</v>
      </c>
      <c r="I1181" s="212"/>
      <c r="J1181" s="208"/>
      <c r="K1181" s="208"/>
      <c r="L1181" s="213"/>
      <c r="M1181" s="214"/>
      <c r="N1181" s="215"/>
      <c r="O1181" s="215"/>
      <c r="P1181" s="215"/>
      <c r="Q1181" s="215"/>
      <c r="R1181" s="215"/>
      <c r="S1181" s="215"/>
      <c r="T1181" s="216"/>
      <c r="AT1181" s="217" t="s">
        <v>195</v>
      </c>
      <c r="AU1181" s="217" t="s">
        <v>88</v>
      </c>
      <c r="AV1181" s="14" t="s">
        <v>181</v>
      </c>
      <c r="AW1181" s="14" t="s">
        <v>35</v>
      </c>
      <c r="AX1181" s="14" t="s">
        <v>86</v>
      </c>
      <c r="AY1181" s="217" t="s">
        <v>174</v>
      </c>
    </row>
    <row r="1182" spans="1:65" s="2" customFormat="1" ht="44.25" customHeight="1">
      <c r="A1182" s="37"/>
      <c r="B1182" s="38"/>
      <c r="C1182" s="177" t="s">
        <v>1483</v>
      </c>
      <c r="D1182" s="177" t="s">
        <v>176</v>
      </c>
      <c r="E1182" s="178" t="s">
        <v>1484</v>
      </c>
      <c r="F1182" s="179" t="s">
        <v>1485</v>
      </c>
      <c r="G1182" s="180" t="s">
        <v>111</v>
      </c>
      <c r="H1182" s="181">
        <v>300</v>
      </c>
      <c r="I1182" s="182"/>
      <c r="J1182" s="183">
        <f>ROUND(I1182*H1182,2)</f>
        <v>0</v>
      </c>
      <c r="K1182" s="179" t="s">
        <v>180</v>
      </c>
      <c r="L1182" s="42"/>
      <c r="M1182" s="184" t="s">
        <v>19</v>
      </c>
      <c r="N1182" s="185" t="s">
        <v>49</v>
      </c>
      <c r="O1182" s="67"/>
      <c r="P1182" s="186">
        <f>O1182*H1182</f>
        <v>0</v>
      </c>
      <c r="Q1182" s="186">
        <v>1.3999999999999999E-4</v>
      </c>
      <c r="R1182" s="186">
        <f>Q1182*H1182</f>
        <v>4.1999999999999996E-2</v>
      </c>
      <c r="S1182" s="186">
        <v>0</v>
      </c>
      <c r="T1182" s="187">
        <f>S1182*H1182</f>
        <v>0</v>
      </c>
      <c r="U1182" s="37"/>
      <c r="V1182" s="37"/>
      <c r="W1182" s="37"/>
      <c r="X1182" s="37"/>
      <c r="Y1182" s="37"/>
      <c r="Z1182" s="37"/>
      <c r="AA1182" s="37"/>
      <c r="AB1182" s="37"/>
      <c r="AC1182" s="37"/>
      <c r="AD1182" s="37"/>
      <c r="AE1182" s="37"/>
      <c r="AR1182" s="188" t="s">
        <v>267</v>
      </c>
      <c r="AT1182" s="188" t="s">
        <v>176</v>
      </c>
      <c r="AU1182" s="188" t="s">
        <v>88</v>
      </c>
      <c r="AY1182" s="20" t="s">
        <v>174</v>
      </c>
      <c r="BE1182" s="189">
        <f>IF(N1182="základní",J1182,0)</f>
        <v>0</v>
      </c>
      <c r="BF1182" s="189">
        <f>IF(N1182="snížená",J1182,0)</f>
        <v>0</v>
      </c>
      <c r="BG1182" s="189">
        <f>IF(N1182="zákl. přenesená",J1182,0)</f>
        <v>0</v>
      </c>
      <c r="BH1182" s="189">
        <f>IF(N1182="sníž. přenesená",J1182,0)</f>
        <v>0</v>
      </c>
      <c r="BI1182" s="189">
        <f>IF(N1182="nulová",J1182,0)</f>
        <v>0</v>
      </c>
      <c r="BJ1182" s="20" t="s">
        <v>86</v>
      </c>
      <c r="BK1182" s="189">
        <f>ROUND(I1182*H1182,2)</f>
        <v>0</v>
      </c>
      <c r="BL1182" s="20" t="s">
        <v>267</v>
      </c>
      <c r="BM1182" s="188" t="s">
        <v>1486</v>
      </c>
    </row>
    <row r="1183" spans="1:65" s="2" customFormat="1">
      <c r="A1183" s="37"/>
      <c r="B1183" s="38"/>
      <c r="C1183" s="39"/>
      <c r="D1183" s="190" t="s">
        <v>183</v>
      </c>
      <c r="E1183" s="39"/>
      <c r="F1183" s="191" t="s">
        <v>1487</v>
      </c>
      <c r="G1183" s="39"/>
      <c r="H1183" s="39"/>
      <c r="I1183" s="192"/>
      <c r="J1183" s="39"/>
      <c r="K1183" s="39"/>
      <c r="L1183" s="42"/>
      <c r="M1183" s="193"/>
      <c r="N1183" s="194"/>
      <c r="O1183" s="67"/>
      <c r="P1183" s="67"/>
      <c r="Q1183" s="67"/>
      <c r="R1183" s="67"/>
      <c r="S1183" s="67"/>
      <c r="T1183" s="68"/>
      <c r="U1183" s="37"/>
      <c r="V1183" s="37"/>
      <c r="W1183" s="37"/>
      <c r="X1183" s="37"/>
      <c r="Y1183" s="37"/>
      <c r="Z1183" s="37"/>
      <c r="AA1183" s="37"/>
      <c r="AB1183" s="37"/>
      <c r="AC1183" s="37"/>
      <c r="AD1183" s="37"/>
      <c r="AE1183" s="37"/>
      <c r="AT1183" s="20" t="s">
        <v>183</v>
      </c>
      <c r="AU1183" s="20" t="s">
        <v>88</v>
      </c>
    </row>
    <row r="1184" spans="1:65" s="2" customFormat="1" ht="24.15" customHeight="1">
      <c r="A1184" s="37"/>
      <c r="B1184" s="38"/>
      <c r="C1184" s="177" t="s">
        <v>1488</v>
      </c>
      <c r="D1184" s="177" t="s">
        <v>176</v>
      </c>
      <c r="E1184" s="178" t="s">
        <v>1489</v>
      </c>
      <c r="F1184" s="179" t="s">
        <v>1490</v>
      </c>
      <c r="G1184" s="180" t="s">
        <v>111</v>
      </c>
      <c r="H1184" s="181">
        <v>9.2219999999999995</v>
      </c>
      <c r="I1184" s="182"/>
      <c r="J1184" s="183">
        <f>ROUND(I1184*H1184,2)</f>
        <v>0</v>
      </c>
      <c r="K1184" s="179" t="s">
        <v>180</v>
      </c>
      <c r="L1184" s="42"/>
      <c r="M1184" s="184" t="s">
        <v>19</v>
      </c>
      <c r="N1184" s="185" t="s">
        <v>49</v>
      </c>
      <c r="O1184" s="67"/>
      <c r="P1184" s="186">
        <f>O1184*H1184</f>
        <v>0</v>
      </c>
      <c r="Q1184" s="186">
        <v>8.77E-3</v>
      </c>
      <c r="R1184" s="186">
        <f>Q1184*H1184</f>
        <v>8.0876939999999994E-2</v>
      </c>
      <c r="S1184" s="186">
        <v>0</v>
      </c>
      <c r="T1184" s="187">
        <f>S1184*H1184</f>
        <v>0</v>
      </c>
      <c r="U1184" s="37"/>
      <c r="V1184" s="37"/>
      <c r="W1184" s="37"/>
      <c r="X1184" s="37"/>
      <c r="Y1184" s="37"/>
      <c r="Z1184" s="37"/>
      <c r="AA1184" s="37"/>
      <c r="AB1184" s="37"/>
      <c r="AC1184" s="37"/>
      <c r="AD1184" s="37"/>
      <c r="AE1184" s="37"/>
      <c r="AR1184" s="188" t="s">
        <v>267</v>
      </c>
      <c r="AT1184" s="188" t="s">
        <v>176</v>
      </c>
      <c r="AU1184" s="188" t="s">
        <v>88</v>
      </c>
      <c r="AY1184" s="20" t="s">
        <v>174</v>
      </c>
      <c r="BE1184" s="189">
        <f>IF(N1184="základní",J1184,0)</f>
        <v>0</v>
      </c>
      <c r="BF1184" s="189">
        <f>IF(N1184="snížená",J1184,0)</f>
        <v>0</v>
      </c>
      <c r="BG1184" s="189">
        <f>IF(N1184="zákl. přenesená",J1184,0)</f>
        <v>0</v>
      </c>
      <c r="BH1184" s="189">
        <f>IF(N1184="sníž. přenesená",J1184,0)</f>
        <v>0</v>
      </c>
      <c r="BI1184" s="189">
        <f>IF(N1184="nulová",J1184,0)</f>
        <v>0</v>
      </c>
      <c r="BJ1184" s="20" t="s">
        <v>86</v>
      </c>
      <c r="BK1184" s="189">
        <f>ROUND(I1184*H1184,2)</f>
        <v>0</v>
      </c>
      <c r="BL1184" s="20" t="s">
        <v>267</v>
      </c>
      <c r="BM1184" s="188" t="s">
        <v>1491</v>
      </c>
    </row>
    <row r="1185" spans="1:65" s="2" customFormat="1">
      <c r="A1185" s="37"/>
      <c r="B1185" s="38"/>
      <c r="C1185" s="39"/>
      <c r="D1185" s="190" t="s">
        <v>183</v>
      </c>
      <c r="E1185" s="39"/>
      <c r="F1185" s="191" t="s">
        <v>1492</v>
      </c>
      <c r="G1185" s="39"/>
      <c r="H1185" s="39"/>
      <c r="I1185" s="192"/>
      <c r="J1185" s="39"/>
      <c r="K1185" s="39"/>
      <c r="L1185" s="42"/>
      <c r="M1185" s="193"/>
      <c r="N1185" s="194"/>
      <c r="O1185" s="67"/>
      <c r="P1185" s="67"/>
      <c r="Q1185" s="67"/>
      <c r="R1185" s="67"/>
      <c r="S1185" s="67"/>
      <c r="T1185" s="68"/>
      <c r="U1185" s="37"/>
      <c r="V1185" s="37"/>
      <c r="W1185" s="37"/>
      <c r="X1185" s="37"/>
      <c r="Y1185" s="37"/>
      <c r="Z1185" s="37"/>
      <c r="AA1185" s="37"/>
      <c r="AB1185" s="37"/>
      <c r="AC1185" s="37"/>
      <c r="AD1185" s="37"/>
      <c r="AE1185" s="37"/>
      <c r="AT1185" s="20" t="s">
        <v>183</v>
      </c>
      <c r="AU1185" s="20" t="s">
        <v>88</v>
      </c>
    </row>
    <row r="1186" spans="1:65" s="15" customFormat="1">
      <c r="B1186" s="231"/>
      <c r="C1186" s="232"/>
      <c r="D1186" s="197" t="s">
        <v>195</v>
      </c>
      <c r="E1186" s="233" t="s">
        <v>19</v>
      </c>
      <c r="F1186" s="234" t="s">
        <v>1032</v>
      </c>
      <c r="G1186" s="232"/>
      <c r="H1186" s="233" t="s">
        <v>19</v>
      </c>
      <c r="I1186" s="235"/>
      <c r="J1186" s="232"/>
      <c r="K1186" s="232"/>
      <c r="L1186" s="236"/>
      <c r="M1186" s="237"/>
      <c r="N1186" s="238"/>
      <c r="O1186" s="238"/>
      <c r="P1186" s="238"/>
      <c r="Q1186" s="238"/>
      <c r="R1186" s="238"/>
      <c r="S1186" s="238"/>
      <c r="T1186" s="239"/>
      <c r="AT1186" s="240" t="s">
        <v>195</v>
      </c>
      <c r="AU1186" s="240" t="s">
        <v>88</v>
      </c>
      <c r="AV1186" s="15" t="s">
        <v>86</v>
      </c>
      <c r="AW1186" s="15" t="s">
        <v>35</v>
      </c>
      <c r="AX1186" s="15" t="s">
        <v>78</v>
      </c>
      <c r="AY1186" s="240" t="s">
        <v>174</v>
      </c>
    </row>
    <row r="1187" spans="1:65" s="13" customFormat="1">
      <c r="B1187" s="195"/>
      <c r="C1187" s="196"/>
      <c r="D1187" s="197" t="s">
        <v>195</v>
      </c>
      <c r="E1187" s="198" t="s">
        <v>19</v>
      </c>
      <c r="F1187" s="199" t="s">
        <v>1493</v>
      </c>
      <c r="G1187" s="196"/>
      <c r="H1187" s="200">
        <v>18.821999999999999</v>
      </c>
      <c r="I1187" s="201"/>
      <c r="J1187" s="196"/>
      <c r="K1187" s="196"/>
      <c r="L1187" s="202"/>
      <c r="M1187" s="203"/>
      <c r="N1187" s="204"/>
      <c r="O1187" s="204"/>
      <c r="P1187" s="204"/>
      <c r="Q1187" s="204"/>
      <c r="R1187" s="204"/>
      <c r="S1187" s="204"/>
      <c r="T1187" s="205"/>
      <c r="AT1187" s="206" t="s">
        <v>195</v>
      </c>
      <c r="AU1187" s="206" t="s">
        <v>88</v>
      </c>
      <c r="AV1187" s="13" t="s">
        <v>88</v>
      </c>
      <c r="AW1187" s="13" t="s">
        <v>35</v>
      </c>
      <c r="AX1187" s="13" t="s">
        <v>78</v>
      </c>
      <c r="AY1187" s="206" t="s">
        <v>174</v>
      </c>
    </row>
    <row r="1188" spans="1:65" s="13" customFormat="1">
      <c r="B1188" s="195"/>
      <c r="C1188" s="196"/>
      <c r="D1188" s="197" t="s">
        <v>195</v>
      </c>
      <c r="E1188" s="198" t="s">
        <v>19</v>
      </c>
      <c r="F1188" s="199" t="s">
        <v>1494</v>
      </c>
      <c r="G1188" s="196"/>
      <c r="H1188" s="200">
        <v>-2.4</v>
      </c>
      <c r="I1188" s="201"/>
      <c r="J1188" s="196"/>
      <c r="K1188" s="196"/>
      <c r="L1188" s="202"/>
      <c r="M1188" s="203"/>
      <c r="N1188" s="204"/>
      <c r="O1188" s="204"/>
      <c r="P1188" s="204"/>
      <c r="Q1188" s="204"/>
      <c r="R1188" s="204"/>
      <c r="S1188" s="204"/>
      <c r="T1188" s="205"/>
      <c r="AT1188" s="206" t="s">
        <v>195</v>
      </c>
      <c r="AU1188" s="206" t="s">
        <v>88</v>
      </c>
      <c r="AV1188" s="13" t="s">
        <v>88</v>
      </c>
      <c r="AW1188" s="13" t="s">
        <v>35</v>
      </c>
      <c r="AX1188" s="13" t="s">
        <v>78</v>
      </c>
      <c r="AY1188" s="206" t="s">
        <v>174</v>
      </c>
    </row>
    <row r="1189" spans="1:65" s="13" customFormat="1">
      <c r="B1189" s="195"/>
      <c r="C1189" s="196"/>
      <c r="D1189" s="197" t="s">
        <v>195</v>
      </c>
      <c r="E1189" s="198" t="s">
        <v>19</v>
      </c>
      <c r="F1189" s="199" t="s">
        <v>1495</v>
      </c>
      <c r="G1189" s="196"/>
      <c r="H1189" s="200">
        <v>-2.7</v>
      </c>
      <c r="I1189" s="201"/>
      <c r="J1189" s="196"/>
      <c r="K1189" s="196"/>
      <c r="L1189" s="202"/>
      <c r="M1189" s="203"/>
      <c r="N1189" s="204"/>
      <c r="O1189" s="204"/>
      <c r="P1189" s="204"/>
      <c r="Q1189" s="204"/>
      <c r="R1189" s="204"/>
      <c r="S1189" s="204"/>
      <c r="T1189" s="205"/>
      <c r="AT1189" s="206" t="s">
        <v>195</v>
      </c>
      <c r="AU1189" s="206" t="s">
        <v>88</v>
      </c>
      <c r="AV1189" s="13" t="s">
        <v>88</v>
      </c>
      <c r="AW1189" s="13" t="s">
        <v>35</v>
      </c>
      <c r="AX1189" s="13" t="s">
        <v>78</v>
      </c>
      <c r="AY1189" s="206" t="s">
        <v>174</v>
      </c>
    </row>
    <row r="1190" spans="1:65" s="13" customFormat="1">
      <c r="B1190" s="195"/>
      <c r="C1190" s="196"/>
      <c r="D1190" s="197" t="s">
        <v>195</v>
      </c>
      <c r="E1190" s="198" t="s">
        <v>19</v>
      </c>
      <c r="F1190" s="199" t="s">
        <v>1496</v>
      </c>
      <c r="G1190" s="196"/>
      <c r="H1190" s="200">
        <v>-4.5</v>
      </c>
      <c r="I1190" s="201"/>
      <c r="J1190" s="196"/>
      <c r="K1190" s="196"/>
      <c r="L1190" s="202"/>
      <c r="M1190" s="203"/>
      <c r="N1190" s="204"/>
      <c r="O1190" s="204"/>
      <c r="P1190" s="204"/>
      <c r="Q1190" s="204"/>
      <c r="R1190" s="204"/>
      <c r="S1190" s="204"/>
      <c r="T1190" s="205"/>
      <c r="AT1190" s="206" t="s">
        <v>195</v>
      </c>
      <c r="AU1190" s="206" t="s">
        <v>88</v>
      </c>
      <c r="AV1190" s="13" t="s">
        <v>88</v>
      </c>
      <c r="AW1190" s="13" t="s">
        <v>35</v>
      </c>
      <c r="AX1190" s="13" t="s">
        <v>78</v>
      </c>
      <c r="AY1190" s="206" t="s">
        <v>174</v>
      </c>
    </row>
    <row r="1191" spans="1:65" s="14" customFormat="1">
      <c r="B1191" s="207"/>
      <c r="C1191" s="208"/>
      <c r="D1191" s="197" t="s">
        <v>195</v>
      </c>
      <c r="E1191" s="209" t="s">
        <v>19</v>
      </c>
      <c r="F1191" s="210" t="s">
        <v>198</v>
      </c>
      <c r="G1191" s="208"/>
      <c r="H1191" s="211">
        <v>9.2219999999999995</v>
      </c>
      <c r="I1191" s="212"/>
      <c r="J1191" s="208"/>
      <c r="K1191" s="208"/>
      <c r="L1191" s="213"/>
      <c r="M1191" s="214"/>
      <c r="N1191" s="215"/>
      <c r="O1191" s="215"/>
      <c r="P1191" s="215"/>
      <c r="Q1191" s="215"/>
      <c r="R1191" s="215"/>
      <c r="S1191" s="215"/>
      <c r="T1191" s="216"/>
      <c r="AT1191" s="217" t="s">
        <v>195</v>
      </c>
      <c r="AU1191" s="217" t="s">
        <v>88</v>
      </c>
      <c r="AV1191" s="14" t="s">
        <v>181</v>
      </c>
      <c r="AW1191" s="14" t="s">
        <v>35</v>
      </c>
      <c r="AX1191" s="14" t="s">
        <v>86</v>
      </c>
      <c r="AY1191" s="217" t="s">
        <v>174</v>
      </c>
    </row>
    <row r="1192" spans="1:65" s="12" customFormat="1" ht="22.8" customHeight="1">
      <c r="B1192" s="161"/>
      <c r="C1192" s="162"/>
      <c r="D1192" s="163" t="s">
        <v>77</v>
      </c>
      <c r="E1192" s="175" t="s">
        <v>1497</v>
      </c>
      <c r="F1192" s="175" t="s">
        <v>1498</v>
      </c>
      <c r="G1192" s="162"/>
      <c r="H1192" s="162"/>
      <c r="I1192" s="165"/>
      <c r="J1192" s="176">
        <f>BK1192</f>
        <v>0</v>
      </c>
      <c r="K1192" s="162"/>
      <c r="L1192" s="167"/>
      <c r="M1192" s="168"/>
      <c r="N1192" s="169"/>
      <c r="O1192" s="169"/>
      <c r="P1192" s="170">
        <f>SUM(P1193:P1200)</f>
        <v>0</v>
      </c>
      <c r="Q1192" s="169"/>
      <c r="R1192" s="170">
        <f>SUM(R1193:R1200)</f>
        <v>4.2240899999999998E-2</v>
      </c>
      <c r="S1192" s="169"/>
      <c r="T1192" s="171">
        <f>SUM(T1193:T1200)</f>
        <v>0</v>
      </c>
      <c r="AR1192" s="172" t="s">
        <v>88</v>
      </c>
      <c r="AT1192" s="173" t="s">
        <v>77</v>
      </c>
      <c r="AU1192" s="173" t="s">
        <v>86</v>
      </c>
      <c r="AY1192" s="172" t="s">
        <v>174</v>
      </c>
      <c r="BK1192" s="174">
        <f>SUM(BK1193:BK1200)</f>
        <v>0</v>
      </c>
    </row>
    <row r="1193" spans="1:65" s="2" customFormat="1" ht="37.799999999999997" customHeight="1">
      <c r="A1193" s="37"/>
      <c r="B1193" s="38"/>
      <c r="C1193" s="177" t="s">
        <v>1499</v>
      </c>
      <c r="D1193" s="177" t="s">
        <v>176</v>
      </c>
      <c r="E1193" s="178" t="s">
        <v>1500</v>
      </c>
      <c r="F1193" s="179" t="s">
        <v>1501</v>
      </c>
      <c r="G1193" s="180" t="s">
        <v>111</v>
      </c>
      <c r="H1193" s="181">
        <v>32.493000000000002</v>
      </c>
      <c r="I1193" s="182"/>
      <c r="J1193" s="183">
        <f>ROUND(I1193*H1193,2)</f>
        <v>0</v>
      </c>
      <c r="K1193" s="179" t="s">
        <v>180</v>
      </c>
      <c r="L1193" s="42"/>
      <c r="M1193" s="184" t="s">
        <v>19</v>
      </c>
      <c r="N1193" s="185" t="s">
        <v>49</v>
      </c>
      <c r="O1193" s="67"/>
      <c r="P1193" s="186">
        <f>O1193*H1193</f>
        <v>0</v>
      </c>
      <c r="Q1193" s="186">
        <v>0</v>
      </c>
      <c r="R1193" s="186">
        <f>Q1193*H1193</f>
        <v>0</v>
      </c>
      <c r="S1193" s="186">
        <v>0</v>
      </c>
      <c r="T1193" s="187">
        <f>S1193*H1193</f>
        <v>0</v>
      </c>
      <c r="U1193" s="37"/>
      <c r="V1193" s="37"/>
      <c r="W1193" s="37"/>
      <c r="X1193" s="37"/>
      <c r="Y1193" s="37"/>
      <c r="Z1193" s="37"/>
      <c r="AA1193" s="37"/>
      <c r="AB1193" s="37"/>
      <c r="AC1193" s="37"/>
      <c r="AD1193" s="37"/>
      <c r="AE1193" s="37"/>
      <c r="AR1193" s="188" t="s">
        <v>267</v>
      </c>
      <c r="AT1193" s="188" t="s">
        <v>176</v>
      </c>
      <c r="AU1193" s="188" t="s">
        <v>88</v>
      </c>
      <c r="AY1193" s="20" t="s">
        <v>174</v>
      </c>
      <c r="BE1193" s="189">
        <f>IF(N1193="základní",J1193,0)</f>
        <v>0</v>
      </c>
      <c r="BF1193" s="189">
        <f>IF(N1193="snížená",J1193,0)</f>
        <v>0</v>
      </c>
      <c r="BG1193" s="189">
        <f>IF(N1193="zákl. přenesená",J1193,0)</f>
        <v>0</v>
      </c>
      <c r="BH1193" s="189">
        <f>IF(N1193="sníž. přenesená",J1193,0)</f>
        <v>0</v>
      </c>
      <c r="BI1193" s="189">
        <f>IF(N1193="nulová",J1193,0)</f>
        <v>0</v>
      </c>
      <c r="BJ1193" s="20" t="s">
        <v>86</v>
      </c>
      <c r="BK1193" s="189">
        <f>ROUND(I1193*H1193,2)</f>
        <v>0</v>
      </c>
      <c r="BL1193" s="20" t="s">
        <v>267</v>
      </c>
      <c r="BM1193" s="188" t="s">
        <v>1502</v>
      </c>
    </row>
    <row r="1194" spans="1:65" s="2" customFormat="1">
      <c r="A1194" s="37"/>
      <c r="B1194" s="38"/>
      <c r="C1194" s="39"/>
      <c r="D1194" s="190" t="s">
        <v>183</v>
      </c>
      <c r="E1194" s="39"/>
      <c r="F1194" s="191" t="s">
        <v>1503</v>
      </c>
      <c r="G1194" s="39"/>
      <c r="H1194" s="39"/>
      <c r="I1194" s="192"/>
      <c r="J1194" s="39"/>
      <c r="K1194" s="39"/>
      <c r="L1194" s="42"/>
      <c r="M1194" s="193"/>
      <c r="N1194" s="194"/>
      <c r="O1194" s="67"/>
      <c r="P1194" s="67"/>
      <c r="Q1194" s="67"/>
      <c r="R1194" s="67"/>
      <c r="S1194" s="67"/>
      <c r="T1194" s="68"/>
      <c r="U1194" s="37"/>
      <c r="V1194" s="37"/>
      <c r="W1194" s="37"/>
      <c r="X1194" s="37"/>
      <c r="Y1194" s="37"/>
      <c r="Z1194" s="37"/>
      <c r="AA1194" s="37"/>
      <c r="AB1194" s="37"/>
      <c r="AC1194" s="37"/>
      <c r="AD1194" s="37"/>
      <c r="AE1194" s="37"/>
      <c r="AT1194" s="20" t="s">
        <v>183</v>
      </c>
      <c r="AU1194" s="20" t="s">
        <v>88</v>
      </c>
    </row>
    <row r="1195" spans="1:65" s="2" customFormat="1" ht="21.75" customHeight="1">
      <c r="A1195" s="37"/>
      <c r="B1195" s="38"/>
      <c r="C1195" s="218" t="s">
        <v>1504</v>
      </c>
      <c r="D1195" s="218" t="s">
        <v>233</v>
      </c>
      <c r="E1195" s="219" t="s">
        <v>1505</v>
      </c>
      <c r="F1195" s="220" t="s">
        <v>1506</v>
      </c>
      <c r="G1195" s="221" t="s">
        <v>111</v>
      </c>
      <c r="H1195" s="222">
        <v>32.493000000000002</v>
      </c>
      <c r="I1195" s="223"/>
      <c r="J1195" s="224">
        <f>ROUND(I1195*H1195,2)</f>
        <v>0</v>
      </c>
      <c r="K1195" s="220" t="s">
        <v>180</v>
      </c>
      <c r="L1195" s="225"/>
      <c r="M1195" s="226" t="s">
        <v>19</v>
      </c>
      <c r="N1195" s="227" t="s">
        <v>49</v>
      </c>
      <c r="O1195" s="67"/>
      <c r="P1195" s="186">
        <f>O1195*H1195</f>
        <v>0</v>
      </c>
      <c r="Q1195" s="186">
        <v>1.2999999999999999E-3</v>
      </c>
      <c r="R1195" s="186">
        <f>Q1195*H1195</f>
        <v>4.2240899999999998E-2</v>
      </c>
      <c r="S1195" s="186">
        <v>0</v>
      </c>
      <c r="T1195" s="187">
        <f>S1195*H1195</f>
        <v>0</v>
      </c>
      <c r="U1195" s="37"/>
      <c r="V1195" s="37"/>
      <c r="W1195" s="37"/>
      <c r="X1195" s="37"/>
      <c r="Y1195" s="37"/>
      <c r="Z1195" s="37"/>
      <c r="AA1195" s="37"/>
      <c r="AB1195" s="37"/>
      <c r="AC1195" s="37"/>
      <c r="AD1195" s="37"/>
      <c r="AE1195" s="37"/>
      <c r="AR1195" s="188" t="s">
        <v>355</v>
      </c>
      <c r="AT1195" s="188" t="s">
        <v>233</v>
      </c>
      <c r="AU1195" s="188" t="s">
        <v>88</v>
      </c>
      <c r="AY1195" s="20" t="s">
        <v>174</v>
      </c>
      <c r="BE1195" s="189">
        <f>IF(N1195="základní",J1195,0)</f>
        <v>0</v>
      </c>
      <c r="BF1195" s="189">
        <f>IF(N1195="snížená",J1195,0)</f>
        <v>0</v>
      </c>
      <c r="BG1195" s="189">
        <f>IF(N1195="zákl. přenesená",J1195,0)</f>
        <v>0</v>
      </c>
      <c r="BH1195" s="189">
        <f>IF(N1195="sníž. přenesená",J1195,0)</f>
        <v>0</v>
      </c>
      <c r="BI1195" s="189">
        <f>IF(N1195="nulová",J1195,0)</f>
        <v>0</v>
      </c>
      <c r="BJ1195" s="20" t="s">
        <v>86</v>
      </c>
      <c r="BK1195" s="189">
        <f>ROUND(I1195*H1195,2)</f>
        <v>0</v>
      </c>
      <c r="BL1195" s="20" t="s">
        <v>267</v>
      </c>
      <c r="BM1195" s="188" t="s">
        <v>1507</v>
      </c>
    </row>
    <row r="1196" spans="1:65" s="13" customFormat="1">
      <c r="B1196" s="195"/>
      <c r="C1196" s="196"/>
      <c r="D1196" s="197" t="s">
        <v>195</v>
      </c>
      <c r="E1196" s="198" t="s">
        <v>19</v>
      </c>
      <c r="F1196" s="199" t="s">
        <v>1155</v>
      </c>
      <c r="G1196" s="196"/>
      <c r="H1196" s="200">
        <v>28.044</v>
      </c>
      <c r="I1196" s="201"/>
      <c r="J1196" s="196"/>
      <c r="K1196" s="196"/>
      <c r="L1196" s="202"/>
      <c r="M1196" s="203"/>
      <c r="N1196" s="204"/>
      <c r="O1196" s="204"/>
      <c r="P1196" s="204"/>
      <c r="Q1196" s="204"/>
      <c r="R1196" s="204"/>
      <c r="S1196" s="204"/>
      <c r="T1196" s="205"/>
      <c r="AT1196" s="206" t="s">
        <v>195</v>
      </c>
      <c r="AU1196" s="206" t="s">
        <v>88</v>
      </c>
      <c r="AV1196" s="13" t="s">
        <v>88</v>
      </c>
      <c r="AW1196" s="13" t="s">
        <v>35</v>
      </c>
      <c r="AX1196" s="13" t="s">
        <v>78</v>
      </c>
      <c r="AY1196" s="206" t="s">
        <v>174</v>
      </c>
    </row>
    <row r="1197" spans="1:65" s="13" customFormat="1">
      <c r="B1197" s="195"/>
      <c r="C1197" s="196"/>
      <c r="D1197" s="197" t="s">
        <v>195</v>
      </c>
      <c r="E1197" s="198" t="s">
        <v>19</v>
      </c>
      <c r="F1197" s="199" t="s">
        <v>347</v>
      </c>
      <c r="G1197" s="196"/>
      <c r="H1197" s="200">
        <v>4.4489999999999998</v>
      </c>
      <c r="I1197" s="201"/>
      <c r="J1197" s="196"/>
      <c r="K1197" s="196"/>
      <c r="L1197" s="202"/>
      <c r="M1197" s="203"/>
      <c r="N1197" s="204"/>
      <c r="O1197" s="204"/>
      <c r="P1197" s="204"/>
      <c r="Q1197" s="204"/>
      <c r="R1197" s="204"/>
      <c r="S1197" s="204"/>
      <c r="T1197" s="205"/>
      <c r="AT1197" s="206" t="s">
        <v>195</v>
      </c>
      <c r="AU1197" s="206" t="s">
        <v>88</v>
      </c>
      <c r="AV1197" s="13" t="s">
        <v>88</v>
      </c>
      <c r="AW1197" s="13" t="s">
        <v>35</v>
      </c>
      <c r="AX1197" s="13" t="s">
        <v>78</v>
      </c>
      <c r="AY1197" s="206" t="s">
        <v>174</v>
      </c>
    </row>
    <row r="1198" spans="1:65" s="14" customFormat="1">
      <c r="B1198" s="207"/>
      <c r="C1198" s="208"/>
      <c r="D1198" s="197" t="s">
        <v>195</v>
      </c>
      <c r="E1198" s="209" t="s">
        <v>19</v>
      </c>
      <c r="F1198" s="210" t="s">
        <v>198</v>
      </c>
      <c r="G1198" s="208"/>
      <c r="H1198" s="211">
        <v>32.493000000000002</v>
      </c>
      <c r="I1198" s="212"/>
      <c r="J1198" s="208"/>
      <c r="K1198" s="208"/>
      <c r="L1198" s="213"/>
      <c r="M1198" s="214"/>
      <c r="N1198" s="215"/>
      <c r="O1198" s="215"/>
      <c r="P1198" s="215"/>
      <c r="Q1198" s="215"/>
      <c r="R1198" s="215"/>
      <c r="S1198" s="215"/>
      <c r="T1198" s="216"/>
      <c r="AT1198" s="217" t="s">
        <v>195</v>
      </c>
      <c r="AU1198" s="217" t="s">
        <v>88</v>
      </c>
      <c r="AV1198" s="14" t="s">
        <v>181</v>
      </c>
      <c r="AW1198" s="14" t="s">
        <v>35</v>
      </c>
      <c r="AX1198" s="14" t="s">
        <v>86</v>
      </c>
      <c r="AY1198" s="217" t="s">
        <v>174</v>
      </c>
    </row>
    <row r="1199" spans="1:65" s="2" customFormat="1" ht="55.5" customHeight="1">
      <c r="A1199" s="37"/>
      <c r="B1199" s="38"/>
      <c r="C1199" s="177" t="s">
        <v>1508</v>
      </c>
      <c r="D1199" s="177" t="s">
        <v>176</v>
      </c>
      <c r="E1199" s="178" t="s">
        <v>1509</v>
      </c>
      <c r="F1199" s="179" t="s">
        <v>1510</v>
      </c>
      <c r="G1199" s="180" t="s">
        <v>677</v>
      </c>
      <c r="H1199" s="241"/>
      <c r="I1199" s="182"/>
      <c r="J1199" s="183">
        <f>ROUND(I1199*H1199,2)</f>
        <v>0</v>
      </c>
      <c r="K1199" s="179" t="s">
        <v>180</v>
      </c>
      <c r="L1199" s="42"/>
      <c r="M1199" s="184" t="s">
        <v>19</v>
      </c>
      <c r="N1199" s="185" t="s">
        <v>49</v>
      </c>
      <c r="O1199" s="67"/>
      <c r="P1199" s="186">
        <f>O1199*H1199</f>
        <v>0</v>
      </c>
      <c r="Q1199" s="186">
        <v>0</v>
      </c>
      <c r="R1199" s="186">
        <f>Q1199*H1199</f>
        <v>0</v>
      </c>
      <c r="S1199" s="186">
        <v>0</v>
      </c>
      <c r="T1199" s="187">
        <f>S1199*H1199</f>
        <v>0</v>
      </c>
      <c r="U1199" s="37"/>
      <c r="V1199" s="37"/>
      <c r="W1199" s="37"/>
      <c r="X1199" s="37"/>
      <c r="Y1199" s="37"/>
      <c r="Z1199" s="37"/>
      <c r="AA1199" s="37"/>
      <c r="AB1199" s="37"/>
      <c r="AC1199" s="37"/>
      <c r="AD1199" s="37"/>
      <c r="AE1199" s="37"/>
      <c r="AR1199" s="188" t="s">
        <v>267</v>
      </c>
      <c r="AT1199" s="188" t="s">
        <v>176</v>
      </c>
      <c r="AU1199" s="188" t="s">
        <v>88</v>
      </c>
      <c r="AY1199" s="20" t="s">
        <v>174</v>
      </c>
      <c r="BE1199" s="189">
        <f>IF(N1199="základní",J1199,0)</f>
        <v>0</v>
      </c>
      <c r="BF1199" s="189">
        <f>IF(N1199="snížená",J1199,0)</f>
        <v>0</v>
      </c>
      <c r="BG1199" s="189">
        <f>IF(N1199="zákl. přenesená",J1199,0)</f>
        <v>0</v>
      </c>
      <c r="BH1199" s="189">
        <f>IF(N1199="sníž. přenesená",J1199,0)</f>
        <v>0</v>
      </c>
      <c r="BI1199" s="189">
        <f>IF(N1199="nulová",J1199,0)</f>
        <v>0</v>
      </c>
      <c r="BJ1199" s="20" t="s">
        <v>86</v>
      </c>
      <c r="BK1199" s="189">
        <f>ROUND(I1199*H1199,2)</f>
        <v>0</v>
      </c>
      <c r="BL1199" s="20" t="s">
        <v>267</v>
      </c>
      <c r="BM1199" s="188" t="s">
        <v>1511</v>
      </c>
    </row>
    <row r="1200" spans="1:65" s="2" customFormat="1">
      <c r="A1200" s="37"/>
      <c r="B1200" s="38"/>
      <c r="C1200" s="39"/>
      <c r="D1200" s="190" t="s">
        <v>183</v>
      </c>
      <c r="E1200" s="39"/>
      <c r="F1200" s="191" t="s">
        <v>1512</v>
      </c>
      <c r="G1200" s="39"/>
      <c r="H1200" s="39"/>
      <c r="I1200" s="192"/>
      <c r="J1200" s="39"/>
      <c r="K1200" s="39"/>
      <c r="L1200" s="42"/>
      <c r="M1200" s="253"/>
      <c r="N1200" s="254"/>
      <c r="O1200" s="255"/>
      <c r="P1200" s="255"/>
      <c r="Q1200" s="255"/>
      <c r="R1200" s="255"/>
      <c r="S1200" s="255"/>
      <c r="T1200" s="256"/>
      <c r="U1200" s="37"/>
      <c r="V1200" s="37"/>
      <c r="W1200" s="37"/>
      <c r="X1200" s="37"/>
      <c r="Y1200" s="37"/>
      <c r="Z1200" s="37"/>
      <c r="AA1200" s="37"/>
      <c r="AB1200" s="37"/>
      <c r="AC1200" s="37"/>
      <c r="AD1200" s="37"/>
      <c r="AE1200" s="37"/>
      <c r="AT1200" s="20" t="s">
        <v>183</v>
      </c>
      <c r="AU1200" s="20" t="s">
        <v>88</v>
      </c>
    </row>
    <row r="1201" spans="1:31" s="2" customFormat="1" ht="6.9" customHeight="1">
      <c r="A1201" s="37"/>
      <c r="B1201" s="50"/>
      <c r="C1201" s="51"/>
      <c r="D1201" s="51"/>
      <c r="E1201" s="51"/>
      <c r="F1201" s="51"/>
      <c r="G1201" s="51"/>
      <c r="H1201" s="51"/>
      <c r="I1201" s="51"/>
      <c r="J1201" s="51"/>
      <c r="K1201" s="51"/>
      <c r="L1201" s="42"/>
      <c r="M1201" s="37"/>
      <c r="O1201" s="37"/>
      <c r="P1201" s="37"/>
      <c r="Q1201" s="37"/>
      <c r="R1201" s="37"/>
      <c r="S1201" s="37"/>
      <c r="T1201" s="37"/>
      <c r="U1201" s="37"/>
      <c r="V1201" s="37"/>
      <c r="W1201" s="37"/>
      <c r="X1201" s="37"/>
      <c r="Y1201" s="37"/>
      <c r="Z1201" s="37"/>
      <c r="AA1201" s="37"/>
      <c r="AB1201" s="37"/>
      <c r="AC1201" s="37"/>
      <c r="AD1201" s="37"/>
      <c r="AE1201" s="37"/>
    </row>
  </sheetData>
  <sheetProtection algorithmName="SHA-512" hashValue="9TWl9ErUyU+J4+3Y3bId1WHWH3TMAnrA9T1vg+B8Rhoe+iLwtmeyw4iEUmcE3X3ifgbC6hZqTG3Bxjjxl4Btpg==" saltValue="HzDH7XtWgx8Y5RUDiNfe3w==" spinCount="100000" sheet="1" objects="1" scenarios="1" formatColumns="0" formatRows="0" autoFilter="0"/>
  <autoFilter ref="C102:K1200" xr:uid="{00000000-0009-0000-0000-000001000000}"/>
  <mergeCells count="9">
    <mergeCell ref="E50:H50"/>
    <mergeCell ref="E93:H93"/>
    <mergeCell ref="E95:H95"/>
    <mergeCell ref="L2:V2"/>
    <mergeCell ref="E7:H7"/>
    <mergeCell ref="E9:H9"/>
    <mergeCell ref="E18:H18"/>
    <mergeCell ref="E27:H27"/>
    <mergeCell ref="E48:H48"/>
  </mergeCells>
  <hyperlinks>
    <hyperlink ref="F107" r:id="rId1" xr:uid="{00000000-0004-0000-0100-000000000000}"/>
    <hyperlink ref="F109" r:id="rId2" xr:uid="{00000000-0004-0000-0100-000001000000}"/>
    <hyperlink ref="F112" r:id="rId3" xr:uid="{00000000-0004-0000-0100-000002000000}"/>
    <hyperlink ref="F117" r:id="rId4" xr:uid="{00000000-0004-0000-0100-000003000000}"/>
    <hyperlink ref="F122" r:id="rId5" xr:uid="{00000000-0004-0000-0100-000004000000}"/>
    <hyperlink ref="F127" r:id="rId6" xr:uid="{00000000-0004-0000-0100-000005000000}"/>
    <hyperlink ref="F132" r:id="rId7" xr:uid="{00000000-0004-0000-0100-000006000000}"/>
    <hyperlink ref="F138" r:id="rId8" xr:uid="{00000000-0004-0000-0100-000007000000}"/>
    <hyperlink ref="F143" r:id="rId9" xr:uid="{00000000-0004-0000-0100-000008000000}"/>
    <hyperlink ref="F145" r:id="rId10" xr:uid="{00000000-0004-0000-0100-000009000000}"/>
    <hyperlink ref="F148" r:id="rId11" xr:uid="{00000000-0004-0000-0100-00000A000000}"/>
    <hyperlink ref="F151" r:id="rId12" xr:uid="{00000000-0004-0000-0100-00000B000000}"/>
    <hyperlink ref="F154" r:id="rId13" xr:uid="{00000000-0004-0000-0100-00000C000000}"/>
    <hyperlink ref="F159" r:id="rId14" xr:uid="{00000000-0004-0000-0100-00000D000000}"/>
    <hyperlink ref="F164" r:id="rId15" xr:uid="{00000000-0004-0000-0100-00000E000000}"/>
    <hyperlink ref="F169" r:id="rId16" xr:uid="{00000000-0004-0000-0100-00000F000000}"/>
    <hyperlink ref="F174" r:id="rId17" xr:uid="{00000000-0004-0000-0100-000010000000}"/>
    <hyperlink ref="F181" r:id="rId18" xr:uid="{00000000-0004-0000-0100-000011000000}"/>
    <hyperlink ref="F186" r:id="rId19" xr:uid="{00000000-0004-0000-0100-000012000000}"/>
    <hyperlink ref="F190" r:id="rId20" xr:uid="{00000000-0004-0000-0100-000013000000}"/>
    <hyperlink ref="F196" r:id="rId21" xr:uid="{00000000-0004-0000-0100-000014000000}"/>
    <hyperlink ref="F198" r:id="rId22" xr:uid="{00000000-0004-0000-0100-000015000000}"/>
    <hyperlink ref="F202" r:id="rId23" xr:uid="{00000000-0004-0000-0100-000016000000}"/>
    <hyperlink ref="F205" r:id="rId24" xr:uid="{00000000-0004-0000-0100-000017000000}"/>
    <hyperlink ref="F211" r:id="rId25" xr:uid="{00000000-0004-0000-0100-000018000000}"/>
    <hyperlink ref="F216" r:id="rId26" xr:uid="{00000000-0004-0000-0100-000019000000}"/>
    <hyperlink ref="F221" r:id="rId27" xr:uid="{00000000-0004-0000-0100-00001A000000}"/>
    <hyperlink ref="F227" r:id="rId28" xr:uid="{00000000-0004-0000-0100-00001B000000}"/>
    <hyperlink ref="F232" r:id="rId29" xr:uid="{00000000-0004-0000-0100-00001C000000}"/>
    <hyperlink ref="F234" r:id="rId30" xr:uid="{00000000-0004-0000-0100-00001D000000}"/>
    <hyperlink ref="F238" r:id="rId31" xr:uid="{00000000-0004-0000-0100-00001E000000}"/>
    <hyperlink ref="F242" r:id="rId32" xr:uid="{00000000-0004-0000-0100-00001F000000}"/>
    <hyperlink ref="F245" r:id="rId33" xr:uid="{00000000-0004-0000-0100-000020000000}"/>
    <hyperlink ref="F248" r:id="rId34" xr:uid="{00000000-0004-0000-0100-000021000000}"/>
    <hyperlink ref="F251" r:id="rId35" xr:uid="{00000000-0004-0000-0100-000022000000}"/>
    <hyperlink ref="F256" r:id="rId36" xr:uid="{00000000-0004-0000-0100-000023000000}"/>
    <hyperlink ref="F262" r:id="rId37" xr:uid="{00000000-0004-0000-0100-000024000000}"/>
    <hyperlink ref="F265" r:id="rId38" xr:uid="{00000000-0004-0000-0100-000025000000}"/>
    <hyperlink ref="F269" r:id="rId39" xr:uid="{00000000-0004-0000-0100-000026000000}"/>
    <hyperlink ref="F273" r:id="rId40" xr:uid="{00000000-0004-0000-0100-000027000000}"/>
    <hyperlink ref="F277" r:id="rId41" xr:uid="{00000000-0004-0000-0100-000028000000}"/>
    <hyperlink ref="F280" r:id="rId42" xr:uid="{00000000-0004-0000-0100-000029000000}"/>
    <hyperlink ref="F285" r:id="rId43" xr:uid="{00000000-0004-0000-0100-00002A000000}"/>
    <hyperlink ref="F290" r:id="rId44" xr:uid="{00000000-0004-0000-0100-00002B000000}"/>
    <hyperlink ref="F295" r:id="rId45" xr:uid="{00000000-0004-0000-0100-00002C000000}"/>
    <hyperlink ref="F304" r:id="rId46" xr:uid="{00000000-0004-0000-0100-00002D000000}"/>
    <hyperlink ref="F308" r:id="rId47" xr:uid="{00000000-0004-0000-0100-00002E000000}"/>
    <hyperlink ref="F310" r:id="rId48" xr:uid="{00000000-0004-0000-0100-00002F000000}"/>
    <hyperlink ref="F312" r:id="rId49" xr:uid="{00000000-0004-0000-0100-000030000000}"/>
    <hyperlink ref="F315" r:id="rId50" xr:uid="{00000000-0004-0000-0100-000031000000}"/>
    <hyperlink ref="F317" r:id="rId51" xr:uid="{00000000-0004-0000-0100-000032000000}"/>
    <hyperlink ref="F320" r:id="rId52" xr:uid="{00000000-0004-0000-0100-000033000000}"/>
    <hyperlink ref="F322" r:id="rId53" xr:uid="{00000000-0004-0000-0100-000034000000}"/>
    <hyperlink ref="F324" r:id="rId54" xr:uid="{00000000-0004-0000-0100-000035000000}"/>
    <hyperlink ref="F328" r:id="rId55" xr:uid="{00000000-0004-0000-0100-000036000000}"/>
    <hyperlink ref="F332" r:id="rId56" xr:uid="{00000000-0004-0000-0100-000037000000}"/>
    <hyperlink ref="F337" r:id="rId57" xr:uid="{00000000-0004-0000-0100-000038000000}"/>
    <hyperlink ref="F342" r:id="rId58" xr:uid="{00000000-0004-0000-0100-000039000000}"/>
    <hyperlink ref="F347" r:id="rId59" xr:uid="{00000000-0004-0000-0100-00003A000000}"/>
    <hyperlink ref="F352" r:id="rId60" xr:uid="{00000000-0004-0000-0100-00003B000000}"/>
    <hyperlink ref="F358" r:id="rId61" xr:uid="{00000000-0004-0000-0100-00003C000000}"/>
    <hyperlink ref="F364" r:id="rId62" xr:uid="{00000000-0004-0000-0100-00003D000000}"/>
    <hyperlink ref="F367" r:id="rId63" xr:uid="{00000000-0004-0000-0100-00003E000000}"/>
    <hyperlink ref="F372" r:id="rId64" xr:uid="{00000000-0004-0000-0100-00003F000000}"/>
    <hyperlink ref="F375" r:id="rId65" xr:uid="{00000000-0004-0000-0100-000040000000}"/>
    <hyperlink ref="F380" r:id="rId66" xr:uid="{00000000-0004-0000-0100-000041000000}"/>
    <hyperlink ref="F391" r:id="rId67" xr:uid="{00000000-0004-0000-0100-000042000000}"/>
    <hyperlink ref="F400" r:id="rId68" xr:uid="{00000000-0004-0000-0100-000043000000}"/>
    <hyperlink ref="F403" r:id="rId69" xr:uid="{00000000-0004-0000-0100-000044000000}"/>
    <hyperlink ref="F408" r:id="rId70" xr:uid="{00000000-0004-0000-0100-000045000000}"/>
    <hyperlink ref="F411" r:id="rId71" xr:uid="{00000000-0004-0000-0100-000046000000}"/>
    <hyperlink ref="F418" r:id="rId72" xr:uid="{00000000-0004-0000-0100-000047000000}"/>
    <hyperlink ref="F424" r:id="rId73" xr:uid="{00000000-0004-0000-0100-000048000000}"/>
    <hyperlink ref="F429" r:id="rId74" xr:uid="{00000000-0004-0000-0100-000049000000}"/>
    <hyperlink ref="F434" r:id="rId75" xr:uid="{00000000-0004-0000-0100-00004A000000}"/>
    <hyperlink ref="F440" r:id="rId76" xr:uid="{00000000-0004-0000-0100-00004B000000}"/>
    <hyperlink ref="F447" r:id="rId77" xr:uid="{00000000-0004-0000-0100-00004C000000}"/>
    <hyperlink ref="F455" r:id="rId78" xr:uid="{00000000-0004-0000-0100-00004D000000}"/>
    <hyperlink ref="F460" r:id="rId79" xr:uid="{00000000-0004-0000-0100-00004E000000}"/>
    <hyperlink ref="F463" r:id="rId80" xr:uid="{00000000-0004-0000-0100-00004F000000}"/>
    <hyperlink ref="F469" r:id="rId81" xr:uid="{00000000-0004-0000-0100-000050000000}"/>
    <hyperlink ref="F472" r:id="rId82" xr:uid="{00000000-0004-0000-0100-000051000000}"/>
    <hyperlink ref="F474" r:id="rId83" xr:uid="{00000000-0004-0000-0100-000052000000}"/>
    <hyperlink ref="F476" r:id="rId84" xr:uid="{00000000-0004-0000-0100-000053000000}"/>
    <hyperlink ref="F479" r:id="rId85" xr:uid="{00000000-0004-0000-0100-000054000000}"/>
    <hyperlink ref="F482" r:id="rId86" xr:uid="{00000000-0004-0000-0100-000055000000}"/>
    <hyperlink ref="F488" r:id="rId87" xr:uid="{00000000-0004-0000-0100-000056000000}"/>
    <hyperlink ref="F500" r:id="rId88" xr:uid="{00000000-0004-0000-0100-000057000000}"/>
    <hyperlink ref="F585" r:id="rId89" xr:uid="{00000000-0004-0000-0100-000058000000}"/>
    <hyperlink ref="F587" r:id="rId90" xr:uid="{00000000-0004-0000-0100-000059000000}"/>
    <hyperlink ref="F590" r:id="rId91" xr:uid="{00000000-0004-0000-0100-00005A000000}"/>
    <hyperlink ref="F592" r:id="rId92" xr:uid="{00000000-0004-0000-0100-00005B000000}"/>
    <hyperlink ref="F595" r:id="rId93" xr:uid="{00000000-0004-0000-0100-00005C000000}"/>
    <hyperlink ref="F598" r:id="rId94" xr:uid="{00000000-0004-0000-0100-00005D000000}"/>
    <hyperlink ref="F682" r:id="rId95" xr:uid="{00000000-0004-0000-0100-00005E000000}"/>
    <hyperlink ref="F696" r:id="rId96" xr:uid="{00000000-0004-0000-0100-00005F000000}"/>
    <hyperlink ref="F710" r:id="rId97" xr:uid="{00000000-0004-0000-0100-000060000000}"/>
    <hyperlink ref="F767" r:id="rId98" xr:uid="{00000000-0004-0000-0100-000061000000}"/>
    <hyperlink ref="F772" r:id="rId99" xr:uid="{00000000-0004-0000-0100-000062000000}"/>
    <hyperlink ref="F776" r:id="rId100" xr:uid="{00000000-0004-0000-0100-000063000000}"/>
    <hyperlink ref="F790" r:id="rId101" xr:uid="{00000000-0004-0000-0100-000064000000}"/>
    <hyperlink ref="F820" r:id="rId102" xr:uid="{00000000-0004-0000-0100-000065000000}"/>
    <hyperlink ref="F835" r:id="rId103" xr:uid="{00000000-0004-0000-0100-000066000000}"/>
    <hyperlink ref="F838" r:id="rId104" xr:uid="{00000000-0004-0000-0100-000067000000}"/>
    <hyperlink ref="F844" r:id="rId105" xr:uid="{00000000-0004-0000-0100-000068000000}"/>
    <hyperlink ref="F846" r:id="rId106" xr:uid="{00000000-0004-0000-0100-000069000000}"/>
    <hyperlink ref="F849" r:id="rId107" xr:uid="{00000000-0004-0000-0100-00006A000000}"/>
    <hyperlink ref="F854" r:id="rId108" xr:uid="{00000000-0004-0000-0100-00006B000000}"/>
    <hyperlink ref="F857" r:id="rId109" xr:uid="{00000000-0004-0000-0100-00006C000000}"/>
    <hyperlink ref="F863" r:id="rId110" xr:uid="{00000000-0004-0000-0100-00006D000000}"/>
    <hyperlink ref="F875" r:id="rId111" xr:uid="{00000000-0004-0000-0100-00006E000000}"/>
    <hyperlink ref="F882" r:id="rId112" xr:uid="{00000000-0004-0000-0100-00006F000000}"/>
    <hyperlink ref="F885" r:id="rId113" xr:uid="{00000000-0004-0000-0100-000070000000}"/>
    <hyperlink ref="F892" r:id="rId114" xr:uid="{00000000-0004-0000-0100-000071000000}"/>
    <hyperlink ref="F902" r:id="rId115" xr:uid="{00000000-0004-0000-0100-000072000000}"/>
    <hyperlink ref="F907" r:id="rId116" xr:uid="{00000000-0004-0000-0100-000073000000}"/>
    <hyperlink ref="F911" r:id="rId117" xr:uid="{00000000-0004-0000-0100-000074000000}"/>
    <hyperlink ref="F915" r:id="rId118" xr:uid="{00000000-0004-0000-0100-000075000000}"/>
    <hyperlink ref="F929" r:id="rId119" xr:uid="{00000000-0004-0000-0100-000076000000}"/>
    <hyperlink ref="F932" r:id="rId120" xr:uid="{00000000-0004-0000-0100-000077000000}"/>
    <hyperlink ref="F936" r:id="rId121" xr:uid="{00000000-0004-0000-0100-000078000000}"/>
    <hyperlink ref="F940" r:id="rId122" xr:uid="{00000000-0004-0000-0100-000079000000}"/>
    <hyperlink ref="F947" r:id="rId123" xr:uid="{00000000-0004-0000-0100-00007A000000}"/>
    <hyperlink ref="F956" r:id="rId124" xr:uid="{00000000-0004-0000-0100-00007B000000}"/>
    <hyperlink ref="F962" r:id="rId125" xr:uid="{00000000-0004-0000-0100-00007C000000}"/>
    <hyperlink ref="F965" r:id="rId126" xr:uid="{00000000-0004-0000-0100-00007D000000}"/>
    <hyperlink ref="F976" r:id="rId127" xr:uid="{00000000-0004-0000-0100-00007E000000}"/>
    <hyperlink ref="F998" r:id="rId128" xr:uid="{00000000-0004-0000-0100-00007F000000}"/>
    <hyperlink ref="F1011" r:id="rId129" xr:uid="{00000000-0004-0000-0100-000080000000}"/>
    <hyperlink ref="F1024" r:id="rId130" xr:uid="{00000000-0004-0000-0100-000081000000}"/>
    <hyperlink ref="F1035" r:id="rId131" xr:uid="{00000000-0004-0000-0100-000082000000}"/>
    <hyperlink ref="F1038" r:id="rId132" xr:uid="{00000000-0004-0000-0100-000083000000}"/>
    <hyperlink ref="F1051" r:id="rId133" xr:uid="{00000000-0004-0000-0100-000084000000}"/>
    <hyperlink ref="F1064" r:id="rId134" xr:uid="{00000000-0004-0000-0100-000085000000}"/>
    <hyperlink ref="F1067" r:id="rId135" xr:uid="{00000000-0004-0000-0100-000086000000}"/>
    <hyperlink ref="F1095" r:id="rId136" xr:uid="{00000000-0004-0000-0100-000087000000}"/>
    <hyperlink ref="F1097" r:id="rId137" xr:uid="{00000000-0004-0000-0100-000088000000}"/>
    <hyperlink ref="F1125" r:id="rId138" xr:uid="{00000000-0004-0000-0100-000089000000}"/>
    <hyperlink ref="F1127" r:id="rId139" xr:uid="{00000000-0004-0000-0100-00008A000000}"/>
    <hyperlink ref="F1155" r:id="rId140" xr:uid="{00000000-0004-0000-0100-00008B000000}"/>
    <hyperlink ref="F1157" r:id="rId141" xr:uid="{00000000-0004-0000-0100-00008C000000}"/>
    <hyperlink ref="F1183" r:id="rId142" xr:uid="{00000000-0004-0000-0100-00008D000000}"/>
    <hyperlink ref="F1185" r:id="rId143" xr:uid="{00000000-0004-0000-0100-00008E000000}"/>
    <hyperlink ref="F1194" r:id="rId144" xr:uid="{00000000-0004-0000-0100-00008F000000}"/>
    <hyperlink ref="F1200" r:id="rId145" xr:uid="{00000000-0004-0000-0100-000090000000}"/>
  </hyperlinks>
  <printOptions horizontalCentered="1"/>
  <pageMargins left="0.7" right="0.7" top="0.75" bottom="0.75" header="0.3" footer="0.3"/>
  <pageSetup paperSize="9" scale="70" fitToHeight="100" orientation="portrait" r:id="rId146"/>
  <headerFooter>
    <oddFooter>&amp;CStrana &amp;P z &amp;N</oddFooter>
  </headerFooter>
  <drawing r:id="rId147"/>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2:BM109"/>
  <sheetViews>
    <sheetView showGridLines="0" workbookViewId="0"/>
  </sheetViews>
  <sheetFormatPr defaultRowHeight="10.199999999999999"/>
  <cols>
    <col min="1" max="1" width="8.28515625" style="1" customWidth="1"/>
    <col min="2" max="2" width="1.140625" style="1" customWidth="1"/>
    <col min="3" max="3" width="4.140625" style="1" customWidth="1"/>
    <col min="4" max="4" width="4.28515625" style="1" customWidth="1"/>
    <col min="5" max="5" width="17.140625" style="1" customWidth="1"/>
    <col min="6" max="6" width="50.85546875" style="1" customWidth="1"/>
    <col min="7" max="7" width="7.42578125" style="1" customWidth="1"/>
    <col min="8" max="8" width="14" style="1" customWidth="1"/>
    <col min="9" max="9" width="15.85546875" style="1" customWidth="1"/>
    <col min="10" max="11" width="22.28515625" style="1" customWidth="1"/>
    <col min="12" max="12" width="9.28515625" style="1" customWidth="1"/>
    <col min="13" max="13" width="10.85546875" style="1" hidden="1" customWidth="1"/>
    <col min="14" max="14" width="9.28515625" style="1" hidden="1"/>
    <col min="15" max="20" width="14.140625" style="1" hidden="1" customWidth="1"/>
    <col min="21" max="21" width="16.28515625" style="1" hidden="1" customWidth="1"/>
    <col min="22" max="22" width="12.28515625" style="1" customWidth="1"/>
    <col min="23" max="23" width="16.28515625" style="1" customWidth="1"/>
    <col min="24" max="24" width="12.28515625" style="1" customWidth="1"/>
    <col min="25" max="25" width="15" style="1" customWidth="1"/>
    <col min="26" max="26" width="11" style="1" customWidth="1"/>
    <col min="27" max="27" width="15" style="1" customWidth="1"/>
    <col min="28" max="28" width="16.28515625" style="1" customWidth="1"/>
    <col min="29" max="29" width="11" style="1" customWidth="1"/>
    <col min="30" max="30" width="15" style="1" customWidth="1"/>
    <col min="31" max="31" width="16.28515625" style="1" customWidth="1"/>
    <col min="44" max="65" width="9.28515625" style="1" hidden="1"/>
  </cols>
  <sheetData>
    <row r="2" spans="1:46" s="1" customFormat="1" ht="36.9" customHeight="1">
      <c r="L2" s="362"/>
      <c r="M2" s="362"/>
      <c r="N2" s="362"/>
      <c r="O2" s="362"/>
      <c r="P2" s="362"/>
      <c r="Q2" s="362"/>
      <c r="R2" s="362"/>
      <c r="S2" s="362"/>
      <c r="T2" s="362"/>
      <c r="U2" s="362"/>
      <c r="V2" s="362"/>
      <c r="AT2" s="20" t="s">
        <v>91</v>
      </c>
    </row>
    <row r="3" spans="1:46" s="1" customFormat="1" ht="6.9" customHeight="1">
      <c r="B3" s="105"/>
      <c r="C3" s="106"/>
      <c r="D3" s="106"/>
      <c r="E3" s="106"/>
      <c r="F3" s="106"/>
      <c r="G3" s="106"/>
      <c r="H3" s="106"/>
      <c r="I3" s="106"/>
      <c r="J3" s="106"/>
      <c r="K3" s="106"/>
      <c r="L3" s="23"/>
      <c r="AT3" s="20" t="s">
        <v>88</v>
      </c>
    </row>
    <row r="4" spans="1:46" s="1" customFormat="1" ht="24.9" customHeight="1">
      <c r="B4" s="23"/>
      <c r="D4" s="107" t="s">
        <v>116</v>
      </c>
      <c r="L4" s="23"/>
      <c r="M4" s="108" t="s">
        <v>10</v>
      </c>
      <c r="AT4" s="20" t="s">
        <v>4</v>
      </c>
    </row>
    <row r="5" spans="1:46" s="1" customFormat="1" ht="6.9" customHeight="1">
      <c r="B5" s="23"/>
      <c r="L5" s="23"/>
    </row>
    <row r="6" spans="1:46" s="1" customFormat="1" ht="12" customHeight="1">
      <c r="B6" s="23"/>
      <c r="D6" s="109" t="s">
        <v>16</v>
      </c>
      <c r="L6" s="23"/>
    </row>
    <row r="7" spans="1:46" s="1" customFormat="1" ht="26.25" customHeight="1">
      <c r="B7" s="23"/>
      <c r="E7" s="405" t="str">
        <f>'Rekapitulace stavby'!K6</f>
        <v>STAVEBNÍ ÚPRAVY A PŘÍSTAVBA ČÁSTI OBJEKTU ZŠ V. HAVLA, PODĚBRADY</v>
      </c>
      <c r="F7" s="406"/>
      <c r="G7" s="406"/>
      <c r="H7" s="406"/>
      <c r="L7" s="23"/>
    </row>
    <row r="8" spans="1:46" s="2" customFormat="1" ht="12" customHeight="1">
      <c r="A8" s="37"/>
      <c r="B8" s="42"/>
      <c r="C8" s="37"/>
      <c r="D8" s="109" t="s">
        <v>129</v>
      </c>
      <c r="E8" s="37"/>
      <c r="F8" s="37"/>
      <c r="G8" s="37"/>
      <c r="H8" s="37"/>
      <c r="I8" s="37"/>
      <c r="J8" s="37"/>
      <c r="K8" s="37"/>
      <c r="L8" s="110"/>
      <c r="S8" s="37"/>
      <c r="T8" s="37"/>
      <c r="U8" s="37"/>
      <c r="V8" s="37"/>
      <c r="W8" s="37"/>
      <c r="X8" s="37"/>
      <c r="Y8" s="37"/>
      <c r="Z8" s="37"/>
      <c r="AA8" s="37"/>
      <c r="AB8" s="37"/>
      <c r="AC8" s="37"/>
      <c r="AD8" s="37"/>
      <c r="AE8" s="37"/>
    </row>
    <row r="9" spans="1:46" s="2" customFormat="1" ht="16.5" customHeight="1">
      <c r="A9" s="37"/>
      <c r="B9" s="42"/>
      <c r="C9" s="37"/>
      <c r="D9" s="37"/>
      <c r="E9" s="407" t="s">
        <v>1513</v>
      </c>
      <c r="F9" s="408"/>
      <c r="G9" s="408"/>
      <c r="H9" s="408"/>
      <c r="I9" s="37"/>
      <c r="J9" s="37"/>
      <c r="K9" s="37"/>
      <c r="L9" s="110"/>
      <c r="S9" s="37"/>
      <c r="T9" s="37"/>
      <c r="U9" s="37"/>
      <c r="V9" s="37"/>
      <c r="W9" s="37"/>
      <c r="X9" s="37"/>
      <c r="Y9" s="37"/>
      <c r="Z9" s="37"/>
      <c r="AA9" s="37"/>
      <c r="AB9" s="37"/>
      <c r="AC9" s="37"/>
      <c r="AD9" s="37"/>
      <c r="AE9" s="37"/>
    </row>
    <row r="10" spans="1:46" s="2" customFormat="1">
      <c r="A10" s="37"/>
      <c r="B10" s="42"/>
      <c r="C10" s="37"/>
      <c r="D10" s="37"/>
      <c r="E10" s="37"/>
      <c r="F10" s="37"/>
      <c r="G10" s="37"/>
      <c r="H10" s="37"/>
      <c r="I10" s="37"/>
      <c r="J10" s="37"/>
      <c r="K10" s="37"/>
      <c r="L10" s="110"/>
      <c r="S10" s="37"/>
      <c r="T10" s="37"/>
      <c r="U10" s="37"/>
      <c r="V10" s="37"/>
      <c r="W10" s="37"/>
      <c r="X10" s="37"/>
      <c r="Y10" s="37"/>
      <c r="Z10" s="37"/>
      <c r="AA10" s="37"/>
      <c r="AB10" s="37"/>
      <c r="AC10" s="37"/>
      <c r="AD10" s="37"/>
      <c r="AE10" s="37"/>
    </row>
    <row r="11" spans="1:46" s="2" customFormat="1" ht="12" customHeight="1">
      <c r="A11" s="37"/>
      <c r="B11" s="42"/>
      <c r="C11" s="37"/>
      <c r="D11" s="109" t="s">
        <v>18</v>
      </c>
      <c r="E11" s="37"/>
      <c r="F11" s="111" t="s">
        <v>19</v>
      </c>
      <c r="G11" s="37"/>
      <c r="H11" s="37"/>
      <c r="I11" s="109" t="s">
        <v>20</v>
      </c>
      <c r="J11" s="111" t="s">
        <v>19</v>
      </c>
      <c r="K11" s="37"/>
      <c r="L11" s="110"/>
      <c r="S11" s="37"/>
      <c r="T11" s="37"/>
      <c r="U11" s="37"/>
      <c r="V11" s="37"/>
      <c r="W11" s="37"/>
      <c r="X11" s="37"/>
      <c r="Y11" s="37"/>
      <c r="Z11" s="37"/>
      <c r="AA11" s="37"/>
      <c r="AB11" s="37"/>
      <c r="AC11" s="37"/>
      <c r="AD11" s="37"/>
      <c r="AE11" s="37"/>
    </row>
    <row r="12" spans="1:46" s="2" customFormat="1" ht="12" customHeight="1">
      <c r="A12" s="37"/>
      <c r="B12" s="42"/>
      <c r="C12" s="37"/>
      <c r="D12" s="109" t="s">
        <v>21</v>
      </c>
      <c r="E12" s="37"/>
      <c r="F12" s="111" t="s">
        <v>22</v>
      </c>
      <c r="G12" s="37"/>
      <c r="H12" s="37"/>
      <c r="I12" s="109" t="s">
        <v>23</v>
      </c>
      <c r="J12" s="112" t="str">
        <f>'Rekapitulace stavby'!AN8</f>
        <v>24. 7. 2026</v>
      </c>
      <c r="K12" s="37"/>
      <c r="L12" s="110"/>
      <c r="S12" s="37"/>
      <c r="T12" s="37"/>
      <c r="U12" s="37"/>
      <c r="V12" s="37"/>
      <c r="W12" s="37"/>
      <c r="X12" s="37"/>
      <c r="Y12" s="37"/>
      <c r="Z12" s="37"/>
      <c r="AA12" s="37"/>
      <c r="AB12" s="37"/>
      <c r="AC12" s="37"/>
      <c r="AD12" s="37"/>
      <c r="AE12" s="37"/>
    </row>
    <row r="13" spans="1:46" s="2" customFormat="1" ht="10.8" customHeight="1">
      <c r="A13" s="37"/>
      <c r="B13" s="42"/>
      <c r="C13" s="37"/>
      <c r="D13" s="37"/>
      <c r="E13" s="37"/>
      <c r="F13" s="37"/>
      <c r="G13" s="37"/>
      <c r="H13" s="37"/>
      <c r="I13" s="37"/>
      <c r="J13" s="37"/>
      <c r="K13" s="37"/>
      <c r="L13" s="110"/>
      <c r="S13" s="37"/>
      <c r="T13" s="37"/>
      <c r="U13" s="37"/>
      <c r="V13" s="37"/>
      <c r="W13" s="37"/>
      <c r="X13" s="37"/>
      <c r="Y13" s="37"/>
      <c r="Z13" s="37"/>
      <c r="AA13" s="37"/>
      <c r="AB13" s="37"/>
      <c r="AC13" s="37"/>
      <c r="AD13" s="37"/>
      <c r="AE13" s="37"/>
    </row>
    <row r="14" spans="1:46" s="2" customFormat="1" ht="12" customHeight="1">
      <c r="A14" s="37"/>
      <c r="B14" s="42"/>
      <c r="C14" s="37"/>
      <c r="D14" s="109" t="s">
        <v>25</v>
      </c>
      <c r="E14" s="37"/>
      <c r="F14" s="37"/>
      <c r="G14" s="37"/>
      <c r="H14" s="37"/>
      <c r="I14" s="109" t="s">
        <v>26</v>
      </c>
      <c r="J14" s="111" t="s">
        <v>27</v>
      </c>
      <c r="K14" s="37"/>
      <c r="L14" s="110"/>
      <c r="S14" s="37"/>
      <c r="T14" s="37"/>
      <c r="U14" s="37"/>
      <c r="V14" s="37"/>
      <c r="W14" s="37"/>
      <c r="X14" s="37"/>
      <c r="Y14" s="37"/>
      <c r="Z14" s="37"/>
      <c r="AA14" s="37"/>
      <c r="AB14" s="37"/>
      <c r="AC14" s="37"/>
      <c r="AD14" s="37"/>
      <c r="AE14" s="37"/>
    </row>
    <row r="15" spans="1:46" s="2" customFormat="1" ht="18" customHeight="1">
      <c r="A15" s="37"/>
      <c r="B15" s="42"/>
      <c r="C15" s="37"/>
      <c r="D15" s="37"/>
      <c r="E15" s="111" t="s">
        <v>28</v>
      </c>
      <c r="F15" s="37"/>
      <c r="G15" s="37"/>
      <c r="H15" s="37"/>
      <c r="I15" s="109" t="s">
        <v>29</v>
      </c>
      <c r="J15" s="111" t="s">
        <v>30</v>
      </c>
      <c r="K15" s="37"/>
      <c r="L15" s="110"/>
      <c r="S15" s="37"/>
      <c r="T15" s="37"/>
      <c r="U15" s="37"/>
      <c r="V15" s="37"/>
      <c r="W15" s="37"/>
      <c r="X15" s="37"/>
      <c r="Y15" s="37"/>
      <c r="Z15" s="37"/>
      <c r="AA15" s="37"/>
      <c r="AB15" s="37"/>
      <c r="AC15" s="37"/>
      <c r="AD15" s="37"/>
      <c r="AE15" s="37"/>
    </row>
    <row r="16" spans="1:46" s="2" customFormat="1" ht="6.9" customHeight="1">
      <c r="A16" s="37"/>
      <c r="B16" s="42"/>
      <c r="C16" s="37"/>
      <c r="D16" s="37"/>
      <c r="E16" s="37"/>
      <c r="F16" s="37"/>
      <c r="G16" s="37"/>
      <c r="H16" s="37"/>
      <c r="I16" s="37"/>
      <c r="J16" s="37"/>
      <c r="K16" s="37"/>
      <c r="L16" s="110"/>
      <c r="S16" s="37"/>
      <c r="T16" s="37"/>
      <c r="U16" s="37"/>
      <c r="V16" s="37"/>
      <c r="W16" s="37"/>
      <c r="X16" s="37"/>
      <c r="Y16" s="37"/>
      <c r="Z16" s="37"/>
      <c r="AA16" s="37"/>
      <c r="AB16" s="37"/>
      <c r="AC16" s="37"/>
      <c r="AD16" s="37"/>
      <c r="AE16" s="37"/>
    </row>
    <row r="17" spans="1:31" s="2" customFormat="1" ht="12" customHeight="1">
      <c r="A17" s="37"/>
      <c r="B17" s="42"/>
      <c r="C17" s="37"/>
      <c r="D17" s="109" t="s">
        <v>31</v>
      </c>
      <c r="E17" s="37"/>
      <c r="F17" s="37"/>
      <c r="G17" s="37"/>
      <c r="H17" s="37"/>
      <c r="I17" s="109" t="s">
        <v>26</v>
      </c>
      <c r="J17" s="33" t="str">
        <f>'Rekapitulace stavby'!AN13</f>
        <v>Vyplň údaj</v>
      </c>
      <c r="K17" s="37"/>
      <c r="L17" s="110"/>
      <c r="S17" s="37"/>
      <c r="T17" s="37"/>
      <c r="U17" s="37"/>
      <c r="V17" s="37"/>
      <c r="W17" s="37"/>
      <c r="X17" s="37"/>
      <c r="Y17" s="37"/>
      <c r="Z17" s="37"/>
      <c r="AA17" s="37"/>
      <c r="AB17" s="37"/>
      <c r="AC17" s="37"/>
      <c r="AD17" s="37"/>
      <c r="AE17" s="37"/>
    </row>
    <row r="18" spans="1:31" s="2" customFormat="1" ht="18" customHeight="1">
      <c r="A18" s="37"/>
      <c r="B18" s="42"/>
      <c r="C18" s="37"/>
      <c r="D18" s="37"/>
      <c r="E18" s="409" t="str">
        <f>'Rekapitulace stavby'!E14</f>
        <v>Vyplň údaj</v>
      </c>
      <c r="F18" s="410"/>
      <c r="G18" s="410"/>
      <c r="H18" s="410"/>
      <c r="I18" s="109" t="s">
        <v>29</v>
      </c>
      <c r="J18" s="33" t="str">
        <f>'Rekapitulace stavby'!AN14</f>
        <v>Vyplň údaj</v>
      </c>
      <c r="K18" s="37"/>
      <c r="L18" s="110"/>
      <c r="S18" s="37"/>
      <c r="T18" s="37"/>
      <c r="U18" s="37"/>
      <c r="V18" s="37"/>
      <c r="W18" s="37"/>
      <c r="X18" s="37"/>
      <c r="Y18" s="37"/>
      <c r="Z18" s="37"/>
      <c r="AA18" s="37"/>
      <c r="AB18" s="37"/>
      <c r="AC18" s="37"/>
      <c r="AD18" s="37"/>
      <c r="AE18" s="37"/>
    </row>
    <row r="19" spans="1:31" s="2" customFormat="1" ht="6.9" customHeight="1">
      <c r="A19" s="37"/>
      <c r="B19" s="42"/>
      <c r="C19" s="37"/>
      <c r="D19" s="37"/>
      <c r="E19" s="37"/>
      <c r="F19" s="37"/>
      <c r="G19" s="37"/>
      <c r="H19" s="37"/>
      <c r="I19" s="37"/>
      <c r="J19" s="37"/>
      <c r="K19" s="37"/>
      <c r="L19" s="110"/>
      <c r="S19" s="37"/>
      <c r="T19" s="37"/>
      <c r="U19" s="37"/>
      <c r="V19" s="37"/>
      <c r="W19" s="37"/>
      <c r="X19" s="37"/>
      <c r="Y19" s="37"/>
      <c r="Z19" s="37"/>
      <c r="AA19" s="37"/>
      <c r="AB19" s="37"/>
      <c r="AC19" s="37"/>
      <c r="AD19" s="37"/>
      <c r="AE19" s="37"/>
    </row>
    <row r="20" spans="1:31" s="2" customFormat="1" ht="12" customHeight="1">
      <c r="A20" s="37"/>
      <c r="B20" s="42"/>
      <c r="C20" s="37"/>
      <c r="D20" s="109" t="s">
        <v>33</v>
      </c>
      <c r="E20" s="37"/>
      <c r="F20" s="37"/>
      <c r="G20" s="37"/>
      <c r="H20" s="37"/>
      <c r="I20" s="109" t="s">
        <v>26</v>
      </c>
      <c r="J20" s="111" t="s">
        <v>34</v>
      </c>
      <c r="K20" s="37"/>
      <c r="L20" s="110"/>
      <c r="S20" s="37"/>
      <c r="T20" s="37"/>
      <c r="U20" s="37"/>
      <c r="V20" s="37"/>
      <c r="W20" s="37"/>
      <c r="X20" s="37"/>
      <c r="Y20" s="37"/>
      <c r="Z20" s="37"/>
      <c r="AA20" s="37"/>
      <c r="AB20" s="37"/>
      <c r="AC20" s="37"/>
      <c r="AD20" s="37"/>
      <c r="AE20" s="37"/>
    </row>
    <row r="21" spans="1:31" s="2" customFormat="1" ht="18" customHeight="1">
      <c r="A21" s="37"/>
      <c r="B21" s="42"/>
      <c r="C21" s="37"/>
      <c r="D21" s="37"/>
      <c r="E21" s="111" t="s">
        <v>36</v>
      </c>
      <c r="F21" s="37"/>
      <c r="G21" s="37"/>
      <c r="H21" s="37"/>
      <c r="I21" s="109" t="s">
        <v>29</v>
      </c>
      <c r="J21" s="111" t="s">
        <v>37</v>
      </c>
      <c r="K21" s="37"/>
      <c r="L21" s="110"/>
      <c r="S21" s="37"/>
      <c r="T21" s="37"/>
      <c r="U21" s="37"/>
      <c r="V21" s="37"/>
      <c r="W21" s="37"/>
      <c r="X21" s="37"/>
      <c r="Y21" s="37"/>
      <c r="Z21" s="37"/>
      <c r="AA21" s="37"/>
      <c r="AB21" s="37"/>
      <c r="AC21" s="37"/>
      <c r="AD21" s="37"/>
      <c r="AE21" s="37"/>
    </row>
    <row r="22" spans="1:31" s="2" customFormat="1" ht="6.9" customHeight="1">
      <c r="A22" s="37"/>
      <c r="B22" s="42"/>
      <c r="C22" s="37"/>
      <c r="D22" s="37"/>
      <c r="E22" s="37"/>
      <c r="F22" s="37"/>
      <c r="G22" s="37"/>
      <c r="H22" s="37"/>
      <c r="I22" s="37"/>
      <c r="J22" s="37"/>
      <c r="K22" s="37"/>
      <c r="L22" s="110"/>
      <c r="S22" s="37"/>
      <c r="T22" s="37"/>
      <c r="U22" s="37"/>
      <c r="V22" s="37"/>
      <c r="W22" s="37"/>
      <c r="X22" s="37"/>
      <c r="Y22" s="37"/>
      <c r="Z22" s="37"/>
      <c r="AA22" s="37"/>
      <c r="AB22" s="37"/>
      <c r="AC22" s="37"/>
      <c r="AD22" s="37"/>
      <c r="AE22" s="37"/>
    </row>
    <row r="23" spans="1:31" s="2" customFormat="1" ht="12" customHeight="1">
      <c r="A23" s="37"/>
      <c r="B23" s="42"/>
      <c r="C23" s="37"/>
      <c r="D23" s="109" t="s">
        <v>38</v>
      </c>
      <c r="E23" s="37"/>
      <c r="F23" s="37"/>
      <c r="G23" s="37"/>
      <c r="H23" s="37"/>
      <c r="I23" s="109" t="s">
        <v>26</v>
      </c>
      <c r="J23" s="111" t="s">
        <v>39</v>
      </c>
      <c r="K23" s="37"/>
      <c r="L23" s="110"/>
      <c r="S23" s="37"/>
      <c r="T23" s="37"/>
      <c r="U23" s="37"/>
      <c r="V23" s="37"/>
      <c r="W23" s="37"/>
      <c r="X23" s="37"/>
      <c r="Y23" s="37"/>
      <c r="Z23" s="37"/>
      <c r="AA23" s="37"/>
      <c r="AB23" s="37"/>
      <c r="AC23" s="37"/>
      <c r="AD23" s="37"/>
      <c r="AE23" s="37"/>
    </row>
    <row r="24" spans="1:31" s="2" customFormat="1" ht="18" customHeight="1">
      <c r="A24" s="37"/>
      <c r="B24" s="42"/>
      <c r="C24" s="37"/>
      <c r="D24" s="37"/>
      <c r="E24" s="111" t="s">
        <v>40</v>
      </c>
      <c r="F24" s="37"/>
      <c r="G24" s="37"/>
      <c r="H24" s="37"/>
      <c r="I24" s="109" t="s">
        <v>29</v>
      </c>
      <c r="J24" s="111" t="s">
        <v>41</v>
      </c>
      <c r="K24" s="37"/>
      <c r="L24" s="110"/>
      <c r="S24" s="37"/>
      <c r="T24" s="37"/>
      <c r="U24" s="37"/>
      <c r="V24" s="37"/>
      <c r="W24" s="37"/>
      <c r="X24" s="37"/>
      <c r="Y24" s="37"/>
      <c r="Z24" s="37"/>
      <c r="AA24" s="37"/>
      <c r="AB24" s="37"/>
      <c r="AC24" s="37"/>
      <c r="AD24" s="37"/>
      <c r="AE24" s="37"/>
    </row>
    <row r="25" spans="1:31" s="2" customFormat="1" ht="6.9" customHeight="1">
      <c r="A25" s="37"/>
      <c r="B25" s="42"/>
      <c r="C25" s="37"/>
      <c r="D25" s="37"/>
      <c r="E25" s="37"/>
      <c r="F25" s="37"/>
      <c r="G25" s="37"/>
      <c r="H25" s="37"/>
      <c r="I25" s="37"/>
      <c r="J25" s="37"/>
      <c r="K25" s="37"/>
      <c r="L25" s="110"/>
      <c r="S25" s="37"/>
      <c r="T25" s="37"/>
      <c r="U25" s="37"/>
      <c r="V25" s="37"/>
      <c r="W25" s="37"/>
      <c r="X25" s="37"/>
      <c r="Y25" s="37"/>
      <c r="Z25" s="37"/>
      <c r="AA25" s="37"/>
      <c r="AB25" s="37"/>
      <c r="AC25" s="37"/>
      <c r="AD25" s="37"/>
      <c r="AE25" s="37"/>
    </row>
    <row r="26" spans="1:31" s="2" customFormat="1" ht="12" customHeight="1">
      <c r="A26" s="37"/>
      <c r="B26" s="42"/>
      <c r="C26" s="37"/>
      <c r="D26" s="109" t="s">
        <v>42</v>
      </c>
      <c r="E26" s="37"/>
      <c r="F26" s="37"/>
      <c r="G26" s="37"/>
      <c r="H26" s="37"/>
      <c r="I26" s="37"/>
      <c r="J26" s="37"/>
      <c r="K26" s="37"/>
      <c r="L26" s="110"/>
      <c r="S26" s="37"/>
      <c r="T26" s="37"/>
      <c r="U26" s="37"/>
      <c r="V26" s="37"/>
      <c r="W26" s="37"/>
      <c r="X26" s="37"/>
      <c r="Y26" s="37"/>
      <c r="Z26" s="37"/>
      <c r="AA26" s="37"/>
      <c r="AB26" s="37"/>
      <c r="AC26" s="37"/>
      <c r="AD26" s="37"/>
      <c r="AE26" s="37"/>
    </row>
    <row r="27" spans="1:31" s="8" customFormat="1" ht="71.25" customHeight="1">
      <c r="A27" s="113"/>
      <c r="B27" s="114"/>
      <c r="C27" s="113"/>
      <c r="D27" s="113"/>
      <c r="E27" s="411" t="s">
        <v>43</v>
      </c>
      <c r="F27" s="411"/>
      <c r="G27" s="411"/>
      <c r="H27" s="411"/>
      <c r="I27" s="113"/>
      <c r="J27" s="113"/>
      <c r="K27" s="113"/>
      <c r="L27" s="115"/>
      <c r="S27" s="113"/>
      <c r="T27" s="113"/>
      <c r="U27" s="113"/>
      <c r="V27" s="113"/>
      <c r="W27" s="113"/>
      <c r="X27" s="113"/>
      <c r="Y27" s="113"/>
      <c r="Z27" s="113"/>
      <c r="AA27" s="113"/>
      <c r="AB27" s="113"/>
      <c r="AC27" s="113"/>
      <c r="AD27" s="113"/>
      <c r="AE27" s="113"/>
    </row>
    <row r="28" spans="1:31" s="2" customFormat="1" ht="6.9" customHeight="1">
      <c r="A28" s="37"/>
      <c r="B28" s="42"/>
      <c r="C28" s="37"/>
      <c r="D28" s="37"/>
      <c r="E28" s="37"/>
      <c r="F28" s="37"/>
      <c r="G28" s="37"/>
      <c r="H28" s="37"/>
      <c r="I28" s="37"/>
      <c r="J28" s="37"/>
      <c r="K28" s="37"/>
      <c r="L28" s="110"/>
      <c r="S28" s="37"/>
      <c r="T28" s="37"/>
      <c r="U28" s="37"/>
      <c r="V28" s="37"/>
      <c r="W28" s="37"/>
      <c r="X28" s="37"/>
      <c r="Y28" s="37"/>
      <c r="Z28" s="37"/>
      <c r="AA28" s="37"/>
      <c r="AB28" s="37"/>
      <c r="AC28" s="37"/>
      <c r="AD28" s="37"/>
      <c r="AE28" s="37"/>
    </row>
    <row r="29" spans="1:31" s="2" customFormat="1" ht="6.9" customHeight="1">
      <c r="A29" s="37"/>
      <c r="B29" s="42"/>
      <c r="C29" s="37"/>
      <c r="D29" s="116"/>
      <c r="E29" s="116"/>
      <c r="F29" s="116"/>
      <c r="G29" s="116"/>
      <c r="H29" s="116"/>
      <c r="I29" s="116"/>
      <c r="J29" s="116"/>
      <c r="K29" s="116"/>
      <c r="L29" s="110"/>
      <c r="S29" s="37"/>
      <c r="T29" s="37"/>
      <c r="U29" s="37"/>
      <c r="V29" s="37"/>
      <c r="W29" s="37"/>
      <c r="X29" s="37"/>
      <c r="Y29" s="37"/>
      <c r="Z29" s="37"/>
      <c r="AA29" s="37"/>
      <c r="AB29" s="37"/>
      <c r="AC29" s="37"/>
      <c r="AD29" s="37"/>
      <c r="AE29" s="37"/>
    </row>
    <row r="30" spans="1:31" s="2" customFormat="1" ht="25.35" customHeight="1">
      <c r="A30" s="37"/>
      <c r="B30" s="42"/>
      <c r="C30" s="37"/>
      <c r="D30" s="117" t="s">
        <v>44</v>
      </c>
      <c r="E30" s="37"/>
      <c r="F30" s="37"/>
      <c r="G30" s="37"/>
      <c r="H30" s="37"/>
      <c r="I30" s="37"/>
      <c r="J30" s="118">
        <f>ROUND(J83, 2)</f>
        <v>0</v>
      </c>
      <c r="K30" s="37"/>
      <c r="L30" s="110"/>
      <c r="S30" s="37"/>
      <c r="T30" s="37"/>
      <c r="U30" s="37"/>
      <c r="V30" s="37"/>
      <c r="W30" s="37"/>
      <c r="X30" s="37"/>
      <c r="Y30" s="37"/>
      <c r="Z30" s="37"/>
      <c r="AA30" s="37"/>
      <c r="AB30" s="37"/>
      <c r="AC30" s="37"/>
      <c r="AD30" s="37"/>
      <c r="AE30" s="37"/>
    </row>
    <row r="31" spans="1:31" s="2" customFormat="1" ht="6.9" customHeight="1">
      <c r="A31" s="37"/>
      <c r="B31" s="42"/>
      <c r="C31" s="37"/>
      <c r="D31" s="116"/>
      <c r="E31" s="116"/>
      <c r="F31" s="116"/>
      <c r="G31" s="116"/>
      <c r="H31" s="116"/>
      <c r="I31" s="116"/>
      <c r="J31" s="116"/>
      <c r="K31" s="116"/>
      <c r="L31" s="110"/>
      <c r="S31" s="37"/>
      <c r="T31" s="37"/>
      <c r="U31" s="37"/>
      <c r="V31" s="37"/>
      <c r="W31" s="37"/>
      <c r="X31" s="37"/>
      <c r="Y31" s="37"/>
      <c r="Z31" s="37"/>
      <c r="AA31" s="37"/>
      <c r="AB31" s="37"/>
      <c r="AC31" s="37"/>
      <c r="AD31" s="37"/>
      <c r="AE31" s="37"/>
    </row>
    <row r="32" spans="1:31" s="2" customFormat="1" ht="14.4" customHeight="1">
      <c r="A32" s="37"/>
      <c r="B32" s="42"/>
      <c r="C32" s="37"/>
      <c r="D32" s="37"/>
      <c r="E32" s="37"/>
      <c r="F32" s="119" t="s">
        <v>46</v>
      </c>
      <c r="G32" s="37"/>
      <c r="H32" s="37"/>
      <c r="I32" s="119" t="s">
        <v>45</v>
      </c>
      <c r="J32" s="119" t="s">
        <v>47</v>
      </c>
      <c r="K32" s="37"/>
      <c r="L32" s="110"/>
      <c r="S32" s="37"/>
      <c r="T32" s="37"/>
      <c r="U32" s="37"/>
      <c r="V32" s="37"/>
      <c r="W32" s="37"/>
      <c r="X32" s="37"/>
      <c r="Y32" s="37"/>
      <c r="Z32" s="37"/>
      <c r="AA32" s="37"/>
      <c r="AB32" s="37"/>
      <c r="AC32" s="37"/>
      <c r="AD32" s="37"/>
      <c r="AE32" s="37"/>
    </row>
    <row r="33" spans="1:31" s="2" customFormat="1" ht="14.4" customHeight="1">
      <c r="A33" s="37"/>
      <c r="B33" s="42"/>
      <c r="C33" s="37"/>
      <c r="D33" s="120" t="s">
        <v>48</v>
      </c>
      <c r="E33" s="109" t="s">
        <v>49</v>
      </c>
      <c r="F33" s="121">
        <f>ROUND((SUM(BE83:BE108)),  2)</f>
        <v>0</v>
      </c>
      <c r="G33" s="37"/>
      <c r="H33" s="37"/>
      <c r="I33" s="122">
        <v>0.21</v>
      </c>
      <c r="J33" s="121">
        <f>ROUND(((SUM(BE83:BE108))*I33),  2)</f>
        <v>0</v>
      </c>
      <c r="K33" s="37"/>
      <c r="L33" s="110"/>
      <c r="S33" s="37"/>
      <c r="T33" s="37"/>
      <c r="U33" s="37"/>
      <c r="V33" s="37"/>
      <c r="W33" s="37"/>
      <c r="X33" s="37"/>
      <c r="Y33" s="37"/>
      <c r="Z33" s="37"/>
      <c r="AA33" s="37"/>
      <c r="AB33" s="37"/>
      <c r="AC33" s="37"/>
      <c r="AD33" s="37"/>
      <c r="AE33" s="37"/>
    </row>
    <row r="34" spans="1:31" s="2" customFormat="1" ht="14.4" customHeight="1">
      <c r="A34" s="37"/>
      <c r="B34" s="42"/>
      <c r="C34" s="37"/>
      <c r="D34" s="37"/>
      <c r="E34" s="109" t="s">
        <v>50</v>
      </c>
      <c r="F34" s="121">
        <f>ROUND((SUM(BF83:BF108)),  2)</f>
        <v>0</v>
      </c>
      <c r="G34" s="37"/>
      <c r="H34" s="37"/>
      <c r="I34" s="122">
        <v>0.12</v>
      </c>
      <c r="J34" s="121">
        <f>ROUND(((SUM(BF83:BF108))*I34),  2)</f>
        <v>0</v>
      </c>
      <c r="K34" s="37"/>
      <c r="L34" s="110"/>
      <c r="S34" s="37"/>
      <c r="T34" s="37"/>
      <c r="U34" s="37"/>
      <c r="V34" s="37"/>
      <c r="W34" s="37"/>
      <c r="X34" s="37"/>
      <c r="Y34" s="37"/>
      <c r="Z34" s="37"/>
      <c r="AA34" s="37"/>
      <c r="AB34" s="37"/>
      <c r="AC34" s="37"/>
      <c r="AD34" s="37"/>
      <c r="AE34" s="37"/>
    </row>
    <row r="35" spans="1:31" s="2" customFormat="1" ht="14.4" hidden="1" customHeight="1">
      <c r="A35" s="37"/>
      <c r="B35" s="42"/>
      <c r="C35" s="37"/>
      <c r="D35" s="37"/>
      <c r="E35" s="109" t="s">
        <v>51</v>
      </c>
      <c r="F35" s="121">
        <f>ROUND((SUM(BG83:BG108)),  2)</f>
        <v>0</v>
      </c>
      <c r="G35" s="37"/>
      <c r="H35" s="37"/>
      <c r="I35" s="122">
        <v>0.21</v>
      </c>
      <c r="J35" s="121">
        <f>0</f>
        <v>0</v>
      </c>
      <c r="K35" s="37"/>
      <c r="L35" s="110"/>
      <c r="S35" s="37"/>
      <c r="T35" s="37"/>
      <c r="U35" s="37"/>
      <c r="V35" s="37"/>
      <c r="W35" s="37"/>
      <c r="X35" s="37"/>
      <c r="Y35" s="37"/>
      <c r="Z35" s="37"/>
      <c r="AA35" s="37"/>
      <c r="AB35" s="37"/>
      <c r="AC35" s="37"/>
      <c r="AD35" s="37"/>
      <c r="AE35" s="37"/>
    </row>
    <row r="36" spans="1:31" s="2" customFormat="1" ht="14.4" hidden="1" customHeight="1">
      <c r="A36" s="37"/>
      <c r="B36" s="42"/>
      <c r="C36" s="37"/>
      <c r="D36" s="37"/>
      <c r="E36" s="109" t="s">
        <v>52</v>
      </c>
      <c r="F36" s="121">
        <f>ROUND((SUM(BH83:BH108)),  2)</f>
        <v>0</v>
      </c>
      <c r="G36" s="37"/>
      <c r="H36" s="37"/>
      <c r="I36" s="122">
        <v>0.12</v>
      </c>
      <c r="J36" s="121">
        <f>0</f>
        <v>0</v>
      </c>
      <c r="K36" s="37"/>
      <c r="L36" s="110"/>
      <c r="S36" s="37"/>
      <c r="T36" s="37"/>
      <c r="U36" s="37"/>
      <c r="V36" s="37"/>
      <c r="W36" s="37"/>
      <c r="X36" s="37"/>
      <c r="Y36" s="37"/>
      <c r="Z36" s="37"/>
      <c r="AA36" s="37"/>
      <c r="AB36" s="37"/>
      <c r="AC36" s="37"/>
      <c r="AD36" s="37"/>
      <c r="AE36" s="37"/>
    </row>
    <row r="37" spans="1:31" s="2" customFormat="1" ht="14.4" hidden="1" customHeight="1">
      <c r="A37" s="37"/>
      <c r="B37" s="42"/>
      <c r="C37" s="37"/>
      <c r="D37" s="37"/>
      <c r="E37" s="109" t="s">
        <v>53</v>
      </c>
      <c r="F37" s="121">
        <f>ROUND((SUM(BI83:BI108)),  2)</f>
        <v>0</v>
      </c>
      <c r="G37" s="37"/>
      <c r="H37" s="37"/>
      <c r="I37" s="122">
        <v>0</v>
      </c>
      <c r="J37" s="121">
        <f>0</f>
        <v>0</v>
      </c>
      <c r="K37" s="37"/>
      <c r="L37" s="110"/>
      <c r="S37" s="37"/>
      <c r="T37" s="37"/>
      <c r="U37" s="37"/>
      <c r="V37" s="37"/>
      <c r="W37" s="37"/>
      <c r="X37" s="37"/>
      <c r="Y37" s="37"/>
      <c r="Z37" s="37"/>
      <c r="AA37" s="37"/>
      <c r="AB37" s="37"/>
      <c r="AC37" s="37"/>
      <c r="AD37" s="37"/>
      <c r="AE37" s="37"/>
    </row>
    <row r="38" spans="1:31" s="2" customFormat="1" ht="6.9" customHeight="1">
      <c r="A38" s="37"/>
      <c r="B38" s="42"/>
      <c r="C38" s="37"/>
      <c r="D38" s="37"/>
      <c r="E38" s="37"/>
      <c r="F38" s="37"/>
      <c r="G38" s="37"/>
      <c r="H38" s="37"/>
      <c r="I38" s="37"/>
      <c r="J38" s="37"/>
      <c r="K38" s="37"/>
      <c r="L38" s="110"/>
      <c r="S38" s="37"/>
      <c r="T38" s="37"/>
      <c r="U38" s="37"/>
      <c r="V38" s="37"/>
      <c r="W38" s="37"/>
      <c r="X38" s="37"/>
      <c r="Y38" s="37"/>
      <c r="Z38" s="37"/>
      <c r="AA38" s="37"/>
      <c r="AB38" s="37"/>
      <c r="AC38" s="37"/>
      <c r="AD38" s="37"/>
      <c r="AE38" s="37"/>
    </row>
    <row r="39" spans="1:31" s="2" customFormat="1" ht="25.35" customHeight="1">
      <c r="A39" s="37"/>
      <c r="B39" s="42"/>
      <c r="C39" s="123"/>
      <c r="D39" s="124" t="s">
        <v>54</v>
      </c>
      <c r="E39" s="125"/>
      <c r="F39" s="125"/>
      <c r="G39" s="126" t="s">
        <v>55</v>
      </c>
      <c r="H39" s="127" t="s">
        <v>56</v>
      </c>
      <c r="I39" s="125"/>
      <c r="J39" s="128">
        <f>SUM(J30:J37)</f>
        <v>0</v>
      </c>
      <c r="K39" s="129"/>
      <c r="L39" s="110"/>
      <c r="S39" s="37"/>
      <c r="T39" s="37"/>
      <c r="U39" s="37"/>
      <c r="V39" s="37"/>
      <c r="W39" s="37"/>
      <c r="X39" s="37"/>
      <c r="Y39" s="37"/>
      <c r="Z39" s="37"/>
      <c r="AA39" s="37"/>
      <c r="AB39" s="37"/>
      <c r="AC39" s="37"/>
      <c r="AD39" s="37"/>
      <c r="AE39" s="37"/>
    </row>
    <row r="40" spans="1:31" s="2" customFormat="1" ht="14.4" customHeight="1">
      <c r="A40" s="37"/>
      <c r="B40" s="130"/>
      <c r="C40" s="131"/>
      <c r="D40" s="131"/>
      <c r="E40" s="131"/>
      <c r="F40" s="131"/>
      <c r="G40" s="131"/>
      <c r="H40" s="131"/>
      <c r="I40" s="131"/>
      <c r="J40" s="131"/>
      <c r="K40" s="131"/>
      <c r="L40" s="110"/>
      <c r="S40" s="37"/>
      <c r="T40" s="37"/>
      <c r="U40" s="37"/>
      <c r="V40" s="37"/>
      <c r="W40" s="37"/>
      <c r="X40" s="37"/>
      <c r="Y40" s="37"/>
      <c r="Z40" s="37"/>
      <c r="AA40" s="37"/>
      <c r="AB40" s="37"/>
      <c r="AC40" s="37"/>
      <c r="AD40" s="37"/>
      <c r="AE40" s="37"/>
    </row>
    <row r="44" spans="1:31" s="2" customFormat="1" ht="6.9" customHeight="1">
      <c r="A44" s="37"/>
      <c r="B44" s="132"/>
      <c r="C44" s="133"/>
      <c r="D44" s="133"/>
      <c r="E44" s="133"/>
      <c r="F44" s="133"/>
      <c r="G44" s="133"/>
      <c r="H44" s="133"/>
      <c r="I44" s="133"/>
      <c r="J44" s="133"/>
      <c r="K44" s="133"/>
      <c r="L44" s="110"/>
      <c r="S44" s="37"/>
      <c r="T44" s="37"/>
      <c r="U44" s="37"/>
      <c r="V44" s="37"/>
      <c r="W44" s="37"/>
      <c r="X44" s="37"/>
      <c r="Y44" s="37"/>
      <c r="Z44" s="37"/>
      <c r="AA44" s="37"/>
      <c r="AB44" s="37"/>
      <c r="AC44" s="37"/>
      <c r="AD44" s="37"/>
      <c r="AE44" s="37"/>
    </row>
    <row r="45" spans="1:31" s="2" customFormat="1" ht="24.9" customHeight="1">
      <c r="A45" s="37"/>
      <c r="B45" s="38"/>
      <c r="C45" s="26" t="s">
        <v>131</v>
      </c>
      <c r="D45" s="39"/>
      <c r="E45" s="39"/>
      <c r="F45" s="39"/>
      <c r="G45" s="39"/>
      <c r="H45" s="39"/>
      <c r="I45" s="39"/>
      <c r="J45" s="39"/>
      <c r="K45" s="39"/>
      <c r="L45" s="110"/>
      <c r="S45" s="37"/>
      <c r="T45" s="37"/>
      <c r="U45" s="37"/>
      <c r="V45" s="37"/>
      <c r="W45" s="37"/>
      <c r="X45" s="37"/>
      <c r="Y45" s="37"/>
      <c r="Z45" s="37"/>
      <c r="AA45" s="37"/>
      <c r="AB45" s="37"/>
      <c r="AC45" s="37"/>
      <c r="AD45" s="37"/>
      <c r="AE45" s="37"/>
    </row>
    <row r="46" spans="1:31" s="2" customFormat="1" ht="6.9" customHeight="1">
      <c r="A46" s="37"/>
      <c r="B46" s="38"/>
      <c r="C46" s="39"/>
      <c r="D46" s="39"/>
      <c r="E46" s="39"/>
      <c r="F46" s="39"/>
      <c r="G46" s="39"/>
      <c r="H46" s="39"/>
      <c r="I46" s="39"/>
      <c r="J46" s="39"/>
      <c r="K46" s="39"/>
      <c r="L46" s="110"/>
      <c r="S46" s="37"/>
      <c r="T46" s="37"/>
      <c r="U46" s="37"/>
      <c r="V46" s="37"/>
      <c r="W46" s="37"/>
      <c r="X46" s="37"/>
      <c r="Y46" s="37"/>
      <c r="Z46" s="37"/>
      <c r="AA46" s="37"/>
      <c r="AB46" s="37"/>
      <c r="AC46" s="37"/>
      <c r="AD46" s="37"/>
      <c r="AE46" s="37"/>
    </row>
    <row r="47" spans="1:31" s="2" customFormat="1" ht="12" customHeight="1">
      <c r="A47" s="37"/>
      <c r="B47" s="38"/>
      <c r="C47" s="32" t="s">
        <v>16</v>
      </c>
      <c r="D47" s="39"/>
      <c r="E47" s="39"/>
      <c r="F47" s="39"/>
      <c r="G47" s="39"/>
      <c r="H47" s="39"/>
      <c r="I47" s="39"/>
      <c r="J47" s="39"/>
      <c r="K47" s="39"/>
      <c r="L47" s="110"/>
      <c r="S47" s="37"/>
      <c r="T47" s="37"/>
      <c r="U47" s="37"/>
      <c r="V47" s="37"/>
      <c r="W47" s="37"/>
      <c r="X47" s="37"/>
      <c r="Y47" s="37"/>
      <c r="Z47" s="37"/>
      <c r="AA47" s="37"/>
      <c r="AB47" s="37"/>
      <c r="AC47" s="37"/>
      <c r="AD47" s="37"/>
      <c r="AE47" s="37"/>
    </row>
    <row r="48" spans="1:31" s="2" customFormat="1" ht="26.25" customHeight="1">
      <c r="A48" s="37"/>
      <c r="B48" s="38"/>
      <c r="C48" s="39"/>
      <c r="D48" s="39"/>
      <c r="E48" s="403" t="str">
        <f>E7</f>
        <v>STAVEBNÍ ÚPRAVY A PŘÍSTAVBA ČÁSTI OBJEKTU ZŠ V. HAVLA, PODĚBRADY</v>
      </c>
      <c r="F48" s="404"/>
      <c r="G48" s="404"/>
      <c r="H48" s="404"/>
      <c r="I48" s="39"/>
      <c r="J48" s="39"/>
      <c r="K48" s="39"/>
      <c r="L48" s="110"/>
      <c r="S48" s="37"/>
      <c r="T48" s="37"/>
      <c r="U48" s="37"/>
      <c r="V48" s="37"/>
      <c r="W48" s="37"/>
      <c r="X48" s="37"/>
      <c r="Y48" s="37"/>
      <c r="Z48" s="37"/>
      <c r="AA48" s="37"/>
      <c r="AB48" s="37"/>
      <c r="AC48" s="37"/>
      <c r="AD48" s="37"/>
      <c r="AE48" s="37"/>
    </row>
    <row r="49" spans="1:47" s="2" customFormat="1" ht="12" customHeight="1">
      <c r="A49" s="37"/>
      <c r="B49" s="38"/>
      <c r="C49" s="32" t="s">
        <v>129</v>
      </c>
      <c r="D49" s="39"/>
      <c r="E49" s="39"/>
      <c r="F49" s="39"/>
      <c r="G49" s="39"/>
      <c r="H49" s="39"/>
      <c r="I49" s="39"/>
      <c r="J49" s="39"/>
      <c r="K49" s="39"/>
      <c r="L49" s="110"/>
      <c r="S49" s="37"/>
      <c r="T49" s="37"/>
      <c r="U49" s="37"/>
      <c r="V49" s="37"/>
      <c r="W49" s="37"/>
      <c r="X49" s="37"/>
      <c r="Y49" s="37"/>
      <c r="Z49" s="37"/>
      <c r="AA49" s="37"/>
      <c r="AB49" s="37"/>
      <c r="AC49" s="37"/>
      <c r="AD49" s="37"/>
      <c r="AE49" s="37"/>
    </row>
    <row r="50" spans="1:47" s="2" customFormat="1" ht="16.5" customHeight="1">
      <c r="A50" s="37"/>
      <c r="B50" s="38"/>
      <c r="C50" s="39"/>
      <c r="D50" s="39"/>
      <c r="E50" s="391" t="str">
        <f>E9</f>
        <v>B - Zdravotechnika</v>
      </c>
      <c r="F50" s="402"/>
      <c r="G50" s="402"/>
      <c r="H50" s="402"/>
      <c r="I50" s="39"/>
      <c r="J50" s="39"/>
      <c r="K50" s="39"/>
      <c r="L50" s="110"/>
      <c r="S50" s="37"/>
      <c r="T50" s="37"/>
      <c r="U50" s="37"/>
      <c r="V50" s="37"/>
      <c r="W50" s="37"/>
      <c r="X50" s="37"/>
      <c r="Y50" s="37"/>
      <c r="Z50" s="37"/>
      <c r="AA50" s="37"/>
      <c r="AB50" s="37"/>
      <c r="AC50" s="37"/>
      <c r="AD50" s="37"/>
      <c r="AE50" s="37"/>
    </row>
    <row r="51" spans="1:47" s="2" customFormat="1" ht="6.9" customHeight="1">
      <c r="A51" s="37"/>
      <c r="B51" s="38"/>
      <c r="C51" s="39"/>
      <c r="D51" s="39"/>
      <c r="E51" s="39"/>
      <c r="F51" s="39"/>
      <c r="G51" s="39"/>
      <c r="H51" s="39"/>
      <c r="I51" s="39"/>
      <c r="J51" s="39"/>
      <c r="K51" s="39"/>
      <c r="L51" s="110"/>
      <c r="S51" s="37"/>
      <c r="T51" s="37"/>
      <c r="U51" s="37"/>
      <c r="V51" s="37"/>
      <c r="W51" s="37"/>
      <c r="X51" s="37"/>
      <c r="Y51" s="37"/>
      <c r="Z51" s="37"/>
      <c r="AA51" s="37"/>
      <c r="AB51" s="37"/>
      <c r="AC51" s="37"/>
      <c r="AD51" s="37"/>
      <c r="AE51" s="37"/>
    </row>
    <row r="52" spans="1:47" s="2" customFormat="1" ht="12" customHeight="1">
      <c r="A52" s="37"/>
      <c r="B52" s="38"/>
      <c r="C52" s="32" t="s">
        <v>21</v>
      </c>
      <c r="D52" s="39"/>
      <c r="E52" s="39"/>
      <c r="F52" s="30" t="str">
        <f>F12</f>
        <v>Poděbrady</v>
      </c>
      <c r="G52" s="39"/>
      <c r="H52" s="39"/>
      <c r="I52" s="32" t="s">
        <v>23</v>
      </c>
      <c r="J52" s="62" t="str">
        <f>IF(J12="","",J12)</f>
        <v>24. 7. 2026</v>
      </c>
      <c r="K52" s="39"/>
      <c r="L52" s="110"/>
      <c r="S52" s="37"/>
      <c r="T52" s="37"/>
      <c r="U52" s="37"/>
      <c r="V52" s="37"/>
      <c r="W52" s="37"/>
      <c r="X52" s="37"/>
      <c r="Y52" s="37"/>
      <c r="Z52" s="37"/>
      <c r="AA52" s="37"/>
      <c r="AB52" s="37"/>
      <c r="AC52" s="37"/>
      <c r="AD52" s="37"/>
      <c r="AE52" s="37"/>
    </row>
    <row r="53" spans="1:47" s="2" customFormat="1" ht="6.9" customHeight="1">
      <c r="A53" s="37"/>
      <c r="B53" s="38"/>
      <c r="C53" s="39"/>
      <c r="D53" s="39"/>
      <c r="E53" s="39"/>
      <c r="F53" s="39"/>
      <c r="G53" s="39"/>
      <c r="H53" s="39"/>
      <c r="I53" s="39"/>
      <c r="J53" s="39"/>
      <c r="K53" s="39"/>
      <c r="L53" s="110"/>
      <c r="S53" s="37"/>
      <c r="T53" s="37"/>
      <c r="U53" s="37"/>
      <c r="V53" s="37"/>
      <c r="W53" s="37"/>
      <c r="X53" s="37"/>
      <c r="Y53" s="37"/>
      <c r="Z53" s="37"/>
      <c r="AA53" s="37"/>
      <c r="AB53" s="37"/>
      <c r="AC53" s="37"/>
      <c r="AD53" s="37"/>
      <c r="AE53" s="37"/>
    </row>
    <row r="54" spans="1:47" s="2" customFormat="1" ht="40.049999999999997" customHeight="1">
      <c r="A54" s="37"/>
      <c r="B54" s="38"/>
      <c r="C54" s="32" t="s">
        <v>25</v>
      </c>
      <c r="D54" s="39"/>
      <c r="E54" s="39"/>
      <c r="F54" s="30" t="str">
        <f>E15</f>
        <v>MĚSTO PODĚBRADY, JIŘÍHO NÁMĚSTÍ 20/1</v>
      </c>
      <c r="G54" s="39"/>
      <c r="H54" s="39"/>
      <c r="I54" s="32" t="s">
        <v>33</v>
      </c>
      <c r="J54" s="35" t="str">
        <f>E21</f>
        <v>AZ PROJECT spol. s r.o., Plynárenská 830, Kolín</v>
      </c>
      <c r="K54" s="39"/>
      <c r="L54" s="110"/>
      <c r="S54" s="37"/>
      <c r="T54" s="37"/>
      <c r="U54" s="37"/>
      <c r="V54" s="37"/>
      <c r="W54" s="37"/>
      <c r="X54" s="37"/>
      <c r="Y54" s="37"/>
      <c r="Z54" s="37"/>
      <c r="AA54" s="37"/>
      <c r="AB54" s="37"/>
      <c r="AC54" s="37"/>
      <c r="AD54" s="37"/>
      <c r="AE54" s="37"/>
    </row>
    <row r="55" spans="1:47" s="2" customFormat="1" ht="15.15" customHeight="1">
      <c r="A55" s="37"/>
      <c r="B55" s="38"/>
      <c r="C55" s="32" t="s">
        <v>31</v>
      </c>
      <c r="D55" s="39"/>
      <c r="E55" s="39"/>
      <c r="F55" s="30" t="str">
        <f>IF(E18="","",E18)</f>
        <v>Vyplň údaj</v>
      </c>
      <c r="G55" s="39"/>
      <c r="H55" s="39"/>
      <c r="I55" s="32" t="s">
        <v>38</v>
      </c>
      <c r="J55" s="35" t="str">
        <f>E24</f>
        <v>Ing. Luboš Michalec</v>
      </c>
      <c r="K55" s="39"/>
      <c r="L55" s="110"/>
      <c r="S55" s="37"/>
      <c r="T55" s="37"/>
      <c r="U55" s="37"/>
      <c r="V55" s="37"/>
      <c r="W55" s="37"/>
      <c r="X55" s="37"/>
      <c r="Y55" s="37"/>
      <c r="Z55" s="37"/>
      <c r="AA55" s="37"/>
      <c r="AB55" s="37"/>
      <c r="AC55" s="37"/>
      <c r="AD55" s="37"/>
      <c r="AE55" s="37"/>
    </row>
    <row r="56" spans="1:47" s="2" customFormat="1" ht="10.35" customHeight="1">
      <c r="A56" s="37"/>
      <c r="B56" s="38"/>
      <c r="C56" s="39"/>
      <c r="D56" s="39"/>
      <c r="E56" s="39"/>
      <c r="F56" s="39"/>
      <c r="G56" s="39"/>
      <c r="H56" s="39"/>
      <c r="I56" s="39"/>
      <c r="J56" s="39"/>
      <c r="K56" s="39"/>
      <c r="L56" s="110"/>
      <c r="S56" s="37"/>
      <c r="T56" s="37"/>
      <c r="U56" s="37"/>
      <c r="V56" s="37"/>
      <c r="W56" s="37"/>
      <c r="X56" s="37"/>
      <c r="Y56" s="37"/>
      <c r="Z56" s="37"/>
      <c r="AA56" s="37"/>
      <c r="AB56" s="37"/>
      <c r="AC56" s="37"/>
      <c r="AD56" s="37"/>
      <c r="AE56" s="37"/>
    </row>
    <row r="57" spans="1:47" s="2" customFormat="1" ht="29.25" customHeight="1">
      <c r="A57" s="37"/>
      <c r="B57" s="38"/>
      <c r="C57" s="134" t="s">
        <v>132</v>
      </c>
      <c r="D57" s="135"/>
      <c r="E57" s="135"/>
      <c r="F57" s="135"/>
      <c r="G57" s="135"/>
      <c r="H57" s="135"/>
      <c r="I57" s="135"/>
      <c r="J57" s="136" t="s">
        <v>133</v>
      </c>
      <c r="K57" s="135"/>
      <c r="L57" s="110"/>
      <c r="S57" s="37"/>
      <c r="T57" s="37"/>
      <c r="U57" s="37"/>
      <c r="V57" s="37"/>
      <c r="W57" s="37"/>
      <c r="X57" s="37"/>
      <c r="Y57" s="37"/>
      <c r="Z57" s="37"/>
      <c r="AA57" s="37"/>
      <c r="AB57" s="37"/>
      <c r="AC57" s="37"/>
      <c r="AD57" s="37"/>
      <c r="AE57" s="37"/>
    </row>
    <row r="58" spans="1:47" s="2" customFormat="1" ht="10.35" customHeight="1">
      <c r="A58" s="37"/>
      <c r="B58" s="38"/>
      <c r="C58" s="39"/>
      <c r="D58" s="39"/>
      <c r="E58" s="39"/>
      <c r="F58" s="39"/>
      <c r="G58" s="39"/>
      <c r="H58" s="39"/>
      <c r="I58" s="39"/>
      <c r="J58" s="39"/>
      <c r="K58" s="39"/>
      <c r="L58" s="110"/>
      <c r="S58" s="37"/>
      <c r="T58" s="37"/>
      <c r="U58" s="37"/>
      <c r="V58" s="37"/>
      <c r="W58" s="37"/>
      <c r="X58" s="37"/>
      <c r="Y58" s="37"/>
      <c r="Z58" s="37"/>
      <c r="AA58" s="37"/>
      <c r="AB58" s="37"/>
      <c r="AC58" s="37"/>
      <c r="AD58" s="37"/>
      <c r="AE58" s="37"/>
    </row>
    <row r="59" spans="1:47" s="2" customFormat="1" ht="22.8" customHeight="1">
      <c r="A59" s="37"/>
      <c r="B59" s="38"/>
      <c r="C59" s="137" t="s">
        <v>76</v>
      </c>
      <c r="D59" s="39"/>
      <c r="E59" s="39"/>
      <c r="F59" s="39"/>
      <c r="G59" s="39"/>
      <c r="H59" s="39"/>
      <c r="I59" s="39"/>
      <c r="J59" s="80">
        <f>J83</f>
        <v>0</v>
      </c>
      <c r="K59" s="39"/>
      <c r="L59" s="110"/>
      <c r="S59" s="37"/>
      <c r="T59" s="37"/>
      <c r="U59" s="37"/>
      <c r="V59" s="37"/>
      <c r="W59" s="37"/>
      <c r="X59" s="37"/>
      <c r="Y59" s="37"/>
      <c r="Z59" s="37"/>
      <c r="AA59" s="37"/>
      <c r="AB59" s="37"/>
      <c r="AC59" s="37"/>
      <c r="AD59" s="37"/>
      <c r="AE59" s="37"/>
      <c r="AU59" s="20" t="s">
        <v>134</v>
      </c>
    </row>
    <row r="60" spans="1:47" s="9" customFormat="1" ht="24.9" customHeight="1">
      <c r="B60" s="138"/>
      <c r="C60" s="139"/>
      <c r="D60" s="140" t="s">
        <v>1514</v>
      </c>
      <c r="E60" s="141"/>
      <c r="F60" s="141"/>
      <c r="G60" s="141"/>
      <c r="H60" s="141"/>
      <c r="I60" s="141"/>
      <c r="J60" s="142">
        <f>J84</f>
        <v>0</v>
      </c>
      <c r="K60" s="139"/>
      <c r="L60" s="143"/>
    </row>
    <row r="61" spans="1:47" s="10" customFormat="1" ht="19.95" customHeight="1">
      <c r="B61" s="144"/>
      <c r="C61" s="145"/>
      <c r="D61" s="146" t="s">
        <v>1515</v>
      </c>
      <c r="E61" s="147"/>
      <c r="F61" s="147"/>
      <c r="G61" s="147"/>
      <c r="H61" s="147"/>
      <c r="I61" s="147"/>
      <c r="J61" s="148">
        <f>J85</f>
        <v>0</v>
      </c>
      <c r="K61" s="145"/>
      <c r="L61" s="149"/>
    </row>
    <row r="62" spans="1:47" s="10" customFormat="1" ht="19.95" customHeight="1">
      <c r="B62" s="144"/>
      <c r="C62" s="145"/>
      <c r="D62" s="146" t="s">
        <v>1516</v>
      </c>
      <c r="E62" s="147"/>
      <c r="F62" s="147"/>
      <c r="G62" s="147"/>
      <c r="H62" s="147"/>
      <c r="I62" s="147"/>
      <c r="J62" s="148">
        <f>J95</f>
        <v>0</v>
      </c>
      <c r="K62" s="145"/>
      <c r="L62" s="149"/>
    </row>
    <row r="63" spans="1:47" s="10" customFormat="1" ht="19.95" customHeight="1">
      <c r="B63" s="144"/>
      <c r="C63" s="145"/>
      <c r="D63" s="146" t="s">
        <v>1517</v>
      </c>
      <c r="E63" s="147"/>
      <c r="F63" s="147"/>
      <c r="G63" s="147"/>
      <c r="H63" s="147"/>
      <c r="I63" s="147"/>
      <c r="J63" s="148">
        <f>J104</f>
        <v>0</v>
      </c>
      <c r="K63" s="145"/>
      <c r="L63" s="149"/>
    </row>
    <row r="64" spans="1:47" s="2" customFormat="1" ht="21.75" customHeight="1">
      <c r="A64" s="37"/>
      <c r="B64" s="38"/>
      <c r="C64" s="39"/>
      <c r="D64" s="39"/>
      <c r="E64" s="39"/>
      <c r="F64" s="39"/>
      <c r="G64" s="39"/>
      <c r="H64" s="39"/>
      <c r="I64" s="39"/>
      <c r="J64" s="39"/>
      <c r="K64" s="39"/>
      <c r="L64" s="110"/>
      <c r="S64" s="37"/>
      <c r="T64" s="37"/>
      <c r="U64" s="37"/>
      <c r="V64" s="37"/>
      <c r="W64" s="37"/>
      <c r="X64" s="37"/>
      <c r="Y64" s="37"/>
      <c r="Z64" s="37"/>
      <c r="AA64" s="37"/>
      <c r="AB64" s="37"/>
      <c r="AC64" s="37"/>
      <c r="AD64" s="37"/>
      <c r="AE64" s="37"/>
    </row>
    <row r="65" spans="1:31" s="2" customFormat="1" ht="6.9" customHeight="1">
      <c r="A65" s="37"/>
      <c r="B65" s="50"/>
      <c r="C65" s="51"/>
      <c r="D65" s="51"/>
      <c r="E65" s="51"/>
      <c r="F65" s="51"/>
      <c r="G65" s="51"/>
      <c r="H65" s="51"/>
      <c r="I65" s="51"/>
      <c r="J65" s="51"/>
      <c r="K65" s="51"/>
      <c r="L65" s="110"/>
      <c r="S65" s="37"/>
      <c r="T65" s="37"/>
      <c r="U65" s="37"/>
      <c r="V65" s="37"/>
      <c r="W65" s="37"/>
      <c r="X65" s="37"/>
      <c r="Y65" s="37"/>
      <c r="Z65" s="37"/>
      <c r="AA65" s="37"/>
      <c r="AB65" s="37"/>
      <c r="AC65" s="37"/>
      <c r="AD65" s="37"/>
      <c r="AE65" s="37"/>
    </row>
    <row r="69" spans="1:31" s="2" customFormat="1" ht="6.9" customHeight="1">
      <c r="A69" s="37"/>
      <c r="B69" s="52"/>
      <c r="C69" s="53"/>
      <c r="D69" s="53"/>
      <c r="E69" s="53"/>
      <c r="F69" s="53"/>
      <c r="G69" s="53"/>
      <c r="H69" s="53"/>
      <c r="I69" s="53"/>
      <c r="J69" s="53"/>
      <c r="K69" s="53"/>
      <c r="L69" s="110"/>
      <c r="S69" s="37"/>
      <c r="T69" s="37"/>
      <c r="U69" s="37"/>
      <c r="V69" s="37"/>
      <c r="W69" s="37"/>
      <c r="X69" s="37"/>
      <c r="Y69" s="37"/>
      <c r="Z69" s="37"/>
      <c r="AA69" s="37"/>
      <c r="AB69" s="37"/>
      <c r="AC69" s="37"/>
      <c r="AD69" s="37"/>
      <c r="AE69" s="37"/>
    </row>
    <row r="70" spans="1:31" s="2" customFormat="1" ht="24.9" customHeight="1">
      <c r="A70" s="37"/>
      <c r="B70" s="38"/>
      <c r="C70" s="26" t="s">
        <v>159</v>
      </c>
      <c r="D70" s="39"/>
      <c r="E70" s="39"/>
      <c r="F70" s="39"/>
      <c r="G70" s="39"/>
      <c r="H70" s="39"/>
      <c r="I70" s="39"/>
      <c r="J70" s="39"/>
      <c r="K70" s="39"/>
      <c r="L70" s="110"/>
      <c r="S70" s="37"/>
      <c r="T70" s="37"/>
      <c r="U70" s="37"/>
      <c r="V70" s="37"/>
      <c r="W70" s="37"/>
      <c r="X70" s="37"/>
      <c r="Y70" s="37"/>
      <c r="Z70" s="37"/>
      <c r="AA70" s="37"/>
      <c r="AB70" s="37"/>
      <c r="AC70" s="37"/>
      <c r="AD70" s="37"/>
      <c r="AE70" s="37"/>
    </row>
    <row r="71" spans="1:31" s="2" customFormat="1" ht="6.9" customHeight="1">
      <c r="A71" s="37"/>
      <c r="B71" s="38"/>
      <c r="C71" s="39"/>
      <c r="D71" s="39"/>
      <c r="E71" s="39"/>
      <c r="F71" s="39"/>
      <c r="G71" s="39"/>
      <c r="H71" s="39"/>
      <c r="I71" s="39"/>
      <c r="J71" s="39"/>
      <c r="K71" s="39"/>
      <c r="L71" s="110"/>
      <c r="S71" s="37"/>
      <c r="T71" s="37"/>
      <c r="U71" s="37"/>
      <c r="V71" s="37"/>
      <c r="W71" s="37"/>
      <c r="X71" s="37"/>
      <c r="Y71" s="37"/>
      <c r="Z71" s="37"/>
      <c r="AA71" s="37"/>
      <c r="AB71" s="37"/>
      <c r="AC71" s="37"/>
      <c r="AD71" s="37"/>
      <c r="AE71" s="37"/>
    </row>
    <row r="72" spans="1:31" s="2" customFormat="1" ht="12" customHeight="1">
      <c r="A72" s="37"/>
      <c r="B72" s="38"/>
      <c r="C72" s="32" t="s">
        <v>16</v>
      </c>
      <c r="D72" s="39"/>
      <c r="E72" s="39"/>
      <c r="F72" s="39"/>
      <c r="G72" s="39"/>
      <c r="H72" s="39"/>
      <c r="I72" s="39"/>
      <c r="J72" s="39"/>
      <c r="K72" s="39"/>
      <c r="L72" s="110"/>
      <c r="S72" s="37"/>
      <c r="T72" s="37"/>
      <c r="U72" s="37"/>
      <c r="V72" s="37"/>
      <c r="W72" s="37"/>
      <c r="X72" s="37"/>
      <c r="Y72" s="37"/>
      <c r="Z72" s="37"/>
      <c r="AA72" s="37"/>
      <c r="AB72" s="37"/>
      <c r="AC72" s="37"/>
      <c r="AD72" s="37"/>
      <c r="AE72" s="37"/>
    </row>
    <row r="73" spans="1:31" s="2" customFormat="1" ht="26.25" customHeight="1">
      <c r="A73" s="37"/>
      <c r="B73" s="38"/>
      <c r="C73" s="39"/>
      <c r="D73" s="39"/>
      <c r="E73" s="403" t="str">
        <f>E7</f>
        <v>STAVEBNÍ ÚPRAVY A PŘÍSTAVBA ČÁSTI OBJEKTU ZŠ V. HAVLA, PODĚBRADY</v>
      </c>
      <c r="F73" s="404"/>
      <c r="G73" s="404"/>
      <c r="H73" s="404"/>
      <c r="I73" s="39"/>
      <c r="J73" s="39"/>
      <c r="K73" s="39"/>
      <c r="L73" s="110"/>
      <c r="S73" s="37"/>
      <c r="T73" s="37"/>
      <c r="U73" s="37"/>
      <c r="V73" s="37"/>
      <c r="W73" s="37"/>
      <c r="X73" s="37"/>
      <c r="Y73" s="37"/>
      <c r="Z73" s="37"/>
      <c r="AA73" s="37"/>
      <c r="AB73" s="37"/>
      <c r="AC73" s="37"/>
      <c r="AD73" s="37"/>
      <c r="AE73" s="37"/>
    </row>
    <row r="74" spans="1:31" s="2" customFormat="1" ht="12" customHeight="1">
      <c r="A74" s="37"/>
      <c r="B74" s="38"/>
      <c r="C74" s="32" t="s">
        <v>129</v>
      </c>
      <c r="D74" s="39"/>
      <c r="E74" s="39"/>
      <c r="F74" s="39"/>
      <c r="G74" s="39"/>
      <c r="H74" s="39"/>
      <c r="I74" s="39"/>
      <c r="J74" s="39"/>
      <c r="K74" s="39"/>
      <c r="L74" s="110"/>
      <c r="S74" s="37"/>
      <c r="T74" s="37"/>
      <c r="U74" s="37"/>
      <c r="V74" s="37"/>
      <c r="W74" s="37"/>
      <c r="X74" s="37"/>
      <c r="Y74" s="37"/>
      <c r="Z74" s="37"/>
      <c r="AA74" s="37"/>
      <c r="AB74" s="37"/>
      <c r="AC74" s="37"/>
      <c r="AD74" s="37"/>
      <c r="AE74" s="37"/>
    </row>
    <row r="75" spans="1:31" s="2" customFormat="1" ht="16.5" customHeight="1">
      <c r="A75" s="37"/>
      <c r="B75" s="38"/>
      <c r="C75" s="39"/>
      <c r="D75" s="39"/>
      <c r="E75" s="391" t="str">
        <f>E9</f>
        <v>B - Zdravotechnika</v>
      </c>
      <c r="F75" s="402"/>
      <c r="G75" s="402"/>
      <c r="H75" s="402"/>
      <c r="I75" s="39"/>
      <c r="J75" s="39"/>
      <c r="K75" s="39"/>
      <c r="L75" s="110"/>
      <c r="S75" s="37"/>
      <c r="T75" s="37"/>
      <c r="U75" s="37"/>
      <c r="V75" s="37"/>
      <c r="W75" s="37"/>
      <c r="X75" s="37"/>
      <c r="Y75" s="37"/>
      <c r="Z75" s="37"/>
      <c r="AA75" s="37"/>
      <c r="AB75" s="37"/>
      <c r="AC75" s="37"/>
      <c r="AD75" s="37"/>
      <c r="AE75" s="37"/>
    </row>
    <row r="76" spans="1:31" s="2" customFormat="1" ht="6.9" customHeight="1">
      <c r="A76" s="37"/>
      <c r="B76" s="38"/>
      <c r="C76" s="39"/>
      <c r="D76" s="39"/>
      <c r="E76" s="39"/>
      <c r="F76" s="39"/>
      <c r="G76" s="39"/>
      <c r="H76" s="39"/>
      <c r="I76" s="39"/>
      <c r="J76" s="39"/>
      <c r="K76" s="39"/>
      <c r="L76" s="110"/>
      <c r="S76" s="37"/>
      <c r="T76" s="37"/>
      <c r="U76" s="37"/>
      <c r="V76" s="37"/>
      <c r="W76" s="37"/>
      <c r="X76" s="37"/>
      <c r="Y76" s="37"/>
      <c r="Z76" s="37"/>
      <c r="AA76" s="37"/>
      <c r="AB76" s="37"/>
      <c r="AC76" s="37"/>
      <c r="AD76" s="37"/>
      <c r="AE76" s="37"/>
    </row>
    <row r="77" spans="1:31" s="2" customFormat="1" ht="12" customHeight="1">
      <c r="A77" s="37"/>
      <c r="B77" s="38"/>
      <c r="C77" s="32" t="s">
        <v>21</v>
      </c>
      <c r="D77" s="39"/>
      <c r="E77" s="39"/>
      <c r="F77" s="30" t="str">
        <f>F12</f>
        <v>Poděbrady</v>
      </c>
      <c r="G77" s="39"/>
      <c r="H77" s="39"/>
      <c r="I77" s="32" t="s">
        <v>23</v>
      </c>
      <c r="J77" s="62" t="str">
        <f>IF(J12="","",J12)</f>
        <v>24. 7. 2026</v>
      </c>
      <c r="K77" s="39"/>
      <c r="L77" s="110"/>
      <c r="S77" s="37"/>
      <c r="T77" s="37"/>
      <c r="U77" s="37"/>
      <c r="V77" s="37"/>
      <c r="W77" s="37"/>
      <c r="X77" s="37"/>
      <c r="Y77" s="37"/>
      <c r="Z77" s="37"/>
      <c r="AA77" s="37"/>
      <c r="AB77" s="37"/>
      <c r="AC77" s="37"/>
      <c r="AD77" s="37"/>
      <c r="AE77" s="37"/>
    </row>
    <row r="78" spans="1:31" s="2" customFormat="1" ht="6.9" customHeight="1">
      <c r="A78" s="37"/>
      <c r="B78" s="38"/>
      <c r="C78" s="39"/>
      <c r="D78" s="39"/>
      <c r="E78" s="39"/>
      <c r="F78" s="39"/>
      <c r="G78" s="39"/>
      <c r="H78" s="39"/>
      <c r="I78" s="39"/>
      <c r="J78" s="39"/>
      <c r="K78" s="39"/>
      <c r="L78" s="110"/>
      <c r="S78" s="37"/>
      <c r="T78" s="37"/>
      <c r="U78" s="37"/>
      <c r="V78" s="37"/>
      <c r="W78" s="37"/>
      <c r="X78" s="37"/>
      <c r="Y78" s="37"/>
      <c r="Z78" s="37"/>
      <c r="AA78" s="37"/>
      <c r="AB78" s="37"/>
      <c r="AC78" s="37"/>
      <c r="AD78" s="37"/>
      <c r="AE78" s="37"/>
    </row>
    <row r="79" spans="1:31" s="2" customFormat="1" ht="40.049999999999997" customHeight="1">
      <c r="A79" s="37"/>
      <c r="B79" s="38"/>
      <c r="C79" s="32" t="s">
        <v>25</v>
      </c>
      <c r="D79" s="39"/>
      <c r="E79" s="39"/>
      <c r="F79" s="30" t="str">
        <f>E15</f>
        <v>MĚSTO PODĚBRADY, JIŘÍHO NÁMĚSTÍ 20/1</v>
      </c>
      <c r="G79" s="39"/>
      <c r="H79" s="39"/>
      <c r="I79" s="32" t="s">
        <v>33</v>
      </c>
      <c r="J79" s="35" t="str">
        <f>E21</f>
        <v>AZ PROJECT spol. s r.o., Plynárenská 830, Kolín</v>
      </c>
      <c r="K79" s="39"/>
      <c r="L79" s="110"/>
      <c r="S79" s="37"/>
      <c r="T79" s="37"/>
      <c r="U79" s="37"/>
      <c r="V79" s="37"/>
      <c r="W79" s="37"/>
      <c r="X79" s="37"/>
      <c r="Y79" s="37"/>
      <c r="Z79" s="37"/>
      <c r="AA79" s="37"/>
      <c r="AB79" s="37"/>
      <c r="AC79" s="37"/>
      <c r="AD79" s="37"/>
      <c r="AE79" s="37"/>
    </row>
    <row r="80" spans="1:31" s="2" customFormat="1" ht="15.15" customHeight="1">
      <c r="A80" s="37"/>
      <c r="B80" s="38"/>
      <c r="C80" s="32" t="s">
        <v>31</v>
      </c>
      <c r="D80" s="39"/>
      <c r="E80" s="39"/>
      <c r="F80" s="30" t="str">
        <f>IF(E18="","",E18)</f>
        <v>Vyplň údaj</v>
      </c>
      <c r="G80" s="39"/>
      <c r="H80" s="39"/>
      <c r="I80" s="32" t="s">
        <v>38</v>
      </c>
      <c r="J80" s="35" t="str">
        <f>E24</f>
        <v>Ing. Luboš Michalec</v>
      </c>
      <c r="K80" s="39"/>
      <c r="L80" s="110"/>
      <c r="S80" s="37"/>
      <c r="T80" s="37"/>
      <c r="U80" s="37"/>
      <c r="V80" s="37"/>
      <c r="W80" s="37"/>
      <c r="X80" s="37"/>
      <c r="Y80" s="37"/>
      <c r="Z80" s="37"/>
      <c r="AA80" s="37"/>
      <c r="AB80" s="37"/>
      <c r="AC80" s="37"/>
      <c r="AD80" s="37"/>
      <c r="AE80" s="37"/>
    </row>
    <row r="81" spans="1:65" s="2" customFormat="1" ht="10.35" customHeight="1">
      <c r="A81" s="37"/>
      <c r="B81" s="38"/>
      <c r="C81" s="39"/>
      <c r="D81" s="39"/>
      <c r="E81" s="39"/>
      <c r="F81" s="39"/>
      <c r="G81" s="39"/>
      <c r="H81" s="39"/>
      <c r="I81" s="39"/>
      <c r="J81" s="39"/>
      <c r="K81" s="39"/>
      <c r="L81" s="110"/>
      <c r="S81" s="37"/>
      <c r="T81" s="37"/>
      <c r="U81" s="37"/>
      <c r="V81" s="37"/>
      <c r="W81" s="37"/>
      <c r="X81" s="37"/>
      <c r="Y81" s="37"/>
      <c r="Z81" s="37"/>
      <c r="AA81" s="37"/>
      <c r="AB81" s="37"/>
      <c r="AC81" s="37"/>
      <c r="AD81" s="37"/>
      <c r="AE81" s="37"/>
    </row>
    <row r="82" spans="1:65" s="11" customFormat="1" ht="29.25" customHeight="1">
      <c r="A82" s="150"/>
      <c r="B82" s="151"/>
      <c r="C82" s="152" t="s">
        <v>160</v>
      </c>
      <c r="D82" s="153" t="s">
        <v>63</v>
      </c>
      <c r="E82" s="153" t="s">
        <v>59</v>
      </c>
      <c r="F82" s="153" t="s">
        <v>60</v>
      </c>
      <c r="G82" s="153" t="s">
        <v>161</v>
      </c>
      <c r="H82" s="153" t="s">
        <v>162</v>
      </c>
      <c r="I82" s="153" t="s">
        <v>163</v>
      </c>
      <c r="J82" s="153" t="s">
        <v>133</v>
      </c>
      <c r="K82" s="154" t="s">
        <v>164</v>
      </c>
      <c r="L82" s="155"/>
      <c r="M82" s="71" t="s">
        <v>19</v>
      </c>
      <c r="N82" s="72" t="s">
        <v>48</v>
      </c>
      <c r="O82" s="72" t="s">
        <v>165</v>
      </c>
      <c r="P82" s="72" t="s">
        <v>166</v>
      </c>
      <c r="Q82" s="72" t="s">
        <v>167</v>
      </c>
      <c r="R82" s="72" t="s">
        <v>168</v>
      </c>
      <c r="S82" s="72" t="s">
        <v>169</v>
      </c>
      <c r="T82" s="73" t="s">
        <v>170</v>
      </c>
      <c r="U82" s="150"/>
      <c r="V82" s="150"/>
      <c r="W82" s="150"/>
      <c r="X82" s="150"/>
      <c r="Y82" s="150"/>
      <c r="Z82" s="150"/>
      <c r="AA82" s="150"/>
      <c r="AB82" s="150"/>
      <c r="AC82" s="150"/>
      <c r="AD82" s="150"/>
      <c r="AE82" s="150"/>
    </row>
    <row r="83" spans="1:65" s="2" customFormat="1" ht="22.8" customHeight="1">
      <c r="A83" s="37"/>
      <c r="B83" s="38"/>
      <c r="C83" s="78" t="s">
        <v>171</v>
      </c>
      <c r="D83" s="39"/>
      <c r="E83" s="39"/>
      <c r="F83" s="39"/>
      <c r="G83" s="39"/>
      <c r="H83" s="39"/>
      <c r="I83" s="39"/>
      <c r="J83" s="156">
        <f>BK83</f>
        <v>0</v>
      </c>
      <c r="K83" s="39"/>
      <c r="L83" s="42"/>
      <c r="M83" s="74"/>
      <c r="N83" s="157"/>
      <c r="O83" s="75"/>
      <c r="P83" s="158">
        <f>P84</f>
        <v>0</v>
      </c>
      <c r="Q83" s="75"/>
      <c r="R83" s="158">
        <f>R84</f>
        <v>0</v>
      </c>
      <c r="S83" s="75"/>
      <c r="T83" s="159">
        <f>T84</f>
        <v>0</v>
      </c>
      <c r="U83" s="37"/>
      <c r="V83" s="37"/>
      <c r="W83" s="37"/>
      <c r="X83" s="37"/>
      <c r="Y83" s="37"/>
      <c r="Z83" s="37"/>
      <c r="AA83" s="37"/>
      <c r="AB83" s="37"/>
      <c r="AC83" s="37"/>
      <c r="AD83" s="37"/>
      <c r="AE83" s="37"/>
      <c r="AT83" s="20" t="s">
        <v>77</v>
      </c>
      <c r="AU83" s="20" t="s">
        <v>134</v>
      </c>
      <c r="BK83" s="160">
        <f>BK84</f>
        <v>0</v>
      </c>
    </row>
    <row r="84" spans="1:65" s="12" customFormat="1" ht="25.95" customHeight="1">
      <c r="B84" s="161"/>
      <c r="C84" s="162"/>
      <c r="D84" s="163" t="s">
        <v>77</v>
      </c>
      <c r="E84" s="164" t="s">
        <v>1518</v>
      </c>
      <c r="F84" s="164" t="s">
        <v>90</v>
      </c>
      <c r="G84" s="162"/>
      <c r="H84" s="162"/>
      <c r="I84" s="165"/>
      <c r="J84" s="166">
        <f>BK84</f>
        <v>0</v>
      </c>
      <c r="K84" s="162"/>
      <c r="L84" s="167"/>
      <c r="M84" s="168"/>
      <c r="N84" s="169"/>
      <c r="O84" s="169"/>
      <c r="P84" s="170">
        <f>P85+P95+P104</f>
        <v>0</v>
      </c>
      <c r="Q84" s="169"/>
      <c r="R84" s="170">
        <f>R85+R95+R104</f>
        <v>0</v>
      </c>
      <c r="S84" s="169"/>
      <c r="T84" s="171">
        <f>T85+T95+T104</f>
        <v>0</v>
      </c>
      <c r="AR84" s="172" t="s">
        <v>88</v>
      </c>
      <c r="AT84" s="173" t="s">
        <v>77</v>
      </c>
      <c r="AU84" s="173" t="s">
        <v>78</v>
      </c>
      <c r="AY84" s="172" t="s">
        <v>174</v>
      </c>
      <c r="BK84" s="174">
        <f>BK85+BK95+BK104</f>
        <v>0</v>
      </c>
    </row>
    <row r="85" spans="1:65" s="12" customFormat="1" ht="22.8" customHeight="1">
      <c r="B85" s="161"/>
      <c r="C85" s="162"/>
      <c r="D85" s="163" t="s">
        <v>77</v>
      </c>
      <c r="E85" s="175" t="s">
        <v>1519</v>
      </c>
      <c r="F85" s="175" t="s">
        <v>1520</v>
      </c>
      <c r="G85" s="162"/>
      <c r="H85" s="162"/>
      <c r="I85" s="165"/>
      <c r="J85" s="176">
        <f>BK85</f>
        <v>0</v>
      </c>
      <c r="K85" s="162"/>
      <c r="L85" s="167"/>
      <c r="M85" s="168"/>
      <c r="N85" s="169"/>
      <c r="O85" s="169"/>
      <c r="P85" s="170">
        <f>SUM(P86:P94)</f>
        <v>0</v>
      </c>
      <c r="Q85" s="169"/>
      <c r="R85" s="170">
        <f>SUM(R86:R94)</f>
        <v>0</v>
      </c>
      <c r="S85" s="169"/>
      <c r="T85" s="171">
        <f>SUM(T86:T94)</f>
        <v>0</v>
      </c>
      <c r="AR85" s="172" t="s">
        <v>88</v>
      </c>
      <c r="AT85" s="173" t="s">
        <v>77</v>
      </c>
      <c r="AU85" s="173" t="s">
        <v>86</v>
      </c>
      <c r="AY85" s="172" t="s">
        <v>174</v>
      </c>
      <c r="BK85" s="174">
        <f>SUM(BK86:BK94)</f>
        <v>0</v>
      </c>
    </row>
    <row r="86" spans="1:65" s="2" customFormat="1" ht="16.5" customHeight="1">
      <c r="A86" s="37"/>
      <c r="B86" s="38"/>
      <c r="C86" s="177" t="s">
        <v>86</v>
      </c>
      <c r="D86" s="177" t="s">
        <v>176</v>
      </c>
      <c r="E86" s="178" t="s">
        <v>1521</v>
      </c>
      <c r="F86" s="179" t="s">
        <v>1522</v>
      </c>
      <c r="G86" s="180" t="s">
        <v>236</v>
      </c>
      <c r="H86" s="181">
        <v>14</v>
      </c>
      <c r="I86" s="182"/>
      <c r="J86" s="183">
        <f t="shared" ref="J86:J94" si="0">ROUND(I86*H86,2)</f>
        <v>0</v>
      </c>
      <c r="K86" s="179" t="s">
        <v>19</v>
      </c>
      <c r="L86" s="42"/>
      <c r="M86" s="184" t="s">
        <v>19</v>
      </c>
      <c r="N86" s="185" t="s">
        <v>49</v>
      </c>
      <c r="O86" s="67"/>
      <c r="P86" s="186">
        <f t="shared" ref="P86:P94" si="1">O86*H86</f>
        <v>0</v>
      </c>
      <c r="Q86" s="186">
        <v>0</v>
      </c>
      <c r="R86" s="186">
        <f t="shared" ref="R86:R94" si="2">Q86*H86</f>
        <v>0</v>
      </c>
      <c r="S86" s="186">
        <v>0</v>
      </c>
      <c r="T86" s="187">
        <f t="shared" ref="T86:T94" si="3">S86*H86</f>
        <v>0</v>
      </c>
      <c r="U86" s="37"/>
      <c r="V86" s="37"/>
      <c r="W86" s="37"/>
      <c r="X86" s="37"/>
      <c r="Y86" s="37"/>
      <c r="Z86" s="37"/>
      <c r="AA86" s="37"/>
      <c r="AB86" s="37"/>
      <c r="AC86" s="37"/>
      <c r="AD86" s="37"/>
      <c r="AE86" s="37"/>
      <c r="AR86" s="188" t="s">
        <v>267</v>
      </c>
      <c r="AT86" s="188" t="s">
        <v>176</v>
      </c>
      <c r="AU86" s="188" t="s">
        <v>88</v>
      </c>
      <c r="AY86" s="20" t="s">
        <v>174</v>
      </c>
      <c r="BE86" s="189">
        <f t="shared" ref="BE86:BE94" si="4">IF(N86="základní",J86,0)</f>
        <v>0</v>
      </c>
      <c r="BF86" s="189">
        <f t="shared" ref="BF86:BF94" si="5">IF(N86="snížená",J86,0)</f>
        <v>0</v>
      </c>
      <c r="BG86" s="189">
        <f t="shared" ref="BG86:BG94" si="6">IF(N86="zákl. přenesená",J86,0)</f>
        <v>0</v>
      </c>
      <c r="BH86" s="189">
        <f t="shared" ref="BH86:BH94" si="7">IF(N86="sníž. přenesená",J86,0)</f>
        <v>0</v>
      </c>
      <c r="BI86" s="189">
        <f t="shared" ref="BI86:BI94" si="8">IF(N86="nulová",J86,0)</f>
        <v>0</v>
      </c>
      <c r="BJ86" s="20" t="s">
        <v>86</v>
      </c>
      <c r="BK86" s="189">
        <f t="shared" ref="BK86:BK94" si="9">ROUND(I86*H86,2)</f>
        <v>0</v>
      </c>
      <c r="BL86" s="20" t="s">
        <v>267</v>
      </c>
      <c r="BM86" s="188" t="s">
        <v>1523</v>
      </c>
    </row>
    <row r="87" spans="1:65" s="2" customFormat="1" ht="16.5" customHeight="1">
      <c r="A87" s="37"/>
      <c r="B87" s="38"/>
      <c r="C87" s="177" t="s">
        <v>88</v>
      </c>
      <c r="D87" s="177" t="s">
        <v>176</v>
      </c>
      <c r="E87" s="178" t="s">
        <v>1524</v>
      </c>
      <c r="F87" s="179" t="s">
        <v>1525</v>
      </c>
      <c r="G87" s="180" t="s">
        <v>236</v>
      </c>
      <c r="H87" s="181">
        <v>5</v>
      </c>
      <c r="I87" s="182"/>
      <c r="J87" s="183">
        <f t="shared" si="0"/>
        <v>0</v>
      </c>
      <c r="K87" s="179" t="s">
        <v>19</v>
      </c>
      <c r="L87" s="42"/>
      <c r="M87" s="184" t="s">
        <v>19</v>
      </c>
      <c r="N87" s="185" t="s">
        <v>49</v>
      </c>
      <c r="O87" s="67"/>
      <c r="P87" s="186">
        <f t="shared" si="1"/>
        <v>0</v>
      </c>
      <c r="Q87" s="186">
        <v>0</v>
      </c>
      <c r="R87" s="186">
        <f t="shared" si="2"/>
        <v>0</v>
      </c>
      <c r="S87" s="186">
        <v>0</v>
      </c>
      <c r="T87" s="187">
        <f t="shared" si="3"/>
        <v>0</v>
      </c>
      <c r="U87" s="37"/>
      <c r="V87" s="37"/>
      <c r="W87" s="37"/>
      <c r="X87" s="37"/>
      <c r="Y87" s="37"/>
      <c r="Z87" s="37"/>
      <c r="AA87" s="37"/>
      <c r="AB87" s="37"/>
      <c r="AC87" s="37"/>
      <c r="AD87" s="37"/>
      <c r="AE87" s="37"/>
      <c r="AR87" s="188" t="s">
        <v>267</v>
      </c>
      <c r="AT87" s="188" t="s">
        <v>176</v>
      </c>
      <c r="AU87" s="188" t="s">
        <v>88</v>
      </c>
      <c r="AY87" s="20" t="s">
        <v>174</v>
      </c>
      <c r="BE87" s="189">
        <f t="shared" si="4"/>
        <v>0</v>
      </c>
      <c r="BF87" s="189">
        <f t="shared" si="5"/>
        <v>0</v>
      </c>
      <c r="BG87" s="189">
        <f t="shared" si="6"/>
        <v>0</v>
      </c>
      <c r="BH87" s="189">
        <f t="shared" si="7"/>
        <v>0</v>
      </c>
      <c r="BI87" s="189">
        <f t="shared" si="8"/>
        <v>0</v>
      </c>
      <c r="BJ87" s="20" t="s">
        <v>86</v>
      </c>
      <c r="BK87" s="189">
        <f t="shared" si="9"/>
        <v>0</v>
      </c>
      <c r="BL87" s="20" t="s">
        <v>267</v>
      </c>
      <c r="BM87" s="188" t="s">
        <v>1526</v>
      </c>
    </row>
    <row r="88" spans="1:65" s="2" customFormat="1" ht="16.5" customHeight="1">
      <c r="A88" s="37"/>
      <c r="B88" s="38"/>
      <c r="C88" s="177" t="s">
        <v>190</v>
      </c>
      <c r="D88" s="177" t="s">
        <v>176</v>
      </c>
      <c r="E88" s="178" t="s">
        <v>1527</v>
      </c>
      <c r="F88" s="179" t="s">
        <v>1528</v>
      </c>
      <c r="G88" s="180" t="s">
        <v>236</v>
      </c>
      <c r="H88" s="181">
        <v>4</v>
      </c>
      <c r="I88" s="182"/>
      <c r="J88" s="183">
        <f t="shared" si="0"/>
        <v>0</v>
      </c>
      <c r="K88" s="179" t="s">
        <v>19</v>
      </c>
      <c r="L88" s="42"/>
      <c r="M88" s="184" t="s">
        <v>19</v>
      </c>
      <c r="N88" s="185" t="s">
        <v>49</v>
      </c>
      <c r="O88" s="67"/>
      <c r="P88" s="186">
        <f t="shared" si="1"/>
        <v>0</v>
      </c>
      <c r="Q88" s="186">
        <v>0</v>
      </c>
      <c r="R88" s="186">
        <f t="shared" si="2"/>
        <v>0</v>
      </c>
      <c r="S88" s="186">
        <v>0</v>
      </c>
      <c r="T88" s="187">
        <f t="shared" si="3"/>
        <v>0</v>
      </c>
      <c r="U88" s="37"/>
      <c r="V88" s="37"/>
      <c r="W88" s="37"/>
      <c r="X88" s="37"/>
      <c r="Y88" s="37"/>
      <c r="Z88" s="37"/>
      <c r="AA88" s="37"/>
      <c r="AB88" s="37"/>
      <c r="AC88" s="37"/>
      <c r="AD88" s="37"/>
      <c r="AE88" s="37"/>
      <c r="AR88" s="188" t="s">
        <v>267</v>
      </c>
      <c r="AT88" s="188" t="s">
        <v>176</v>
      </c>
      <c r="AU88" s="188" t="s">
        <v>88</v>
      </c>
      <c r="AY88" s="20" t="s">
        <v>174</v>
      </c>
      <c r="BE88" s="189">
        <f t="shared" si="4"/>
        <v>0</v>
      </c>
      <c r="BF88" s="189">
        <f t="shared" si="5"/>
        <v>0</v>
      </c>
      <c r="BG88" s="189">
        <f t="shared" si="6"/>
        <v>0</v>
      </c>
      <c r="BH88" s="189">
        <f t="shared" si="7"/>
        <v>0</v>
      </c>
      <c r="BI88" s="189">
        <f t="shared" si="8"/>
        <v>0</v>
      </c>
      <c r="BJ88" s="20" t="s">
        <v>86</v>
      </c>
      <c r="BK88" s="189">
        <f t="shared" si="9"/>
        <v>0</v>
      </c>
      <c r="BL88" s="20" t="s">
        <v>267</v>
      </c>
      <c r="BM88" s="188" t="s">
        <v>1529</v>
      </c>
    </row>
    <row r="89" spans="1:65" s="2" customFormat="1" ht="16.5" customHeight="1">
      <c r="A89" s="37"/>
      <c r="B89" s="38"/>
      <c r="C89" s="177" t="s">
        <v>181</v>
      </c>
      <c r="D89" s="177" t="s">
        <v>176</v>
      </c>
      <c r="E89" s="178" t="s">
        <v>1530</v>
      </c>
      <c r="F89" s="179" t="s">
        <v>1531</v>
      </c>
      <c r="G89" s="180" t="s">
        <v>236</v>
      </c>
      <c r="H89" s="181">
        <v>5</v>
      </c>
      <c r="I89" s="182"/>
      <c r="J89" s="183">
        <f t="shared" si="0"/>
        <v>0</v>
      </c>
      <c r="K89" s="179" t="s">
        <v>19</v>
      </c>
      <c r="L89" s="42"/>
      <c r="M89" s="184" t="s">
        <v>19</v>
      </c>
      <c r="N89" s="185" t="s">
        <v>49</v>
      </c>
      <c r="O89" s="67"/>
      <c r="P89" s="186">
        <f t="shared" si="1"/>
        <v>0</v>
      </c>
      <c r="Q89" s="186">
        <v>0</v>
      </c>
      <c r="R89" s="186">
        <f t="shared" si="2"/>
        <v>0</v>
      </c>
      <c r="S89" s="186">
        <v>0</v>
      </c>
      <c r="T89" s="187">
        <f t="shared" si="3"/>
        <v>0</v>
      </c>
      <c r="U89" s="37"/>
      <c r="V89" s="37"/>
      <c r="W89" s="37"/>
      <c r="X89" s="37"/>
      <c r="Y89" s="37"/>
      <c r="Z89" s="37"/>
      <c r="AA89" s="37"/>
      <c r="AB89" s="37"/>
      <c r="AC89" s="37"/>
      <c r="AD89" s="37"/>
      <c r="AE89" s="37"/>
      <c r="AR89" s="188" t="s">
        <v>267</v>
      </c>
      <c r="AT89" s="188" t="s">
        <v>176</v>
      </c>
      <c r="AU89" s="188" t="s">
        <v>88</v>
      </c>
      <c r="AY89" s="20" t="s">
        <v>174</v>
      </c>
      <c r="BE89" s="189">
        <f t="shared" si="4"/>
        <v>0</v>
      </c>
      <c r="BF89" s="189">
        <f t="shared" si="5"/>
        <v>0</v>
      </c>
      <c r="BG89" s="189">
        <f t="shared" si="6"/>
        <v>0</v>
      </c>
      <c r="BH89" s="189">
        <f t="shared" si="7"/>
        <v>0</v>
      </c>
      <c r="BI89" s="189">
        <f t="shared" si="8"/>
        <v>0</v>
      </c>
      <c r="BJ89" s="20" t="s">
        <v>86</v>
      </c>
      <c r="BK89" s="189">
        <f t="shared" si="9"/>
        <v>0</v>
      </c>
      <c r="BL89" s="20" t="s">
        <v>267</v>
      </c>
      <c r="BM89" s="188" t="s">
        <v>1532</v>
      </c>
    </row>
    <row r="90" spans="1:65" s="2" customFormat="1" ht="21.75" customHeight="1">
      <c r="A90" s="37"/>
      <c r="B90" s="38"/>
      <c r="C90" s="177" t="s">
        <v>205</v>
      </c>
      <c r="D90" s="177" t="s">
        <v>176</v>
      </c>
      <c r="E90" s="178" t="s">
        <v>1533</v>
      </c>
      <c r="F90" s="179" t="s">
        <v>1534</v>
      </c>
      <c r="G90" s="180" t="s">
        <v>236</v>
      </c>
      <c r="H90" s="181">
        <v>6</v>
      </c>
      <c r="I90" s="182"/>
      <c r="J90" s="183">
        <f t="shared" si="0"/>
        <v>0</v>
      </c>
      <c r="K90" s="179" t="s">
        <v>19</v>
      </c>
      <c r="L90" s="42"/>
      <c r="M90" s="184" t="s">
        <v>19</v>
      </c>
      <c r="N90" s="185" t="s">
        <v>49</v>
      </c>
      <c r="O90" s="67"/>
      <c r="P90" s="186">
        <f t="shared" si="1"/>
        <v>0</v>
      </c>
      <c r="Q90" s="186">
        <v>0</v>
      </c>
      <c r="R90" s="186">
        <f t="shared" si="2"/>
        <v>0</v>
      </c>
      <c r="S90" s="186">
        <v>0</v>
      </c>
      <c r="T90" s="187">
        <f t="shared" si="3"/>
        <v>0</v>
      </c>
      <c r="U90" s="37"/>
      <c r="V90" s="37"/>
      <c r="W90" s="37"/>
      <c r="X90" s="37"/>
      <c r="Y90" s="37"/>
      <c r="Z90" s="37"/>
      <c r="AA90" s="37"/>
      <c r="AB90" s="37"/>
      <c r="AC90" s="37"/>
      <c r="AD90" s="37"/>
      <c r="AE90" s="37"/>
      <c r="AR90" s="188" t="s">
        <v>267</v>
      </c>
      <c r="AT90" s="188" t="s">
        <v>176</v>
      </c>
      <c r="AU90" s="188" t="s">
        <v>88</v>
      </c>
      <c r="AY90" s="20" t="s">
        <v>174</v>
      </c>
      <c r="BE90" s="189">
        <f t="shared" si="4"/>
        <v>0</v>
      </c>
      <c r="BF90" s="189">
        <f t="shared" si="5"/>
        <v>0</v>
      </c>
      <c r="BG90" s="189">
        <f t="shared" si="6"/>
        <v>0</v>
      </c>
      <c r="BH90" s="189">
        <f t="shared" si="7"/>
        <v>0</v>
      </c>
      <c r="BI90" s="189">
        <f t="shared" si="8"/>
        <v>0</v>
      </c>
      <c r="BJ90" s="20" t="s">
        <v>86</v>
      </c>
      <c r="BK90" s="189">
        <f t="shared" si="9"/>
        <v>0</v>
      </c>
      <c r="BL90" s="20" t="s">
        <v>267</v>
      </c>
      <c r="BM90" s="188" t="s">
        <v>1535</v>
      </c>
    </row>
    <row r="91" spans="1:65" s="2" customFormat="1" ht="16.5" customHeight="1">
      <c r="A91" s="37"/>
      <c r="B91" s="38"/>
      <c r="C91" s="177" t="s">
        <v>212</v>
      </c>
      <c r="D91" s="177" t="s">
        <v>176</v>
      </c>
      <c r="E91" s="178" t="s">
        <v>1536</v>
      </c>
      <c r="F91" s="179" t="s">
        <v>1537</v>
      </c>
      <c r="G91" s="180" t="s">
        <v>236</v>
      </c>
      <c r="H91" s="181">
        <v>2</v>
      </c>
      <c r="I91" s="182"/>
      <c r="J91" s="183">
        <f t="shared" si="0"/>
        <v>0</v>
      </c>
      <c r="K91" s="179" t="s">
        <v>19</v>
      </c>
      <c r="L91" s="42"/>
      <c r="M91" s="184" t="s">
        <v>19</v>
      </c>
      <c r="N91" s="185" t="s">
        <v>49</v>
      </c>
      <c r="O91" s="67"/>
      <c r="P91" s="186">
        <f t="shared" si="1"/>
        <v>0</v>
      </c>
      <c r="Q91" s="186">
        <v>0</v>
      </c>
      <c r="R91" s="186">
        <f t="shared" si="2"/>
        <v>0</v>
      </c>
      <c r="S91" s="186">
        <v>0</v>
      </c>
      <c r="T91" s="187">
        <f t="shared" si="3"/>
        <v>0</v>
      </c>
      <c r="U91" s="37"/>
      <c r="V91" s="37"/>
      <c r="W91" s="37"/>
      <c r="X91" s="37"/>
      <c r="Y91" s="37"/>
      <c r="Z91" s="37"/>
      <c r="AA91" s="37"/>
      <c r="AB91" s="37"/>
      <c r="AC91" s="37"/>
      <c r="AD91" s="37"/>
      <c r="AE91" s="37"/>
      <c r="AR91" s="188" t="s">
        <v>267</v>
      </c>
      <c r="AT91" s="188" t="s">
        <v>176</v>
      </c>
      <c r="AU91" s="188" t="s">
        <v>88</v>
      </c>
      <c r="AY91" s="20" t="s">
        <v>174</v>
      </c>
      <c r="BE91" s="189">
        <f t="shared" si="4"/>
        <v>0</v>
      </c>
      <c r="BF91" s="189">
        <f t="shared" si="5"/>
        <v>0</v>
      </c>
      <c r="BG91" s="189">
        <f t="shared" si="6"/>
        <v>0</v>
      </c>
      <c r="BH91" s="189">
        <f t="shared" si="7"/>
        <v>0</v>
      </c>
      <c r="BI91" s="189">
        <f t="shared" si="8"/>
        <v>0</v>
      </c>
      <c r="BJ91" s="20" t="s">
        <v>86</v>
      </c>
      <c r="BK91" s="189">
        <f t="shared" si="9"/>
        <v>0</v>
      </c>
      <c r="BL91" s="20" t="s">
        <v>267</v>
      </c>
      <c r="BM91" s="188" t="s">
        <v>1538</v>
      </c>
    </row>
    <row r="92" spans="1:65" s="2" customFormat="1" ht="16.5" customHeight="1">
      <c r="A92" s="37"/>
      <c r="B92" s="38"/>
      <c r="C92" s="177" t="s">
        <v>217</v>
      </c>
      <c r="D92" s="177" t="s">
        <v>176</v>
      </c>
      <c r="E92" s="178" t="s">
        <v>1539</v>
      </c>
      <c r="F92" s="179" t="s">
        <v>1540</v>
      </c>
      <c r="G92" s="180" t="s">
        <v>229</v>
      </c>
      <c r="H92" s="181">
        <v>1</v>
      </c>
      <c r="I92" s="182"/>
      <c r="J92" s="183">
        <f t="shared" si="0"/>
        <v>0</v>
      </c>
      <c r="K92" s="179" t="s">
        <v>19</v>
      </c>
      <c r="L92" s="42"/>
      <c r="M92" s="184" t="s">
        <v>19</v>
      </c>
      <c r="N92" s="185" t="s">
        <v>49</v>
      </c>
      <c r="O92" s="67"/>
      <c r="P92" s="186">
        <f t="shared" si="1"/>
        <v>0</v>
      </c>
      <c r="Q92" s="186">
        <v>0</v>
      </c>
      <c r="R92" s="186">
        <f t="shared" si="2"/>
        <v>0</v>
      </c>
      <c r="S92" s="186">
        <v>0</v>
      </c>
      <c r="T92" s="187">
        <f t="shared" si="3"/>
        <v>0</v>
      </c>
      <c r="U92" s="37"/>
      <c r="V92" s="37"/>
      <c r="W92" s="37"/>
      <c r="X92" s="37"/>
      <c r="Y92" s="37"/>
      <c r="Z92" s="37"/>
      <c r="AA92" s="37"/>
      <c r="AB92" s="37"/>
      <c r="AC92" s="37"/>
      <c r="AD92" s="37"/>
      <c r="AE92" s="37"/>
      <c r="AR92" s="188" t="s">
        <v>267</v>
      </c>
      <c r="AT92" s="188" t="s">
        <v>176</v>
      </c>
      <c r="AU92" s="188" t="s">
        <v>88</v>
      </c>
      <c r="AY92" s="20" t="s">
        <v>174</v>
      </c>
      <c r="BE92" s="189">
        <f t="shared" si="4"/>
        <v>0</v>
      </c>
      <c r="BF92" s="189">
        <f t="shared" si="5"/>
        <v>0</v>
      </c>
      <c r="BG92" s="189">
        <f t="shared" si="6"/>
        <v>0</v>
      </c>
      <c r="BH92" s="189">
        <f t="shared" si="7"/>
        <v>0</v>
      </c>
      <c r="BI92" s="189">
        <f t="shared" si="8"/>
        <v>0</v>
      </c>
      <c r="BJ92" s="20" t="s">
        <v>86</v>
      </c>
      <c r="BK92" s="189">
        <f t="shared" si="9"/>
        <v>0</v>
      </c>
      <c r="BL92" s="20" t="s">
        <v>267</v>
      </c>
      <c r="BM92" s="188" t="s">
        <v>1541</v>
      </c>
    </row>
    <row r="93" spans="1:65" s="2" customFormat="1" ht="16.5" customHeight="1">
      <c r="A93" s="37"/>
      <c r="B93" s="38"/>
      <c r="C93" s="177" t="s">
        <v>226</v>
      </c>
      <c r="D93" s="177" t="s">
        <v>176</v>
      </c>
      <c r="E93" s="178" t="s">
        <v>1542</v>
      </c>
      <c r="F93" s="179" t="s">
        <v>1543</v>
      </c>
      <c r="G93" s="180" t="s">
        <v>229</v>
      </c>
      <c r="H93" s="181">
        <v>1</v>
      </c>
      <c r="I93" s="182"/>
      <c r="J93" s="183">
        <f t="shared" si="0"/>
        <v>0</v>
      </c>
      <c r="K93" s="179" t="s">
        <v>19</v>
      </c>
      <c r="L93" s="42"/>
      <c r="M93" s="184" t="s">
        <v>19</v>
      </c>
      <c r="N93" s="185" t="s">
        <v>49</v>
      </c>
      <c r="O93" s="67"/>
      <c r="P93" s="186">
        <f t="shared" si="1"/>
        <v>0</v>
      </c>
      <c r="Q93" s="186">
        <v>0</v>
      </c>
      <c r="R93" s="186">
        <f t="shared" si="2"/>
        <v>0</v>
      </c>
      <c r="S93" s="186">
        <v>0</v>
      </c>
      <c r="T93" s="187">
        <f t="shared" si="3"/>
        <v>0</v>
      </c>
      <c r="U93" s="37"/>
      <c r="V93" s="37"/>
      <c r="W93" s="37"/>
      <c r="X93" s="37"/>
      <c r="Y93" s="37"/>
      <c r="Z93" s="37"/>
      <c r="AA93" s="37"/>
      <c r="AB93" s="37"/>
      <c r="AC93" s="37"/>
      <c r="AD93" s="37"/>
      <c r="AE93" s="37"/>
      <c r="AR93" s="188" t="s">
        <v>267</v>
      </c>
      <c r="AT93" s="188" t="s">
        <v>176</v>
      </c>
      <c r="AU93" s="188" t="s">
        <v>88</v>
      </c>
      <c r="AY93" s="20" t="s">
        <v>174</v>
      </c>
      <c r="BE93" s="189">
        <f t="shared" si="4"/>
        <v>0</v>
      </c>
      <c r="BF93" s="189">
        <f t="shared" si="5"/>
        <v>0</v>
      </c>
      <c r="BG93" s="189">
        <f t="shared" si="6"/>
        <v>0</v>
      </c>
      <c r="BH93" s="189">
        <f t="shared" si="7"/>
        <v>0</v>
      </c>
      <c r="BI93" s="189">
        <f t="shared" si="8"/>
        <v>0</v>
      </c>
      <c r="BJ93" s="20" t="s">
        <v>86</v>
      </c>
      <c r="BK93" s="189">
        <f t="shared" si="9"/>
        <v>0</v>
      </c>
      <c r="BL93" s="20" t="s">
        <v>267</v>
      </c>
      <c r="BM93" s="188" t="s">
        <v>1544</v>
      </c>
    </row>
    <row r="94" spans="1:65" s="2" customFormat="1" ht="16.5" customHeight="1">
      <c r="A94" s="37"/>
      <c r="B94" s="38"/>
      <c r="C94" s="177" t="s">
        <v>232</v>
      </c>
      <c r="D94" s="177" t="s">
        <v>176</v>
      </c>
      <c r="E94" s="178" t="s">
        <v>1545</v>
      </c>
      <c r="F94" s="179" t="s">
        <v>1546</v>
      </c>
      <c r="G94" s="180" t="s">
        <v>236</v>
      </c>
      <c r="H94" s="181">
        <v>34</v>
      </c>
      <c r="I94" s="182"/>
      <c r="J94" s="183">
        <f t="shared" si="0"/>
        <v>0</v>
      </c>
      <c r="K94" s="179" t="s">
        <v>19</v>
      </c>
      <c r="L94" s="42"/>
      <c r="M94" s="184" t="s">
        <v>19</v>
      </c>
      <c r="N94" s="185" t="s">
        <v>49</v>
      </c>
      <c r="O94" s="67"/>
      <c r="P94" s="186">
        <f t="shared" si="1"/>
        <v>0</v>
      </c>
      <c r="Q94" s="186">
        <v>0</v>
      </c>
      <c r="R94" s="186">
        <f t="shared" si="2"/>
        <v>0</v>
      </c>
      <c r="S94" s="186">
        <v>0</v>
      </c>
      <c r="T94" s="187">
        <f t="shared" si="3"/>
        <v>0</v>
      </c>
      <c r="U94" s="37"/>
      <c r="V94" s="37"/>
      <c r="W94" s="37"/>
      <c r="X94" s="37"/>
      <c r="Y94" s="37"/>
      <c r="Z94" s="37"/>
      <c r="AA94" s="37"/>
      <c r="AB94" s="37"/>
      <c r="AC94" s="37"/>
      <c r="AD94" s="37"/>
      <c r="AE94" s="37"/>
      <c r="AR94" s="188" t="s">
        <v>267</v>
      </c>
      <c r="AT94" s="188" t="s">
        <v>176</v>
      </c>
      <c r="AU94" s="188" t="s">
        <v>88</v>
      </c>
      <c r="AY94" s="20" t="s">
        <v>174</v>
      </c>
      <c r="BE94" s="189">
        <f t="shared" si="4"/>
        <v>0</v>
      </c>
      <c r="BF94" s="189">
        <f t="shared" si="5"/>
        <v>0</v>
      </c>
      <c r="BG94" s="189">
        <f t="shared" si="6"/>
        <v>0</v>
      </c>
      <c r="BH94" s="189">
        <f t="shared" si="7"/>
        <v>0</v>
      </c>
      <c r="BI94" s="189">
        <f t="shared" si="8"/>
        <v>0</v>
      </c>
      <c r="BJ94" s="20" t="s">
        <v>86</v>
      </c>
      <c r="BK94" s="189">
        <f t="shared" si="9"/>
        <v>0</v>
      </c>
      <c r="BL94" s="20" t="s">
        <v>267</v>
      </c>
      <c r="BM94" s="188" t="s">
        <v>1547</v>
      </c>
    </row>
    <row r="95" spans="1:65" s="12" customFormat="1" ht="22.8" customHeight="1">
      <c r="B95" s="161"/>
      <c r="C95" s="162"/>
      <c r="D95" s="163" t="s">
        <v>77</v>
      </c>
      <c r="E95" s="175" t="s">
        <v>1548</v>
      </c>
      <c r="F95" s="175" t="s">
        <v>1549</v>
      </c>
      <c r="G95" s="162"/>
      <c r="H95" s="162"/>
      <c r="I95" s="165"/>
      <c r="J95" s="176">
        <f>BK95</f>
        <v>0</v>
      </c>
      <c r="K95" s="162"/>
      <c r="L95" s="167"/>
      <c r="M95" s="168"/>
      <c r="N95" s="169"/>
      <c r="O95" s="169"/>
      <c r="P95" s="170">
        <f>SUM(P96:P103)</f>
        <v>0</v>
      </c>
      <c r="Q95" s="169"/>
      <c r="R95" s="170">
        <f>SUM(R96:R103)</f>
        <v>0</v>
      </c>
      <c r="S95" s="169"/>
      <c r="T95" s="171">
        <f>SUM(T96:T103)</f>
        <v>0</v>
      </c>
      <c r="AR95" s="172" t="s">
        <v>88</v>
      </c>
      <c r="AT95" s="173" t="s">
        <v>77</v>
      </c>
      <c r="AU95" s="173" t="s">
        <v>86</v>
      </c>
      <c r="AY95" s="172" t="s">
        <v>174</v>
      </c>
      <c r="BK95" s="174">
        <f>SUM(BK96:BK103)</f>
        <v>0</v>
      </c>
    </row>
    <row r="96" spans="1:65" s="2" customFormat="1" ht="21.75" customHeight="1">
      <c r="A96" s="37"/>
      <c r="B96" s="38"/>
      <c r="C96" s="177" t="s">
        <v>238</v>
      </c>
      <c r="D96" s="177" t="s">
        <v>176</v>
      </c>
      <c r="E96" s="178" t="s">
        <v>1550</v>
      </c>
      <c r="F96" s="179" t="s">
        <v>1551</v>
      </c>
      <c r="G96" s="180" t="s">
        <v>236</v>
      </c>
      <c r="H96" s="181">
        <v>34</v>
      </c>
      <c r="I96" s="182"/>
      <c r="J96" s="183">
        <f t="shared" ref="J96:J103" si="10">ROUND(I96*H96,2)</f>
        <v>0</v>
      </c>
      <c r="K96" s="179" t="s">
        <v>19</v>
      </c>
      <c r="L96" s="42"/>
      <c r="M96" s="184" t="s">
        <v>19</v>
      </c>
      <c r="N96" s="185" t="s">
        <v>49</v>
      </c>
      <c r="O96" s="67"/>
      <c r="P96" s="186">
        <f t="shared" ref="P96:P103" si="11">O96*H96</f>
        <v>0</v>
      </c>
      <c r="Q96" s="186">
        <v>0</v>
      </c>
      <c r="R96" s="186">
        <f t="shared" ref="R96:R103" si="12">Q96*H96</f>
        <v>0</v>
      </c>
      <c r="S96" s="186">
        <v>0</v>
      </c>
      <c r="T96" s="187">
        <f t="shared" ref="T96:T103" si="13">S96*H96</f>
        <v>0</v>
      </c>
      <c r="U96" s="37"/>
      <c r="V96" s="37"/>
      <c r="W96" s="37"/>
      <c r="X96" s="37"/>
      <c r="Y96" s="37"/>
      <c r="Z96" s="37"/>
      <c r="AA96" s="37"/>
      <c r="AB96" s="37"/>
      <c r="AC96" s="37"/>
      <c r="AD96" s="37"/>
      <c r="AE96" s="37"/>
      <c r="AR96" s="188" t="s">
        <v>267</v>
      </c>
      <c r="AT96" s="188" t="s">
        <v>176</v>
      </c>
      <c r="AU96" s="188" t="s">
        <v>88</v>
      </c>
      <c r="AY96" s="20" t="s">
        <v>174</v>
      </c>
      <c r="BE96" s="189">
        <f t="shared" ref="BE96:BE103" si="14">IF(N96="základní",J96,0)</f>
        <v>0</v>
      </c>
      <c r="BF96" s="189">
        <f t="shared" ref="BF96:BF103" si="15">IF(N96="snížená",J96,0)</f>
        <v>0</v>
      </c>
      <c r="BG96" s="189">
        <f t="shared" ref="BG96:BG103" si="16">IF(N96="zákl. přenesená",J96,0)</f>
        <v>0</v>
      </c>
      <c r="BH96" s="189">
        <f t="shared" ref="BH96:BH103" si="17">IF(N96="sníž. přenesená",J96,0)</f>
        <v>0</v>
      </c>
      <c r="BI96" s="189">
        <f t="shared" ref="BI96:BI103" si="18">IF(N96="nulová",J96,0)</f>
        <v>0</v>
      </c>
      <c r="BJ96" s="20" t="s">
        <v>86</v>
      </c>
      <c r="BK96" s="189">
        <f t="shared" ref="BK96:BK103" si="19">ROUND(I96*H96,2)</f>
        <v>0</v>
      </c>
      <c r="BL96" s="20" t="s">
        <v>267</v>
      </c>
      <c r="BM96" s="188" t="s">
        <v>1552</v>
      </c>
    </row>
    <row r="97" spans="1:65" s="2" customFormat="1" ht="24.15" customHeight="1">
      <c r="A97" s="37"/>
      <c r="B97" s="38"/>
      <c r="C97" s="177" t="s">
        <v>242</v>
      </c>
      <c r="D97" s="177" t="s">
        <v>176</v>
      </c>
      <c r="E97" s="178" t="s">
        <v>1553</v>
      </c>
      <c r="F97" s="179" t="s">
        <v>1554</v>
      </c>
      <c r="G97" s="180" t="s">
        <v>236</v>
      </c>
      <c r="H97" s="181">
        <v>5</v>
      </c>
      <c r="I97" s="182"/>
      <c r="J97" s="183">
        <f t="shared" si="10"/>
        <v>0</v>
      </c>
      <c r="K97" s="179" t="s">
        <v>19</v>
      </c>
      <c r="L97" s="42"/>
      <c r="M97" s="184" t="s">
        <v>19</v>
      </c>
      <c r="N97" s="185" t="s">
        <v>49</v>
      </c>
      <c r="O97" s="67"/>
      <c r="P97" s="186">
        <f t="shared" si="11"/>
        <v>0</v>
      </c>
      <c r="Q97" s="186">
        <v>0</v>
      </c>
      <c r="R97" s="186">
        <f t="shared" si="12"/>
        <v>0</v>
      </c>
      <c r="S97" s="186">
        <v>0</v>
      </c>
      <c r="T97" s="187">
        <f t="shared" si="13"/>
        <v>0</v>
      </c>
      <c r="U97" s="37"/>
      <c r="V97" s="37"/>
      <c r="W97" s="37"/>
      <c r="X97" s="37"/>
      <c r="Y97" s="37"/>
      <c r="Z97" s="37"/>
      <c r="AA97" s="37"/>
      <c r="AB97" s="37"/>
      <c r="AC97" s="37"/>
      <c r="AD97" s="37"/>
      <c r="AE97" s="37"/>
      <c r="AR97" s="188" t="s">
        <v>267</v>
      </c>
      <c r="AT97" s="188" t="s">
        <v>176</v>
      </c>
      <c r="AU97" s="188" t="s">
        <v>88</v>
      </c>
      <c r="AY97" s="20" t="s">
        <v>174</v>
      </c>
      <c r="BE97" s="189">
        <f t="shared" si="14"/>
        <v>0</v>
      </c>
      <c r="BF97" s="189">
        <f t="shared" si="15"/>
        <v>0</v>
      </c>
      <c r="BG97" s="189">
        <f t="shared" si="16"/>
        <v>0</v>
      </c>
      <c r="BH97" s="189">
        <f t="shared" si="17"/>
        <v>0</v>
      </c>
      <c r="BI97" s="189">
        <f t="shared" si="18"/>
        <v>0</v>
      </c>
      <c r="BJ97" s="20" t="s">
        <v>86</v>
      </c>
      <c r="BK97" s="189">
        <f t="shared" si="19"/>
        <v>0</v>
      </c>
      <c r="BL97" s="20" t="s">
        <v>267</v>
      </c>
      <c r="BM97" s="188" t="s">
        <v>1555</v>
      </c>
    </row>
    <row r="98" spans="1:65" s="2" customFormat="1" ht="21.75" customHeight="1">
      <c r="A98" s="37"/>
      <c r="B98" s="38"/>
      <c r="C98" s="177" t="s">
        <v>8</v>
      </c>
      <c r="D98" s="177" t="s">
        <v>176</v>
      </c>
      <c r="E98" s="178" t="s">
        <v>1556</v>
      </c>
      <c r="F98" s="179" t="s">
        <v>1557</v>
      </c>
      <c r="G98" s="180" t="s">
        <v>236</v>
      </c>
      <c r="H98" s="181">
        <v>34</v>
      </c>
      <c r="I98" s="182"/>
      <c r="J98" s="183">
        <f t="shared" si="10"/>
        <v>0</v>
      </c>
      <c r="K98" s="179" t="s">
        <v>19</v>
      </c>
      <c r="L98" s="42"/>
      <c r="M98" s="184" t="s">
        <v>19</v>
      </c>
      <c r="N98" s="185" t="s">
        <v>49</v>
      </c>
      <c r="O98" s="67"/>
      <c r="P98" s="186">
        <f t="shared" si="11"/>
        <v>0</v>
      </c>
      <c r="Q98" s="186">
        <v>0</v>
      </c>
      <c r="R98" s="186">
        <f t="shared" si="12"/>
        <v>0</v>
      </c>
      <c r="S98" s="186">
        <v>0</v>
      </c>
      <c r="T98" s="187">
        <f t="shared" si="13"/>
        <v>0</v>
      </c>
      <c r="U98" s="37"/>
      <c r="V98" s="37"/>
      <c r="W98" s="37"/>
      <c r="X98" s="37"/>
      <c r="Y98" s="37"/>
      <c r="Z98" s="37"/>
      <c r="AA98" s="37"/>
      <c r="AB98" s="37"/>
      <c r="AC98" s="37"/>
      <c r="AD98" s="37"/>
      <c r="AE98" s="37"/>
      <c r="AR98" s="188" t="s">
        <v>267</v>
      </c>
      <c r="AT98" s="188" t="s">
        <v>176</v>
      </c>
      <c r="AU98" s="188" t="s">
        <v>88</v>
      </c>
      <c r="AY98" s="20" t="s">
        <v>174</v>
      </c>
      <c r="BE98" s="189">
        <f t="shared" si="14"/>
        <v>0</v>
      </c>
      <c r="BF98" s="189">
        <f t="shared" si="15"/>
        <v>0</v>
      </c>
      <c r="BG98" s="189">
        <f t="shared" si="16"/>
        <v>0</v>
      </c>
      <c r="BH98" s="189">
        <f t="shared" si="17"/>
        <v>0</v>
      </c>
      <c r="BI98" s="189">
        <f t="shared" si="18"/>
        <v>0</v>
      </c>
      <c r="BJ98" s="20" t="s">
        <v>86</v>
      </c>
      <c r="BK98" s="189">
        <f t="shared" si="19"/>
        <v>0</v>
      </c>
      <c r="BL98" s="20" t="s">
        <v>267</v>
      </c>
      <c r="BM98" s="188" t="s">
        <v>1558</v>
      </c>
    </row>
    <row r="99" spans="1:65" s="2" customFormat="1" ht="24.15" customHeight="1">
      <c r="A99" s="37"/>
      <c r="B99" s="38"/>
      <c r="C99" s="177" t="s">
        <v>250</v>
      </c>
      <c r="D99" s="177" t="s">
        <v>176</v>
      </c>
      <c r="E99" s="178" t="s">
        <v>1559</v>
      </c>
      <c r="F99" s="179" t="s">
        <v>1560</v>
      </c>
      <c r="G99" s="180" t="s">
        <v>236</v>
      </c>
      <c r="H99" s="181">
        <v>18</v>
      </c>
      <c r="I99" s="182"/>
      <c r="J99" s="183">
        <f t="shared" si="10"/>
        <v>0</v>
      </c>
      <c r="K99" s="179" t="s">
        <v>19</v>
      </c>
      <c r="L99" s="42"/>
      <c r="M99" s="184" t="s">
        <v>19</v>
      </c>
      <c r="N99" s="185" t="s">
        <v>49</v>
      </c>
      <c r="O99" s="67"/>
      <c r="P99" s="186">
        <f t="shared" si="11"/>
        <v>0</v>
      </c>
      <c r="Q99" s="186">
        <v>0</v>
      </c>
      <c r="R99" s="186">
        <f t="shared" si="12"/>
        <v>0</v>
      </c>
      <c r="S99" s="186">
        <v>0</v>
      </c>
      <c r="T99" s="187">
        <f t="shared" si="13"/>
        <v>0</v>
      </c>
      <c r="U99" s="37"/>
      <c r="V99" s="37"/>
      <c r="W99" s="37"/>
      <c r="X99" s="37"/>
      <c r="Y99" s="37"/>
      <c r="Z99" s="37"/>
      <c r="AA99" s="37"/>
      <c r="AB99" s="37"/>
      <c r="AC99" s="37"/>
      <c r="AD99" s="37"/>
      <c r="AE99" s="37"/>
      <c r="AR99" s="188" t="s">
        <v>267</v>
      </c>
      <c r="AT99" s="188" t="s">
        <v>176</v>
      </c>
      <c r="AU99" s="188" t="s">
        <v>88</v>
      </c>
      <c r="AY99" s="20" t="s">
        <v>174</v>
      </c>
      <c r="BE99" s="189">
        <f t="shared" si="14"/>
        <v>0</v>
      </c>
      <c r="BF99" s="189">
        <f t="shared" si="15"/>
        <v>0</v>
      </c>
      <c r="BG99" s="189">
        <f t="shared" si="16"/>
        <v>0</v>
      </c>
      <c r="BH99" s="189">
        <f t="shared" si="17"/>
        <v>0</v>
      </c>
      <c r="BI99" s="189">
        <f t="shared" si="18"/>
        <v>0</v>
      </c>
      <c r="BJ99" s="20" t="s">
        <v>86</v>
      </c>
      <c r="BK99" s="189">
        <f t="shared" si="19"/>
        <v>0</v>
      </c>
      <c r="BL99" s="20" t="s">
        <v>267</v>
      </c>
      <c r="BM99" s="188" t="s">
        <v>1561</v>
      </c>
    </row>
    <row r="100" spans="1:65" s="2" customFormat="1" ht="24.15" customHeight="1">
      <c r="A100" s="37"/>
      <c r="B100" s="38"/>
      <c r="C100" s="177" t="s">
        <v>256</v>
      </c>
      <c r="D100" s="177" t="s">
        <v>176</v>
      </c>
      <c r="E100" s="178" t="s">
        <v>1562</v>
      </c>
      <c r="F100" s="179" t="s">
        <v>1563</v>
      </c>
      <c r="G100" s="180" t="s">
        <v>236</v>
      </c>
      <c r="H100" s="181">
        <v>16</v>
      </c>
      <c r="I100" s="182"/>
      <c r="J100" s="183">
        <f t="shared" si="10"/>
        <v>0</v>
      </c>
      <c r="K100" s="179" t="s">
        <v>19</v>
      </c>
      <c r="L100" s="42"/>
      <c r="M100" s="184" t="s">
        <v>19</v>
      </c>
      <c r="N100" s="185" t="s">
        <v>49</v>
      </c>
      <c r="O100" s="67"/>
      <c r="P100" s="186">
        <f t="shared" si="11"/>
        <v>0</v>
      </c>
      <c r="Q100" s="186">
        <v>0</v>
      </c>
      <c r="R100" s="186">
        <f t="shared" si="12"/>
        <v>0</v>
      </c>
      <c r="S100" s="186">
        <v>0</v>
      </c>
      <c r="T100" s="187">
        <f t="shared" si="13"/>
        <v>0</v>
      </c>
      <c r="U100" s="37"/>
      <c r="V100" s="37"/>
      <c r="W100" s="37"/>
      <c r="X100" s="37"/>
      <c r="Y100" s="37"/>
      <c r="Z100" s="37"/>
      <c r="AA100" s="37"/>
      <c r="AB100" s="37"/>
      <c r="AC100" s="37"/>
      <c r="AD100" s="37"/>
      <c r="AE100" s="37"/>
      <c r="AR100" s="188" t="s">
        <v>267</v>
      </c>
      <c r="AT100" s="188" t="s">
        <v>176</v>
      </c>
      <c r="AU100" s="188" t="s">
        <v>88</v>
      </c>
      <c r="AY100" s="20" t="s">
        <v>174</v>
      </c>
      <c r="BE100" s="189">
        <f t="shared" si="14"/>
        <v>0</v>
      </c>
      <c r="BF100" s="189">
        <f t="shared" si="15"/>
        <v>0</v>
      </c>
      <c r="BG100" s="189">
        <f t="shared" si="16"/>
        <v>0</v>
      </c>
      <c r="BH100" s="189">
        <f t="shared" si="17"/>
        <v>0</v>
      </c>
      <c r="BI100" s="189">
        <f t="shared" si="18"/>
        <v>0</v>
      </c>
      <c r="BJ100" s="20" t="s">
        <v>86</v>
      </c>
      <c r="BK100" s="189">
        <f t="shared" si="19"/>
        <v>0</v>
      </c>
      <c r="BL100" s="20" t="s">
        <v>267</v>
      </c>
      <c r="BM100" s="188" t="s">
        <v>1564</v>
      </c>
    </row>
    <row r="101" spans="1:65" s="2" customFormat="1" ht="16.5" customHeight="1">
      <c r="A101" s="37"/>
      <c r="B101" s="38"/>
      <c r="C101" s="177" t="s">
        <v>261</v>
      </c>
      <c r="D101" s="177" t="s">
        <v>176</v>
      </c>
      <c r="E101" s="178" t="s">
        <v>1565</v>
      </c>
      <c r="F101" s="179" t="s">
        <v>1566</v>
      </c>
      <c r="G101" s="180" t="s">
        <v>229</v>
      </c>
      <c r="H101" s="181">
        <v>2</v>
      </c>
      <c r="I101" s="182"/>
      <c r="J101" s="183">
        <f t="shared" si="10"/>
        <v>0</v>
      </c>
      <c r="K101" s="179" t="s">
        <v>19</v>
      </c>
      <c r="L101" s="42"/>
      <c r="M101" s="184" t="s">
        <v>19</v>
      </c>
      <c r="N101" s="185" t="s">
        <v>49</v>
      </c>
      <c r="O101" s="67"/>
      <c r="P101" s="186">
        <f t="shared" si="11"/>
        <v>0</v>
      </c>
      <c r="Q101" s="186">
        <v>0</v>
      </c>
      <c r="R101" s="186">
        <f t="shared" si="12"/>
        <v>0</v>
      </c>
      <c r="S101" s="186">
        <v>0</v>
      </c>
      <c r="T101" s="187">
        <f t="shared" si="13"/>
        <v>0</v>
      </c>
      <c r="U101" s="37"/>
      <c r="V101" s="37"/>
      <c r="W101" s="37"/>
      <c r="X101" s="37"/>
      <c r="Y101" s="37"/>
      <c r="Z101" s="37"/>
      <c r="AA101" s="37"/>
      <c r="AB101" s="37"/>
      <c r="AC101" s="37"/>
      <c r="AD101" s="37"/>
      <c r="AE101" s="37"/>
      <c r="AR101" s="188" t="s">
        <v>267</v>
      </c>
      <c r="AT101" s="188" t="s">
        <v>176</v>
      </c>
      <c r="AU101" s="188" t="s">
        <v>88</v>
      </c>
      <c r="AY101" s="20" t="s">
        <v>174</v>
      </c>
      <c r="BE101" s="189">
        <f t="shared" si="14"/>
        <v>0</v>
      </c>
      <c r="BF101" s="189">
        <f t="shared" si="15"/>
        <v>0</v>
      </c>
      <c r="BG101" s="189">
        <f t="shared" si="16"/>
        <v>0</v>
      </c>
      <c r="BH101" s="189">
        <f t="shared" si="17"/>
        <v>0</v>
      </c>
      <c r="BI101" s="189">
        <f t="shared" si="18"/>
        <v>0</v>
      </c>
      <c r="BJ101" s="20" t="s">
        <v>86</v>
      </c>
      <c r="BK101" s="189">
        <f t="shared" si="19"/>
        <v>0</v>
      </c>
      <c r="BL101" s="20" t="s">
        <v>267</v>
      </c>
      <c r="BM101" s="188" t="s">
        <v>1567</v>
      </c>
    </row>
    <row r="102" spans="1:65" s="2" customFormat="1" ht="16.5" customHeight="1">
      <c r="A102" s="37"/>
      <c r="B102" s="38"/>
      <c r="C102" s="177" t="s">
        <v>267</v>
      </c>
      <c r="D102" s="177" t="s">
        <v>176</v>
      </c>
      <c r="E102" s="178" t="s">
        <v>1568</v>
      </c>
      <c r="F102" s="179" t="s">
        <v>1569</v>
      </c>
      <c r="G102" s="180" t="s">
        <v>229</v>
      </c>
      <c r="H102" s="181">
        <v>1</v>
      </c>
      <c r="I102" s="182"/>
      <c r="J102" s="183">
        <f t="shared" si="10"/>
        <v>0</v>
      </c>
      <c r="K102" s="179" t="s">
        <v>19</v>
      </c>
      <c r="L102" s="42"/>
      <c r="M102" s="184" t="s">
        <v>19</v>
      </c>
      <c r="N102" s="185" t="s">
        <v>49</v>
      </c>
      <c r="O102" s="67"/>
      <c r="P102" s="186">
        <f t="shared" si="11"/>
        <v>0</v>
      </c>
      <c r="Q102" s="186">
        <v>0</v>
      </c>
      <c r="R102" s="186">
        <f t="shared" si="12"/>
        <v>0</v>
      </c>
      <c r="S102" s="186">
        <v>0</v>
      </c>
      <c r="T102" s="187">
        <f t="shared" si="13"/>
        <v>0</v>
      </c>
      <c r="U102" s="37"/>
      <c r="V102" s="37"/>
      <c r="W102" s="37"/>
      <c r="X102" s="37"/>
      <c r="Y102" s="37"/>
      <c r="Z102" s="37"/>
      <c r="AA102" s="37"/>
      <c r="AB102" s="37"/>
      <c r="AC102" s="37"/>
      <c r="AD102" s="37"/>
      <c r="AE102" s="37"/>
      <c r="AR102" s="188" t="s">
        <v>267</v>
      </c>
      <c r="AT102" s="188" t="s">
        <v>176</v>
      </c>
      <c r="AU102" s="188" t="s">
        <v>88</v>
      </c>
      <c r="AY102" s="20" t="s">
        <v>174</v>
      </c>
      <c r="BE102" s="189">
        <f t="shared" si="14"/>
        <v>0</v>
      </c>
      <c r="BF102" s="189">
        <f t="shared" si="15"/>
        <v>0</v>
      </c>
      <c r="BG102" s="189">
        <f t="shared" si="16"/>
        <v>0</v>
      </c>
      <c r="BH102" s="189">
        <f t="shared" si="17"/>
        <v>0</v>
      </c>
      <c r="BI102" s="189">
        <f t="shared" si="18"/>
        <v>0</v>
      </c>
      <c r="BJ102" s="20" t="s">
        <v>86</v>
      </c>
      <c r="BK102" s="189">
        <f t="shared" si="19"/>
        <v>0</v>
      </c>
      <c r="BL102" s="20" t="s">
        <v>267</v>
      </c>
      <c r="BM102" s="188" t="s">
        <v>1570</v>
      </c>
    </row>
    <row r="103" spans="1:65" s="2" customFormat="1" ht="21.75" customHeight="1">
      <c r="A103" s="37"/>
      <c r="B103" s="38"/>
      <c r="C103" s="177" t="s">
        <v>274</v>
      </c>
      <c r="D103" s="177" t="s">
        <v>176</v>
      </c>
      <c r="E103" s="178" t="s">
        <v>1571</v>
      </c>
      <c r="F103" s="179" t="s">
        <v>1572</v>
      </c>
      <c r="G103" s="180" t="s">
        <v>236</v>
      </c>
      <c r="H103" s="181">
        <v>34</v>
      </c>
      <c r="I103" s="182"/>
      <c r="J103" s="183">
        <f t="shared" si="10"/>
        <v>0</v>
      </c>
      <c r="K103" s="179" t="s">
        <v>19</v>
      </c>
      <c r="L103" s="42"/>
      <c r="M103" s="184" t="s">
        <v>19</v>
      </c>
      <c r="N103" s="185" t="s">
        <v>49</v>
      </c>
      <c r="O103" s="67"/>
      <c r="P103" s="186">
        <f t="shared" si="11"/>
        <v>0</v>
      </c>
      <c r="Q103" s="186">
        <v>0</v>
      </c>
      <c r="R103" s="186">
        <f t="shared" si="12"/>
        <v>0</v>
      </c>
      <c r="S103" s="186">
        <v>0</v>
      </c>
      <c r="T103" s="187">
        <f t="shared" si="13"/>
        <v>0</v>
      </c>
      <c r="U103" s="37"/>
      <c r="V103" s="37"/>
      <c r="W103" s="37"/>
      <c r="X103" s="37"/>
      <c r="Y103" s="37"/>
      <c r="Z103" s="37"/>
      <c r="AA103" s="37"/>
      <c r="AB103" s="37"/>
      <c r="AC103" s="37"/>
      <c r="AD103" s="37"/>
      <c r="AE103" s="37"/>
      <c r="AR103" s="188" t="s">
        <v>267</v>
      </c>
      <c r="AT103" s="188" t="s">
        <v>176</v>
      </c>
      <c r="AU103" s="188" t="s">
        <v>88</v>
      </c>
      <c r="AY103" s="20" t="s">
        <v>174</v>
      </c>
      <c r="BE103" s="189">
        <f t="shared" si="14"/>
        <v>0</v>
      </c>
      <c r="BF103" s="189">
        <f t="shared" si="15"/>
        <v>0</v>
      </c>
      <c r="BG103" s="189">
        <f t="shared" si="16"/>
        <v>0</v>
      </c>
      <c r="BH103" s="189">
        <f t="shared" si="17"/>
        <v>0</v>
      </c>
      <c r="BI103" s="189">
        <f t="shared" si="18"/>
        <v>0</v>
      </c>
      <c r="BJ103" s="20" t="s">
        <v>86</v>
      </c>
      <c r="BK103" s="189">
        <f t="shared" si="19"/>
        <v>0</v>
      </c>
      <c r="BL103" s="20" t="s">
        <v>267</v>
      </c>
      <c r="BM103" s="188" t="s">
        <v>1573</v>
      </c>
    </row>
    <row r="104" spans="1:65" s="12" customFormat="1" ht="22.8" customHeight="1">
      <c r="B104" s="161"/>
      <c r="C104" s="162"/>
      <c r="D104" s="163" t="s">
        <v>77</v>
      </c>
      <c r="E104" s="175" t="s">
        <v>1574</v>
      </c>
      <c r="F104" s="175" t="s">
        <v>1575</v>
      </c>
      <c r="G104" s="162"/>
      <c r="H104" s="162"/>
      <c r="I104" s="165"/>
      <c r="J104" s="176">
        <f>BK104</f>
        <v>0</v>
      </c>
      <c r="K104" s="162"/>
      <c r="L104" s="167"/>
      <c r="M104" s="168"/>
      <c r="N104" s="169"/>
      <c r="O104" s="169"/>
      <c r="P104" s="170">
        <f>SUM(P105:P108)</f>
        <v>0</v>
      </c>
      <c r="Q104" s="169"/>
      <c r="R104" s="170">
        <f>SUM(R105:R108)</f>
        <v>0</v>
      </c>
      <c r="S104" s="169"/>
      <c r="T104" s="171">
        <f>SUM(T105:T108)</f>
        <v>0</v>
      </c>
      <c r="AR104" s="172" t="s">
        <v>88</v>
      </c>
      <c r="AT104" s="173" t="s">
        <v>77</v>
      </c>
      <c r="AU104" s="173" t="s">
        <v>86</v>
      </c>
      <c r="AY104" s="172" t="s">
        <v>174</v>
      </c>
      <c r="BK104" s="174">
        <f>SUM(BK105:BK108)</f>
        <v>0</v>
      </c>
    </row>
    <row r="105" spans="1:65" s="2" customFormat="1" ht="16.5" customHeight="1">
      <c r="A105" s="37"/>
      <c r="B105" s="38"/>
      <c r="C105" s="177" t="s">
        <v>279</v>
      </c>
      <c r="D105" s="177" t="s">
        <v>176</v>
      </c>
      <c r="E105" s="178" t="s">
        <v>1576</v>
      </c>
      <c r="F105" s="179" t="s">
        <v>1577</v>
      </c>
      <c r="G105" s="180" t="s">
        <v>1578</v>
      </c>
      <c r="H105" s="181">
        <v>4</v>
      </c>
      <c r="I105" s="182"/>
      <c r="J105" s="183">
        <f>ROUND(I105*H105,2)</f>
        <v>0</v>
      </c>
      <c r="K105" s="179" t="s">
        <v>19</v>
      </c>
      <c r="L105" s="42"/>
      <c r="M105" s="184" t="s">
        <v>19</v>
      </c>
      <c r="N105" s="185" t="s">
        <v>49</v>
      </c>
      <c r="O105" s="67"/>
      <c r="P105" s="186">
        <f>O105*H105</f>
        <v>0</v>
      </c>
      <c r="Q105" s="186">
        <v>0</v>
      </c>
      <c r="R105" s="186">
        <f>Q105*H105</f>
        <v>0</v>
      </c>
      <c r="S105" s="186">
        <v>0</v>
      </c>
      <c r="T105" s="187">
        <f>S105*H105</f>
        <v>0</v>
      </c>
      <c r="U105" s="37"/>
      <c r="V105" s="37"/>
      <c r="W105" s="37"/>
      <c r="X105" s="37"/>
      <c r="Y105" s="37"/>
      <c r="Z105" s="37"/>
      <c r="AA105" s="37"/>
      <c r="AB105" s="37"/>
      <c r="AC105" s="37"/>
      <c r="AD105" s="37"/>
      <c r="AE105" s="37"/>
      <c r="AR105" s="188" t="s">
        <v>267</v>
      </c>
      <c r="AT105" s="188" t="s">
        <v>176</v>
      </c>
      <c r="AU105" s="188" t="s">
        <v>88</v>
      </c>
      <c r="AY105" s="20" t="s">
        <v>174</v>
      </c>
      <c r="BE105" s="189">
        <f>IF(N105="základní",J105,0)</f>
        <v>0</v>
      </c>
      <c r="BF105" s="189">
        <f>IF(N105="snížená",J105,0)</f>
        <v>0</v>
      </c>
      <c r="BG105" s="189">
        <f>IF(N105="zákl. přenesená",J105,0)</f>
        <v>0</v>
      </c>
      <c r="BH105" s="189">
        <f>IF(N105="sníž. přenesená",J105,0)</f>
        <v>0</v>
      </c>
      <c r="BI105" s="189">
        <f>IF(N105="nulová",J105,0)</f>
        <v>0</v>
      </c>
      <c r="BJ105" s="20" t="s">
        <v>86</v>
      </c>
      <c r="BK105" s="189">
        <f>ROUND(I105*H105,2)</f>
        <v>0</v>
      </c>
      <c r="BL105" s="20" t="s">
        <v>267</v>
      </c>
      <c r="BM105" s="188" t="s">
        <v>1579</v>
      </c>
    </row>
    <row r="106" spans="1:65" s="2" customFormat="1" ht="24.15" customHeight="1">
      <c r="A106" s="37"/>
      <c r="B106" s="38"/>
      <c r="C106" s="177" t="s">
        <v>284</v>
      </c>
      <c r="D106" s="177" t="s">
        <v>176</v>
      </c>
      <c r="E106" s="178" t="s">
        <v>1580</v>
      </c>
      <c r="F106" s="179" t="s">
        <v>1581</v>
      </c>
      <c r="G106" s="180" t="s">
        <v>229</v>
      </c>
      <c r="H106" s="181">
        <v>4</v>
      </c>
      <c r="I106" s="182"/>
      <c r="J106" s="183">
        <f>ROUND(I106*H106,2)</f>
        <v>0</v>
      </c>
      <c r="K106" s="179" t="s">
        <v>19</v>
      </c>
      <c r="L106" s="42"/>
      <c r="M106" s="184" t="s">
        <v>19</v>
      </c>
      <c r="N106" s="185" t="s">
        <v>49</v>
      </c>
      <c r="O106" s="67"/>
      <c r="P106" s="186">
        <f>O106*H106</f>
        <v>0</v>
      </c>
      <c r="Q106" s="186">
        <v>0</v>
      </c>
      <c r="R106" s="186">
        <f>Q106*H106</f>
        <v>0</v>
      </c>
      <c r="S106" s="186">
        <v>0</v>
      </c>
      <c r="T106" s="187">
        <f>S106*H106</f>
        <v>0</v>
      </c>
      <c r="U106" s="37"/>
      <c r="V106" s="37"/>
      <c r="W106" s="37"/>
      <c r="X106" s="37"/>
      <c r="Y106" s="37"/>
      <c r="Z106" s="37"/>
      <c r="AA106" s="37"/>
      <c r="AB106" s="37"/>
      <c r="AC106" s="37"/>
      <c r="AD106" s="37"/>
      <c r="AE106" s="37"/>
      <c r="AR106" s="188" t="s">
        <v>267</v>
      </c>
      <c r="AT106" s="188" t="s">
        <v>176</v>
      </c>
      <c r="AU106" s="188" t="s">
        <v>88</v>
      </c>
      <c r="AY106" s="20" t="s">
        <v>174</v>
      </c>
      <c r="BE106" s="189">
        <f>IF(N106="základní",J106,0)</f>
        <v>0</v>
      </c>
      <c r="BF106" s="189">
        <f>IF(N106="snížená",J106,0)</f>
        <v>0</v>
      </c>
      <c r="BG106" s="189">
        <f>IF(N106="zákl. přenesená",J106,0)</f>
        <v>0</v>
      </c>
      <c r="BH106" s="189">
        <f>IF(N106="sníž. přenesená",J106,0)</f>
        <v>0</v>
      </c>
      <c r="BI106" s="189">
        <f>IF(N106="nulová",J106,0)</f>
        <v>0</v>
      </c>
      <c r="BJ106" s="20" t="s">
        <v>86</v>
      </c>
      <c r="BK106" s="189">
        <f>ROUND(I106*H106,2)</f>
        <v>0</v>
      </c>
      <c r="BL106" s="20" t="s">
        <v>267</v>
      </c>
      <c r="BM106" s="188" t="s">
        <v>1582</v>
      </c>
    </row>
    <row r="107" spans="1:65" s="2" customFormat="1" ht="16.5" customHeight="1">
      <c r="A107" s="37"/>
      <c r="B107" s="38"/>
      <c r="C107" s="177" t="s">
        <v>289</v>
      </c>
      <c r="D107" s="177" t="s">
        <v>176</v>
      </c>
      <c r="E107" s="178" t="s">
        <v>1583</v>
      </c>
      <c r="F107" s="179" t="s">
        <v>1584</v>
      </c>
      <c r="G107" s="180" t="s">
        <v>229</v>
      </c>
      <c r="H107" s="181">
        <v>4</v>
      </c>
      <c r="I107" s="182"/>
      <c r="J107" s="183">
        <f>ROUND(I107*H107,2)</f>
        <v>0</v>
      </c>
      <c r="K107" s="179" t="s">
        <v>19</v>
      </c>
      <c r="L107" s="42"/>
      <c r="M107" s="184" t="s">
        <v>19</v>
      </c>
      <c r="N107" s="185" t="s">
        <v>49</v>
      </c>
      <c r="O107" s="67"/>
      <c r="P107" s="186">
        <f>O107*H107</f>
        <v>0</v>
      </c>
      <c r="Q107" s="186">
        <v>0</v>
      </c>
      <c r="R107" s="186">
        <f>Q107*H107</f>
        <v>0</v>
      </c>
      <c r="S107" s="186">
        <v>0</v>
      </c>
      <c r="T107" s="187">
        <f>S107*H107</f>
        <v>0</v>
      </c>
      <c r="U107" s="37"/>
      <c r="V107" s="37"/>
      <c r="W107" s="37"/>
      <c r="X107" s="37"/>
      <c r="Y107" s="37"/>
      <c r="Z107" s="37"/>
      <c r="AA107" s="37"/>
      <c r="AB107" s="37"/>
      <c r="AC107" s="37"/>
      <c r="AD107" s="37"/>
      <c r="AE107" s="37"/>
      <c r="AR107" s="188" t="s">
        <v>267</v>
      </c>
      <c r="AT107" s="188" t="s">
        <v>176</v>
      </c>
      <c r="AU107" s="188" t="s">
        <v>88</v>
      </c>
      <c r="AY107" s="20" t="s">
        <v>174</v>
      </c>
      <c r="BE107" s="189">
        <f>IF(N107="základní",J107,0)</f>
        <v>0</v>
      </c>
      <c r="BF107" s="189">
        <f>IF(N107="snížená",J107,0)</f>
        <v>0</v>
      </c>
      <c r="BG107" s="189">
        <f>IF(N107="zákl. přenesená",J107,0)</f>
        <v>0</v>
      </c>
      <c r="BH107" s="189">
        <f>IF(N107="sníž. přenesená",J107,0)</f>
        <v>0</v>
      </c>
      <c r="BI107" s="189">
        <f>IF(N107="nulová",J107,0)</f>
        <v>0</v>
      </c>
      <c r="BJ107" s="20" t="s">
        <v>86</v>
      </c>
      <c r="BK107" s="189">
        <f>ROUND(I107*H107,2)</f>
        <v>0</v>
      </c>
      <c r="BL107" s="20" t="s">
        <v>267</v>
      </c>
      <c r="BM107" s="188" t="s">
        <v>1585</v>
      </c>
    </row>
    <row r="108" spans="1:65" s="2" customFormat="1" ht="16.5" customHeight="1">
      <c r="A108" s="37"/>
      <c r="B108" s="38"/>
      <c r="C108" s="177" t="s">
        <v>7</v>
      </c>
      <c r="D108" s="177" t="s">
        <v>176</v>
      </c>
      <c r="E108" s="178" t="s">
        <v>1586</v>
      </c>
      <c r="F108" s="179" t="s">
        <v>1587</v>
      </c>
      <c r="G108" s="180" t="s">
        <v>1578</v>
      </c>
      <c r="H108" s="181">
        <v>4</v>
      </c>
      <c r="I108" s="182"/>
      <c r="J108" s="183">
        <f>ROUND(I108*H108,2)</f>
        <v>0</v>
      </c>
      <c r="K108" s="179" t="s">
        <v>19</v>
      </c>
      <c r="L108" s="42"/>
      <c r="M108" s="257" t="s">
        <v>19</v>
      </c>
      <c r="N108" s="258" t="s">
        <v>49</v>
      </c>
      <c r="O108" s="255"/>
      <c r="P108" s="259">
        <f>O108*H108</f>
        <v>0</v>
      </c>
      <c r="Q108" s="259">
        <v>0</v>
      </c>
      <c r="R108" s="259">
        <f>Q108*H108</f>
        <v>0</v>
      </c>
      <c r="S108" s="259">
        <v>0</v>
      </c>
      <c r="T108" s="260">
        <f>S108*H108</f>
        <v>0</v>
      </c>
      <c r="U108" s="37"/>
      <c r="V108" s="37"/>
      <c r="W108" s="37"/>
      <c r="X108" s="37"/>
      <c r="Y108" s="37"/>
      <c r="Z108" s="37"/>
      <c r="AA108" s="37"/>
      <c r="AB108" s="37"/>
      <c r="AC108" s="37"/>
      <c r="AD108" s="37"/>
      <c r="AE108" s="37"/>
      <c r="AR108" s="188" t="s">
        <v>267</v>
      </c>
      <c r="AT108" s="188" t="s">
        <v>176</v>
      </c>
      <c r="AU108" s="188" t="s">
        <v>88</v>
      </c>
      <c r="AY108" s="20" t="s">
        <v>174</v>
      </c>
      <c r="BE108" s="189">
        <f>IF(N108="základní",J108,0)</f>
        <v>0</v>
      </c>
      <c r="BF108" s="189">
        <f>IF(N108="snížená",J108,0)</f>
        <v>0</v>
      </c>
      <c r="BG108" s="189">
        <f>IF(N108="zákl. přenesená",J108,0)</f>
        <v>0</v>
      </c>
      <c r="BH108" s="189">
        <f>IF(N108="sníž. přenesená",J108,0)</f>
        <v>0</v>
      </c>
      <c r="BI108" s="189">
        <f>IF(N108="nulová",J108,0)</f>
        <v>0</v>
      </c>
      <c r="BJ108" s="20" t="s">
        <v>86</v>
      </c>
      <c r="BK108" s="189">
        <f>ROUND(I108*H108,2)</f>
        <v>0</v>
      </c>
      <c r="BL108" s="20" t="s">
        <v>267</v>
      </c>
      <c r="BM108" s="188" t="s">
        <v>1588</v>
      </c>
    </row>
    <row r="109" spans="1:65" s="2" customFormat="1" ht="6.9" customHeight="1">
      <c r="A109" s="37"/>
      <c r="B109" s="50"/>
      <c r="C109" s="51"/>
      <c r="D109" s="51"/>
      <c r="E109" s="51"/>
      <c r="F109" s="51"/>
      <c r="G109" s="51"/>
      <c r="H109" s="51"/>
      <c r="I109" s="51"/>
      <c r="J109" s="51"/>
      <c r="K109" s="51"/>
      <c r="L109" s="42"/>
      <c r="M109" s="37"/>
      <c r="O109" s="37"/>
      <c r="P109" s="37"/>
      <c r="Q109" s="37"/>
      <c r="R109" s="37"/>
      <c r="S109" s="37"/>
      <c r="T109" s="37"/>
      <c r="U109" s="37"/>
      <c r="V109" s="37"/>
      <c r="W109" s="37"/>
      <c r="X109" s="37"/>
      <c r="Y109" s="37"/>
      <c r="Z109" s="37"/>
      <c r="AA109" s="37"/>
      <c r="AB109" s="37"/>
      <c r="AC109" s="37"/>
      <c r="AD109" s="37"/>
      <c r="AE109" s="37"/>
    </row>
  </sheetData>
  <sheetProtection algorithmName="SHA-512" hashValue="FDXdiAlPGpDOuAK3Mh03O8JGzLv0Awkbz/W78VWYq5V1RnaWKv9VaymQn819Il1xjYFtsx72D1ozkTGL5CkG6w==" saltValue="W7+uHEh1wCAKoCEzXM5nUL1IVsGzFnVdfbuIBxPiEa9fNlIp0Rf6xdeh3HFXxkHonhGquyCDtk5aAiU/RhVvSw==" spinCount="100000" sheet="1" objects="1" scenarios="1" formatColumns="0" formatRows="0" autoFilter="0"/>
  <autoFilter ref="C82:K108" xr:uid="{00000000-0009-0000-0000-000002000000}"/>
  <mergeCells count="9">
    <mergeCell ref="E50:H50"/>
    <mergeCell ref="E73:H73"/>
    <mergeCell ref="E75:H75"/>
    <mergeCell ref="L2:V2"/>
    <mergeCell ref="E7:H7"/>
    <mergeCell ref="E9:H9"/>
    <mergeCell ref="E18:H18"/>
    <mergeCell ref="E27:H27"/>
    <mergeCell ref="E48:H48"/>
  </mergeCells>
  <printOptions horizontalCentered="1"/>
  <pageMargins left="0.7" right="0.7" top="0.75" bottom="0.75" header="0.3" footer="0.3"/>
  <pageSetup paperSize="9" scale="70" fitToHeight="100" orientation="portrait" r:id="rId1"/>
  <headerFooter>
    <oddFooter>&amp;CStrana &amp;P z &amp;N</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2:BM104"/>
  <sheetViews>
    <sheetView showGridLines="0" workbookViewId="0"/>
  </sheetViews>
  <sheetFormatPr defaultRowHeight="10.199999999999999"/>
  <cols>
    <col min="1" max="1" width="8.28515625" style="1" customWidth="1"/>
    <col min="2" max="2" width="1.140625" style="1" customWidth="1"/>
    <col min="3" max="3" width="4.140625" style="1" customWidth="1"/>
    <col min="4" max="4" width="4.28515625" style="1" customWidth="1"/>
    <col min="5" max="5" width="17.140625" style="1" customWidth="1"/>
    <col min="6" max="6" width="50.85546875" style="1" customWidth="1"/>
    <col min="7" max="7" width="7.42578125" style="1" customWidth="1"/>
    <col min="8" max="8" width="14" style="1" customWidth="1"/>
    <col min="9" max="9" width="15.85546875" style="1" customWidth="1"/>
    <col min="10" max="11" width="22.28515625" style="1" customWidth="1"/>
    <col min="12" max="12" width="9.28515625" style="1" customWidth="1"/>
    <col min="13" max="13" width="10.85546875" style="1" hidden="1" customWidth="1"/>
    <col min="14" max="14" width="9.28515625" style="1" hidden="1"/>
    <col min="15" max="20" width="14.140625" style="1" hidden="1" customWidth="1"/>
    <col min="21" max="21" width="16.28515625" style="1" hidden="1" customWidth="1"/>
    <col min="22" max="22" width="12.28515625" style="1" customWidth="1"/>
    <col min="23" max="23" width="16.28515625" style="1" customWidth="1"/>
    <col min="24" max="24" width="12.28515625" style="1" customWidth="1"/>
    <col min="25" max="25" width="15" style="1" customWidth="1"/>
    <col min="26" max="26" width="11" style="1" customWidth="1"/>
    <col min="27" max="27" width="15" style="1" customWidth="1"/>
    <col min="28" max="28" width="16.28515625" style="1" customWidth="1"/>
    <col min="29" max="29" width="11" style="1" customWidth="1"/>
    <col min="30" max="30" width="15" style="1" customWidth="1"/>
    <col min="31" max="31" width="16.28515625" style="1" customWidth="1"/>
    <col min="44" max="65" width="9.28515625" style="1" hidden="1"/>
  </cols>
  <sheetData>
    <row r="2" spans="1:46" s="1" customFormat="1" ht="36.9" customHeight="1">
      <c r="L2" s="362"/>
      <c r="M2" s="362"/>
      <c r="N2" s="362"/>
      <c r="O2" s="362"/>
      <c r="P2" s="362"/>
      <c r="Q2" s="362"/>
      <c r="R2" s="362"/>
      <c r="S2" s="362"/>
      <c r="T2" s="362"/>
      <c r="U2" s="362"/>
      <c r="V2" s="362"/>
      <c r="AT2" s="20" t="s">
        <v>94</v>
      </c>
    </row>
    <row r="3" spans="1:46" s="1" customFormat="1" ht="6.9" customHeight="1">
      <c r="B3" s="105"/>
      <c r="C3" s="106"/>
      <c r="D3" s="106"/>
      <c r="E3" s="106"/>
      <c r="F3" s="106"/>
      <c r="G3" s="106"/>
      <c r="H3" s="106"/>
      <c r="I3" s="106"/>
      <c r="J3" s="106"/>
      <c r="K3" s="106"/>
      <c r="L3" s="23"/>
      <c r="AT3" s="20" t="s">
        <v>88</v>
      </c>
    </row>
    <row r="4" spans="1:46" s="1" customFormat="1" ht="24.9" customHeight="1">
      <c r="B4" s="23"/>
      <c r="D4" s="107" t="s">
        <v>116</v>
      </c>
      <c r="L4" s="23"/>
      <c r="M4" s="108" t="s">
        <v>10</v>
      </c>
      <c r="AT4" s="20" t="s">
        <v>4</v>
      </c>
    </row>
    <row r="5" spans="1:46" s="1" customFormat="1" ht="6.9" customHeight="1">
      <c r="B5" s="23"/>
      <c r="L5" s="23"/>
    </row>
    <row r="6" spans="1:46" s="1" customFormat="1" ht="12" customHeight="1">
      <c r="B6" s="23"/>
      <c r="D6" s="109" t="s">
        <v>16</v>
      </c>
      <c r="L6" s="23"/>
    </row>
    <row r="7" spans="1:46" s="1" customFormat="1" ht="26.25" customHeight="1">
      <c r="B7" s="23"/>
      <c r="E7" s="405" t="str">
        <f>'Rekapitulace stavby'!K6</f>
        <v>STAVEBNÍ ÚPRAVY A PŘÍSTAVBA ČÁSTI OBJEKTU ZŠ V. HAVLA, PODĚBRADY</v>
      </c>
      <c r="F7" s="406"/>
      <c r="G7" s="406"/>
      <c r="H7" s="406"/>
      <c r="L7" s="23"/>
    </row>
    <row r="8" spans="1:46" s="2" customFormat="1" ht="12" customHeight="1">
      <c r="A8" s="37"/>
      <c r="B8" s="42"/>
      <c r="C8" s="37"/>
      <c r="D8" s="109" t="s">
        <v>129</v>
      </c>
      <c r="E8" s="37"/>
      <c r="F8" s="37"/>
      <c r="G8" s="37"/>
      <c r="H8" s="37"/>
      <c r="I8" s="37"/>
      <c r="J8" s="37"/>
      <c r="K8" s="37"/>
      <c r="L8" s="110"/>
      <c r="S8" s="37"/>
      <c r="T8" s="37"/>
      <c r="U8" s="37"/>
      <c r="V8" s="37"/>
      <c r="W8" s="37"/>
      <c r="X8" s="37"/>
      <c r="Y8" s="37"/>
      <c r="Z8" s="37"/>
      <c r="AA8" s="37"/>
      <c r="AB8" s="37"/>
      <c r="AC8" s="37"/>
      <c r="AD8" s="37"/>
      <c r="AE8" s="37"/>
    </row>
    <row r="9" spans="1:46" s="2" customFormat="1" ht="16.5" customHeight="1">
      <c r="A9" s="37"/>
      <c r="B9" s="42"/>
      <c r="C9" s="37"/>
      <c r="D9" s="37"/>
      <c r="E9" s="407" t="s">
        <v>1589</v>
      </c>
      <c r="F9" s="408"/>
      <c r="G9" s="408"/>
      <c r="H9" s="408"/>
      <c r="I9" s="37"/>
      <c r="J9" s="37"/>
      <c r="K9" s="37"/>
      <c r="L9" s="110"/>
      <c r="S9" s="37"/>
      <c r="T9" s="37"/>
      <c r="U9" s="37"/>
      <c r="V9" s="37"/>
      <c r="W9" s="37"/>
      <c r="X9" s="37"/>
      <c r="Y9" s="37"/>
      <c r="Z9" s="37"/>
      <c r="AA9" s="37"/>
      <c r="AB9" s="37"/>
      <c r="AC9" s="37"/>
      <c r="AD9" s="37"/>
      <c r="AE9" s="37"/>
    </row>
    <row r="10" spans="1:46" s="2" customFormat="1">
      <c r="A10" s="37"/>
      <c r="B10" s="42"/>
      <c r="C10" s="37"/>
      <c r="D10" s="37"/>
      <c r="E10" s="37"/>
      <c r="F10" s="37"/>
      <c r="G10" s="37"/>
      <c r="H10" s="37"/>
      <c r="I10" s="37"/>
      <c r="J10" s="37"/>
      <c r="K10" s="37"/>
      <c r="L10" s="110"/>
      <c r="S10" s="37"/>
      <c r="T10" s="37"/>
      <c r="U10" s="37"/>
      <c r="V10" s="37"/>
      <c r="W10" s="37"/>
      <c r="X10" s="37"/>
      <c r="Y10" s="37"/>
      <c r="Z10" s="37"/>
      <c r="AA10" s="37"/>
      <c r="AB10" s="37"/>
      <c r="AC10" s="37"/>
      <c r="AD10" s="37"/>
      <c r="AE10" s="37"/>
    </row>
    <row r="11" spans="1:46" s="2" customFormat="1" ht="12" customHeight="1">
      <c r="A11" s="37"/>
      <c r="B11" s="42"/>
      <c r="C11" s="37"/>
      <c r="D11" s="109" t="s">
        <v>18</v>
      </c>
      <c r="E11" s="37"/>
      <c r="F11" s="111" t="s">
        <v>19</v>
      </c>
      <c r="G11" s="37"/>
      <c r="H11" s="37"/>
      <c r="I11" s="109" t="s">
        <v>20</v>
      </c>
      <c r="J11" s="111" t="s">
        <v>19</v>
      </c>
      <c r="K11" s="37"/>
      <c r="L11" s="110"/>
      <c r="S11" s="37"/>
      <c r="T11" s="37"/>
      <c r="U11" s="37"/>
      <c r="V11" s="37"/>
      <c r="W11" s="37"/>
      <c r="X11" s="37"/>
      <c r="Y11" s="37"/>
      <c r="Z11" s="37"/>
      <c r="AA11" s="37"/>
      <c r="AB11" s="37"/>
      <c r="AC11" s="37"/>
      <c r="AD11" s="37"/>
      <c r="AE11" s="37"/>
    </row>
    <row r="12" spans="1:46" s="2" customFormat="1" ht="12" customHeight="1">
      <c r="A12" s="37"/>
      <c r="B12" s="42"/>
      <c r="C12" s="37"/>
      <c r="D12" s="109" t="s">
        <v>21</v>
      </c>
      <c r="E12" s="37"/>
      <c r="F12" s="111" t="s">
        <v>22</v>
      </c>
      <c r="G12" s="37"/>
      <c r="H12" s="37"/>
      <c r="I12" s="109" t="s">
        <v>23</v>
      </c>
      <c r="J12" s="112" t="str">
        <f>'Rekapitulace stavby'!AN8</f>
        <v>24. 7. 2026</v>
      </c>
      <c r="K12" s="37"/>
      <c r="L12" s="110"/>
      <c r="S12" s="37"/>
      <c r="T12" s="37"/>
      <c r="U12" s="37"/>
      <c r="V12" s="37"/>
      <c r="W12" s="37"/>
      <c r="X12" s="37"/>
      <c r="Y12" s="37"/>
      <c r="Z12" s="37"/>
      <c r="AA12" s="37"/>
      <c r="AB12" s="37"/>
      <c r="AC12" s="37"/>
      <c r="AD12" s="37"/>
      <c r="AE12" s="37"/>
    </row>
    <row r="13" spans="1:46" s="2" customFormat="1" ht="10.8" customHeight="1">
      <c r="A13" s="37"/>
      <c r="B13" s="42"/>
      <c r="C13" s="37"/>
      <c r="D13" s="37"/>
      <c r="E13" s="37"/>
      <c r="F13" s="37"/>
      <c r="G13" s="37"/>
      <c r="H13" s="37"/>
      <c r="I13" s="37"/>
      <c r="J13" s="37"/>
      <c r="K13" s="37"/>
      <c r="L13" s="110"/>
      <c r="S13" s="37"/>
      <c r="T13" s="37"/>
      <c r="U13" s="37"/>
      <c r="V13" s="37"/>
      <c r="W13" s="37"/>
      <c r="X13" s="37"/>
      <c r="Y13" s="37"/>
      <c r="Z13" s="37"/>
      <c r="AA13" s="37"/>
      <c r="AB13" s="37"/>
      <c r="AC13" s="37"/>
      <c r="AD13" s="37"/>
      <c r="AE13" s="37"/>
    </row>
    <row r="14" spans="1:46" s="2" customFormat="1" ht="12" customHeight="1">
      <c r="A14" s="37"/>
      <c r="B14" s="42"/>
      <c r="C14" s="37"/>
      <c r="D14" s="109" t="s">
        <v>25</v>
      </c>
      <c r="E14" s="37"/>
      <c r="F14" s="37"/>
      <c r="G14" s="37"/>
      <c r="H14" s="37"/>
      <c r="I14" s="109" t="s">
        <v>26</v>
      </c>
      <c r="J14" s="111" t="s">
        <v>27</v>
      </c>
      <c r="K14" s="37"/>
      <c r="L14" s="110"/>
      <c r="S14" s="37"/>
      <c r="T14" s="37"/>
      <c r="U14" s="37"/>
      <c r="V14" s="37"/>
      <c r="W14" s="37"/>
      <c r="X14" s="37"/>
      <c r="Y14" s="37"/>
      <c r="Z14" s="37"/>
      <c r="AA14" s="37"/>
      <c r="AB14" s="37"/>
      <c r="AC14" s="37"/>
      <c r="AD14" s="37"/>
      <c r="AE14" s="37"/>
    </row>
    <row r="15" spans="1:46" s="2" customFormat="1" ht="18" customHeight="1">
      <c r="A15" s="37"/>
      <c r="B15" s="42"/>
      <c r="C15" s="37"/>
      <c r="D15" s="37"/>
      <c r="E15" s="111" t="s">
        <v>28</v>
      </c>
      <c r="F15" s="37"/>
      <c r="G15" s="37"/>
      <c r="H15" s="37"/>
      <c r="I15" s="109" t="s">
        <v>29</v>
      </c>
      <c r="J15" s="111" t="s">
        <v>30</v>
      </c>
      <c r="K15" s="37"/>
      <c r="L15" s="110"/>
      <c r="S15" s="37"/>
      <c r="T15" s="37"/>
      <c r="U15" s="37"/>
      <c r="V15" s="37"/>
      <c r="W15" s="37"/>
      <c r="X15" s="37"/>
      <c r="Y15" s="37"/>
      <c r="Z15" s="37"/>
      <c r="AA15" s="37"/>
      <c r="AB15" s="37"/>
      <c r="AC15" s="37"/>
      <c r="AD15" s="37"/>
      <c r="AE15" s="37"/>
    </row>
    <row r="16" spans="1:46" s="2" customFormat="1" ht="6.9" customHeight="1">
      <c r="A16" s="37"/>
      <c r="B16" s="42"/>
      <c r="C16" s="37"/>
      <c r="D16" s="37"/>
      <c r="E16" s="37"/>
      <c r="F16" s="37"/>
      <c r="G16" s="37"/>
      <c r="H16" s="37"/>
      <c r="I16" s="37"/>
      <c r="J16" s="37"/>
      <c r="K16" s="37"/>
      <c r="L16" s="110"/>
      <c r="S16" s="37"/>
      <c r="T16" s="37"/>
      <c r="U16" s="37"/>
      <c r="V16" s="37"/>
      <c r="W16" s="37"/>
      <c r="X16" s="37"/>
      <c r="Y16" s="37"/>
      <c r="Z16" s="37"/>
      <c r="AA16" s="37"/>
      <c r="AB16" s="37"/>
      <c r="AC16" s="37"/>
      <c r="AD16" s="37"/>
      <c r="AE16" s="37"/>
    </row>
    <row r="17" spans="1:31" s="2" customFormat="1" ht="12" customHeight="1">
      <c r="A17" s="37"/>
      <c r="B17" s="42"/>
      <c r="C17" s="37"/>
      <c r="D17" s="109" t="s">
        <v>31</v>
      </c>
      <c r="E17" s="37"/>
      <c r="F17" s="37"/>
      <c r="G17" s="37"/>
      <c r="H17" s="37"/>
      <c r="I17" s="109" t="s">
        <v>26</v>
      </c>
      <c r="J17" s="33" t="str">
        <f>'Rekapitulace stavby'!AN13</f>
        <v>Vyplň údaj</v>
      </c>
      <c r="K17" s="37"/>
      <c r="L17" s="110"/>
      <c r="S17" s="37"/>
      <c r="T17" s="37"/>
      <c r="U17" s="37"/>
      <c r="V17" s="37"/>
      <c r="W17" s="37"/>
      <c r="X17" s="37"/>
      <c r="Y17" s="37"/>
      <c r="Z17" s="37"/>
      <c r="AA17" s="37"/>
      <c r="AB17" s="37"/>
      <c r="AC17" s="37"/>
      <c r="AD17" s="37"/>
      <c r="AE17" s="37"/>
    </row>
    <row r="18" spans="1:31" s="2" customFormat="1" ht="18" customHeight="1">
      <c r="A18" s="37"/>
      <c r="B18" s="42"/>
      <c r="C18" s="37"/>
      <c r="D18" s="37"/>
      <c r="E18" s="409" t="str">
        <f>'Rekapitulace stavby'!E14</f>
        <v>Vyplň údaj</v>
      </c>
      <c r="F18" s="410"/>
      <c r="G18" s="410"/>
      <c r="H18" s="410"/>
      <c r="I18" s="109" t="s">
        <v>29</v>
      </c>
      <c r="J18" s="33" t="str">
        <f>'Rekapitulace stavby'!AN14</f>
        <v>Vyplň údaj</v>
      </c>
      <c r="K18" s="37"/>
      <c r="L18" s="110"/>
      <c r="S18" s="37"/>
      <c r="T18" s="37"/>
      <c r="U18" s="37"/>
      <c r="V18" s="37"/>
      <c r="W18" s="37"/>
      <c r="X18" s="37"/>
      <c r="Y18" s="37"/>
      <c r="Z18" s="37"/>
      <c r="AA18" s="37"/>
      <c r="AB18" s="37"/>
      <c r="AC18" s="37"/>
      <c r="AD18" s="37"/>
      <c r="AE18" s="37"/>
    </row>
    <row r="19" spans="1:31" s="2" customFormat="1" ht="6.9" customHeight="1">
      <c r="A19" s="37"/>
      <c r="B19" s="42"/>
      <c r="C19" s="37"/>
      <c r="D19" s="37"/>
      <c r="E19" s="37"/>
      <c r="F19" s="37"/>
      <c r="G19" s="37"/>
      <c r="H19" s="37"/>
      <c r="I19" s="37"/>
      <c r="J19" s="37"/>
      <c r="K19" s="37"/>
      <c r="L19" s="110"/>
      <c r="S19" s="37"/>
      <c r="T19" s="37"/>
      <c r="U19" s="37"/>
      <c r="V19" s="37"/>
      <c r="W19" s="37"/>
      <c r="X19" s="37"/>
      <c r="Y19" s="37"/>
      <c r="Z19" s="37"/>
      <c r="AA19" s="37"/>
      <c r="AB19" s="37"/>
      <c r="AC19" s="37"/>
      <c r="AD19" s="37"/>
      <c r="AE19" s="37"/>
    </row>
    <row r="20" spans="1:31" s="2" customFormat="1" ht="12" customHeight="1">
      <c r="A20" s="37"/>
      <c r="B20" s="42"/>
      <c r="C20" s="37"/>
      <c r="D20" s="109" t="s">
        <v>33</v>
      </c>
      <c r="E20" s="37"/>
      <c r="F20" s="37"/>
      <c r="G20" s="37"/>
      <c r="H20" s="37"/>
      <c r="I20" s="109" t="s">
        <v>26</v>
      </c>
      <c r="J20" s="111" t="s">
        <v>34</v>
      </c>
      <c r="K20" s="37"/>
      <c r="L20" s="110"/>
      <c r="S20" s="37"/>
      <c r="T20" s="37"/>
      <c r="U20" s="37"/>
      <c r="V20" s="37"/>
      <c r="W20" s="37"/>
      <c r="X20" s="37"/>
      <c r="Y20" s="37"/>
      <c r="Z20" s="37"/>
      <c r="AA20" s="37"/>
      <c r="AB20" s="37"/>
      <c r="AC20" s="37"/>
      <c r="AD20" s="37"/>
      <c r="AE20" s="37"/>
    </row>
    <row r="21" spans="1:31" s="2" customFormat="1" ht="18" customHeight="1">
      <c r="A21" s="37"/>
      <c r="B21" s="42"/>
      <c r="C21" s="37"/>
      <c r="D21" s="37"/>
      <c r="E21" s="111" t="s">
        <v>36</v>
      </c>
      <c r="F21" s="37"/>
      <c r="G21" s="37"/>
      <c r="H21" s="37"/>
      <c r="I21" s="109" t="s">
        <v>29</v>
      </c>
      <c r="J21" s="111" t="s">
        <v>37</v>
      </c>
      <c r="K21" s="37"/>
      <c r="L21" s="110"/>
      <c r="S21" s="37"/>
      <c r="T21" s="37"/>
      <c r="U21" s="37"/>
      <c r="V21" s="37"/>
      <c r="W21" s="37"/>
      <c r="X21" s="37"/>
      <c r="Y21" s="37"/>
      <c r="Z21" s="37"/>
      <c r="AA21" s="37"/>
      <c r="AB21" s="37"/>
      <c r="AC21" s="37"/>
      <c r="AD21" s="37"/>
      <c r="AE21" s="37"/>
    </row>
    <row r="22" spans="1:31" s="2" customFormat="1" ht="6.9" customHeight="1">
      <c r="A22" s="37"/>
      <c r="B22" s="42"/>
      <c r="C22" s="37"/>
      <c r="D22" s="37"/>
      <c r="E22" s="37"/>
      <c r="F22" s="37"/>
      <c r="G22" s="37"/>
      <c r="H22" s="37"/>
      <c r="I22" s="37"/>
      <c r="J22" s="37"/>
      <c r="K22" s="37"/>
      <c r="L22" s="110"/>
      <c r="S22" s="37"/>
      <c r="T22" s="37"/>
      <c r="U22" s="37"/>
      <c r="V22" s="37"/>
      <c r="W22" s="37"/>
      <c r="X22" s="37"/>
      <c r="Y22" s="37"/>
      <c r="Z22" s="37"/>
      <c r="AA22" s="37"/>
      <c r="AB22" s="37"/>
      <c r="AC22" s="37"/>
      <c r="AD22" s="37"/>
      <c r="AE22" s="37"/>
    </row>
    <row r="23" spans="1:31" s="2" customFormat="1" ht="12" customHeight="1">
      <c r="A23" s="37"/>
      <c r="B23" s="42"/>
      <c r="C23" s="37"/>
      <c r="D23" s="109" t="s">
        <v>38</v>
      </c>
      <c r="E23" s="37"/>
      <c r="F23" s="37"/>
      <c r="G23" s="37"/>
      <c r="H23" s="37"/>
      <c r="I23" s="109" t="s">
        <v>26</v>
      </c>
      <c r="J23" s="111" t="s">
        <v>39</v>
      </c>
      <c r="K23" s="37"/>
      <c r="L23" s="110"/>
      <c r="S23" s="37"/>
      <c r="T23" s="37"/>
      <c r="U23" s="37"/>
      <c r="V23" s="37"/>
      <c r="W23" s="37"/>
      <c r="X23" s="37"/>
      <c r="Y23" s="37"/>
      <c r="Z23" s="37"/>
      <c r="AA23" s="37"/>
      <c r="AB23" s="37"/>
      <c r="AC23" s="37"/>
      <c r="AD23" s="37"/>
      <c r="AE23" s="37"/>
    </row>
    <row r="24" spans="1:31" s="2" customFormat="1" ht="18" customHeight="1">
      <c r="A24" s="37"/>
      <c r="B24" s="42"/>
      <c r="C24" s="37"/>
      <c r="D24" s="37"/>
      <c r="E24" s="111" t="s">
        <v>40</v>
      </c>
      <c r="F24" s="37"/>
      <c r="G24" s="37"/>
      <c r="H24" s="37"/>
      <c r="I24" s="109" t="s">
        <v>29</v>
      </c>
      <c r="J24" s="111" t="s">
        <v>41</v>
      </c>
      <c r="K24" s="37"/>
      <c r="L24" s="110"/>
      <c r="S24" s="37"/>
      <c r="T24" s="37"/>
      <c r="U24" s="37"/>
      <c r="V24" s="37"/>
      <c r="W24" s="37"/>
      <c r="X24" s="37"/>
      <c r="Y24" s="37"/>
      <c r="Z24" s="37"/>
      <c r="AA24" s="37"/>
      <c r="AB24" s="37"/>
      <c r="AC24" s="37"/>
      <c r="AD24" s="37"/>
      <c r="AE24" s="37"/>
    </row>
    <row r="25" spans="1:31" s="2" customFormat="1" ht="6.9" customHeight="1">
      <c r="A25" s="37"/>
      <c r="B25" s="42"/>
      <c r="C25" s="37"/>
      <c r="D25" s="37"/>
      <c r="E25" s="37"/>
      <c r="F25" s="37"/>
      <c r="G25" s="37"/>
      <c r="H25" s="37"/>
      <c r="I25" s="37"/>
      <c r="J25" s="37"/>
      <c r="K25" s="37"/>
      <c r="L25" s="110"/>
      <c r="S25" s="37"/>
      <c r="T25" s="37"/>
      <c r="U25" s="37"/>
      <c r="V25" s="37"/>
      <c r="W25" s="37"/>
      <c r="X25" s="37"/>
      <c r="Y25" s="37"/>
      <c r="Z25" s="37"/>
      <c r="AA25" s="37"/>
      <c r="AB25" s="37"/>
      <c r="AC25" s="37"/>
      <c r="AD25" s="37"/>
      <c r="AE25" s="37"/>
    </row>
    <row r="26" spans="1:31" s="2" customFormat="1" ht="12" customHeight="1">
      <c r="A26" s="37"/>
      <c r="B26" s="42"/>
      <c r="C26" s="37"/>
      <c r="D26" s="109" t="s">
        <v>42</v>
      </c>
      <c r="E26" s="37"/>
      <c r="F26" s="37"/>
      <c r="G26" s="37"/>
      <c r="H26" s="37"/>
      <c r="I26" s="37"/>
      <c r="J26" s="37"/>
      <c r="K26" s="37"/>
      <c r="L26" s="110"/>
      <c r="S26" s="37"/>
      <c r="T26" s="37"/>
      <c r="U26" s="37"/>
      <c r="V26" s="37"/>
      <c r="W26" s="37"/>
      <c r="X26" s="37"/>
      <c r="Y26" s="37"/>
      <c r="Z26" s="37"/>
      <c r="AA26" s="37"/>
      <c r="AB26" s="37"/>
      <c r="AC26" s="37"/>
      <c r="AD26" s="37"/>
      <c r="AE26" s="37"/>
    </row>
    <row r="27" spans="1:31" s="8" customFormat="1" ht="71.25" customHeight="1">
      <c r="A27" s="113"/>
      <c r="B27" s="114"/>
      <c r="C27" s="113"/>
      <c r="D27" s="113"/>
      <c r="E27" s="411" t="s">
        <v>43</v>
      </c>
      <c r="F27" s="411"/>
      <c r="G27" s="411"/>
      <c r="H27" s="411"/>
      <c r="I27" s="113"/>
      <c r="J27" s="113"/>
      <c r="K27" s="113"/>
      <c r="L27" s="115"/>
      <c r="S27" s="113"/>
      <c r="T27" s="113"/>
      <c r="U27" s="113"/>
      <c r="V27" s="113"/>
      <c r="W27" s="113"/>
      <c r="X27" s="113"/>
      <c r="Y27" s="113"/>
      <c r="Z27" s="113"/>
      <c r="AA27" s="113"/>
      <c r="AB27" s="113"/>
      <c r="AC27" s="113"/>
      <c r="AD27" s="113"/>
      <c r="AE27" s="113"/>
    </row>
    <row r="28" spans="1:31" s="2" customFormat="1" ht="6.9" customHeight="1">
      <c r="A28" s="37"/>
      <c r="B28" s="42"/>
      <c r="C28" s="37"/>
      <c r="D28" s="37"/>
      <c r="E28" s="37"/>
      <c r="F28" s="37"/>
      <c r="G28" s="37"/>
      <c r="H28" s="37"/>
      <c r="I28" s="37"/>
      <c r="J28" s="37"/>
      <c r="K28" s="37"/>
      <c r="L28" s="110"/>
      <c r="S28" s="37"/>
      <c r="T28" s="37"/>
      <c r="U28" s="37"/>
      <c r="V28" s="37"/>
      <c r="W28" s="37"/>
      <c r="X28" s="37"/>
      <c r="Y28" s="37"/>
      <c r="Z28" s="37"/>
      <c r="AA28" s="37"/>
      <c r="AB28" s="37"/>
      <c r="AC28" s="37"/>
      <c r="AD28" s="37"/>
      <c r="AE28" s="37"/>
    </row>
    <row r="29" spans="1:31" s="2" customFormat="1" ht="6.9" customHeight="1">
      <c r="A29" s="37"/>
      <c r="B29" s="42"/>
      <c r="C29" s="37"/>
      <c r="D29" s="116"/>
      <c r="E29" s="116"/>
      <c r="F29" s="116"/>
      <c r="G29" s="116"/>
      <c r="H29" s="116"/>
      <c r="I29" s="116"/>
      <c r="J29" s="116"/>
      <c r="K29" s="116"/>
      <c r="L29" s="110"/>
      <c r="S29" s="37"/>
      <c r="T29" s="37"/>
      <c r="U29" s="37"/>
      <c r="V29" s="37"/>
      <c r="W29" s="37"/>
      <c r="X29" s="37"/>
      <c r="Y29" s="37"/>
      <c r="Z29" s="37"/>
      <c r="AA29" s="37"/>
      <c r="AB29" s="37"/>
      <c r="AC29" s="37"/>
      <c r="AD29" s="37"/>
      <c r="AE29" s="37"/>
    </row>
    <row r="30" spans="1:31" s="2" customFormat="1" ht="25.35" customHeight="1">
      <c r="A30" s="37"/>
      <c r="B30" s="42"/>
      <c r="C30" s="37"/>
      <c r="D30" s="117" t="s">
        <v>44</v>
      </c>
      <c r="E30" s="37"/>
      <c r="F30" s="37"/>
      <c r="G30" s="37"/>
      <c r="H30" s="37"/>
      <c r="I30" s="37"/>
      <c r="J30" s="118">
        <f>ROUND(J84, 2)</f>
        <v>0</v>
      </c>
      <c r="K30" s="37"/>
      <c r="L30" s="110"/>
      <c r="S30" s="37"/>
      <c r="T30" s="37"/>
      <c r="U30" s="37"/>
      <c r="V30" s="37"/>
      <c r="W30" s="37"/>
      <c r="X30" s="37"/>
      <c r="Y30" s="37"/>
      <c r="Z30" s="37"/>
      <c r="AA30" s="37"/>
      <c r="AB30" s="37"/>
      <c r="AC30" s="37"/>
      <c r="AD30" s="37"/>
      <c r="AE30" s="37"/>
    </row>
    <row r="31" spans="1:31" s="2" customFormat="1" ht="6.9" customHeight="1">
      <c r="A31" s="37"/>
      <c r="B31" s="42"/>
      <c r="C31" s="37"/>
      <c r="D31" s="116"/>
      <c r="E31" s="116"/>
      <c r="F31" s="116"/>
      <c r="G31" s="116"/>
      <c r="H31" s="116"/>
      <c r="I31" s="116"/>
      <c r="J31" s="116"/>
      <c r="K31" s="116"/>
      <c r="L31" s="110"/>
      <c r="S31" s="37"/>
      <c r="T31" s="37"/>
      <c r="U31" s="37"/>
      <c r="V31" s="37"/>
      <c r="W31" s="37"/>
      <c r="X31" s="37"/>
      <c r="Y31" s="37"/>
      <c r="Z31" s="37"/>
      <c r="AA31" s="37"/>
      <c r="AB31" s="37"/>
      <c r="AC31" s="37"/>
      <c r="AD31" s="37"/>
      <c r="AE31" s="37"/>
    </row>
    <row r="32" spans="1:31" s="2" customFormat="1" ht="14.4" customHeight="1">
      <c r="A32" s="37"/>
      <c r="B32" s="42"/>
      <c r="C32" s="37"/>
      <c r="D32" s="37"/>
      <c r="E32" s="37"/>
      <c r="F32" s="119" t="s">
        <v>46</v>
      </c>
      <c r="G32" s="37"/>
      <c r="H32" s="37"/>
      <c r="I32" s="119" t="s">
        <v>45</v>
      </c>
      <c r="J32" s="119" t="s">
        <v>47</v>
      </c>
      <c r="K32" s="37"/>
      <c r="L32" s="110"/>
      <c r="S32" s="37"/>
      <c r="T32" s="37"/>
      <c r="U32" s="37"/>
      <c r="V32" s="37"/>
      <c r="W32" s="37"/>
      <c r="X32" s="37"/>
      <c r="Y32" s="37"/>
      <c r="Z32" s="37"/>
      <c r="AA32" s="37"/>
      <c r="AB32" s="37"/>
      <c r="AC32" s="37"/>
      <c r="AD32" s="37"/>
      <c r="AE32" s="37"/>
    </row>
    <row r="33" spans="1:31" s="2" customFormat="1" ht="14.4" customHeight="1">
      <c r="A33" s="37"/>
      <c r="B33" s="42"/>
      <c r="C33" s="37"/>
      <c r="D33" s="120" t="s">
        <v>48</v>
      </c>
      <c r="E33" s="109" t="s">
        <v>49</v>
      </c>
      <c r="F33" s="121">
        <f>ROUND((SUM(BE84:BE103)),  2)</f>
        <v>0</v>
      </c>
      <c r="G33" s="37"/>
      <c r="H33" s="37"/>
      <c r="I33" s="122">
        <v>0.21</v>
      </c>
      <c r="J33" s="121">
        <f>ROUND(((SUM(BE84:BE103))*I33),  2)</f>
        <v>0</v>
      </c>
      <c r="K33" s="37"/>
      <c r="L33" s="110"/>
      <c r="S33" s="37"/>
      <c r="T33" s="37"/>
      <c r="U33" s="37"/>
      <c r="V33" s="37"/>
      <c r="W33" s="37"/>
      <c r="X33" s="37"/>
      <c r="Y33" s="37"/>
      <c r="Z33" s="37"/>
      <c r="AA33" s="37"/>
      <c r="AB33" s="37"/>
      <c r="AC33" s="37"/>
      <c r="AD33" s="37"/>
      <c r="AE33" s="37"/>
    </row>
    <row r="34" spans="1:31" s="2" customFormat="1" ht="14.4" customHeight="1">
      <c r="A34" s="37"/>
      <c r="B34" s="42"/>
      <c r="C34" s="37"/>
      <c r="D34" s="37"/>
      <c r="E34" s="109" t="s">
        <v>50</v>
      </c>
      <c r="F34" s="121">
        <f>ROUND((SUM(BF84:BF103)),  2)</f>
        <v>0</v>
      </c>
      <c r="G34" s="37"/>
      <c r="H34" s="37"/>
      <c r="I34" s="122">
        <v>0.12</v>
      </c>
      <c r="J34" s="121">
        <f>ROUND(((SUM(BF84:BF103))*I34),  2)</f>
        <v>0</v>
      </c>
      <c r="K34" s="37"/>
      <c r="L34" s="110"/>
      <c r="S34" s="37"/>
      <c r="T34" s="37"/>
      <c r="U34" s="37"/>
      <c r="V34" s="37"/>
      <c r="W34" s="37"/>
      <c r="X34" s="37"/>
      <c r="Y34" s="37"/>
      <c r="Z34" s="37"/>
      <c r="AA34" s="37"/>
      <c r="AB34" s="37"/>
      <c r="AC34" s="37"/>
      <c r="AD34" s="37"/>
      <c r="AE34" s="37"/>
    </row>
    <row r="35" spans="1:31" s="2" customFormat="1" ht="14.4" hidden="1" customHeight="1">
      <c r="A35" s="37"/>
      <c r="B35" s="42"/>
      <c r="C35" s="37"/>
      <c r="D35" s="37"/>
      <c r="E35" s="109" t="s">
        <v>51</v>
      </c>
      <c r="F35" s="121">
        <f>ROUND((SUM(BG84:BG103)),  2)</f>
        <v>0</v>
      </c>
      <c r="G35" s="37"/>
      <c r="H35" s="37"/>
      <c r="I35" s="122">
        <v>0.21</v>
      </c>
      <c r="J35" s="121">
        <f>0</f>
        <v>0</v>
      </c>
      <c r="K35" s="37"/>
      <c r="L35" s="110"/>
      <c r="S35" s="37"/>
      <c r="T35" s="37"/>
      <c r="U35" s="37"/>
      <c r="V35" s="37"/>
      <c r="W35" s="37"/>
      <c r="X35" s="37"/>
      <c r="Y35" s="37"/>
      <c r="Z35" s="37"/>
      <c r="AA35" s="37"/>
      <c r="AB35" s="37"/>
      <c r="AC35" s="37"/>
      <c r="AD35" s="37"/>
      <c r="AE35" s="37"/>
    </row>
    <row r="36" spans="1:31" s="2" customFormat="1" ht="14.4" hidden="1" customHeight="1">
      <c r="A36" s="37"/>
      <c r="B36" s="42"/>
      <c r="C36" s="37"/>
      <c r="D36" s="37"/>
      <c r="E36" s="109" t="s">
        <v>52</v>
      </c>
      <c r="F36" s="121">
        <f>ROUND((SUM(BH84:BH103)),  2)</f>
        <v>0</v>
      </c>
      <c r="G36" s="37"/>
      <c r="H36" s="37"/>
      <c r="I36" s="122">
        <v>0.12</v>
      </c>
      <c r="J36" s="121">
        <f>0</f>
        <v>0</v>
      </c>
      <c r="K36" s="37"/>
      <c r="L36" s="110"/>
      <c r="S36" s="37"/>
      <c r="T36" s="37"/>
      <c r="U36" s="37"/>
      <c r="V36" s="37"/>
      <c r="W36" s="37"/>
      <c r="X36" s="37"/>
      <c r="Y36" s="37"/>
      <c r="Z36" s="37"/>
      <c r="AA36" s="37"/>
      <c r="AB36" s="37"/>
      <c r="AC36" s="37"/>
      <c r="AD36" s="37"/>
      <c r="AE36" s="37"/>
    </row>
    <row r="37" spans="1:31" s="2" customFormat="1" ht="14.4" hidden="1" customHeight="1">
      <c r="A37" s="37"/>
      <c r="B37" s="42"/>
      <c r="C37" s="37"/>
      <c r="D37" s="37"/>
      <c r="E37" s="109" t="s">
        <v>53</v>
      </c>
      <c r="F37" s="121">
        <f>ROUND((SUM(BI84:BI103)),  2)</f>
        <v>0</v>
      </c>
      <c r="G37" s="37"/>
      <c r="H37" s="37"/>
      <c r="I37" s="122">
        <v>0</v>
      </c>
      <c r="J37" s="121">
        <f>0</f>
        <v>0</v>
      </c>
      <c r="K37" s="37"/>
      <c r="L37" s="110"/>
      <c r="S37" s="37"/>
      <c r="T37" s="37"/>
      <c r="U37" s="37"/>
      <c r="V37" s="37"/>
      <c r="W37" s="37"/>
      <c r="X37" s="37"/>
      <c r="Y37" s="37"/>
      <c r="Z37" s="37"/>
      <c r="AA37" s="37"/>
      <c r="AB37" s="37"/>
      <c r="AC37" s="37"/>
      <c r="AD37" s="37"/>
      <c r="AE37" s="37"/>
    </row>
    <row r="38" spans="1:31" s="2" customFormat="1" ht="6.9" customHeight="1">
      <c r="A38" s="37"/>
      <c r="B38" s="42"/>
      <c r="C38" s="37"/>
      <c r="D38" s="37"/>
      <c r="E38" s="37"/>
      <c r="F38" s="37"/>
      <c r="G38" s="37"/>
      <c r="H38" s="37"/>
      <c r="I38" s="37"/>
      <c r="J38" s="37"/>
      <c r="K38" s="37"/>
      <c r="L38" s="110"/>
      <c r="S38" s="37"/>
      <c r="T38" s="37"/>
      <c r="U38" s="37"/>
      <c r="V38" s="37"/>
      <c r="W38" s="37"/>
      <c r="X38" s="37"/>
      <c r="Y38" s="37"/>
      <c r="Z38" s="37"/>
      <c r="AA38" s="37"/>
      <c r="AB38" s="37"/>
      <c r="AC38" s="37"/>
      <c r="AD38" s="37"/>
      <c r="AE38" s="37"/>
    </row>
    <row r="39" spans="1:31" s="2" customFormat="1" ht="25.35" customHeight="1">
      <c r="A39" s="37"/>
      <c r="B39" s="42"/>
      <c r="C39" s="123"/>
      <c r="D39" s="124" t="s">
        <v>54</v>
      </c>
      <c r="E39" s="125"/>
      <c r="F39" s="125"/>
      <c r="G39" s="126" t="s">
        <v>55</v>
      </c>
      <c r="H39" s="127" t="s">
        <v>56</v>
      </c>
      <c r="I39" s="125"/>
      <c r="J39" s="128">
        <f>SUM(J30:J37)</f>
        <v>0</v>
      </c>
      <c r="K39" s="129"/>
      <c r="L39" s="110"/>
      <c r="S39" s="37"/>
      <c r="T39" s="37"/>
      <c r="U39" s="37"/>
      <c r="V39" s="37"/>
      <c r="W39" s="37"/>
      <c r="X39" s="37"/>
      <c r="Y39" s="37"/>
      <c r="Z39" s="37"/>
      <c r="AA39" s="37"/>
      <c r="AB39" s="37"/>
      <c r="AC39" s="37"/>
      <c r="AD39" s="37"/>
      <c r="AE39" s="37"/>
    </row>
    <row r="40" spans="1:31" s="2" customFormat="1" ht="14.4" customHeight="1">
      <c r="A40" s="37"/>
      <c r="B40" s="130"/>
      <c r="C40" s="131"/>
      <c r="D40" s="131"/>
      <c r="E40" s="131"/>
      <c r="F40" s="131"/>
      <c r="G40" s="131"/>
      <c r="H40" s="131"/>
      <c r="I40" s="131"/>
      <c r="J40" s="131"/>
      <c r="K40" s="131"/>
      <c r="L40" s="110"/>
      <c r="S40" s="37"/>
      <c r="T40" s="37"/>
      <c r="U40" s="37"/>
      <c r="V40" s="37"/>
      <c r="W40" s="37"/>
      <c r="X40" s="37"/>
      <c r="Y40" s="37"/>
      <c r="Z40" s="37"/>
      <c r="AA40" s="37"/>
      <c r="AB40" s="37"/>
      <c r="AC40" s="37"/>
      <c r="AD40" s="37"/>
      <c r="AE40" s="37"/>
    </row>
    <row r="44" spans="1:31" s="2" customFormat="1" ht="6.9" customHeight="1">
      <c r="A44" s="37"/>
      <c r="B44" s="132"/>
      <c r="C44" s="133"/>
      <c r="D44" s="133"/>
      <c r="E44" s="133"/>
      <c r="F44" s="133"/>
      <c r="G44" s="133"/>
      <c r="H44" s="133"/>
      <c r="I44" s="133"/>
      <c r="J44" s="133"/>
      <c r="K44" s="133"/>
      <c r="L44" s="110"/>
      <c r="S44" s="37"/>
      <c r="T44" s="37"/>
      <c r="U44" s="37"/>
      <c r="V44" s="37"/>
      <c r="W44" s="37"/>
      <c r="X44" s="37"/>
      <c r="Y44" s="37"/>
      <c r="Z44" s="37"/>
      <c r="AA44" s="37"/>
      <c r="AB44" s="37"/>
      <c r="AC44" s="37"/>
      <c r="AD44" s="37"/>
      <c r="AE44" s="37"/>
    </row>
    <row r="45" spans="1:31" s="2" customFormat="1" ht="24.9" customHeight="1">
      <c r="A45" s="37"/>
      <c r="B45" s="38"/>
      <c r="C45" s="26" t="s">
        <v>131</v>
      </c>
      <c r="D45" s="39"/>
      <c r="E45" s="39"/>
      <c r="F45" s="39"/>
      <c r="G45" s="39"/>
      <c r="H45" s="39"/>
      <c r="I45" s="39"/>
      <c r="J45" s="39"/>
      <c r="K45" s="39"/>
      <c r="L45" s="110"/>
      <c r="S45" s="37"/>
      <c r="T45" s="37"/>
      <c r="U45" s="37"/>
      <c r="V45" s="37"/>
      <c r="W45" s="37"/>
      <c r="X45" s="37"/>
      <c r="Y45" s="37"/>
      <c r="Z45" s="37"/>
      <c r="AA45" s="37"/>
      <c r="AB45" s="37"/>
      <c r="AC45" s="37"/>
      <c r="AD45" s="37"/>
      <c r="AE45" s="37"/>
    </row>
    <row r="46" spans="1:31" s="2" customFormat="1" ht="6.9" customHeight="1">
      <c r="A46" s="37"/>
      <c r="B46" s="38"/>
      <c r="C46" s="39"/>
      <c r="D46" s="39"/>
      <c r="E46" s="39"/>
      <c r="F46" s="39"/>
      <c r="G46" s="39"/>
      <c r="H46" s="39"/>
      <c r="I46" s="39"/>
      <c r="J46" s="39"/>
      <c r="K46" s="39"/>
      <c r="L46" s="110"/>
      <c r="S46" s="37"/>
      <c r="T46" s="37"/>
      <c r="U46" s="37"/>
      <c r="V46" s="37"/>
      <c r="W46" s="37"/>
      <c r="X46" s="37"/>
      <c r="Y46" s="37"/>
      <c r="Z46" s="37"/>
      <c r="AA46" s="37"/>
      <c r="AB46" s="37"/>
      <c r="AC46" s="37"/>
      <c r="AD46" s="37"/>
      <c r="AE46" s="37"/>
    </row>
    <row r="47" spans="1:31" s="2" customFormat="1" ht="12" customHeight="1">
      <c r="A47" s="37"/>
      <c r="B47" s="38"/>
      <c r="C47" s="32" t="s">
        <v>16</v>
      </c>
      <c r="D47" s="39"/>
      <c r="E47" s="39"/>
      <c r="F47" s="39"/>
      <c r="G47" s="39"/>
      <c r="H47" s="39"/>
      <c r="I47" s="39"/>
      <c r="J47" s="39"/>
      <c r="K47" s="39"/>
      <c r="L47" s="110"/>
      <c r="S47" s="37"/>
      <c r="T47" s="37"/>
      <c r="U47" s="37"/>
      <c r="V47" s="37"/>
      <c r="W47" s="37"/>
      <c r="X47" s="37"/>
      <c r="Y47" s="37"/>
      <c r="Z47" s="37"/>
      <c r="AA47" s="37"/>
      <c r="AB47" s="37"/>
      <c r="AC47" s="37"/>
      <c r="AD47" s="37"/>
      <c r="AE47" s="37"/>
    </row>
    <row r="48" spans="1:31" s="2" customFormat="1" ht="26.25" customHeight="1">
      <c r="A48" s="37"/>
      <c r="B48" s="38"/>
      <c r="C48" s="39"/>
      <c r="D48" s="39"/>
      <c r="E48" s="403" t="str">
        <f>E7</f>
        <v>STAVEBNÍ ÚPRAVY A PŘÍSTAVBA ČÁSTI OBJEKTU ZŠ V. HAVLA, PODĚBRADY</v>
      </c>
      <c r="F48" s="404"/>
      <c r="G48" s="404"/>
      <c r="H48" s="404"/>
      <c r="I48" s="39"/>
      <c r="J48" s="39"/>
      <c r="K48" s="39"/>
      <c r="L48" s="110"/>
      <c r="S48" s="37"/>
      <c r="T48" s="37"/>
      <c r="U48" s="37"/>
      <c r="V48" s="37"/>
      <c r="W48" s="37"/>
      <c r="X48" s="37"/>
      <c r="Y48" s="37"/>
      <c r="Z48" s="37"/>
      <c r="AA48" s="37"/>
      <c r="AB48" s="37"/>
      <c r="AC48" s="37"/>
      <c r="AD48" s="37"/>
      <c r="AE48" s="37"/>
    </row>
    <row r="49" spans="1:47" s="2" customFormat="1" ht="12" customHeight="1">
      <c r="A49" s="37"/>
      <c r="B49" s="38"/>
      <c r="C49" s="32" t="s">
        <v>129</v>
      </c>
      <c r="D49" s="39"/>
      <c r="E49" s="39"/>
      <c r="F49" s="39"/>
      <c r="G49" s="39"/>
      <c r="H49" s="39"/>
      <c r="I49" s="39"/>
      <c r="J49" s="39"/>
      <c r="K49" s="39"/>
      <c r="L49" s="110"/>
      <c r="S49" s="37"/>
      <c r="T49" s="37"/>
      <c r="U49" s="37"/>
      <c r="V49" s="37"/>
      <c r="W49" s="37"/>
      <c r="X49" s="37"/>
      <c r="Y49" s="37"/>
      <c r="Z49" s="37"/>
      <c r="AA49" s="37"/>
      <c r="AB49" s="37"/>
      <c r="AC49" s="37"/>
      <c r="AD49" s="37"/>
      <c r="AE49" s="37"/>
    </row>
    <row r="50" spans="1:47" s="2" customFormat="1" ht="16.5" customHeight="1">
      <c r="A50" s="37"/>
      <c r="B50" s="38"/>
      <c r="C50" s="39"/>
      <c r="D50" s="39"/>
      <c r="E50" s="391" t="str">
        <f>E9</f>
        <v>C - Ústřední vytápění</v>
      </c>
      <c r="F50" s="402"/>
      <c r="G50" s="402"/>
      <c r="H50" s="402"/>
      <c r="I50" s="39"/>
      <c r="J50" s="39"/>
      <c r="K50" s="39"/>
      <c r="L50" s="110"/>
      <c r="S50" s="37"/>
      <c r="T50" s="37"/>
      <c r="U50" s="37"/>
      <c r="V50" s="37"/>
      <c r="W50" s="37"/>
      <c r="X50" s="37"/>
      <c r="Y50" s="37"/>
      <c r="Z50" s="37"/>
      <c r="AA50" s="37"/>
      <c r="AB50" s="37"/>
      <c r="AC50" s="37"/>
      <c r="AD50" s="37"/>
      <c r="AE50" s="37"/>
    </row>
    <row r="51" spans="1:47" s="2" customFormat="1" ht="6.9" customHeight="1">
      <c r="A51" s="37"/>
      <c r="B51" s="38"/>
      <c r="C51" s="39"/>
      <c r="D51" s="39"/>
      <c r="E51" s="39"/>
      <c r="F51" s="39"/>
      <c r="G51" s="39"/>
      <c r="H51" s="39"/>
      <c r="I51" s="39"/>
      <c r="J51" s="39"/>
      <c r="K51" s="39"/>
      <c r="L51" s="110"/>
      <c r="S51" s="37"/>
      <c r="T51" s="37"/>
      <c r="U51" s="37"/>
      <c r="V51" s="37"/>
      <c r="W51" s="37"/>
      <c r="X51" s="37"/>
      <c r="Y51" s="37"/>
      <c r="Z51" s="37"/>
      <c r="AA51" s="37"/>
      <c r="AB51" s="37"/>
      <c r="AC51" s="37"/>
      <c r="AD51" s="37"/>
      <c r="AE51" s="37"/>
    </row>
    <row r="52" spans="1:47" s="2" customFormat="1" ht="12" customHeight="1">
      <c r="A52" s="37"/>
      <c r="B52" s="38"/>
      <c r="C52" s="32" t="s">
        <v>21</v>
      </c>
      <c r="D52" s="39"/>
      <c r="E52" s="39"/>
      <c r="F52" s="30" t="str">
        <f>F12</f>
        <v>Poděbrady</v>
      </c>
      <c r="G52" s="39"/>
      <c r="H52" s="39"/>
      <c r="I52" s="32" t="s">
        <v>23</v>
      </c>
      <c r="J52" s="62" t="str">
        <f>IF(J12="","",J12)</f>
        <v>24. 7. 2026</v>
      </c>
      <c r="K52" s="39"/>
      <c r="L52" s="110"/>
      <c r="S52" s="37"/>
      <c r="T52" s="37"/>
      <c r="U52" s="37"/>
      <c r="V52" s="37"/>
      <c r="W52" s="37"/>
      <c r="X52" s="37"/>
      <c r="Y52" s="37"/>
      <c r="Z52" s="37"/>
      <c r="AA52" s="37"/>
      <c r="AB52" s="37"/>
      <c r="AC52" s="37"/>
      <c r="AD52" s="37"/>
      <c r="AE52" s="37"/>
    </row>
    <row r="53" spans="1:47" s="2" customFormat="1" ht="6.9" customHeight="1">
      <c r="A53" s="37"/>
      <c r="B53" s="38"/>
      <c r="C53" s="39"/>
      <c r="D53" s="39"/>
      <c r="E53" s="39"/>
      <c r="F53" s="39"/>
      <c r="G53" s="39"/>
      <c r="H53" s="39"/>
      <c r="I53" s="39"/>
      <c r="J53" s="39"/>
      <c r="K53" s="39"/>
      <c r="L53" s="110"/>
      <c r="S53" s="37"/>
      <c r="T53" s="37"/>
      <c r="U53" s="37"/>
      <c r="V53" s="37"/>
      <c r="W53" s="37"/>
      <c r="X53" s="37"/>
      <c r="Y53" s="37"/>
      <c r="Z53" s="37"/>
      <c r="AA53" s="37"/>
      <c r="AB53" s="37"/>
      <c r="AC53" s="37"/>
      <c r="AD53" s="37"/>
      <c r="AE53" s="37"/>
    </row>
    <row r="54" spans="1:47" s="2" customFormat="1" ht="40.049999999999997" customHeight="1">
      <c r="A54" s="37"/>
      <c r="B54" s="38"/>
      <c r="C54" s="32" t="s">
        <v>25</v>
      </c>
      <c r="D54" s="39"/>
      <c r="E54" s="39"/>
      <c r="F54" s="30" t="str">
        <f>E15</f>
        <v>MĚSTO PODĚBRADY, JIŘÍHO NÁMĚSTÍ 20/1</v>
      </c>
      <c r="G54" s="39"/>
      <c r="H54" s="39"/>
      <c r="I54" s="32" t="s">
        <v>33</v>
      </c>
      <c r="J54" s="35" t="str">
        <f>E21</f>
        <v>AZ PROJECT spol. s r.o., Plynárenská 830, Kolín</v>
      </c>
      <c r="K54" s="39"/>
      <c r="L54" s="110"/>
      <c r="S54" s="37"/>
      <c r="T54" s="37"/>
      <c r="U54" s="37"/>
      <c r="V54" s="37"/>
      <c r="W54" s="37"/>
      <c r="X54" s="37"/>
      <c r="Y54" s="37"/>
      <c r="Z54" s="37"/>
      <c r="AA54" s="37"/>
      <c r="AB54" s="37"/>
      <c r="AC54" s="37"/>
      <c r="AD54" s="37"/>
      <c r="AE54" s="37"/>
    </row>
    <row r="55" spans="1:47" s="2" customFormat="1" ht="15.15" customHeight="1">
      <c r="A55" s="37"/>
      <c r="B55" s="38"/>
      <c r="C55" s="32" t="s">
        <v>31</v>
      </c>
      <c r="D55" s="39"/>
      <c r="E55" s="39"/>
      <c r="F55" s="30" t="str">
        <f>IF(E18="","",E18)</f>
        <v>Vyplň údaj</v>
      </c>
      <c r="G55" s="39"/>
      <c r="H55" s="39"/>
      <c r="I55" s="32" t="s">
        <v>38</v>
      </c>
      <c r="J55" s="35" t="str">
        <f>E24</f>
        <v>Ing. Luboš Michalec</v>
      </c>
      <c r="K55" s="39"/>
      <c r="L55" s="110"/>
      <c r="S55" s="37"/>
      <c r="T55" s="37"/>
      <c r="U55" s="37"/>
      <c r="V55" s="37"/>
      <c r="W55" s="37"/>
      <c r="X55" s="37"/>
      <c r="Y55" s="37"/>
      <c r="Z55" s="37"/>
      <c r="AA55" s="37"/>
      <c r="AB55" s="37"/>
      <c r="AC55" s="37"/>
      <c r="AD55" s="37"/>
      <c r="AE55" s="37"/>
    </row>
    <row r="56" spans="1:47" s="2" customFormat="1" ht="10.35" customHeight="1">
      <c r="A56" s="37"/>
      <c r="B56" s="38"/>
      <c r="C56" s="39"/>
      <c r="D56" s="39"/>
      <c r="E56" s="39"/>
      <c r="F56" s="39"/>
      <c r="G56" s="39"/>
      <c r="H56" s="39"/>
      <c r="I56" s="39"/>
      <c r="J56" s="39"/>
      <c r="K56" s="39"/>
      <c r="L56" s="110"/>
      <c r="S56" s="37"/>
      <c r="T56" s="37"/>
      <c r="U56" s="37"/>
      <c r="V56" s="37"/>
      <c r="W56" s="37"/>
      <c r="X56" s="37"/>
      <c r="Y56" s="37"/>
      <c r="Z56" s="37"/>
      <c r="AA56" s="37"/>
      <c r="AB56" s="37"/>
      <c r="AC56" s="37"/>
      <c r="AD56" s="37"/>
      <c r="AE56" s="37"/>
    </row>
    <row r="57" spans="1:47" s="2" customFormat="1" ht="29.25" customHeight="1">
      <c r="A57" s="37"/>
      <c r="B57" s="38"/>
      <c r="C57" s="134" t="s">
        <v>132</v>
      </c>
      <c r="D57" s="135"/>
      <c r="E57" s="135"/>
      <c r="F57" s="135"/>
      <c r="G57" s="135"/>
      <c r="H57" s="135"/>
      <c r="I57" s="135"/>
      <c r="J57" s="136" t="s">
        <v>133</v>
      </c>
      <c r="K57" s="135"/>
      <c r="L57" s="110"/>
      <c r="S57" s="37"/>
      <c r="T57" s="37"/>
      <c r="U57" s="37"/>
      <c r="V57" s="37"/>
      <c r="W57" s="37"/>
      <c r="X57" s="37"/>
      <c r="Y57" s="37"/>
      <c r="Z57" s="37"/>
      <c r="AA57" s="37"/>
      <c r="AB57" s="37"/>
      <c r="AC57" s="37"/>
      <c r="AD57" s="37"/>
      <c r="AE57" s="37"/>
    </row>
    <row r="58" spans="1:47" s="2" customFormat="1" ht="10.35" customHeight="1">
      <c r="A58" s="37"/>
      <c r="B58" s="38"/>
      <c r="C58" s="39"/>
      <c r="D58" s="39"/>
      <c r="E58" s="39"/>
      <c r="F58" s="39"/>
      <c r="G58" s="39"/>
      <c r="H58" s="39"/>
      <c r="I58" s="39"/>
      <c r="J58" s="39"/>
      <c r="K58" s="39"/>
      <c r="L58" s="110"/>
      <c r="S58" s="37"/>
      <c r="T58" s="37"/>
      <c r="U58" s="37"/>
      <c r="V58" s="37"/>
      <c r="W58" s="37"/>
      <c r="X58" s="37"/>
      <c r="Y58" s="37"/>
      <c r="Z58" s="37"/>
      <c r="AA58" s="37"/>
      <c r="AB58" s="37"/>
      <c r="AC58" s="37"/>
      <c r="AD58" s="37"/>
      <c r="AE58" s="37"/>
    </row>
    <row r="59" spans="1:47" s="2" customFormat="1" ht="22.8" customHeight="1">
      <c r="A59" s="37"/>
      <c r="B59" s="38"/>
      <c r="C59" s="137" t="s">
        <v>76</v>
      </c>
      <c r="D59" s="39"/>
      <c r="E59" s="39"/>
      <c r="F59" s="39"/>
      <c r="G59" s="39"/>
      <c r="H59" s="39"/>
      <c r="I59" s="39"/>
      <c r="J59" s="80">
        <f>J84</f>
        <v>0</v>
      </c>
      <c r="K59" s="39"/>
      <c r="L59" s="110"/>
      <c r="S59" s="37"/>
      <c r="T59" s="37"/>
      <c r="U59" s="37"/>
      <c r="V59" s="37"/>
      <c r="W59" s="37"/>
      <c r="X59" s="37"/>
      <c r="Y59" s="37"/>
      <c r="Z59" s="37"/>
      <c r="AA59" s="37"/>
      <c r="AB59" s="37"/>
      <c r="AC59" s="37"/>
      <c r="AD59" s="37"/>
      <c r="AE59" s="37"/>
      <c r="AU59" s="20" t="s">
        <v>134</v>
      </c>
    </row>
    <row r="60" spans="1:47" s="9" customFormat="1" ht="24.9" customHeight="1">
      <c r="B60" s="138"/>
      <c r="C60" s="139"/>
      <c r="D60" s="140" t="s">
        <v>143</v>
      </c>
      <c r="E60" s="141"/>
      <c r="F60" s="141"/>
      <c r="G60" s="141"/>
      <c r="H60" s="141"/>
      <c r="I60" s="141"/>
      <c r="J60" s="142">
        <f>J85</f>
        <v>0</v>
      </c>
      <c r="K60" s="139"/>
      <c r="L60" s="143"/>
    </row>
    <row r="61" spans="1:47" s="10" customFormat="1" ht="19.95" customHeight="1">
      <c r="B61" s="144"/>
      <c r="C61" s="145"/>
      <c r="D61" s="146" t="s">
        <v>1590</v>
      </c>
      <c r="E61" s="147"/>
      <c r="F61" s="147"/>
      <c r="G61" s="147"/>
      <c r="H61" s="147"/>
      <c r="I61" s="147"/>
      <c r="J61" s="148">
        <f>J86</f>
        <v>0</v>
      </c>
      <c r="K61" s="145"/>
      <c r="L61" s="149"/>
    </row>
    <row r="62" spans="1:47" s="10" customFormat="1" ht="19.95" customHeight="1">
      <c r="B62" s="144"/>
      <c r="C62" s="145"/>
      <c r="D62" s="146" t="s">
        <v>1591</v>
      </c>
      <c r="E62" s="147"/>
      <c r="F62" s="147"/>
      <c r="G62" s="147"/>
      <c r="H62" s="147"/>
      <c r="I62" s="147"/>
      <c r="J62" s="148">
        <f>J92</f>
        <v>0</v>
      </c>
      <c r="K62" s="145"/>
      <c r="L62" s="149"/>
    </row>
    <row r="63" spans="1:47" s="10" customFormat="1" ht="19.95" customHeight="1">
      <c r="B63" s="144"/>
      <c r="C63" s="145"/>
      <c r="D63" s="146" t="s">
        <v>1592</v>
      </c>
      <c r="E63" s="147"/>
      <c r="F63" s="147"/>
      <c r="G63" s="147"/>
      <c r="H63" s="147"/>
      <c r="I63" s="147"/>
      <c r="J63" s="148">
        <f>J95</f>
        <v>0</v>
      </c>
      <c r="K63" s="145"/>
      <c r="L63" s="149"/>
    </row>
    <row r="64" spans="1:47" s="10" customFormat="1" ht="19.95" customHeight="1">
      <c r="B64" s="144"/>
      <c r="C64" s="145"/>
      <c r="D64" s="146" t="s">
        <v>1593</v>
      </c>
      <c r="E64" s="147"/>
      <c r="F64" s="147"/>
      <c r="G64" s="147"/>
      <c r="H64" s="147"/>
      <c r="I64" s="147"/>
      <c r="J64" s="148">
        <f>J102</f>
        <v>0</v>
      </c>
      <c r="K64" s="145"/>
      <c r="L64" s="149"/>
    </row>
    <row r="65" spans="1:31" s="2" customFormat="1" ht="21.75" customHeight="1">
      <c r="A65" s="37"/>
      <c r="B65" s="38"/>
      <c r="C65" s="39"/>
      <c r="D65" s="39"/>
      <c r="E65" s="39"/>
      <c r="F65" s="39"/>
      <c r="G65" s="39"/>
      <c r="H65" s="39"/>
      <c r="I65" s="39"/>
      <c r="J65" s="39"/>
      <c r="K65" s="39"/>
      <c r="L65" s="110"/>
      <c r="S65" s="37"/>
      <c r="T65" s="37"/>
      <c r="U65" s="37"/>
      <c r="V65" s="37"/>
      <c r="W65" s="37"/>
      <c r="X65" s="37"/>
      <c r="Y65" s="37"/>
      <c r="Z65" s="37"/>
      <c r="AA65" s="37"/>
      <c r="AB65" s="37"/>
      <c r="AC65" s="37"/>
      <c r="AD65" s="37"/>
      <c r="AE65" s="37"/>
    </row>
    <row r="66" spans="1:31" s="2" customFormat="1" ht="6.9" customHeight="1">
      <c r="A66" s="37"/>
      <c r="B66" s="50"/>
      <c r="C66" s="51"/>
      <c r="D66" s="51"/>
      <c r="E66" s="51"/>
      <c r="F66" s="51"/>
      <c r="G66" s="51"/>
      <c r="H66" s="51"/>
      <c r="I66" s="51"/>
      <c r="J66" s="51"/>
      <c r="K66" s="51"/>
      <c r="L66" s="110"/>
      <c r="S66" s="37"/>
      <c r="T66" s="37"/>
      <c r="U66" s="37"/>
      <c r="V66" s="37"/>
      <c r="W66" s="37"/>
      <c r="X66" s="37"/>
      <c r="Y66" s="37"/>
      <c r="Z66" s="37"/>
      <c r="AA66" s="37"/>
      <c r="AB66" s="37"/>
      <c r="AC66" s="37"/>
      <c r="AD66" s="37"/>
      <c r="AE66" s="37"/>
    </row>
    <row r="70" spans="1:31" s="2" customFormat="1" ht="6.9" customHeight="1">
      <c r="A70" s="37"/>
      <c r="B70" s="52"/>
      <c r="C70" s="53"/>
      <c r="D70" s="53"/>
      <c r="E70" s="53"/>
      <c r="F70" s="53"/>
      <c r="G70" s="53"/>
      <c r="H70" s="53"/>
      <c r="I70" s="53"/>
      <c r="J70" s="53"/>
      <c r="K70" s="53"/>
      <c r="L70" s="110"/>
      <c r="S70" s="37"/>
      <c r="T70" s="37"/>
      <c r="U70" s="37"/>
      <c r="V70" s="37"/>
      <c r="W70" s="37"/>
      <c r="X70" s="37"/>
      <c r="Y70" s="37"/>
      <c r="Z70" s="37"/>
      <c r="AA70" s="37"/>
      <c r="AB70" s="37"/>
      <c r="AC70" s="37"/>
      <c r="AD70" s="37"/>
      <c r="AE70" s="37"/>
    </row>
    <row r="71" spans="1:31" s="2" customFormat="1" ht="24.9" customHeight="1">
      <c r="A71" s="37"/>
      <c r="B71" s="38"/>
      <c r="C71" s="26" t="s">
        <v>159</v>
      </c>
      <c r="D71" s="39"/>
      <c r="E71" s="39"/>
      <c r="F71" s="39"/>
      <c r="G71" s="39"/>
      <c r="H71" s="39"/>
      <c r="I71" s="39"/>
      <c r="J71" s="39"/>
      <c r="K71" s="39"/>
      <c r="L71" s="110"/>
      <c r="S71" s="37"/>
      <c r="T71" s="37"/>
      <c r="U71" s="37"/>
      <c r="V71" s="37"/>
      <c r="W71" s="37"/>
      <c r="X71" s="37"/>
      <c r="Y71" s="37"/>
      <c r="Z71" s="37"/>
      <c r="AA71" s="37"/>
      <c r="AB71" s="37"/>
      <c r="AC71" s="37"/>
      <c r="AD71" s="37"/>
      <c r="AE71" s="37"/>
    </row>
    <row r="72" spans="1:31" s="2" customFormat="1" ht="6.9" customHeight="1">
      <c r="A72" s="37"/>
      <c r="B72" s="38"/>
      <c r="C72" s="39"/>
      <c r="D72" s="39"/>
      <c r="E72" s="39"/>
      <c r="F72" s="39"/>
      <c r="G72" s="39"/>
      <c r="H72" s="39"/>
      <c r="I72" s="39"/>
      <c r="J72" s="39"/>
      <c r="K72" s="39"/>
      <c r="L72" s="110"/>
      <c r="S72" s="37"/>
      <c r="T72" s="37"/>
      <c r="U72" s="37"/>
      <c r="V72" s="37"/>
      <c r="W72" s="37"/>
      <c r="X72" s="37"/>
      <c r="Y72" s="37"/>
      <c r="Z72" s="37"/>
      <c r="AA72" s="37"/>
      <c r="AB72" s="37"/>
      <c r="AC72" s="37"/>
      <c r="AD72" s="37"/>
      <c r="AE72" s="37"/>
    </row>
    <row r="73" spans="1:31" s="2" customFormat="1" ht="12" customHeight="1">
      <c r="A73" s="37"/>
      <c r="B73" s="38"/>
      <c r="C73" s="32" t="s">
        <v>16</v>
      </c>
      <c r="D73" s="39"/>
      <c r="E73" s="39"/>
      <c r="F73" s="39"/>
      <c r="G73" s="39"/>
      <c r="H73" s="39"/>
      <c r="I73" s="39"/>
      <c r="J73" s="39"/>
      <c r="K73" s="39"/>
      <c r="L73" s="110"/>
      <c r="S73" s="37"/>
      <c r="T73" s="37"/>
      <c r="U73" s="37"/>
      <c r="V73" s="37"/>
      <c r="W73" s="37"/>
      <c r="X73" s="37"/>
      <c r="Y73" s="37"/>
      <c r="Z73" s="37"/>
      <c r="AA73" s="37"/>
      <c r="AB73" s="37"/>
      <c r="AC73" s="37"/>
      <c r="AD73" s="37"/>
      <c r="AE73" s="37"/>
    </row>
    <row r="74" spans="1:31" s="2" customFormat="1" ht="26.25" customHeight="1">
      <c r="A74" s="37"/>
      <c r="B74" s="38"/>
      <c r="C74" s="39"/>
      <c r="D74" s="39"/>
      <c r="E74" s="403" t="str">
        <f>E7</f>
        <v>STAVEBNÍ ÚPRAVY A PŘÍSTAVBA ČÁSTI OBJEKTU ZŠ V. HAVLA, PODĚBRADY</v>
      </c>
      <c r="F74" s="404"/>
      <c r="G74" s="404"/>
      <c r="H74" s="404"/>
      <c r="I74" s="39"/>
      <c r="J74" s="39"/>
      <c r="K74" s="39"/>
      <c r="L74" s="110"/>
      <c r="S74" s="37"/>
      <c r="T74" s="37"/>
      <c r="U74" s="37"/>
      <c r="V74" s="37"/>
      <c r="W74" s="37"/>
      <c r="X74" s="37"/>
      <c r="Y74" s="37"/>
      <c r="Z74" s="37"/>
      <c r="AA74" s="37"/>
      <c r="AB74" s="37"/>
      <c r="AC74" s="37"/>
      <c r="AD74" s="37"/>
      <c r="AE74" s="37"/>
    </row>
    <row r="75" spans="1:31" s="2" customFormat="1" ht="12" customHeight="1">
      <c r="A75" s="37"/>
      <c r="B75" s="38"/>
      <c r="C75" s="32" t="s">
        <v>129</v>
      </c>
      <c r="D75" s="39"/>
      <c r="E75" s="39"/>
      <c r="F75" s="39"/>
      <c r="G75" s="39"/>
      <c r="H75" s="39"/>
      <c r="I75" s="39"/>
      <c r="J75" s="39"/>
      <c r="K75" s="39"/>
      <c r="L75" s="110"/>
      <c r="S75" s="37"/>
      <c r="T75" s="37"/>
      <c r="U75" s="37"/>
      <c r="V75" s="37"/>
      <c r="W75" s="37"/>
      <c r="X75" s="37"/>
      <c r="Y75" s="37"/>
      <c r="Z75" s="37"/>
      <c r="AA75" s="37"/>
      <c r="AB75" s="37"/>
      <c r="AC75" s="37"/>
      <c r="AD75" s="37"/>
      <c r="AE75" s="37"/>
    </row>
    <row r="76" spans="1:31" s="2" customFormat="1" ht="16.5" customHeight="1">
      <c r="A76" s="37"/>
      <c r="B76" s="38"/>
      <c r="C76" s="39"/>
      <c r="D76" s="39"/>
      <c r="E76" s="391" t="str">
        <f>E9</f>
        <v>C - Ústřední vytápění</v>
      </c>
      <c r="F76" s="402"/>
      <c r="G76" s="402"/>
      <c r="H76" s="402"/>
      <c r="I76" s="39"/>
      <c r="J76" s="39"/>
      <c r="K76" s="39"/>
      <c r="L76" s="110"/>
      <c r="S76" s="37"/>
      <c r="T76" s="37"/>
      <c r="U76" s="37"/>
      <c r="V76" s="37"/>
      <c r="W76" s="37"/>
      <c r="X76" s="37"/>
      <c r="Y76" s="37"/>
      <c r="Z76" s="37"/>
      <c r="AA76" s="37"/>
      <c r="AB76" s="37"/>
      <c r="AC76" s="37"/>
      <c r="AD76" s="37"/>
      <c r="AE76" s="37"/>
    </row>
    <row r="77" spans="1:31" s="2" customFormat="1" ht="6.9" customHeight="1">
      <c r="A77" s="37"/>
      <c r="B77" s="38"/>
      <c r="C77" s="39"/>
      <c r="D77" s="39"/>
      <c r="E77" s="39"/>
      <c r="F77" s="39"/>
      <c r="G77" s="39"/>
      <c r="H77" s="39"/>
      <c r="I77" s="39"/>
      <c r="J77" s="39"/>
      <c r="K77" s="39"/>
      <c r="L77" s="110"/>
      <c r="S77" s="37"/>
      <c r="T77" s="37"/>
      <c r="U77" s="37"/>
      <c r="V77" s="37"/>
      <c r="W77" s="37"/>
      <c r="X77" s="37"/>
      <c r="Y77" s="37"/>
      <c r="Z77" s="37"/>
      <c r="AA77" s="37"/>
      <c r="AB77" s="37"/>
      <c r="AC77" s="37"/>
      <c r="AD77" s="37"/>
      <c r="AE77" s="37"/>
    </row>
    <row r="78" spans="1:31" s="2" customFormat="1" ht="12" customHeight="1">
      <c r="A78" s="37"/>
      <c r="B78" s="38"/>
      <c r="C78" s="32" t="s">
        <v>21</v>
      </c>
      <c r="D78" s="39"/>
      <c r="E78" s="39"/>
      <c r="F78" s="30" t="str">
        <f>F12</f>
        <v>Poděbrady</v>
      </c>
      <c r="G78" s="39"/>
      <c r="H78" s="39"/>
      <c r="I78" s="32" t="s">
        <v>23</v>
      </c>
      <c r="J78" s="62" t="str">
        <f>IF(J12="","",J12)</f>
        <v>24. 7. 2026</v>
      </c>
      <c r="K78" s="39"/>
      <c r="L78" s="110"/>
      <c r="S78" s="37"/>
      <c r="T78" s="37"/>
      <c r="U78" s="37"/>
      <c r="V78" s="37"/>
      <c r="W78" s="37"/>
      <c r="X78" s="37"/>
      <c r="Y78" s="37"/>
      <c r="Z78" s="37"/>
      <c r="AA78" s="37"/>
      <c r="AB78" s="37"/>
      <c r="AC78" s="37"/>
      <c r="AD78" s="37"/>
      <c r="AE78" s="37"/>
    </row>
    <row r="79" spans="1:31" s="2" customFormat="1" ht="6.9" customHeight="1">
      <c r="A79" s="37"/>
      <c r="B79" s="38"/>
      <c r="C79" s="39"/>
      <c r="D79" s="39"/>
      <c r="E79" s="39"/>
      <c r="F79" s="39"/>
      <c r="G79" s="39"/>
      <c r="H79" s="39"/>
      <c r="I79" s="39"/>
      <c r="J79" s="39"/>
      <c r="K79" s="39"/>
      <c r="L79" s="110"/>
      <c r="S79" s="37"/>
      <c r="T79" s="37"/>
      <c r="U79" s="37"/>
      <c r="V79" s="37"/>
      <c r="W79" s="37"/>
      <c r="X79" s="37"/>
      <c r="Y79" s="37"/>
      <c r="Z79" s="37"/>
      <c r="AA79" s="37"/>
      <c r="AB79" s="37"/>
      <c r="AC79" s="37"/>
      <c r="AD79" s="37"/>
      <c r="AE79" s="37"/>
    </row>
    <row r="80" spans="1:31" s="2" customFormat="1" ht="40.049999999999997" customHeight="1">
      <c r="A80" s="37"/>
      <c r="B80" s="38"/>
      <c r="C80" s="32" t="s">
        <v>25</v>
      </c>
      <c r="D80" s="39"/>
      <c r="E80" s="39"/>
      <c r="F80" s="30" t="str">
        <f>E15</f>
        <v>MĚSTO PODĚBRADY, JIŘÍHO NÁMĚSTÍ 20/1</v>
      </c>
      <c r="G80" s="39"/>
      <c r="H80" s="39"/>
      <c r="I80" s="32" t="s">
        <v>33</v>
      </c>
      <c r="J80" s="35" t="str">
        <f>E21</f>
        <v>AZ PROJECT spol. s r.o., Plynárenská 830, Kolín</v>
      </c>
      <c r="K80" s="39"/>
      <c r="L80" s="110"/>
      <c r="S80" s="37"/>
      <c r="T80" s="37"/>
      <c r="U80" s="37"/>
      <c r="V80" s="37"/>
      <c r="W80" s="37"/>
      <c r="X80" s="37"/>
      <c r="Y80" s="37"/>
      <c r="Z80" s="37"/>
      <c r="AA80" s="37"/>
      <c r="AB80" s="37"/>
      <c r="AC80" s="37"/>
      <c r="AD80" s="37"/>
      <c r="AE80" s="37"/>
    </row>
    <row r="81" spans="1:65" s="2" customFormat="1" ht="15.15" customHeight="1">
      <c r="A81" s="37"/>
      <c r="B81" s="38"/>
      <c r="C81" s="32" t="s">
        <v>31</v>
      </c>
      <c r="D81" s="39"/>
      <c r="E81" s="39"/>
      <c r="F81" s="30" t="str">
        <f>IF(E18="","",E18)</f>
        <v>Vyplň údaj</v>
      </c>
      <c r="G81" s="39"/>
      <c r="H81" s="39"/>
      <c r="I81" s="32" t="s">
        <v>38</v>
      </c>
      <c r="J81" s="35" t="str">
        <f>E24</f>
        <v>Ing. Luboš Michalec</v>
      </c>
      <c r="K81" s="39"/>
      <c r="L81" s="110"/>
      <c r="S81" s="37"/>
      <c r="T81" s="37"/>
      <c r="U81" s="37"/>
      <c r="V81" s="37"/>
      <c r="W81" s="37"/>
      <c r="X81" s="37"/>
      <c r="Y81" s="37"/>
      <c r="Z81" s="37"/>
      <c r="AA81" s="37"/>
      <c r="AB81" s="37"/>
      <c r="AC81" s="37"/>
      <c r="AD81" s="37"/>
      <c r="AE81" s="37"/>
    </row>
    <row r="82" spans="1:65" s="2" customFormat="1" ht="10.35" customHeight="1">
      <c r="A82" s="37"/>
      <c r="B82" s="38"/>
      <c r="C82" s="39"/>
      <c r="D82" s="39"/>
      <c r="E82" s="39"/>
      <c r="F82" s="39"/>
      <c r="G82" s="39"/>
      <c r="H82" s="39"/>
      <c r="I82" s="39"/>
      <c r="J82" s="39"/>
      <c r="K82" s="39"/>
      <c r="L82" s="110"/>
      <c r="S82" s="37"/>
      <c r="T82" s="37"/>
      <c r="U82" s="37"/>
      <c r="V82" s="37"/>
      <c r="W82" s="37"/>
      <c r="X82" s="37"/>
      <c r="Y82" s="37"/>
      <c r="Z82" s="37"/>
      <c r="AA82" s="37"/>
      <c r="AB82" s="37"/>
      <c r="AC82" s="37"/>
      <c r="AD82" s="37"/>
      <c r="AE82" s="37"/>
    </row>
    <row r="83" spans="1:65" s="11" customFormat="1" ht="29.25" customHeight="1">
      <c r="A83" s="150"/>
      <c r="B83" s="151"/>
      <c r="C83" s="152" t="s">
        <v>160</v>
      </c>
      <c r="D83" s="153" t="s">
        <v>63</v>
      </c>
      <c r="E83" s="153" t="s">
        <v>59</v>
      </c>
      <c r="F83" s="153" t="s">
        <v>60</v>
      </c>
      <c r="G83" s="153" t="s">
        <v>161</v>
      </c>
      <c r="H83" s="153" t="s">
        <v>162</v>
      </c>
      <c r="I83" s="153" t="s">
        <v>163</v>
      </c>
      <c r="J83" s="153" t="s">
        <v>133</v>
      </c>
      <c r="K83" s="154" t="s">
        <v>164</v>
      </c>
      <c r="L83" s="155"/>
      <c r="M83" s="71" t="s">
        <v>19</v>
      </c>
      <c r="N83" s="72" t="s">
        <v>48</v>
      </c>
      <c r="O83" s="72" t="s">
        <v>165</v>
      </c>
      <c r="P83" s="72" t="s">
        <v>166</v>
      </c>
      <c r="Q83" s="72" t="s">
        <v>167</v>
      </c>
      <c r="R83" s="72" t="s">
        <v>168</v>
      </c>
      <c r="S83" s="72" t="s">
        <v>169</v>
      </c>
      <c r="T83" s="73" t="s">
        <v>170</v>
      </c>
      <c r="U83" s="150"/>
      <c r="V83" s="150"/>
      <c r="W83" s="150"/>
      <c r="X83" s="150"/>
      <c r="Y83" s="150"/>
      <c r="Z83" s="150"/>
      <c r="AA83" s="150"/>
      <c r="AB83" s="150"/>
      <c r="AC83" s="150"/>
      <c r="AD83" s="150"/>
      <c r="AE83" s="150"/>
    </row>
    <row r="84" spans="1:65" s="2" customFormat="1" ht="22.8" customHeight="1">
      <c r="A84" s="37"/>
      <c r="B84" s="38"/>
      <c r="C84" s="78" t="s">
        <v>171</v>
      </c>
      <c r="D84" s="39"/>
      <c r="E84" s="39"/>
      <c r="F84" s="39"/>
      <c r="G84" s="39"/>
      <c r="H84" s="39"/>
      <c r="I84" s="39"/>
      <c r="J84" s="156">
        <f>BK84</f>
        <v>0</v>
      </c>
      <c r="K84" s="39"/>
      <c r="L84" s="42"/>
      <c r="M84" s="74"/>
      <c r="N84" s="157"/>
      <c r="O84" s="75"/>
      <c r="P84" s="158">
        <f>P85</f>
        <v>0</v>
      </c>
      <c r="Q84" s="75"/>
      <c r="R84" s="158">
        <f>R85</f>
        <v>0</v>
      </c>
      <c r="S84" s="75"/>
      <c r="T84" s="159">
        <f>T85</f>
        <v>0</v>
      </c>
      <c r="U84" s="37"/>
      <c r="V84" s="37"/>
      <c r="W84" s="37"/>
      <c r="X84" s="37"/>
      <c r="Y84" s="37"/>
      <c r="Z84" s="37"/>
      <c r="AA84" s="37"/>
      <c r="AB84" s="37"/>
      <c r="AC84" s="37"/>
      <c r="AD84" s="37"/>
      <c r="AE84" s="37"/>
      <c r="AT84" s="20" t="s">
        <v>77</v>
      </c>
      <c r="AU84" s="20" t="s">
        <v>134</v>
      </c>
      <c r="BK84" s="160">
        <f>BK85</f>
        <v>0</v>
      </c>
    </row>
    <row r="85" spans="1:65" s="12" customFormat="1" ht="25.95" customHeight="1">
      <c r="B85" s="161"/>
      <c r="C85" s="162"/>
      <c r="D85" s="163" t="s">
        <v>77</v>
      </c>
      <c r="E85" s="164" t="s">
        <v>551</v>
      </c>
      <c r="F85" s="164" t="s">
        <v>552</v>
      </c>
      <c r="G85" s="162"/>
      <c r="H85" s="162"/>
      <c r="I85" s="165"/>
      <c r="J85" s="166">
        <f>BK85</f>
        <v>0</v>
      </c>
      <c r="K85" s="162"/>
      <c r="L85" s="167"/>
      <c r="M85" s="168"/>
      <c r="N85" s="169"/>
      <c r="O85" s="169"/>
      <c r="P85" s="170">
        <f>P86+P92+P95+P102</f>
        <v>0</v>
      </c>
      <c r="Q85" s="169"/>
      <c r="R85" s="170">
        <f>R86+R92+R95+R102</f>
        <v>0</v>
      </c>
      <c r="S85" s="169"/>
      <c r="T85" s="171">
        <f>T86+T92+T95+T102</f>
        <v>0</v>
      </c>
      <c r="AR85" s="172" t="s">
        <v>88</v>
      </c>
      <c r="AT85" s="173" t="s">
        <v>77</v>
      </c>
      <c r="AU85" s="173" t="s">
        <v>78</v>
      </c>
      <c r="AY85" s="172" t="s">
        <v>174</v>
      </c>
      <c r="BK85" s="174">
        <f>BK86+BK92+BK95+BK102</f>
        <v>0</v>
      </c>
    </row>
    <row r="86" spans="1:65" s="12" customFormat="1" ht="22.8" customHeight="1">
      <c r="B86" s="161"/>
      <c r="C86" s="162"/>
      <c r="D86" s="163" t="s">
        <v>77</v>
      </c>
      <c r="E86" s="175" t="s">
        <v>1594</v>
      </c>
      <c r="F86" s="175" t="s">
        <v>1595</v>
      </c>
      <c r="G86" s="162"/>
      <c r="H86" s="162"/>
      <c r="I86" s="165"/>
      <c r="J86" s="176">
        <f>BK86</f>
        <v>0</v>
      </c>
      <c r="K86" s="162"/>
      <c r="L86" s="167"/>
      <c r="M86" s="168"/>
      <c r="N86" s="169"/>
      <c r="O86" s="169"/>
      <c r="P86" s="170">
        <f>SUM(P87:P91)</f>
        <v>0</v>
      </c>
      <c r="Q86" s="169"/>
      <c r="R86" s="170">
        <f>SUM(R87:R91)</f>
        <v>0</v>
      </c>
      <c r="S86" s="169"/>
      <c r="T86" s="171">
        <f>SUM(T87:T91)</f>
        <v>0</v>
      </c>
      <c r="AR86" s="172" t="s">
        <v>88</v>
      </c>
      <c r="AT86" s="173" t="s">
        <v>77</v>
      </c>
      <c r="AU86" s="173" t="s">
        <v>86</v>
      </c>
      <c r="AY86" s="172" t="s">
        <v>174</v>
      </c>
      <c r="BK86" s="174">
        <f>SUM(BK87:BK91)</f>
        <v>0</v>
      </c>
    </row>
    <row r="87" spans="1:65" s="2" customFormat="1" ht="16.5" customHeight="1">
      <c r="A87" s="37"/>
      <c r="B87" s="38"/>
      <c r="C87" s="177" t="s">
        <v>86</v>
      </c>
      <c r="D87" s="177" t="s">
        <v>176</v>
      </c>
      <c r="E87" s="178" t="s">
        <v>1596</v>
      </c>
      <c r="F87" s="179" t="s">
        <v>1597</v>
      </c>
      <c r="G87" s="180" t="s">
        <v>229</v>
      </c>
      <c r="H87" s="181">
        <v>8</v>
      </c>
      <c r="I87" s="182"/>
      <c r="J87" s="183">
        <f>ROUND(I87*H87,2)</f>
        <v>0</v>
      </c>
      <c r="K87" s="179" t="s">
        <v>19</v>
      </c>
      <c r="L87" s="42"/>
      <c r="M87" s="184" t="s">
        <v>19</v>
      </c>
      <c r="N87" s="185" t="s">
        <v>49</v>
      </c>
      <c r="O87" s="67"/>
      <c r="P87" s="186">
        <f>O87*H87</f>
        <v>0</v>
      </c>
      <c r="Q87" s="186">
        <v>0</v>
      </c>
      <c r="R87" s="186">
        <f>Q87*H87</f>
        <v>0</v>
      </c>
      <c r="S87" s="186">
        <v>0</v>
      </c>
      <c r="T87" s="187">
        <f>S87*H87</f>
        <v>0</v>
      </c>
      <c r="U87" s="37"/>
      <c r="V87" s="37"/>
      <c r="W87" s="37"/>
      <c r="X87" s="37"/>
      <c r="Y87" s="37"/>
      <c r="Z87" s="37"/>
      <c r="AA87" s="37"/>
      <c r="AB87" s="37"/>
      <c r="AC87" s="37"/>
      <c r="AD87" s="37"/>
      <c r="AE87" s="37"/>
      <c r="AR87" s="188" t="s">
        <v>267</v>
      </c>
      <c r="AT87" s="188" t="s">
        <v>176</v>
      </c>
      <c r="AU87" s="188" t="s">
        <v>88</v>
      </c>
      <c r="AY87" s="20" t="s">
        <v>174</v>
      </c>
      <c r="BE87" s="189">
        <f>IF(N87="základní",J87,0)</f>
        <v>0</v>
      </c>
      <c r="BF87" s="189">
        <f>IF(N87="snížená",J87,0)</f>
        <v>0</v>
      </c>
      <c r="BG87" s="189">
        <f>IF(N87="zákl. přenesená",J87,0)</f>
        <v>0</v>
      </c>
      <c r="BH87" s="189">
        <f>IF(N87="sníž. přenesená",J87,0)</f>
        <v>0</v>
      </c>
      <c r="BI87" s="189">
        <f>IF(N87="nulová",J87,0)</f>
        <v>0</v>
      </c>
      <c r="BJ87" s="20" t="s">
        <v>86</v>
      </c>
      <c r="BK87" s="189">
        <f>ROUND(I87*H87,2)</f>
        <v>0</v>
      </c>
      <c r="BL87" s="20" t="s">
        <v>267</v>
      </c>
      <c r="BM87" s="188" t="s">
        <v>1598</v>
      </c>
    </row>
    <row r="88" spans="1:65" s="2" customFormat="1" ht="24.15" customHeight="1">
      <c r="A88" s="37"/>
      <c r="B88" s="38"/>
      <c r="C88" s="177" t="s">
        <v>88</v>
      </c>
      <c r="D88" s="177" t="s">
        <v>176</v>
      </c>
      <c r="E88" s="178" t="s">
        <v>1599</v>
      </c>
      <c r="F88" s="179" t="s">
        <v>1600</v>
      </c>
      <c r="G88" s="180" t="s">
        <v>236</v>
      </c>
      <c r="H88" s="181">
        <v>32</v>
      </c>
      <c r="I88" s="182"/>
      <c r="J88" s="183">
        <f>ROUND(I88*H88,2)</f>
        <v>0</v>
      </c>
      <c r="K88" s="179" t="s">
        <v>19</v>
      </c>
      <c r="L88" s="42"/>
      <c r="M88" s="184" t="s">
        <v>19</v>
      </c>
      <c r="N88" s="185" t="s">
        <v>49</v>
      </c>
      <c r="O88" s="67"/>
      <c r="P88" s="186">
        <f>O88*H88</f>
        <v>0</v>
      </c>
      <c r="Q88" s="186">
        <v>0</v>
      </c>
      <c r="R88" s="186">
        <f>Q88*H88</f>
        <v>0</v>
      </c>
      <c r="S88" s="186">
        <v>0</v>
      </c>
      <c r="T88" s="187">
        <f>S88*H88</f>
        <v>0</v>
      </c>
      <c r="U88" s="37"/>
      <c r="V88" s="37"/>
      <c r="W88" s="37"/>
      <c r="X88" s="37"/>
      <c r="Y88" s="37"/>
      <c r="Z88" s="37"/>
      <c r="AA88" s="37"/>
      <c r="AB88" s="37"/>
      <c r="AC88" s="37"/>
      <c r="AD88" s="37"/>
      <c r="AE88" s="37"/>
      <c r="AR88" s="188" t="s">
        <v>267</v>
      </c>
      <c r="AT88" s="188" t="s">
        <v>176</v>
      </c>
      <c r="AU88" s="188" t="s">
        <v>88</v>
      </c>
      <c r="AY88" s="20" t="s">
        <v>174</v>
      </c>
      <c r="BE88" s="189">
        <f>IF(N88="základní",J88,0)</f>
        <v>0</v>
      </c>
      <c r="BF88" s="189">
        <f>IF(N88="snížená",J88,0)</f>
        <v>0</v>
      </c>
      <c r="BG88" s="189">
        <f>IF(N88="zákl. přenesená",J88,0)</f>
        <v>0</v>
      </c>
      <c r="BH88" s="189">
        <f>IF(N88="sníž. přenesená",J88,0)</f>
        <v>0</v>
      </c>
      <c r="BI88" s="189">
        <f>IF(N88="nulová",J88,0)</f>
        <v>0</v>
      </c>
      <c r="BJ88" s="20" t="s">
        <v>86</v>
      </c>
      <c r="BK88" s="189">
        <f>ROUND(I88*H88,2)</f>
        <v>0</v>
      </c>
      <c r="BL88" s="20" t="s">
        <v>267</v>
      </c>
      <c r="BM88" s="188" t="s">
        <v>1601</v>
      </c>
    </row>
    <row r="89" spans="1:65" s="2" customFormat="1" ht="24.15" customHeight="1">
      <c r="A89" s="37"/>
      <c r="B89" s="38"/>
      <c r="C89" s="177" t="s">
        <v>190</v>
      </c>
      <c r="D89" s="177" t="s">
        <v>176</v>
      </c>
      <c r="E89" s="178" t="s">
        <v>1602</v>
      </c>
      <c r="F89" s="179" t="s">
        <v>1603</v>
      </c>
      <c r="G89" s="180" t="s">
        <v>236</v>
      </c>
      <c r="H89" s="181">
        <v>72</v>
      </c>
      <c r="I89" s="182"/>
      <c r="J89" s="183">
        <f>ROUND(I89*H89,2)</f>
        <v>0</v>
      </c>
      <c r="K89" s="179" t="s">
        <v>19</v>
      </c>
      <c r="L89" s="42"/>
      <c r="M89" s="184" t="s">
        <v>19</v>
      </c>
      <c r="N89" s="185" t="s">
        <v>49</v>
      </c>
      <c r="O89" s="67"/>
      <c r="P89" s="186">
        <f>O89*H89</f>
        <v>0</v>
      </c>
      <c r="Q89" s="186">
        <v>0</v>
      </c>
      <c r="R89" s="186">
        <f>Q89*H89</f>
        <v>0</v>
      </c>
      <c r="S89" s="186">
        <v>0</v>
      </c>
      <c r="T89" s="187">
        <f>S89*H89</f>
        <v>0</v>
      </c>
      <c r="U89" s="37"/>
      <c r="V89" s="37"/>
      <c r="W89" s="37"/>
      <c r="X89" s="37"/>
      <c r="Y89" s="37"/>
      <c r="Z89" s="37"/>
      <c r="AA89" s="37"/>
      <c r="AB89" s="37"/>
      <c r="AC89" s="37"/>
      <c r="AD89" s="37"/>
      <c r="AE89" s="37"/>
      <c r="AR89" s="188" t="s">
        <v>267</v>
      </c>
      <c r="AT89" s="188" t="s">
        <v>176</v>
      </c>
      <c r="AU89" s="188" t="s">
        <v>88</v>
      </c>
      <c r="AY89" s="20" t="s">
        <v>174</v>
      </c>
      <c r="BE89" s="189">
        <f>IF(N89="základní",J89,0)</f>
        <v>0</v>
      </c>
      <c r="BF89" s="189">
        <f>IF(N89="snížená",J89,0)</f>
        <v>0</v>
      </c>
      <c r="BG89" s="189">
        <f>IF(N89="zákl. přenesená",J89,0)</f>
        <v>0</v>
      </c>
      <c r="BH89" s="189">
        <f>IF(N89="sníž. přenesená",J89,0)</f>
        <v>0</v>
      </c>
      <c r="BI89" s="189">
        <f>IF(N89="nulová",J89,0)</f>
        <v>0</v>
      </c>
      <c r="BJ89" s="20" t="s">
        <v>86</v>
      </c>
      <c r="BK89" s="189">
        <f>ROUND(I89*H89,2)</f>
        <v>0</v>
      </c>
      <c r="BL89" s="20" t="s">
        <v>267</v>
      </c>
      <c r="BM89" s="188" t="s">
        <v>1604</v>
      </c>
    </row>
    <row r="90" spans="1:65" s="2" customFormat="1" ht="16.5" customHeight="1">
      <c r="A90" s="37"/>
      <c r="B90" s="38"/>
      <c r="C90" s="177" t="s">
        <v>181</v>
      </c>
      <c r="D90" s="177" t="s">
        <v>176</v>
      </c>
      <c r="E90" s="178" t="s">
        <v>1605</v>
      </c>
      <c r="F90" s="179" t="s">
        <v>1606</v>
      </c>
      <c r="G90" s="180" t="s">
        <v>236</v>
      </c>
      <c r="H90" s="181">
        <v>72</v>
      </c>
      <c r="I90" s="182"/>
      <c r="J90" s="183">
        <f>ROUND(I90*H90,2)</f>
        <v>0</v>
      </c>
      <c r="K90" s="179" t="s">
        <v>19</v>
      </c>
      <c r="L90" s="42"/>
      <c r="M90" s="184" t="s">
        <v>19</v>
      </c>
      <c r="N90" s="185" t="s">
        <v>49</v>
      </c>
      <c r="O90" s="67"/>
      <c r="P90" s="186">
        <f>O90*H90</f>
        <v>0</v>
      </c>
      <c r="Q90" s="186">
        <v>0</v>
      </c>
      <c r="R90" s="186">
        <f>Q90*H90</f>
        <v>0</v>
      </c>
      <c r="S90" s="186">
        <v>0</v>
      </c>
      <c r="T90" s="187">
        <f>S90*H90</f>
        <v>0</v>
      </c>
      <c r="U90" s="37"/>
      <c r="V90" s="37"/>
      <c r="W90" s="37"/>
      <c r="X90" s="37"/>
      <c r="Y90" s="37"/>
      <c r="Z90" s="37"/>
      <c r="AA90" s="37"/>
      <c r="AB90" s="37"/>
      <c r="AC90" s="37"/>
      <c r="AD90" s="37"/>
      <c r="AE90" s="37"/>
      <c r="AR90" s="188" t="s">
        <v>267</v>
      </c>
      <c r="AT90" s="188" t="s">
        <v>176</v>
      </c>
      <c r="AU90" s="188" t="s">
        <v>88</v>
      </c>
      <c r="AY90" s="20" t="s">
        <v>174</v>
      </c>
      <c r="BE90" s="189">
        <f>IF(N90="základní",J90,0)</f>
        <v>0</v>
      </c>
      <c r="BF90" s="189">
        <f>IF(N90="snížená",J90,0)</f>
        <v>0</v>
      </c>
      <c r="BG90" s="189">
        <f>IF(N90="zákl. přenesená",J90,0)</f>
        <v>0</v>
      </c>
      <c r="BH90" s="189">
        <f>IF(N90="sníž. přenesená",J90,0)</f>
        <v>0</v>
      </c>
      <c r="BI90" s="189">
        <f>IF(N90="nulová",J90,0)</f>
        <v>0</v>
      </c>
      <c r="BJ90" s="20" t="s">
        <v>86</v>
      </c>
      <c r="BK90" s="189">
        <f>ROUND(I90*H90,2)</f>
        <v>0</v>
      </c>
      <c r="BL90" s="20" t="s">
        <v>267</v>
      </c>
      <c r="BM90" s="188" t="s">
        <v>1607</v>
      </c>
    </row>
    <row r="91" spans="1:65" s="2" customFormat="1" ht="16.5" customHeight="1">
      <c r="A91" s="37"/>
      <c r="B91" s="38"/>
      <c r="C91" s="177" t="s">
        <v>205</v>
      </c>
      <c r="D91" s="177" t="s">
        <v>176</v>
      </c>
      <c r="E91" s="178" t="s">
        <v>1608</v>
      </c>
      <c r="F91" s="179" t="s">
        <v>1609</v>
      </c>
      <c r="G91" s="180" t="s">
        <v>236</v>
      </c>
      <c r="H91" s="181">
        <v>104</v>
      </c>
      <c r="I91" s="182"/>
      <c r="J91" s="183">
        <f>ROUND(I91*H91,2)</f>
        <v>0</v>
      </c>
      <c r="K91" s="179" t="s">
        <v>19</v>
      </c>
      <c r="L91" s="42"/>
      <c r="M91" s="184" t="s">
        <v>19</v>
      </c>
      <c r="N91" s="185" t="s">
        <v>49</v>
      </c>
      <c r="O91" s="67"/>
      <c r="P91" s="186">
        <f>O91*H91</f>
        <v>0</v>
      </c>
      <c r="Q91" s="186">
        <v>0</v>
      </c>
      <c r="R91" s="186">
        <f>Q91*H91</f>
        <v>0</v>
      </c>
      <c r="S91" s="186">
        <v>0</v>
      </c>
      <c r="T91" s="187">
        <f>S91*H91</f>
        <v>0</v>
      </c>
      <c r="U91" s="37"/>
      <c r="V91" s="37"/>
      <c r="W91" s="37"/>
      <c r="X91" s="37"/>
      <c r="Y91" s="37"/>
      <c r="Z91" s="37"/>
      <c r="AA91" s="37"/>
      <c r="AB91" s="37"/>
      <c r="AC91" s="37"/>
      <c r="AD91" s="37"/>
      <c r="AE91" s="37"/>
      <c r="AR91" s="188" t="s">
        <v>267</v>
      </c>
      <c r="AT91" s="188" t="s">
        <v>176</v>
      </c>
      <c r="AU91" s="188" t="s">
        <v>88</v>
      </c>
      <c r="AY91" s="20" t="s">
        <v>174</v>
      </c>
      <c r="BE91" s="189">
        <f>IF(N91="základní",J91,0)</f>
        <v>0</v>
      </c>
      <c r="BF91" s="189">
        <f>IF(N91="snížená",J91,0)</f>
        <v>0</v>
      </c>
      <c r="BG91" s="189">
        <f>IF(N91="zákl. přenesená",J91,0)</f>
        <v>0</v>
      </c>
      <c r="BH91" s="189">
        <f>IF(N91="sníž. přenesená",J91,0)</f>
        <v>0</v>
      </c>
      <c r="BI91" s="189">
        <f>IF(N91="nulová",J91,0)</f>
        <v>0</v>
      </c>
      <c r="BJ91" s="20" t="s">
        <v>86</v>
      </c>
      <c r="BK91" s="189">
        <f>ROUND(I91*H91,2)</f>
        <v>0</v>
      </c>
      <c r="BL91" s="20" t="s">
        <v>267</v>
      </c>
      <c r="BM91" s="188" t="s">
        <v>1610</v>
      </c>
    </row>
    <row r="92" spans="1:65" s="12" customFormat="1" ht="22.8" customHeight="1">
      <c r="B92" s="161"/>
      <c r="C92" s="162"/>
      <c r="D92" s="163" t="s">
        <v>77</v>
      </c>
      <c r="E92" s="175" t="s">
        <v>1611</v>
      </c>
      <c r="F92" s="175" t="s">
        <v>1612</v>
      </c>
      <c r="G92" s="162"/>
      <c r="H92" s="162"/>
      <c r="I92" s="165"/>
      <c r="J92" s="176">
        <f>BK92</f>
        <v>0</v>
      </c>
      <c r="K92" s="162"/>
      <c r="L92" s="167"/>
      <c r="M92" s="168"/>
      <c r="N92" s="169"/>
      <c r="O92" s="169"/>
      <c r="P92" s="170">
        <f>SUM(P93:P94)</f>
        <v>0</v>
      </c>
      <c r="Q92" s="169"/>
      <c r="R92" s="170">
        <f>SUM(R93:R94)</f>
        <v>0</v>
      </c>
      <c r="S92" s="169"/>
      <c r="T92" s="171">
        <f>SUM(T93:T94)</f>
        <v>0</v>
      </c>
      <c r="AR92" s="172" t="s">
        <v>88</v>
      </c>
      <c r="AT92" s="173" t="s">
        <v>77</v>
      </c>
      <c r="AU92" s="173" t="s">
        <v>86</v>
      </c>
      <c r="AY92" s="172" t="s">
        <v>174</v>
      </c>
      <c r="BK92" s="174">
        <f>SUM(BK93:BK94)</f>
        <v>0</v>
      </c>
    </row>
    <row r="93" spans="1:65" s="2" customFormat="1" ht="16.5" customHeight="1">
      <c r="A93" s="37"/>
      <c r="B93" s="38"/>
      <c r="C93" s="177" t="s">
        <v>212</v>
      </c>
      <c r="D93" s="177" t="s">
        <v>176</v>
      </c>
      <c r="E93" s="178" t="s">
        <v>1613</v>
      </c>
      <c r="F93" s="179" t="s">
        <v>1614</v>
      </c>
      <c r="G93" s="180" t="s">
        <v>229</v>
      </c>
      <c r="H93" s="181">
        <v>8</v>
      </c>
      <c r="I93" s="182"/>
      <c r="J93" s="183">
        <f>ROUND(I93*H93,2)</f>
        <v>0</v>
      </c>
      <c r="K93" s="179" t="s">
        <v>19</v>
      </c>
      <c r="L93" s="42"/>
      <c r="M93" s="184" t="s">
        <v>19</v>
      </c>
      <c r="N93" s="185" t="s">
        <v>49</v>
      </c>
      <c r="O93" s="67"/>
      <c r="P93" s="186">
        <f>O93*H93</f>
        <v>0</v>
      </c>
      <c r="Q93" s="186">
        <v>0</v>
      </c>
      <c r="R93" s="186">
        <f>Q93*H93</f>
        <v>0</v>
      </c>
      <c r="S93" s="186">
        <v>0</v>
      </c>
      <c r="T93" s="187">
        <f>S93*H93</f>
        <v>0</v>
      </c>
      <c r="U93" s="37"/>
      <c r="V93" s="37"/>
      <c r="W93" s="37"/>
      <c r="X93" s="37"/>
      <c r="Y93" s="37"/>
      <c r="Z93" s="37"/>
      <c r="AA93" s="37"/>
      <c r="AB93" s="37"/>
      <c r="AC93" s="37"/>
      <c r="AD93" s="37"/>
      <c r="AE93" s="37"/>
      <c r="AR93" s="188" t="s">
        <v>267</v>
      </c>
      <c r="AT93" s="188" t="s">
        <v>176</v>
      </c>
      <c r="AU93" s="188" t="s">
        <v>88</v>
      </c>
      <c r="AY93" s="20" t="s">
        <v>174</v>
      </c>
      <c r="BE93" s="189">
        <f>IF(N93="základní",J93,0)</f>
        <v>0</v>
      </c>
      <c r="BF93" s="189">
        <f>IF(N93="snížená",J93,0)</f>
        <v>0</v>
      </c>
      <c r="BG93" s="189">
        <f>IF(N93="zákl. přenesená",J93,0)</f>
        <v>0</v>
      </c>
      <c r="BH93" s="189">
        <f>IF(N93="sníž. přenesená",J93,0)</f>
        <v>0</v>
      </c>
      <c r="BI93" s="189">
        <f>IF(N93="nulová",J93,0)</f>
        <v>0</v>
      </c>
      <c r="BJ93" s="20" t="s">
        <v>86</v>
      </c>
      <c r="BK93" s="189">
        <f>ROUND(I93*H93,2)</f>
        <v>0</v>
      </c>
      <c r="BL93" s="20" t="s">
        <v>267</v>
      </c>
      <c r="BM93" s="188" t="s">
        <v>1615</v>
      </c>
    </row>
    <row r="94" spans="1:65" s="2" customFormat="1" ht="16.5" customHeight="1">
      <c r="A94" s="37"/>
      <c r="B94" s="38"/>
      <c r="C94" s="177" t="s">
        <v>217</v>
      </c>
      <c r="D94" s="177" t="s">
        <v>176</v>
      </c>
      <c r="E94" s="178" t="s">
        <v>1616</v>
      </c>
      <c r="F94" s="179" t="s">
        <v>1617</v>
      </c>
      <c r="G94" s="180" t="s">
        <v>229</v>
      </c>
      <c r="H94" s="181">
        <v>8</v>
      </c>
      <c r="I94" s="182"/>
      <c r="J94" s="183">
        <f>ROUND(I94*H94,2)</f>
        <v>0</v>
      </c>
      <c r="K94" s="179" t="s">
        <v>19</v>
      </c>
      <c r="L94" s="42"/>
      <c r="M94" s="184" t="s">
        <v>19</v>
      </c>
      <c r="N94" s="185" t="s">
        <v>49</v>
      </c>
      <c r="O94" s="67"/>
      <c r="P94" s="186">
        <f>O94*H94</f>
        <v>0</v>
      </c>
      <c r="Q94" s="186">
        <v>0</v>
      </c>
      <c r="R94" s="186">
        <f>Q94*H94</f>
        <v>0</v>
      </c>
      <c r="S94" s="186">
        <v>0</v>
      </c>
      <c r="T94" s="187">
        <f>S94*H94</f>
        <v>0</v>
      </c>
      <c r="U94" s="37"/>
      <c r="V94" s="37"/>
      <c r="W94" s="37"/>
      <c r="X94" s="37"/>
      <c r="Y94" s="37"/>
      <c r="Z94" s="37"/>
      <c r="AA94" s="37"/>
      <c r="AB94" s="37"/>
      <c r="AC94" s="37"/>
      <c r="AD94" s="37"/>
      <c r="AE94" s="37"/>
      <c r="AR94" s="188" t="s">
        <v>267</v>
      </c>
      <c r="AT94" s="188" t="s">
        <v>176</v>
      </c>
      <c r="AU94" s="188" t="s">
        <v>88</v>
      </c>
      <c r="AY94" s="20" t="s">
        <v>174</v>
      </c>
      <c r="BE94" s="189">
        <f>IF(N94="základní",J94,0)</f>
        <v>0</v>
      </c>
      <c r="BF94" s="189">
        <f>IF(N94="snížená",J94,0)</f>
        <v>0</v>
      </c>
      <c r="BG94" s="189">
        <f>IF(N94="zákl. přenesená",J94,0)</f>
        <v>0</v>
      </c>
      <c r="BH94" s="189">
        <f>IF(N94="sníž. přenesená",J94,0)</f>
        <v>0</v>
      </c>
      <c r="BI94" s="189">
        <f>IF(N94="nulová",J94,0)</f>
        <v>0</v>
      </c>
      <c r="BJ94" s="20" t="s">
        <v>86</v>
      </c>
      <c r="BK94" s="189">
        <f>ROUND(I94*H94,2)</f>
        <v>0</v>
      </c>
      <c r="BL94" s="20" t="s">
        <v>267</v>
      </c>
      <c r="BM94" s="188" t="s">
        <v>1618</v>
      </c>
    </row>
    <row r="95" spans="1:65" s="12" customFormat="1" ht="22.8" customHeight="1">
      <c r="B95" s="161"/>
      <c r="C95" s="162"/>
      <c r="D95" s="163" t="s">
        <v>77</v>
      </c>
      <c r="E95" s="175" t="s">
        <v>1619</v>
      </c>
      <c r="F95" s="175" t="s">
        <v>1620</v>
      </c>
      <c r="G95" s="162"/>
      <c r="H95" s="162"/>
      <c r="I95" s="165"/>
      <c r="J95" s="176">
        <f>BK95</f>
        <v>0</v>
      </c>
      <c r="K95" s="162"/>
      <c r="L95" s="167"/>
      <c r="M95" s="168"/>
      <c r="N95" s="169"/>
      <c r="O95" s="169"/>
      <c r="P95" s="170">
        <f>SUM(P96:P101)</f>
        <v>0</v>
      </c>
      <c r="Q95" s="169"/>
      <c r="R95" s="170">
        <f>SUM(R96:R101)</f>
        <v>0</v>
      </c>
      <c r="S95" s="169"/>
      <c r="T95" s="171">
        <f>SUM(T96:T101)</f>
        <v>0</v>
      </c>
      <c r="AR95" s="172" t="s">
        <v>88</v>
      </c>
      <c r="AT95" s="173" t="s">
        <v>77</v>
      </c>
      <c r="AU95" s="173" t="s">
        <v>86</v>
      </c>
      <c r="AY95" s="172" t="s">
        <v>174</v>
      </c>
      <c r="BK95" s="174">
        <f>SUM(BK96:BK101)</f>
        <v>0</v>
      </c>
    </row>
    <row r="96" spans="1:65" s="2" customFormat="1" ht="16.5" customHeight="1">
      <c r="A96" s="37"/>
      <c r="B96" s="38"/>
      <c r="C96" s="177" t="s">
        <v>226</v>
      </c>
      <c r="D96" s="177" t="s">
        <v>176</v>
      </c>
      <c r="E96" s="178" t="s">
        <v>1621</v>
      </c>
      <c r="F96" s="179" t="s">
        <v>1622</v>
      </c>
      <c r="G96" s="180" t="s">
        <v>111</v>
      </c>
      <c r="H96" s="181">
        <v>100</v>
      </c>
      <c r="I96" s="182"/>
      <c r="J96" s="183">
        <f t="shared" ref="J96:J101" si="0">ROUND(I96*H96,2)</f>
        <v>0</v>
      </c>
      <c r="K96" s="179" t="s">
        <v>19</v>
      </c>
      <c r="L96" s="42"/>
      <c r="M96" s="184" t="s">
        <v>19</v>
      </c>
      <c r="N96" s="185" t="s">
        <v>49</v>
      </c>
      <c r="O96" s="67"/>
      <c r="P96" s="186">
        <f t="shared" ref="P96:P101" si="1">O96*H96</f>
        <v>0</v>
      </c>
      <c r="Q96" s="186">
        <v>0</v>
      </c>
      <c r="R96" s="186">
        <f t="shared" ref="R96:R101" si="2">Q96*H96</f>
        <v>0</v>
      </c>
      <c r="S96" s="186">
        <v>0</v>
      </c>
      <c r="T96" s="187">
        <f t="shared" ref="T96:T101" si="3">S96*H96</f>
        <v>0</v>
      </c>
      <c r="U96" s="37"/>
      <c r="V96" s="37"/>
      <c r="W96" s="37"/>
      <c r="X96" s="37"/>
      <c r="Y96" s="37"/>
      <c r="Z96" s="37"/>
      <c r="AA96" s="37"/>
      <c r="AB96" s="37"/>
      <c r="AC96" s="37"/>
      <c r="AD96" s="37"/>
      <c r="AE96" s="37"/>
      <c r="AR96" s="188" t="s">
        <v>267</v>
      </c>
      <c r="AT96" s="188" t="s">
        <v>176</v>
      </c>
      <c r="AU96" s="188" t="s">
        <v>88</v>
      </c>
      <c r="AY96" s="20" t="s">
        <v>174</v>
      </c>
      <c r="BE96" s="189">
        <f t="shared" ref="BE96:BE101" si="4">IF(N96="základní",J96,0)</f>
        <v>0</v>
      </c>
      <c r="BF96" s="189">
        <f t="shared" ref="BF96:BF101" si="5">IF(N96="snížená",J96,0)</f>
        <v>0</v>
      </c>
      <c r="BG96" s="189">
        <f t="shared" ref="BG96:BG101" si="6">IF(N96="zákl. přenesená",J96,0)</f>
        <v>0</v>
      </c>
      <c r="BH96" s="189">
        <f t="shared" ref="BH96:BH101" si="7">IF(N96="sníž. přenesená",J96,0)</f>
        <v>0</v>
      </c>
      <c r="BI96" s="189">
        <f t="shared" ref="BI96:BI101" si="8">IF(N96="nulová",J96,0)</f>
        <v>0</v>
      </c>
      <c r="BJ96" s="20" t="s">
        <v>86</v>
      </c>
      <c r="BK96" s="189">
        <f t="shared" ref="BK96:BK101" si="9">ROUND(I96*H96,2)</f>
        <v>0</v>
      </c>
      <c r="BL96" s="20" t="s">
        <v>267</v>
      </c>
      <c r="BM96" s="188" t="s">
        <v>1623</v>
      </c>
    </row>
    <row r="97" spans="1:65" s="2" customFormat="1" ht="24.15" customHeight="1">
      <c r="A97" s="37"/>
      <c r="B97" s="38"/>
      <c r="C97" s="177" t="s">
        <v>232</v>
      </c>
      <c r="D97" s="177" t="s">
        <v>176</v>
      </c>
      <c r="E97" s="178" t="s">
        <v>1624</v>
      </c>
      <c r="F97" s="179" t="s">
        <v>1625</v>
      </c>
      <c r="G97" s="180" t="s">
        <v>229</v>
      </c>
      <c r="H97" s="181">
        <v>2</v>
      </c>
      <c r="I97" s="182"/>
      <c r="J97" s="183">
        <f t="shared" si="0"/>
        <v>0</v>
      </c>
      <c r="K97" s="179" t="s">
        <v>19</v>
      </c>
      <c r="L97" s="42"/>
      <c r="M97" s="184" t="s">
        <v>19</v>
      </c>
      <c r="N97" s="185" t="s">
        <v>49</v>
      </c>
      <c r="O97" s="67"/>
      <c r="P97" s="186">
        <f t="shared" si="1"/>
        <v>0</v>
      </c>
      <c r="Q97" s="186">
        <v>0</v>
      </c>
      <c r="R97" s="186">
        <f t="shared" si="2"/>
        <v>0</v>
      </c>
      <c r="S97" s="186">
        <v>0</v>
      </c>
      <c r="T97" s="187">
        <f t="shared" si="3"/>
        <v>0</v>
      </c>
      <c r="U97" s="37"/>
      <c r="V97" s="37"/>
      <c r="W97" s="37"/>
      <c r="X97" s="37"/>
      <c r="Y97" s="37"/>
      <c r="Z97" s="37"/>
      <c r="AA97" s="37"/>
      <c r="AB97" s="37"/>
      <c r="AC97" s="37"/>
      <c r="AD97" s="37"/>
      <c r="AE97" s="37"/>
      <c r="AR97" s="188" t="s">
        <v>267</v>
      </c>
      <c r="AT97" s="188" t="s">
        <v>176</v>
      </c>
      <c r="AU97" s="188" t="s">
        <v>88</v>
      </c>
      <c r="AY97" s="20" t="s">
        <v>174</v>
      </c>
      <c r="BE97" s="189">
        <f t="shared" si="4"/>
        <v>0</v>
      </c>
      <c r="BF97" s="189">
        <f t="shared" si="5"/>
        <v>0</v>
      </c>
      <c r="BG97" s="189">
        <f t="shared" si="6"/>
        <v>0</v>
      </c>
      <c r="BH97" s="189">
        <f t="shared" si="7"/>
        <v>0</v>
      </c>
      <c r="BI97" s="189">
        <f t="shared" si="8"/>
        <v>0</v>
      </c>
      <c r="BJ97" s="20" t="s">
        <v>86</v>
      </c>
      <c r="BK97" s="189">
        <f t="shared" si="9"/>
        <v>0</v>
      </c>
      <c r="BL97" s="20" t="s">
        <v>267</v>
      </c>
      <c r="BM97" s="188" t="s">
        <v>1626</v>
      </c>
    </row>
    <row r="98" spans="1:65" s="2" customFormat="1" ht="24.15" customHeight="1">
      <c r="A98" s="37"/>
      <c r="B98" s="38"/>
      <c r="C98" s="177" t="s">
        <v>238</v>
      </c>
      <c r="D98" s="177" t="s">
        <v>176</v>
      </c>
      <c r="E98" s="178" t="s">
        <v>1627</v>
      </c>
      <c r="F98" s="179" t="s">
        <v>1628</v>
      </c>
      <c r="G98" s="180" t="s">
        <v>229</v>
      </c>
      <c r="H98" s="181">
        <v>4</v>
      </c>
      <c r="I98" s="182"/>
      <c r="J98" s="183">
        <f t="shared" si="0"/>
        <v>0</v>
      </c>
      <c r="K98" s="179" t="s">
        <v>19</v>
      </c>
      <c r="L98" s="42"/>
      <c r="M98" s="184" t="s">
        <v>19</v>
      </c>
      <c r="N98" s="185" t="s">
        <v>49</v>
      </c>
      <c r="O98" s="67"/>
      <c r="P98" s="186">
        <f t="shared" si="1"/>
        <v>0</v>
      </c>
      <c r="Q98" s="186">
        <v>0</v>
      </c>
      <c r="R98" s="186">
        <f t="shared" si="2"/>
        <v>0</v>
      </c>
      <c r="S98" s="186">
        <v>0</v>
      </c>
      <c r="T98" s="187">
        <f t="shared" si="3"/>
        <v>0</v>
      </c>
      <c r="U98" s="37"/>
      <c r="V98" s="37"/>
      <c r="W98" s="37"/>
      <c r="X98" s="37"/>
      <c r="Y98" s="37"/>
      <c r="Z98" s="37"/>
      <c r="AA98" s="37"/>
      <c r="AB98" s="37"/>
      <c r="AC98" s="37"/>
      <c r="AD98" s="37"/>
      <c r="AE98" s="37"/>
      <c r="AR98" s="188" t="s">
        <v>267</v>
      </c>
      <c r="AT98" s="188" t="s">
        <v>176</v>
      </c>
      <c r="AU98" s="188" t="s">
        <v>88</v>
      </c>
      <c r="AY98" s="20" t="s">
        <v>174</v>
      </c>
      <c r="BE98" s="189">
        <f t="shared" si="4"/>
        <v>0</v>
      </c>
      <c r="BF98" s="189">
        <f t="shared" si="5"/>
        <v>0</v>
      </c>
      <c r="BG98" s="189">
        <f t="shared" si="6"/>
        <v>0</v>
      </c>
      <c r="BH98" s="189">
        <f t="shared" si="7"/>
        <v>0</v>
      </c>
      <c r="BI98" s="189">
        <f t="shared" si="8"/>
        <v>0</v>
      </c>
      <c r="BJ98" s="20" t="s">
        <v>86</v>
      </c>
      <c r="BK98" s="189">
        <f t="shared" si="9"/>
        <v>0</v>
      </c>
      <c r="BL98" s="20" t="s">
        <v>267</v>
      </c>
      <c r="BM98" s="188" t="s">
        <v>1629</v>
      </c>
    </row>
    <row r="99" spans="1:65" s="2" customFormat="1" ht="24.15" customHeight="1">
      <c r="A99" s="37"/>
      <c r="B99" s="38"/>
      <c r="C99" s="177" t="s">
        <v>242</v>
      </c>
      <c r="D99" s="177" t="s">
        <v>176</v>
      </c>
      <c r="E99" s="178" t="s">
        <v>1630</v>
      </c>
      <c r="F99" s="179" t="s">
        <v>1631</v>
      </c>
      <c r="G99" s="180" t="s">
        <v>229</v>
      </c>
      <c r="H99" s="181">
        <v>2</v>
      </c>
      <c r="I99" s="182"/>
      <c r="J99" s="183">
        <f t="shared" si="0"/>
        <v>0</v>
      </c>
      <c r="K99" s="179" t="s">
        <v>19</v>
      </c>
      <c r="L99" s="42"/>
      <c r="M99" s="184" t="s">
        <v>19</v>
      </c>
      <c r="N99" s="185" t="s">
        <v>49</v>
      </c>
      <c r="O99" s="67"/>
      <c r="P99" s="186">
        <f t="shared" si="1"/>
        <v>0</v>
      </c>
      <c r="Q99" s="186">
        <v>0</v>
      </c>
      <c r="R99" s="186">
        <f t="shared" si="2"/>
        <v>0</v>
      </c>
      <c r="S99" s="186">
        <v>0</v>
      </c>
      <c r="T99" s="187">
        <f t="shared" si="3"/>
        <v>0</v>
      </c>
      <c r="U99" s="37"/>
      <c r="V99" s="37"/>
      <c r="W99" s="37"/>
      <c r="X99" s="37"/>
      <c r="Y99" s="37"/>
      <c r="Z99" s="37"/>
      <c r="AA99" s="37"/>
      <c r="AB99" s="37"/>
      <c r="AC99" s="37"/>
      <c r="AD99" s="37"/>
      <c r="AE99" s="37"/>
      <c r="AR99" s="188" t="s">
        <v>267</v>
      </c>
      <c r="AT99" s="188" t="s">
        <v>176</v>
      </c>
      <c r="AU99" s="188" t="s">
        <v>88</v>
      </c>
      <c r="AY99" s="20" t="s">
        <v>174</v>
      </c>
      <c r="BE99" s="189">
        <f t="shared" si="4"/>
        <v>0</v>
      </c>
      <c r="BF99" s="189">
        <f t="shared" si="5"/>
        <v>0</v>
      </c>
      <c r="BG99" s="189">
        <f t="shared" si="6"/>
        <v>0</v>
      </c>
      <c r="BH99" s="189">
        <f t="shared" si="7"/>
        <v>0</v>
      </c>
      <c r="BI99" s="189">
        <f t="shared" si="8"/>
        <v>0</v>
      </c>
      <c r="BJ99" s="20" t="s">
        <v>86</v>
      </c>
      <c r="BK99" s="189">
        <f t="shared" si="9"/>
        <v>0</v>
      </c>
      <c r="BL99" s="20" t="s">
        <v>267</v>
      </c>
      <c r="BM99" s="188" t="s">
        <v>1632</v>
      </c>
    </row>
    <row r="100" spans="1:65" s="2" customFormat="1" ht="21.75" customHeight="1">
      <c r="A100" s="37"/>
      <c r="B100" s="38"/>
      <c r="C100" s="177" t="s">
        <v>8</v>
      </c>
      <c r="D100" s="177" t="s">
        <v>176</v>
      </c>
      <c r="E100" s="178" t="s">
        <v>1633</v>
      </c>
      <c r="F100" s="179" t="s">
        <v>1634</v>
      </c>
      <c r="G100" s="180" t="s">
        <v>111</v>
      </c>
      <c r="H100" s="181">
        <v>100</v>
      </c>
      <c r="I100" s="182"/>
      <c r="J100" s="183">
        <f t="shared" si="0"/>
        <v>0</v>
      </c>
      <c r="K100" s="179" t="s">
        <v>19</v>
      </c>
      <c r="L100" s="42"/>
      <c r="M100" s="184" t="s">
        <v>19</v>
      </c>
      <c r="N100" s="185" t="s">
        <v>49</v>
      </c>
      <c r="O100" s="67"/>
      <c r="P100" s="186">
        <f t="shared" si="1"/>
        <v>0</v>
      </c>
      <c r="Q100" s="186">
        <v>0</v>
      </c>
      <c r="R100" s="186">
        <f t="shared" si="2"/>
        <v>0</v>
      </c>
      <c r="S100" s="186">
        <v>0</v>
      </c>
      <c r="T100" s="187">
        <f t="shared" si="3"/>
        <v>0</v>
      </c>
      <c r="U100" s="37"/>
      <c r="V100" s="37"/>
      <c r="W100" s="37"/>
      <c r="X100" s="37"/>
      <c r="Y100" s="37"/>
      <c r="Z100" s="37"/>
      <c r="AA100" s="37"/>
      <c r="AB100" s="37"/>
      <c r="AC100" s="37"/>
      <c r="AD100" s="37"/>
      <c r="AE100" s="37"/>
      <c r="AR100" s="188" t="s">
        <v>267</v>
      </c>
      <c r="AT100" s="188" t="s">
        <v>176</v>
      </c>
      <c r="AU100" s="188" t="s">
        <v>88</v>
      </c>
      <c r="AY100" s="20" t="s">
        <v>174</v>
      </c>
      <c r="BE100" s="189">
        <f t="shared" si="4"/>
        <v>0</v>
      </c>
      <c r="BF100" s="189">
        <f t="shared" si="5"/>
        <v>0</v>
      </c>
      <c r="BG100" s="189">
        <f t="shared" si="6"/>
        <v>0</v>
      </c>
      <c r="BH100" s="189">
        <f t="shared" si="7"/>
        <v>0</v>
      </c>
      <c r="BI100" s="189">
        <f t="shared" si="8"/>
        <v>0</v>
      </c>
      <c r="BJ100" s="20" t="s">
        <v>86</v>
      </c>
      <c r="BK100" s="189">
        <f t="shared" si="9"/>
        <v>0</v>
      </c>
      <c r="BL100" s="20" t="s">
        <v>267</v>
      </c>
      <c r="BM100" s="188" t="s">
        <v>1635</v>
      </c>
    </row>
    <row r="101" spans="1:65" s="2" customFormat="1" ht="16.5" customHeight="1">
      <c r="A101" s="37"/>
      <c r="B101" s="38"/>
      <c r="C101" s="177" t="s">
        <v>250</v>
      </c>
      <c r="D101" s="177" t="s">
        <v>176</v>
      </c>
      <c r="E101" s="178" t="s">
        <v>1636</v>
      </c>
      <c r="F101" s="179" t="s">
        <v>1637</v>
      </c>
      <c r="G101" s="180" t="s">
        <v>229</v>
      </c>
      <c r="H101" s="181">
        <v>8</v>
      </c>
      <c r="I101" s="182"/>
      <c r="J101" s="183">
        <f t="shared" si="0"/>
        <v>0</v>
      </c>
      <c r="K101" s="179" t="s">
        <v>19</v>
      </c>
      <c r="L101" s="42"/>
      <c r="M101" s="184" t="s">
        <v>19</v>
      </c>
      <c r="N101" s="185" t="s">
        <v>49</v>
      </c>
      <c r="O101" s="67"/>
      <c r="P101" s="186">
        <f t="shared" si="1"/>
        <v>0</v>
      </c>
      <c r="Q101" s="186">
        <v>0</v>
      </c>
      <c r="R101" s="186">
        <f t="shared" si="2"/>
        <v>0</v>
      </c>
      <c r="S101" s="186">
        <v>0</v>
      </c>
      <c r="T101" s="187">
        <f t="shared" si="3"/>
        <v>0</v>
      </c>
      <c r="U101" s="37"/>
      <c r="V101" s="37"/>
      <c r="W101" s="37"/>
      <c r="X101" s="37"/>
      <c r="Y101" s="37"/>
      <c r="Z101" s="37"/>
      <c r="AA101" s="37"/>
      <c r="AB101" s="37"/>
      <c r="AC101" s="37"/>
      <c r="AD101" s="37"/>
      <c r="AE101" s="37"/>
      <c r="AR101" s="188" t="s">
        <v>267</v>
      </c>
      <c r="AT101" s="188" t="s">
        <v>176</v>
      </c>
      <c r="AU101" s="188" t="s">
        <v>88</v>
      </c>
      <c r="AY101" s="20" t="s">
        <v>174</v>
      </c>
      <c r="BE101" s="189">
        <f t="shared" si="4"/>
        <v>0</v>
      </c>
      <c r="BF101" s="189">
        <f t="shared" si="5"/>
        <v>0</v>
      </c>
      <c r="BG101" s="189">
        <f t="shared" si="6"/>
        <v>0</v>
      </c>
      <c r="BH101" s="189">
        <f t="shared" si="7"/>
        <v>0</v>
      </c>
      <c r="BI101" s="189">
        <f t="shared" si="8"/>
        <v>0</v>
      </c>
      <c r="BJ101" s="20" t="s">
        <v>86</v>
      </c>
      <c r="BK101" s="189">
        <f t="shared" si="9"/>
        <v>0</v>
      </c>
      <c r="BL101" s="20" t="s">
        <v>267</v>
      </c>
      <c r="BM101" s="188" t="s">
        <v>1638</v>
      </c>
    </row>
    <row r="102" spans="1:65" s="12" customFormat="1" ht="22.8" customHeight="1">
      <c r="B102" s="161"/>
      <c r="C102" s="162"/>
      <c r="D102" s="163" t="s">
        <v>77</v>
      </c>
      <c r="E102" s="175" t="s">
        <v>1639</v>
      </c>
      <c r="F102" s="175" t="s">
        <v>1640</v>
      </c>
      <c r="G102" s="162"/>
      <c r="H102" s="162"/>
      <c r="I102" s="165"/>
      <c r="J102" s="176">
        <f>BK102</f>
        <v>0</v>
      </c>
      <c r="K102" s="162"/>
      <c r="L102" s="167"/>
      <c r="M102" s="168"/>
      <c r="N102" s="169"/>
      <c r="O102" s="169"/>
      <c r="P102" s="170">
        <f>P103</f>
        <v>0</v>
      </c>
      <c r="Q102" s="169"/>
      <c r="R102" s="170">
        <f>R103</f>
        <v>0</v>
      </c>
      <c r="S102" s="169"/>
      <c r="T102" s="171">
        <f>T103</f>
        <v>0</v>
      </c>
      <c r="AR102" s="172" t="s">
        <v>88</v>
      </c>
      <c r="AT102" s="173" t="s">
        <v>77</v>
      </c>
      <c r="AU102" s="173" t="s">
        <v>86</v>
      </c>
      <c r="AY102" s="172" t="s">
        <v>174</v>
      </c>
      <c r="BK102" s="174">
        <f>BK103</f>
        <v>0</v>
      </c>
    </row>
    <row r="103" spans="1:65" s="2" customFormat="1" ht="16.5" customHeight="1">
      <c r="A103" s="37"/>
      <c r="B103" s="38"/>
      <c r="C103" s="177" t="s">
        <v>256</v>
      </c>
      <c r="D103" s="177" t="s">
        <v>176</v>
      </c>
      <c r="E103" s="178" t="s">
        <v>1641</v>
      </c>
      <c r="F103" s="179" t="s">
        <v>1642</v>
      </c>
      <c r="G103" s="180" t="s">
        <v>236</v>
      </c>
      <c r="H103" s="181">
        <v>32</v>
      </c>
      <c r="I103" s="182"/>
      <c r="J103" s="183">
        <f>ROUND(I103*H103,2)</f>
        <v>0</v>
      </c>
      <c r="K103" s="179" t="s">
        <v>19</v>
      </c>
      <c r="L103" s="42"/>
      <c r="M103" s="257" t="s">
        <v>19</v>
      </c>
      <c r="N103" s="258" t="s">
        <v>49</v>
      </c>
      <c r="O103" s="255"/>
      <c r="P103" s="259">
        <f>O103*H103</f>
        <v>0</v>
      </c>
      <c r="Q103" s="259">
        <v>0</v>
      </c>
      <c r="R103" s="259">
        <f>Q103*H103</f>
        <v>0</v>
      </c>
      <c r="S103" s="259">
        <v>0</v>
      </c>
      <c r="T103" s="260">
        <f>S103*H103</f>
        <v>0</v>
      </c>
      <c r="U103" s="37"/>
      <c r="V103" s="37"/>
      <c r="W103" s="37"/>
      <c r="X103" s="37"/>
      <c r="Y103" s="37"/>
      <c r="Z103" s="37"/>
      <c r="AA103" s="37"/>
      <c r="AB103" s="37"/>
      <c r="AC103" s="37"/>
      <c r="AD103" s="37"/>
      <c r="AE103" s="37"/>
      <c r="AR103" s="188" t="s">
        <v>267</v>
      </c>
      <c r="AT103" s="188" t="s">
        <v>176</v>
      </c>
      <c r="AU103" s="188" t="s">
        <v>88</v>
      </c>
      <c r="AY103" s="20" t="s">
        <v>174</v>
      </c>
      <c r="BE103" s="189">
        <f>IF(N103="základní",J103,0)</f>
        <v>0</v>
      </c>
      <c r="BF103" s="189">
        <f>IF(N103="snížená",J103,0)</f>
        <v>0</v>
      </c>
      <c r="BG103" s="189">
        <f>IF(N103="zákl. přenesená",J103,0)</f>
        <v>0</v>
      </c>
      <c r="BH103" s="189">
        <f>IF(N103="sníž. přenesená",J103,0)</f>
        <v>0</v>
      </c>
      <c r="BI103" s="189">
        <f>IF(N103="nulová",J103,0)</f>
        <v>0</v>
      </c>
      <c r="BJ103" s="20" t="s">
        <v>86</v>
      </c>
      <c r="BK103" s="189">
        <f>ROUND(I103*H103,2)</f>
        <v>0</v>
      </c>
      <c r="BL103" s="20" t="s">
        <v>267</v>
      </c>
      <c r="BM103" s="188" t="s">
        <v>1643</v>
      </c>
    </row>
    <row r="104" spans="1:65" s="2" customFormat="1" ht="6.9" customHeight="1">
      <c r="A104" s="37"/>
      <c r="B104" s="50"/>
      <c r="C104" s="51"/>
      <c r="D104" s="51"/>
      <c r="E104" s="51"/>
      <c r="F104" s="51"/>
      <c r="G104" s="51"/>
      <c r="H104" s="51"/>
      <c r="I104" s="51"/>
      <c r="J104" s="51"/>
      <c r="K104" s="51"/>
      <c r="L104" s="42"/>
      <c r="M104" s="37"/>
      <c r="O104" s="37"/>
      <c r="P104" s="37"/>
      <c r="Q104" s="37"/>
      <c r="R104" s="37"/>
      <c r="S104" s="37"/>
      <c r="T104" s="37"/>
      <c r="U104" s="37"/>
      <c r="V104" s="37"/>
      <c r="W104" s="37"/>
      <c r="X104" s="37"/>
      <c r="Y104" s="37"/>
      <c r="Z104" s="37"/>
      <c r="AA104" s="37"/>
      <c r="AB104" s="37"/>
      <c r="AC104" s="37"/>
      <c r="AD104" s="37"/>
      <c r="AE104" s="37"/>
    </row>
  </sheetData>
  <sheetProtection algorithmName="SHA-512" hashValue="XU7CrlGC5pu4ABX+mghJDow0hESu9ZX6nvIW6vyE2THueufXbSSrmMxSZXhKsKPB0GhGUonpbEt22n80ar1OAg==" saltValue="YA62QESp25+JVt3qFkb5biZgZoSa++ZBruuNmAvNf1ClLEOSNjXMR8v/T4+O9LYFTzJiShM76KOSHhiZRJjmyw==" spinCount="100000" sheet="1" objects="1" scenarios="1" formatColumns="0" formatRows="0" autoFilter="0"/>
  <autoFilter ref="C83:K103" xr:uid="{00000000-0009-0000-0000-000003000000}"/>
  <mergeCells count="9">
    <mergeCell ref="E50:H50"/>
    <mergeCell ref="E74:H74"/>
    <mergeCell ref="E76:H76"/>
    <mergeCell ref="L2:V2"/>
    <mergeCell ref="E7:H7"/>
    <mergeCell ref="E9:H9"/>
    <mergeCell ref="E18:H18"/>
    <mergeCell ref="E27:H27"/>
    <mergeCell ref="E48:H48"/>
  </mergeCells>
  <printOptions horizontalCentered="1"/>
  <pageMargins left="0.7" right="0.7" top="0.75" bottom="0.75" header="0.3" footer="0.3"/>
  <pageSetup paperSize="9" scale="70" fitToHeight="100" orientation="portrait" r:id="rId1"/>
  <headerFooter>
    <oddFooter>&amp;CStrana &amp;P z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2:BM198"/>
  <sheetViews>
    <sheetView showGridLines="0" workbookViewId="0"/>
  </sheetViews>
  <sheetFormatPr defaultRowHeight="10.199999999999999"/>
  <cols>
    <col min="1" max="1" width="8.28515625" style="1" customWidth="1"/>
    <col min="2" max="2" width="1.140625" style="1" customWidth="1"/>
    <col min="3" max="3" width="4.140625" style="1" customWidth="1"/>
    <col min="4" max="4" width="4.28515625" style="1" customWidth="1"/>
    <col min="5" max="5" width="17.140625" style="1" customWidth="1"/>
    <col min="6" max="6" width="50.85546875" style="1" customWidth="1"/>
    <col min="7" max="7" width="7.42578125" style="1" customWidth="1"/>
    <col min="8" max="8" width="14" style="1" customWidth="1"/>
    <col min="9" max="9" width="15.85546875" style="1" customWidth="1"/>
    <col min="10" max="11" width="22.28515625" style="1" customWidth="1"/>
    <col min="12" max="12" width="9.28515625" style="1" customWidth="1"/>
    <col min="13" max="13" width="10.85546875" style="1" hidden="1" customWidth="1"/>
    <col min="14" max="14" width="9.28515625" style="1" hidden="1"/>
    <col min="15" max="20" width="14.140625" style="1" hidden="1" customWidth="1"/>
    <col min="21" max="21" width="16.28515625" style="1" hidden="1" customWidth="1"/>
    <col min="22" max="22" width="12.28515625" style="1" customWidth="1"/>
    <col min="23" max="23" width="16.28515625" style="1" customWidth="1"/>
    <col min="24" max="24" width="12.28515625" style="1" customWidth="1"/>
    <col min="25" max="25" width="15" style="1" customWidth="1"/>
    <col min="26" max="26" width="11" style="1" customWidth="1"/>
    <col min="27" max="27" width="15" style="1" customWidth="1"/>
    <col min="28" max="28" width="16.28515625" style="1" customWidth="1"/>
    <col min="29" max="29" width="11" style="1" customWidth="1"/>
    <col min="30" max="30" width="15" style="1" customWidth="1"/>
    <col min="31" max="31" width="16.28515625" style="1" customWidth="1"/>
    <col min="44" max="65" width="9.28515625" style="1" hidden="1"/>
  </cols>
  <sheetData>
    <row r="2" spans="1:46" s="1" customFormat="1" ht="36.9" customHeight="1">
      <c r="L2" s="362"/>
      <c r="M2" s="362"/>
      <c r="N2" s="362"/>
      <c r="O2" s="362"/>
      <c r="P2" s="362"/>
      <c r="Q2" s="362"/>
      <c r="R2" s="362"/>
      <c r="S2" s="362"/>
      <c r="T2" s="362"/>
      <c r="U2" s="362"/>
      <c r="V2" s="362"/>
      <c r="AT2" s="20" t="s">
        <v>96</v>
      </c>
    </row>
    <row r="3" spans="1:46" s="1" customFormat="1" ht="6.9" customHeight="1">
      <c r="B3" s="105"/>
      <c r="C3" s="106"/>
      <c r="D3" s="106"/>
      <c r="E3" s="106"/>
      <c r="F3" s="106"/>
      <c r="G3" s="106"/>
      <c r="H3" s="106"/>
      <c r="I3" s="106"/>
      <c r="J3" s="106"/>
      <c r="K3" s="106"/>
      <c r="L3" s="23"/>
      <c r="AT3" s="20" t="s">
        <v>88</v>
      </c>
    </row>
    <row r="4" spans="1:46" s="1" customFormat="1" ht="24.9" customHeight="1">
      <c r="B4" s="23"/>
      <c r="D4" s="107" t="s">
        <v>116</v>
      </c>
      <c r="L4" s="23"/>
      <c r="M4" s="108" t="s">
        <v>10</v>
      </c>
      <c r="AT4" s="20" t="s">
        <v>4</v>
      </c>
    </row>
    <row r="5" spans="1:46" s="1" customFormat="1" ht="6.9" customHeight="1">
      <c r="B5" s="23"/>
      <c r="L5" s="23"/>
    </row>
    <row r="6" spans="1:46" s="1" customFormat="1" ht="12" customHeight="1">
      <c r="B6" s="23"/>
      <c r="D6" s="109" t="s">
        <v>16</v>
      </c>
      <c r="L6" s="23"/>
    </row>
    <row r="7" spans="1:46" s="1" customFormat="1" ht="26.25" customHeight="1">
      <c r="B7" s="23"/>
      <c r="E7" s="405" t="str">
        <f>'Rekapitulace stavby'!K6</f>
        <v>STAVEBNÍ ÚPRAVY A PŘÍSTAVBA ČÁSTI OBJEKTU ZŠ V. HAVLA, PODĚBRADY</v>
      </c>
      <c r="F7" s="406"/>
      <c r="G7" s="406"/>
      <c r="H7" s="406"/>
      <c r="L7" s="23"/>
    </row>
    <row r="8" spans="1:46" s="2" customFormat="1" ht="12" customHeight="1">
      <c r="A8" s="37"/>
      <c r="B8" s="42"/>
      <c r="C8" s="37"/>
      <c r="D8" s="109" t="s">
        <v>129</v>
      </c>
      <c r="E8" s="37"/>
      <c r="F8" s="37"/>
      <c r="G8" s="37"/>
      <c r="H8" s="37"/>
      <c r="I8" s="37"/>
      <c r="J8" s="37"/>
      <c r="K8" s="37"/>
      <c r="L8" s="110"/>
      <c r="S8" s="37"/>
      <c r="T8" s="37"/>
      <c r="U8" s="37"/>
      <c r="V8" s="37"/>
      <c r="W8" s="37"/>
      <c r="X8" s="37"/>
      <c r="Y8" s="37"/>
      <c r="Z8" s="37"/>
      <c r="AA8" s="37"/>
      <c r="AB8" s="37"/>
      <c r="AC8" s="37"/>
      <c r="AD8" s="37"/>
      <c r="AE8" s="37"/>
    </row>
    <row r="9" spans="1:46" s="2" customFormat="1" ht="16.5" customHeight="1">
      <c r="A9" s="37"/>
      <c r="B9" s="42"/>
      <c r="C9" s="37"/>
      <c r="D9" s="37"/>
      <c r="E9" s="407" t="s">
        <v>1644</v>
      </c>
      <c r="F9" s="408"/>
      <c r="G9" s="408"/>
      <c r="H9" s="408"/>
      <c r="I9" s="37"/>
      <c r="J9" s="37"/>
      <c r="K9" s="37"/>
      <c r="L9" s="110"/>
      <c r="S9" s="37"/>
      <c r="T9" s="37"/>
      <c r="U9" s="37"/>
      <c r="V9" s="37"/>
      <c r="W9" s="37"/>
      <c r="X9" s="37"/>
      <c r="Y9" s="37"/>
      <c r="Z9" s="37"/>
      <c r="AA9" s="37"/>
      <c r="AB9" s="37"/>
      <c r="AC9" s="37"/>
      <c r="AD9" s="37"/>
      <c r="AE9" s="37"/>
    </row>
    <row r="10" spans="1:46" s="2" customFormat="1">
      <c r="A10" s="37"/>
      <c r="B10" s="42"/>
      <c r="C10" s="37"/>
      <c r="D10" s="37"/>
      <c r="E10" s="37"/>
      <c r="F10" s="37"/>
      <c r="G10" s="37"/>
      <c r="H10" s="37"/>
      <c r="I10" s="37"/>
      <c r="J10" s="37"/>
      <c r="K10" s="37"/>
      <c r="L10" s="110"/>
      <c r="S10" s="37"/>
      <c r="T10" s="37"/>
      <c r="U10" s="37"/>
      <c r="V10" s="37"/>
      <c r="W10" s="37"/>
      <c r="X10" s="37"/>
      <c r="Y10" s="37"/>
      <c r="Z10" s="37"/>
      <c r="AA10" s="37"/>
      <c r="AB10" s="37"/>
      <c r="AC10" s="37"/>
      <c r="AD10" s="37"/>
      <c r="AE10" s="37"/>
    </row>
    <row r="11" spans="1:46" s="2" customFormat="1" ht="12" customHeight="1">
      <c r="A11" s="37"/>
      <c r="B11" s="42"/>
      <c r="C11" s="37"/>
      <c r="D11" s="109" t="s">
        <v>18</v>
      </c>
      <c r="E11" s="37"/>
      <c r="F11" s="111" t="s">
        <v>19</v>
      </c>
      <c r="G11" s="37"/>
      <c r="H11" s="37"/>
      <c r="I11" s="109" t="s">
        <v>20</v>
      </c>
      <c r="J11" s="111" t="s">
        <v>19</v>
      </c>
      <c r="K11" s="37"/>
      <c r="L11" s="110"/>
      <c r="S11" s="37"/>
      <c r="T11" s="37"/>
      <c r="U11" s="37"/>
      <c r="V11" s="37"/>
      <c r="W11" s="37"/>
      <c r="X11" s="37"/>
      <c r="Y11" s="37"/>
      <c r="Z11" s="37"/>
      <c r="AA11" s="37"/>
      <c r="AB11" s="37"/>
      <c r="AC11" s="37"/>
      <c r="AD11" s="37"/>
      <c r="AE11" s="37"/>
    </row>
    <row r="12" spans="1:46" s="2" customFormat="1" ht="12" customHeight="1">
      <c r="A12" s="37"/>
      <c r="B12" s="42"/>
      <c r="C12" s="37"/>
      <c r="D12" s="109" t="s">
        <v>21</v>
      </c>
      <c r="E12" s="37"/>
      <c r="F12" s="111" t="s">
        <v>22</v>
      </c>
      <c r="G12" s="37"/>
      <c r="H12" s="37"/>
      <c r="I12" s="109" t="s">
        <v>23</v>
      </c>
      <c r="J12" s="112" t="str">
        <f>'Rekapitulace stavby'!AN8</f>
        <v>24. 7. 2026</v>
      </c>
      <c r="K12" s="37"/>
      <c r="L12" s="110"/>
      <c r="S12" s="37"/>
      <c r="T12" s="37"/>
      <c r="U12" s="37"/>
      <c r="V12" s="37"/>
      <c r="W12" s="37"/>
      <c r="X12" s="37"/>
      <c r="Y12" s="37"/>
      <c r="Z12" s="37"/>
      <c r="AA12" s="37"/>
      <c r="AB12" s="37"/>
      <c r="AC12" s="37"/>
      <c r="AD12" s="37"/>
      <c r="AE12" s="37"/>
    </row>
    <row r="13" spans="1:46" s="2" customFormat="1" ht="10.8" customHeight="1">
      <c r="A13" s="37"/>
      <c r="B13" s="42"/>
      <c r="C13" s="37"/>
      <c r="D13" s="37"/>
      <c r="E13" s="37"/>
      <c r="F13" s="37"/>
      <c r="G13" s="37"/>
      <c r="H13" s="37"/>
      <c r="I13" s="37"/>
      <c r="J13" s="37"/>
      <c r="K13" s="37"/>
      <c r="L13" s="110"/>
      <c r="S13" s="37"/>
      <c r="T13" s="37"/>
      <c r="U13" s="37"/>
      <c r="V13" s="37"/>
      <c r="W13" s="37"/>
      <c r="X13" s="37"/>
      <c r="Y13" s="37"/>
      <c r="Z13" s="37"/>
      <c r="AA13" s="37"/>
      <c r="AB13" s="37"/>
      <c r="AC13" s="37"/>
      <c r="AD13" s="37"/>
      <c r="AE13" s="37"/>
    </row>
    <row r="14" spans="1:46" s="2" customFormat="1" ht="12" customHeight="1">
      <c r="A14" s="37"/>
      <c r="B14" s="42"/>
      <c r="C14" s="37"/>
      <c r="D14" s="109" t="s">
        <v>25</v>
      </c>
      <c r="E14" s="37"/>
      <c r="F14" s="37"/>
      <c r="G14" s="37"/>
      <c r="H14" s="37"/>
      <c r="I14" s="109" t="s">
        <v>26</v>
      </c>
      <c r="J14" s="111" t="s">
        <v>27</v>
      </c>
      <c r="K14" s="37"/>
      <c r="L14" s="110"/>
      <c r="S14" s="37"/>
      <c r="T14" s="37"/>
      <c r="U14" s="37"/>
      <c r="V14" s="37"/>
      <c r="W14" s="37"/>
      <c r="X14" s="37"/>
      <c r="Y14" s="37"/>
      <c r="Z14" s="37"/>
      <c r="AA14" s="37"/>
      <c r="AB14" s="37"/>
      <c r="AC14" s="37"/>
      <c r="AD14" s="37"/>
      <c r="AE14" s="37"/>
    </row>
    <row r="15" spans="1:46" s="2" customFormat="1" ht="18" customHeight="1">
      <c r="A15" s="37"/>
      <c r="B15" s="42"/>
      <c r="C15" s="37"/>
      <c r="D15" s="37"/>
      <c r="E15" s="111" t="s">
        <v>28</v>
      </c>
      <c r="F15" s="37"/>
      <c r="G15" s="37"/>
      <c r="H15" s="37"/>
      <c r="I15" s="109" t="s">
        <v>29</v>
      </c>
      <c r="J15" s="111" t="s">
        <v>30</v>
      </c>
      <c r="K15" s="37"/>
      <c r="L15" s="110"/>
      <c r="S15" s="37"/>
      <c r="T15" s="37"/>
      <c r="U15" s="37"/>
      <c r="V15" s="37"/>
      <c r="W15" s="37"/>
      <c r="X15" s="37"/>
      <c r="Y15" s="37"/>
      <c r="Z15" s="37"/>
      <c r="AA15" s="37"/>
      <c r="AB15" s="37"/>
      <c r="AC15" s="37"/>
      <c r="AD15" s="37"/>
      <c r="AE15" s="37"/>
    </row>
    <row r="16" spans="1:46" s="2" customFormat="1" ht="6.9" customHeight="1">
      <c r="A16" s="37"/>
      <c r="B16" s="42"/>
      <c r="C16" s="37"/>
      <c r="D16" s="37"/>
      <c r="E16" s="37"/>
      <c r="F16" s="37"/>
      <c r="G16" s="37"/>
      <c r="H16" s="37"/>
      <c r="I16" s="37"/>
      <c r="J16" s="37"/>
      <c r="K16" s="37"/>
      <c r="L16" s="110"/>
      <c r="S16" s="37"/>
      <c r="T16" s="37"/>
      <c r="U16" s="37"/>
      <c r="V16" s="37"/>
      <c r="W16" s="37"/>
      <c r="X16" s="37"/>
      <c r="Y16" s="37"/>
      <c r="Z16" s="37"/>
      <c r="AA16" s="37"/>
      <c r="AB16" s="37"/>
      <c r="AC16" s="37"/>
      <c r="AD16" s="37"/>
      <c r="AE16" s="37"/>
    </row>
    <row r="17" spans="1:31" s="2" customFormat="1" ht="12" customHeight="1">
      <c r="A17" s="37"/>
      <c r="B17" s="42"/>
      <c r="C17" s="37"/>
      <c r="D17" s="109" t="s">
        <v>31</v>
      </c>
      <c r="E17" s="37"/>
      <c r="F17" s="37"/>
      <c r="G17" s="37"/>
      <c r="H17" s="37"/>
      <c r="I17" s="109" t="s">
        <v>26</v>
      </c>
      <c r="J17" s="33" t="str">
        <f>'Rekapitulace stavby'!AN13</f>
        <v>Vyplň údaj</v>
      </c>
      <c r="K17" s="37"/>
      <c r="L17" s="110"/>
      <c r="S17" s="37"/>
      <c r="T17" s="37"/>
      <c r="U17" s="37"/>
      <c r="V17" s="37"/>
      <c r="W17" s="37"/>
      <c r="X17" s="37"/>
      <c r="Y17" s="37"/>
      <c r="Z17" s="37"/>
      <c r="AA17" s="37"/>
      <c r="AB17" s="37"/>
      <c r="AC17" s="37"/>
      <c r="AD17" s="37"/>
      <c r="AE17" s="37"/>
    </row>
    <row r="18" spans="1:31" s="2" customFormat="1" ht="18" customHeight="1">
      <c r="A18" s="37"/>
      <c r="B18" s="42"/>
      <c r="C18" s="37"/>
      <c r="D18" s="37"/>
      <c r="E18" s="409" t="str">
        <f>'Rekapitulace stavby'!E14</f>
        <v>Vyplň údaj</v>
      </c>
      <c r="F18" s="410"/>
      <c r="G18" s="410"/>
      <c r="H18" s="410"/>
      <c r="I18" s="109" t="s">
        <v>29</v>
      </c>
      <c r="J18" s="33" t="str">
        <f>'Rekapitulace stavby'!AN14</f>
        <v>Vyplň údaj</v>
      </c>
      <c r="K18" s="37"/>
      <c r="L18" s="110"/>
      <c r="S18" s="37"/>
      <c r="T18" s="37"/>
      <c r="U18" s="37"/>
      <c r="V18" s="37"/>
      <c r="W18" s="37"/>
      <c r="X18" s="37"/>
      <c r="Y18" s="37"/>
      <c r="Z18" s="37"/>
      <c r="AA18" s="37"/>
      <c r="AB18" s="37"/>
      <c r="AC18" s="37"/>
      <c r="AD18" s="37"/>
      <c r="AE18" s="37"/>
    </row>
    <row r="19" spans="1:31" s="2" customFormat="1" ht="6.9" customHeight="1">
      <c r="A19" s="37"/>
      <c r="B19" s="42"/>
      <c r="C19" s="37"/>
      <c r="D19" s="37"/>
      <c r="E19" s="37"/>
      <c r="F19" s="37"/>
      <c r="G19" s="37"/>
      <c r="H19" s="37"/>
      <c r="I19" s="37"/>
      <c r="J19" s="37"/>
      <c r="K19" s="37"/>
      <c r="L19" s="110"/>
      <c r="S19" s="37"/>
      <c r="T19" s="37"/>
      <c r="U19" s="37"/>
      <c r="V19" s="37"/>
      <c r="W19" s="37"/>
      <c r="X19" s="37"/>
      <c r="Y19" s="37"/>
      <c r="Z19" s="37"/>
      <c r="AA19" s="37"/>
      <c r="AB19" s="37"/>
      <c r="AC19" s="37"/>
      <c r="AD19" s="37"/>
      <c r="AE19" s="37"/>
    </row>
    <row r="20" spans="1:31" s="2" customFormat="1" ht="12" customHeight="1">
      <c r="A20" s="37"/>
      <c r="B20" s="42"/>
      <c r="C20" s="37"/>
      <c r="D20" s="109" t="s">
        <v>33</v>
      </c>
      <c r="E20" s="37"/>
      <c r="F20" s="37"/>
      <c r="G20" s="37"/>
      <c r="H20" s="37"/>
      <c r="I20" s="109" t="s">
        <v>26</v>
      </c>
      <c r="J20" s="111" t="s">
        <v>34</v>
      </c>
      <c r="K20" s="37"/>
      <c r="L20" s="110"/>
      <c r="S20" s="37"/>
      <c r="T20" s="37"/>
      <c r="U20" s="37"/>
      <c r="V20" s="37"/>
      <c r="W20" s="37"/>
      <c r="X20" s="37"/>
      <c r="Y20" s="37"/>
      <c r="Z20" s="37"/>
      <c r="AA20" s="37"/>
      <c r="AB20" s="37"/>
      <c r="AC20" s="37"/>
      <c r="AD20" s="37"/>
      <c r="AE20" s="37"/>
    </row>
    <row r="21" spans="1:31" s="2" customFormat="1" ht="18" customHeight="1">
      <c r="A21" s="37"/>
      <c r="B21" s="42"/>
      <c r="C21" s="37"/>
      <c r="D21" s="37"/>
      <c r="E21" s="111" t="s">
        <v>36</v>
      </c>
      <c r="F21" s="37"/>
      <c r="G21" s="37"/>
      <c r="H21" s="37"/>
      <c r="I21" s="109" t="s">
        <v>29</v>
      </c>
      <c r="J21" s="111" t="s">
        <v>37</v>
      </c>
      <c r="K21" s="37"/>
      <c r="L21" s="110"/>
      <c r="S21" s="37"/>
      <c r="T21" s="37"/>
      <c r="U21" s="37"/>
      <c r="V21" s="37"/>
      <c r="W21" s="37"/>
      <c r="X21" s="37"/>
      <c r="Y21" s="37"/>
      <c r="Z21" s="37"/>
      <c r="AA21" s="37"/>
      <c r="AB21" s="37"/>
      <c r="AC21" s="37"/>
      <c r="AD21" s="37"/>
      <c r="AE21" s="37"/>
    </row>
    <row r="22" spans="1:31" s="2" customFormat="1" ht="6.9" customHeight="1">
      <c r="A22" s="37"/>
      <c r="B22" s="42"/>
      <c r="C22" s="37"/>
      <c r="D22" s="37"/>
      <c r="E22" s="37"/>
      <c r="F22" s="37"/>
      <c r="G22" s="37"/>
      <c r="H22" s="37"/>
      <c r="I22" s="37"/>
      <c r="J22" s="37"/>
      <c r="K22" s="37"/>
      <c r="L22" s="110"/>
      <c r="S22" s="37"/>
      <c r="T22" s="37"/>
      <c r="U22" s="37"/>
      <c r="V22" s="37"/>
      <c r="W22" s="37"/>
      <c r="X22" s="37"/>
      <c r="Y22" s="37"/>
      <c r="Z22" s="37"/>
      <c r="AA22" s="37"/>
      <c r="AB22" s="37"/>
      <c r="AC22" s="37"/>
      <c r="AD22" s="37"/>
      <c r="AE22" s="37"/>
    </row>
    <row r="23" spans="1:31" s="2" customFormat="1" ht="12" customHeight="1">
      <c r="A23" s="37"/>
      <c r="B23" s="42"/>
      <c r="C23" s="37"/>
      <c r="D23" s="109" t="s">
        <v>38</v>
      </c>
      <c r="E23" s="37"/>
      <c r="F23" s="37"/>
      <c r="G23" s="37"/>
      <c r="H23" s="37"/>
      <c r="I23" s="109" t="s">
        <v>26</v>
      </c>
      <c r="J23" s="111" t="s">
        <v>39</v>
      </c>
      <c r="K23" s="37"/>
      <c r="L23" s="110"/>
      <c r="S23" s="37"/>
      <c r="T23" s="37"/>
      <c r="U23" s="37"/>
      <c r="V23" s="37"/>
      <c r="W23" s="37"/>
      <c r="X23" s="37"/>
      <c r="Y23" s="37"/>
      <c r="Z23" s="37"/>
      <c r="AA23" s="37"/>
      <c r="AB23" s="37"/>
      <c r="AC23" s="37"/>
      <c r="AD23" s="37"/>
      <c r="AE23" s="37"/>
    </row>
    <row r="24" spans="1:31" s="2" customFormat="1" ht="18" customHeight="1">
      <c r="A24" s="37"/>
      <c r="B24" s="42"/>
      <c r="C24" s="37"/>
      <c r="D24" s="37"/>
      <c r="E24" s="111" t="s">
        <v>40</v>
      </c>
      <c r="F24" s="37"/>
      <c r="G24" s="37"/>
      <c r="H24" s="37"/>
      <c r="I24" s="109" t="s">
        <v>29</v>
      </c>
      <c r="J24" s="111" t="s">
        <v>41</v>
      </c>
      <c r="K24" s="37"/>
      <c r="L24" s="110"/>
      <c r="S24" s="37"/>
      <c r="T24" s="37"/>
      <c r="U24" s="37"/>
      <c r="V24" s="37"/>
      <c r="W24" s="37"/>
      <c r="X24" s="37"/>
      <c r="Y24" s="37"/>
      <c r="Z24" s="37"/>
      <c r="AA24" s="37"/>
      <c r="AB24" s="37"/>
      <c r="AC24" s="37"/>
      <c r="AD24" s="37"/>
      <c r="AE24" s="37"/>
    </row>
    <row r="25" spans="1:31" s="2" customFormat="1" ht="6.9" customHeight="1">
      <c r="A25" s="37"/>
      <c r="B25" s="42"/>
      <c r="C25" s="37"/>
      <c r="D25" s="37"/>
      <c r="E25" s="37"/>
      <c r="F25" s="37"/>
      <c r="G25" s="37"/>
      <c r="H25" s="37"/>
      <c r="I25" s="37"/>
      <c r="J25" s="37"/>
      <c r="K25" s="37"/>
      <c r="L25" s="110"/>
      <c r="S25" s="37"/>
      <c r="T25" s="37"/>
      <c r="U25" s="37"/>
      <c r="V25" s="37"/>
      <c r="W25" s="37"/>
      <c r="X25" s="37"/>
      <c r="Y25" s="37"/>
      <c r="Z25" s="37"/>
      <c r="AA25" s="37"/>
      <c r="AB25" s="37"/>
      <c r="AC25" s="37"/>
      <c r="AD25" s="37"/>
      <c r="AE25" s="37"/>
    </row>
    <row r="26" spans="1:31" s="2" customFormat="1" ht="12" customHeight="1">
      <c r="A26" s="37"/>
      <c r="B26" s="42"/>
      <c r="C26" s="37"/>
      <c r="D26" s="109" t="s">
        <v>42</v>
      </c>
      <c r="E26" s="37"/>
      <c r="F26" s="37"/>
      <c r="G26" s="37"/>
      <c r="H26" s="37"/>
      <c r="I26" s="37"/>
      <c r="J26" s="37"/>
      <c r="K26" s="37"/>
      <c r="L26" s="110"/>
      <c r="S26" s="37"/>
      <c r="T26" s="37"/>
      <c r="U26" s="37"/>
      <c r="V26" s="37"/>
      <c r="W26" s="37"/>
      <c r="X26" s="37"/>
      <c r="Y26" s="37"/>
      <c r="Z26" s="37"/>
      <c r="AA26" s="37"/>
      <c r="AB26" s="37"/>
      <c r="AC26" s="37"/>
      <c r="AD26" s="37"/>
      <c r="AE26" s="37"/>
    </row>
    <row r="27" spans="1:31" s="8" customFormat="1" ht="71.25" customHeight="1">
      <c r="A27" s="113"/>
      <c r="B27" s="114"/>
      <c r="C27" s="113"/>
      <c r="D27" s="113"/>
      <c r="E27" s="411" t="s">
        <v>43</v>
      </c>
      <c r="F27" s="411"/>
      <c r="G27" s="411"/>
      <c r="H27" s="411"/>
      <c r="I27" s="113"/>
      <c r="J27" s="113"/>
      <c r="K27" s="113"/>
      <c r="L27" s="115"/>
      <c r="S27" s="113"/>
      <c r="T27" s="113"/>
      <c r="U27" s="113"/>
      <c r="V27" s="113"/>
      <c r="W27" s="113"/>
      <c r="X27" s="113"/>
      <c r="Y27" s="113"/>
      <c r="Z27" s="113"/>
      <c r="AA27" s="113"/>
      <c r="AB27" s="113"/>
      <c r="AC27" s="113"/>
      <c r="AD27" s="113"/>
      <c r="AE27" s="113"/>
    </row>
    <row r="28" spans="1:31" s="2" customFormat="1" ht="6.9" customHeight="1">
      <c r="A28" s="37"/>
      <c r="B28" s="42"/>
      <c r="C28" s="37"/>
      <c r="D28" s="37"/>
      <c r="E28" s="37"/>
      <c r="F28" s="37"/>
      <c r="G28" s="37"/>
      <c r="H28" s="37"/>
      <c r="I28" s="37"/>
      <c r="J28" s="37"/>
      <c r="K28" s="37"/>
      <c r="L28" s="110"/>
      <c r="S28" s="37"/>
      <c r="T28" s="37"/>
      <c r="U28" s="37"/>
      <c r="V28" s="37"/>
      <c r="W28" s="37"/>
      <c r="X28" s="37"/>
      <c r="Y28" s="37"/>
      <c r="Z28" s="37"/>
      <c r="AA28" s="37"/>
      <c r="AB28" s="37"/>
      <c r="AC28" s="37"/>
      <c r="AD28" s="37"/>
      <c r="AE28" s="37"/>
    </row>
    <row r="29" spans="1:31" s="2" customFormat="1" ht="6.9" customHeight="1">
      <c r="A29" s="37"/>
      <c r="B29" s="42"/>
      <c r="C29" s="37"/>
      <c r="D29" s="116"/>
      <c r="E29" s="116"/>
      <c r="F29" s="116"/>
      <c r="G29" s="116"/>
      <c r="H29" s="116"/>
      <c r="I29" s="116"/>
      <c r="J29" s="116"/>
      <c r="K29" s="116"/>
      <c r="L29" s="110"/>
      <c r="S29" s="37"/>
      <c r="T29" s="37"/>
      <c r="U29" s="37"/>
      <c r="V29" s="37"/>
      <c r="W29" s="37"/>
      <c r="X29" s="37"/>
      <c r="Y29" s="37"/>
      <c r="Z29" s="37"/>
      <c r="AA29" s="37"/>
      <c r="AB29" s="37"/>
      <c r="AC29" s="37"/>
      <c r="AD29" s="37"/>
      <c r="AE29" s="37"/>
    </row>
    <row r="30" spans="1:31" s="2" customFormat="1" ht="25.35" customHeight="1">
      <c r="A30" s="37"/>
      <c r="B30" s="42"/>
      <c r="C30" s="37"/>
      <c r="D30" s="117" t="s">
        <v>44</v>
      </c>
      <c r="E30" s="37"/>
      <c r="F30" s="37"/>
      <c r="G30" s="37"/>
      <c r="H30" s="37"/>
      <c r="I30" s="37"/>
      <c r="J30" s="118">
        <f>ROUND(J86, 2)</f>
        <v>0</v>
      </c>
      <c r="K30" s="37"/>
      <c r="L30" s="110"/>
      <c r="S30" s="37"/>
      <c r="T30" s="37"/>
      <c r="U30" s="37"/>
      <c r="V30" s="37"/>
      <c r="W30" s="37"/>
      <c r="X30" s="37"/>
      <c r="Y30" s="37"/>
      <c r="Z30" s="37"/>
      <c r="AA30" s="37"/>
      <c r="AB30" s="37"/>
      <c r="AC30" s="37"/>
      <c r="AD30" s="37"/>
      <c r="AE30" s="37"/>
    </row>
    <row r="31" spans="1:31" s="2" customFormat="1" ht="6.9" customHeight="1">
      <c r="A31" s="37"/>
      <c r="B31" s="42"/>
      <c r="C31" s="37"/>
      <c r="D31" s="116"/>
      <c r="E31" s="116"/>
      <c r="F31" s="116"/>
      <c r="G31" s="116"/>
      <c r="H31" s="116"/>
      <c r="I31" s="116"/>
      <c r="J31" s="116"/>
      <c r="K31" s="116"/>
      <c r="L31" s="110"/>
      <c r="S31" s="37"/>
      <c r="T31" s="37"/>
      <c r="U31" s="37"/>
      <c r="V31" s="37"/>
      <c r="W31" s="37"/>
      <c r="X31" s="37"/>
      <c r="Y31" s="37"/>
      <c r="Z31" s="37"/>
      <c r="AA31" s="37"/>
      <c r="AB31" s="37"/>
      <c r="AC31" s="37"/>
      <c r="AD31" s="37"/>
      <c r="AE31" s="37"/>
    </row>
    <row r="32" spans="1:31" s="2" customFormat="1" ht="14.4" customHeight="1">
      <c r="A32" s="37"/>
      <c r="B32" s="42"/>
      <c r="C32" s="37"/>
      <c r="D32" s="37"/>
      <c r="E32" s="37"/>
      <c r="F32" s="119" t="s">
        <v>46</v>
      </c>
      <c r="G32" s="37"/>
      <c r="H32" s="37"/>
      <c r="I32" s="119" t="s">
        <v>45</v>
      </c>
      <c r="J32" s="119" t="s">
        <v>47</v>
      </c>
      <c r="K32" s="37"/>
      <c r="L32" s="110"/>
      <c r="S32" s="37"/>
      <c r="T32" s="37"/>
      <c r="U32" s="37"/>
      <c r="V32" s="37"/>
      <c r="W32" s="37"/>
      <c r="X32" s="37"/>
      <c r="Y32" s="37"/>
      <c r="Z32" s="37"/>
      <c r="AA32" s="37"/>
      <c r="AB32" s="37"/>
      <c r="AC32" s="37"/>
      <c r="AD32" s="37"/>
      <c r="AE32" s="37"/>
    </row>
    <row r="33" spans="1:31" s="2" customFormat="1" ht="14.4" customHeight="1">
      <c r="A33" s="37"/>
      <c r="B33" s="42"/>
      <c r="C33" s="37"/>
      <c r="D33" s="120" t="s">
        <v>48</v>
      </c>
      <c r="E33" s="109" t="s">
        <v>49</v>
      </c>
      <c r="F33" s="121">
        <f>ROUND((SUM(BE86:BE197)),  2)</f>
        <v>0</v>
      </c>
      <c r="G33" s="37"/>
      <c r="H33" s="37"/>
      <c r="I33" s="122">
        <v>0.21</v>
      </c>
      <c r="J33" s="121">
        <f>ROUND(((SUM(BE86:BE197))*I33),  2)</f>
        <v>0</v>
      </c>
      <c r="K33" s="37"/>
      <c r="L33" s="110"/>
      <c r="S33" s="37"/>
      <c r="T33" s="37"/>
      <c r="U33" s="37"/>
      <c r="V33" s="37"/>
      <c r="W33" s="37"/>
      <c r="X33" s="37"/>
      <c r="Y33" s="37"/>
      <c r="Z33" s="37"/>
      <c r="AA33" s="37"/>
      <c r="AB33" s="37"/>
      <c r="AC33" s="37"/>
      <c r="AD33" s="37"/>
      <c r="AE33" s="37"/>
    </row>
    <row r="34" spans="1:31" s="2" customFormat="1" ht="14.4" customHeight="1">
      <c r="A34" s="37"/>
      <c r="B34" s="42"/>
      <c r="C34" s="37"/>
      <c r="D34" s="37"/>
      <c r="E34" s="109" t="s">
        <v>50</v>
      </c>
      <c r="F34" s="121">
        <f>ROUND((SUM(BF86:BF197)),  2)</f>
        <v>0</v>
      </c>
      <c r="G34" s="37"/>
      <c r="H34" s="37"/>
      <c r="I34" s="122">
        <v>0.12</v>
      </c>
      <c r="J34" s="121">
        <f>ROUND(((SUM(BF86:BF197))*I34),  2)</f>
        <v>0</v>
      </c>
      <c r="K34" s="37"/>
      <c r="L34" s="110"/>
      <c r="S34" s="37"/>
      <c r="T34" s="37"/>
      <c r="U34" s="37"/>
      <c r="V34" s="37"/>
      <c r="W34" s="37"/>
      <c r="X34" s="37"/>
      <c r="Y34" s="37"/>
      <c r="Z34" s="37"/>
      <c r="AA34" s="37"/>
      <c r="AB34" s="37"/>
      <c r="AC34" s="37"/>
      <c r="AD34" s="37"/>
      <c r="AE34" s="37"/>
    </row>
    <row r="35" spans="1:31" s="2" customFormat="1" ht="14.4" hidden="1" customHeight="1">
      <c r="A35" s="37"/>
      <c r="B35" s="42"/>
      <c r="C35" s="37"/>
      <c r="D35" s="37"/>
      <c r="E35" s="109" t="s">
        <v>51</v>
      </c>
      <c r="F35" s="121">
        <f>ROUND((SUM(BG86:BG197)),  2)</f>
        <v>0</v>
      </c>
      <c r="G35" s="37"/>
      <c r="H35" s="37"/>
      <c r="I35" s="122">
        <v>0.21</v>
      </c>
      <c r="J35" s="121">
        <f>0</f>
        <v>0</v>
      </c>
      <c r="K35" s="37"/>
      <c r="L35" s="110"/>
      <c r="S35" s="37"/>
      <c r="T35" s="37"/>
      <c r="U35" s="37"/>
      <c r="V35" s="37"/>
      <c r="W35" s="37"/>
      <c r="X35" s="37"/>
      <c r="Y35" s="37"/>
      <c r="Z35" s="37"/>
      <c r="AA35" s="37"/>
      <c r="AB35" s="37"/>
      <c r="AC35" s="37"/>
      <c r="AD35" s="37"/>
      <c r="AE35" s="37"/>
    </row>
    <row r="36" spans="1:31" s="2" customFormat="1" ht="14.4" hidden="1" customHeight="1">
      <c r="A36" s="37"/>
      <c r="B36" s="42"/>
      <c r="C36" s="37"/>
      <c r="D36" s="37"/>
      <c r="E36" s="109" t="s">
        <v>52</v>
      </c>
      <c r="F36" s="121">
        <f>ROUND((SUM(BH86:BH197)),  2)</f>
        <v>0</v>
      </c>
      <c r="G36" s="37"/>
      <c r="H36" s="37"/>
      <c r="I36" s="122">
        <v>0.12</v>
      </c>
      <c r="J36" s="121">
        <f>0</f>
        <v>0</v>
      </c>
      <c r="K36" s="37"/>
      <c r="L36" s="110"/>
      <c r="S36" s="37"/>
      <c r="T36" s="37"/>
      <c r="U36" s="37"/>
      <c r="V36" s="37"/>
      <c r="W36" s="37"/>
      <c r="X36" s="37"/>
      <c r="Y36" s="37"/>
      <c r="Z36" s="37"/>
      <c r="AA36" s="37"/>
      <c r="AB36" s="37"/>
      <c r="AC36" s="37"/>
      <c r="AD36" s="37"/>
      <c r="AE36" s="37"/>
    </row>
    <row r="37" spans="1:31" s="2" customFormat="1" ht="14.4" hidden="1" customHeight="1">
      <c r="A37" s="37"/>
      <c r="B37" s="42"/>
      <c r="C37" s="37"/>
      <c r="D37" s="37"/>
      <c r="E37" s="109" t="s">
        <v>53</v>
      </c>
      <c r="F37" s="121">
        <f>ROUND((SUM(BI86:BI197)),  2)</f>
        <v>0</v>
      </c>
      <c r="G37" s="37"/>
      <c r="H37" s="37"/>
      <c r="I37" s="122">
        <v>0</v>
      </c>
      <c r="J37" s="121">
        <f>0</f>
        <v>0</v>
      </c>
      <c r="K37" s="37"/>
      <c r="L37" s="110"/>
      <c r="S37" s="37"/>
      <c r="T37" s="37"/>
      <c r="U37" s="37"/>
      <c r="V37" s="37"/>
      <c r="W37" s="37"/>
      <c r="X37" s="37"/>
      <c r="Y37" s="37"/>
      <c r="Z37" s="37"/>
      <c r="AA37" s="37"/>
      <c r="AB37" s="37"/>
      <c r="AC37" s="37"/>
      <c r="AD37" s="37"/>
      <c r="AE37" s="37"/>
    </row>
    <row r="38" spans="1:31" s="2" customFormat="1" ht="6.9" customHeight="1">
      <c r="A38" s="37"/>
      <c r="B38" s="42"/>
      <c r="C38" s="37"/>
      <c r="D38" s="37"/>
      <c r="E38" s="37"/>
      <c r="F38" s="37"/>
      <c r="G38" s="37"/>
      <c r="H38" s="37"/>
      <c r="I38" s="37"/>
      <c r="J38" s="37"/>
      <c r="K38" s="37"/>
      <c r="L38" s="110"/>
      <c r="S38" s="37"/>
      <c r="T38" s="37"/>
      <c r="U38" s="37"/>
      <c r="V38" s="37"/>
      <c r="W38" s="37"/>
      <c r="X38" s="37"/>
      <c r="Y38" s="37"/>
      <c r="Z38" s="37"/>
      <c r="AA38" s="37"/>
      <c r="AB38" s="37"/>
      <c r="AC38" s="37"/>
      <c r="AD38" s="37"/>
      <c r="AE38" s="37"/>
    </row>
    <row r="39" spans="1:31" s="2" customFormat="1" ht="25.35" customHeight="1">
      <c r="A39" s="37"/>
      <c r="B39" s="42"/>
      <c r="C39" s="123"/>
      <c r="D39" s="124" t="s">
        <v>54</v>
      </c>
      <c r="E39" s="125"/>
      <c r="F39" s="125"/>
      <c r="G39" s="126" t="s">
        <v>55</v>
      </c>
      <c r="H39" s="127" t="s">
        <v>56</v>
      </c>
      <c r="I39" s="125"/>
      <c r="J39" s="128">
        <f>SUM(J30:J37)</f>
        <v>0</v>
      </c>
      <c r="K39" s="129"/>
      <c r="L39" s="110"/>
      <c r="S39" s="37"/>
      <c r="T39" s="37"/>
      <c r="U39" s="37"/>
      <c r="V39" s="37"/>
      <c r="W39" s="37"/>
      <c r="X39" s="37"/>
      <c r="Y39" s="37"/>
      <c r="Z39" s="37"/>
      <c r="AA39" s="37"/>
      <c r="AB39" s="37"/>
      <c r="AC39" s="37"/>
      <c r="AD39" s="37"/>
      <c r="AE39" s="37"/>
    </row>
    <row r="40" spans="1:31" s="2" customFormat="1" ht="14.4" customHeight="1">
      <c r="A40" s="37"/>
      <c r="B40" s="130"/>
      <c r="C40" s="131"/>
      <c r="D40" s="131"/>
      <c r="E40" s="131"/>
      <c r="F40" s="131"/>
      <c r="G40" s="131"/>
      <c r="H40" s="131"/>
      <c r="I40" s="131"/>
      <c r="J40" s="131"/>
      <c r="K40" s="131"/>
      <c r="L40" s="110"/>
      <c r="S40" s="37"/>
      <c r="T40" s="37"/>
      <c r="U40" s="37"/>
      <c r="V40" s="37"/>
      <c r="W40" s="37"/>
      <c r="X40" s="37"/>
      <c r="Y40" s="37"/>
      <c r="Z40" s="37"/>
      <c r="AA40" s="37"/>
      <c r="AB40" s="37"/>
      <c r="AC40" s="37"/>
      <c r="AD40" s="37"/>
      <c r="AE40" s="37"/>
    </row>
    <row r="44" spans="1:31" s="2" customFormat="1" ht="6.9" customHeight="1">
      <c r="A44" s="37"/>
      <c r="B44" s="132"/>
      <c r="C44" s="133"/>
      <c r="D44" s="133"/>
      <c r="E44" s="133"/>
      <c r="F44" s="133"/>
      <c r="G44" s="133"/>
      <c r="H44" s="133"/>
      <c r="I44" s="133"/>
      <c r="J44" s="133"/>
      <c r="K44" s="133"/>
      <c r="L44" s="110"/>
      <c r="S44" s="37"/>
      <c r="T44" s="37"/>
      <c r="U44" s="37"/>
      <c r="V44" s="37"/>
      <c r="W44" s="37"/>
      <c r="X44" s="37"/>
      <c r="Y44" s="37"/>
      <c r="Z44" s="37"/>
      <c r="AA44" s="37"/>
      <c r="AB44" s="37"/>
      <c r="AC44" s="37"/>
      <c r="AD44" s="37"/>
      <c r="AE44" s="37"/>
    </row>
    <row r="45" spans="1:31" s="2" customFormat="1" ht="24.9" customHeight="1">
      <c r="A45" s="37"/>
      <c r="B45" s="38"/>
      <c r="C45" s="26" t="s">
        <v>131</v>
      </c>
      <c r="D45" s="39"/>
      <c r="E45" s="39"/>
      <c r="F45" s="39"/>
      <c r="G45" s="39"/>
      <c r="H45" s="39"/>
      <c r="I45" s="39"/>
      <c r="J45" s="39"/>
      <c r="K45" s="39"/>
      <c r="L45" s="110"/>
      <c r="S45" s="37"/>
      <c r="T45" s="37"/>
      <c r="U45" s="37"/>
      <c r="V45" s="37"/>
      <c r="W45" s="37"/>
      <c r="X45" s="37"/>
      <c r="Y45" s="37"/>
      <c r="Z45" s="37"/>
      <c r="AA45" s="37"/>
      <c r="AB45" s="37"/>
      <c r="AC45" s="37"/>
      <c r="AD45" s="37"/>
      <c r="AE45" s="37"/>
    </row>
    <row r="46" spans="1:31" s="2" customFormat="1" ht="6.9" customHeight="1">
      <c r="A46" s="37"/>
      <c r="B46" s="38"/>
      <c r="C46" s="39"/>
      <c r="D46" s="39"/>
      <c r="E46" s="39"/>
      <c r="F46" s="39"/>
      <c r="G46" s="39"/>
      <c r="H46" s="39"/>
      <c r="I46" s="39"/>
      <c r="J46" s="39"/>
      <c r="K46" s="39"/>
      <c r="L46" s="110"/>
      <c r="S46" s="37"/>
      <c r="T46" s="37"/>
      <c r="U46" s="37"/>
      <c r="V46" s="37"/>
      <c r="W46" s="37"/>
      <c r="X46" s="37"/>
      <c r="Y46" s="37"/>
      <c r="Z46" s="37"/>
      <c r="AA46" s="37"/>
      <c r="AB46" s="37"/>
      <c r="AC46" s="37"/>
      <c r="AD46" s="37"/>
      <c r="AE46" s="37"/>
    </row>
    <row r="47" spans="1:31" s="2" customFormat="1" ht="12" customHeight="1">
      <c r="A47" s="37"/>
      <c r="B47" s="38"/>
      <c r="C47" s="32" t="s">
        <v>16</v>
      </c>
      <c r="D47" s="39"/>
      <c r="E47" s="39"/>
      <c r="F47" s="39"/>
      <c r="G47" s="39"/>
      <c r="H47" s="39"/>
      <c r="I47" s="39"/>
      <c r="J47" s="39"/>
      <c r="K47" s="39"/>
      <c r="L47" s="110"/>
      <c r="S47" s="37"/>
      <c r="T47" s="37"/>
      <c r="U47" s="37"/>
      <c r="V47" s="37"/>
      <c r="W47" s="37"/>
      <c r="X47" s="37"/>
      <c r="Y47" s="37"/>
      <c r="Z47" s="37"/>
      <c r="AA47" s="37"/>
      <c r="AB47" s="37"/>
      <c r="AC47" s="37"/>
      <c r="AD47" s="37"/>
      <c r="AE47" s="37"/>
    </row>
    <row r="48" spans="1:31" s="2" customFormat="1" ht="26.25" customHeight="1">
      <c r="A48" s="37"/>
      <c r="B48" s="38"/>
      <c r="C48" s="39"/>
      <c r="D48" s="39"/>
      <c r="E48" s="403" t="str">
        <f>E7</f>
        <v>STAVEBNÍ ÚPRAVY A PŘÍSTAVBA ČÁSTI OBJEKTU ZŠ V. HAVLA, PODĚBRADY</v>
      </c>
      <c r="F48" s="404"/>
      <c r="G48" s="404"/>
      <c r="H48" s="404"/>
      <c r="I48" s="39"/>
      <c r="J48" s="39"/>
      <c r="K48" s="39"/>
      <c r="L48" s="110"/>
      <c r="S48" s="37"/>
      <c r="T48" s="37"/>
      <c r="U48" s="37"/>
      <c r="V48" s="37"/>
      <c r="W48" s="37"/>
      <c r="X48" s="37"/>
      <c r="Y48" s="37"/>
      <c r="Z48" s="37"/>
      <c r="AA48" s="37"/>
      <c r="AB48" s="37"/>
      <c r="AC48" s="37"/>
      <c r="AD48" s="37"/>
      <c r="AE48" s="37"/>
    </row>
    <row r="49" spans="1:47" s="2" customFormat="1" ht="12" customHeight="1">
      <c r="A49" s="37"/>
      <c r="B49" s="38"/>
      <c r="C49" s="32" t="s">
        <v>129</v>
      </c>
      <c r="D49" s="39"/>
      <c r="E49" s="39"/>
      <c r="F49" s="39"/>
      <c r="G49" s="39"/>
      <c r="H49" s="39"/>
      <c r="I49" s="39"/>
      <c r="J49" s="39"/>
      <c r="K49" s="39"/>
      <c r="L49" s="110"/>
      <c r="S49" s="37"/>
      <c r="T49" s="37"/>
      <c r="U49" s="37"/>
      <c r="V49" s="37"/>
      <c r="W49" s="37"/>
      <c r="X49" s="37"/>
      <c r="Y49" s="37"/>
      <c r="Z49" s="37"/>
      <c r="AA49" s="37"/>
      <c r="AB49" s="37"/>
      <c r="AC49" s="37"/>
      <c r="AD49" s="37"/>
      <c r="AE49" s="37"/>
    </row>
    <row r="50" spans="1:47" s="2" customFormat="1" ht="16.5" customHeight="1">
      <c r="A50" s="37"/>
      <c r="B50" s="38"/>
      <c r="C50" s="39"/>
      <c r="D50" s="39"/>
      <c r="E50" s="391" t="str">
        <f>E9</f>
        <v>D - Elektroinstalace - silnoproud</v>
      </c>
      <c r="F50" s="402"/>
      <c r="G50" s="402"/>
      <c r="H50" s="402"/>
      <c r="I50" s="39"/>
      <c r="J50" s="39"/>
      <c r="K50" s="39"/>
      <c r="L50" s="110"/>
      <c r="S50" s="37"/>
      <c r="T50" s="37"/>
      <c r="U50" s="37"/>
      <c r="V50" s="37"/>
      <c r="W50" s="37"/>
      <c r="X50" s="37"/>
      <c r="Y50" s="37"/>
      <c r="Z50" s="37"/>
      <c r="AA50" s="37"/>
      <c r="AB50" s="37"/>
      <c r="AC50" s="37"/>
      <c r="AD50" s="37"/>
      <c r="AE50" s="37"/>
    </row>
    <row r="51" spans="1:47" s="2" customFormat="1" ht="6.9" customHeight="1">
      <c r="A51" s="37"/>
      <c r="B51" s="38"/>
      <c r="C51" s="39"/>
      <c r="D51" s="39"/>
      <c r="E51" s="39"/>
      <c r="F51" s="39"/>
      <c r="G51" s="39"/>
      <c r="H51" s="39"/>
      <c r="I51" s="39"/>
      <c r="J51" s="39"/>
      <c r="K51" s="39"/>
      <c r="L51" s="110"/>
      <c r="S51" s="37"/>
      <c r="T51" s="37"/>
      <c r="U51" s="37"/>
      <c r="V51" s="37"/>
      <c r="W51" s="37"/>
      <c r="X51" s="37"/>
      <c r="Y51" s="37"/>
      <c r="Z51" s="37"/>
      <c r="AA51" s="37"/>
      <c r="AB51" s="37"/>
      <c r="AC51" s="37"/>
      <c r="AD51" s="37"/>
      <c r="AE51" s="37"/>
    </row>
    <row r="52" spans="1:47" s="2" customFormat="1" ht="12" customHeight="1">
      <c r="A52" s="37"/>
      <c r="B52" s="38"/>
      <c r="C52" s="32" t="s">
        <v>21</v>
      </c>
      <c r="D52" s="39"/>
      <c r="E52" s="39"/>
      <c r="F52" s="30" t="str">
        <f>F12</f>
        <v>Poděbrady</v>
      </c>
      <c r="G52" s="39"/>
      <c r="H52" s="39"/>
      <c r="I52" s="32" t="s">
        <v>23</v>
      </c>
      <c r="J52" s="62" t="str">
        <f>IF(J12="","",J12)</f>
        <v>24. 7. 2026</v>
      </c>
      <c r="K52" s="39"/>
      <c r="L52" s="110"/>
      <c r="S52" s="37"/>
      <c r="T52" s="37"/>
      <c r="U52" s="37"/>
      <c r="V52" s="37"/>
      <c r="W52" s="37"/>
      <c r="X52" s="37"/>
      <c r="Y52" s="37"/>
      <c r="Z52" s="37"/>
      <c r="AA52" s="37"/>
      <c r="AB52" s="37"/>
      <c r="AC52" s="37"/>
      <c r="AD52" s="37"/>
      <c r="AE52" s="37"/>
    </row>
    <row r="53" spans="1:47" s="2" customFormat="1" ht="6.9" customHeight="1">
      <c r="A53" s="37"/>
      <c r="B53" s="38"/>
      <c r="C53" s="39"/>
      <c r="D53" s="39"/>
      <c r="E53" s="39"/>
      <c r="F53" s="39"/>
      <c r="G53" s="39"/>
      <c r="H53" s="39"/>
      <c r="I53" s="39"/>
      <c r="J53" s="39"/>
      <c r="K53" s="39"/>
      <c r="L53" s="110"/>
      <c r="S53" s="37"/>
      <c r="T53" s="37"/>
      <c r="U53" s="37"/>
      <c r="V53" s="37"/>
      <c r="W53" s="37"/>
      <c r="X53" s="37"/>
      <c r="Y53" s="37"/>
      <c r="Z53" s="37"/>
      <c r="AA53" s="37"/>
      <c r="AB53" s="37"/>
      <c r="AC53" s="37"/>
      <c r="AD53" s="37"/>
      <c r="AE53" s="37"/>
    </row>
    <row r="54" spans="1:47" s="2" customFormat="1" ht="40.049999999999997" customHeight="1">
      <c r="A54" s="37"/>
      <c r="B54" s="38"/>
      <c r="C54" s="32" t="s">
        <v>25</v>
      </c>
      <c r="D54" s="39"/>
      <c r="E54" s="39"/>
      <c r="F54" s="30" t="str">
        <f>E15</f>
        <v>MĚSTO PODĚBRADY, JIŘÍHO NÁMĚSTÍ 20/1</v>
      </c>
      <c r="G54" s="39"/>
      <c r="H54" s="39"/>
      <c r="I54" s="32" t="s">
        <v>33</v>
      </c>
      <c r="J54" s="35" t="str">
        <f>E21</f>
        <v>AZ PROJECT spol. s r.o., Plynárenská 830, Kolín</v>
      </c>
      <c r="K54" s="39"/>
      <c r="L54" s="110"/>
      <c r="S54" s="37"/>
      <c r="T54" s="37"/>
      <c r="U54" s="37"/>
      <c r="V54" s="37"/>
      <c r="W54" s="37"/>
      <c r="X54" s="37"/>
      <c r="Y54" s="37"/>
      <c r="Z54" s="37"/>
      <c r="AA54" s="37"/>
      <c r="AB54" s="37"/>
      <c r="AC54" s="37"/>
      <c r="AD54" s="37"/>
      <c r="AE54" s="37"/>
    </row>
    <row r="55" spans="1:47" s="2" customFormat="1" ht="15.15" customHeight="1">
      <c r="A55" s="37"/>
      <c r="B55" s="38"/>
      <c r="C55" s="32" t="s">
        <v>31</v>
      </c>
      <c r="D55" s="39"/>
      <c r="E55" s="39"/>
      <c r="F55" s="30" t="str">
        <f>IF(E18="","",E18)</f>
        <v>Vyplň údaj</v>
      </c>
      <c r="G55" s="39"/>
      <c r="H55" s="39"/>
      <c r="I55" s="32" t="s">
        <v>38</v>
      </c>
      <c r="J55" s="35" t="str">
        <f>E24</f>
        <v>Ing. Luboš Michalec</v>
      </c>
      <c r="K55" s="39"/>
      <c r="L55" s="110"/>
      <c r="S55" s="37"/>
      <c r="T55" s="37"/>
      <c r="U55" s="37"/>
      <c r="V55" s="37"/>
      <c r="W55" s="37"/>
      <c r="X55" s="37"/>
      <c r="Y55" s="37"/>
      <c r="Z55" s="37"/>
      <c r="AA55" s="37"/>
      <c r="AB55" s="37"/>
      <c r="AC55" s="37"/>
      <c r="AD55" s="37"/>
      <c r="AE55" s="37"/>
    </row>
    <row r="56" spans="1:47" s="2" customFormat="1" ht="10.35" customHeight="1">
      <c r="A56" s="37"/>
      <c r="B56" s="38"/>
      <c r="C56" s="39"/>
      <c r="D56" s="39"/>
      <c r="E56" s="39"/>
      <c r="F56" s="39"/>
      <c r="G56" s="39"/>
      <c r="H56" s="39"/>
      <c r="I56" s="39"/>
      <c r="J56" s="39"/>
      <c r="K56" s="39"/>
      <c r="L56" s="110"/>
      <c r="S56" s="37"/>
      <c r="T56" s="37"/>
      <c r="U56" s="37"/>
      <c r="V56" s="37"/>
      <c r="W56" s="37"/>
      <c r="X56" s="37"/>
      <c r="Y56" s="37"/>
      <c r="Z56" s="37"/>
      <c r="AA56" s="37"/>
      <c r="AB56" s="37"/>
      <c r="AC56" s="37"/>
      <c r="AD56" s="37"/>
      <c r="AE56" s="37"/>
    </row>
    <row r="57" spans="1:47" s="2" customFormat="1" ht="29.25" customHeight="1">
      <c r="A57" s="37"/>
      <c r="B57" s="38"/>
      <c r="C57" s="134" t="s">
        <v>132</v>
      </c>
      <c r="D57" s="135"/>
      <c r="E57" s="135"/>
      <c r="F57" s="135"/>
      <c r="G57" s="135"/>
      <c r="H57" s="135"/>
      <c r="I57" s="135"/>
      <c r="J57" s="136" t="s">
        <v>133</v>
      </c>
      <c r="K57" s="135"/>
      <c r="L57" s="110"/>
      <c r="S57" s="37"/>
      <c r="T57" s="37"/>
      <c r="U57" s="37"/>
      <c r="V57" s="37"/>
      <c r="W57" s="37"/>
      <c r="X57" s="37"/>
      <c r="Y57" s="37"/>
      <c r="Z57" s="37"/>
      <c r="AA57" s="37"/>
      <c r="AB57" s="37"/>
      <c r="AC57" s="37"/>
      <c r="AD57" s="37"/>
      <c r="AE57" s="37"/>
    </row>
    <row r="58" spans="1:47" s="2" customFormat="1" ht="10.35" customHeight="1">
      <c r="A58" s="37"/>
      <c r="B58" s="38"/>
      <c r="C58" s="39"/>
      <c r="D58" s="39"/>
      <c r="E58" s="39"/>
      <c r="F58" s="39"/>
      <c r="G58" s="39"/>
      <c r="H58" s="39"/>
      <c r="I58" s="39"/>
      <c r="J58" s="39"/>
      <c r="K58" s="39"/>
      <c r="L58" s="110"/>
      <c r="S58" s="37"/>
      <c r="T58" s="37"/>
      <c r="U58" s="37"/>
      <c r="V58" s="37"/>
      <c r="W58" s="37"/>
      <c r="X58" s="37"/>
      <c r="Y58" s="37"/>
      <c r="Z58" s="37"/>
      <c r="AA58" s="37"/>
      <c r="AB58" s="37"/>
      <c r="AC58" s="37"/>
      <c r="AD58" s="37"/>
      <c r="AE58" s="37"/>
    </row>
    <row r="59" spans="1:47" s="2" customFormat="1" ht="22.8" customHeight="1">
      <c r="A59" s="37"/>
      <c r="B59" s="38"/>
      <c r="C59" s="137" t="s">
        <v>76</v>
      </c>
      <c r="D59" s="39"/>
      <c r="E59" s="39"/>
      <c r="F59" s="39"/>
      <c r="G59" s="39"/>
      <c r="H59" s="39"/>
      <c r="I59" s="39"/>
      <c r="J59" s="80">
        <f>J86</f>
        <v>0</v>
      </c>
      <c r="K59" s="39"/>
      <c r="L59" s="110"/>
      <c r="S59" s="37"/>
      <c r="T59" s="37"/>
      <c r="U59" s="37"/>
      <c r="V59" s="37"/>
      <c r="W59" s="37"/>
      <c r="X59" s="37"/>
      <c r="Y59" s="37"/>
      <c r="Z59" s="37"/>
      <c r="AA59" s="37"/>
      <c r="AB59" s="37"/>
      <c r="AC59" s="37"/>
      <c r="AD59" s="37"/>
      <c r="AE59" s="37"/>
      <c r="AU59" s="20" t="s">
        <v>134</v>
      </c>
    </row>
    <row r="60" spans="1:47" s="9" customFormat="1" ht="24.9" customHeight="1">
      <c r="B60" s="138"/>
      <c r="C60" s="139"/>
      <c r="D60" s="140" t="s">
        <v>1645</v>
      </c>
      <c r="E60" s="141"/>
      <c r="F60" s="141"/>
      <c r="G60" s="141"/>
      <c r="H60" s="141"/>
      <c r="I60" s="141"/>
      <c r="J60" s="142">
        <f>J87</f>
        <v>0</v>
      </c>
      <c r="K60" s="139"/>
      <c r="L60" s="143"/>
    </row>
    <row r="61" spans="1:47" s="10" customFormat="1" ht="19.95" customHeight="1">
      <c r="B61" s="144"/>
      <c r="C61" s="145"/>
      <c r="D61" s="146" t="s">
        <v>1646</v>
      </c>
      <c r="E61" s="147"/>
      <c r="F61" s="147"/>
      <c r="G61" s="147"/>
      <c r="H61" s="147"/>
      <c r="I61" s="147"/>
      <c r="J61" s="148">
        <f>J88</f>
        <v>0</v>
      </c>
      <c r="K61" s="145"/>
      <c r="L61" s="149"/>
    </row>
    <row r="62" spans="1:47" s="10" customFormat="1" ht="19.95" customHeight="1">
      <c r="B62" s="144"/>
      <c r="C62" s="145"/>
      <c r="D62" s="146" t="s">
        <v>1647</v>
      </c>
      <c r="E62" s="147"/>
      <c r="F62" s="147"/>
      <c r="G62" s="147"/>
      <c r="H62" s="147"/>
      <c r="I62" s="147"/>
      <c r="J62" s="148">
        <f>J123</f>
        <v>0</v>
      </c>
      <c r="K62" s="145"/>
      <c r="L62" s="149"/>
    </row>
    <row r="63" spans="1:47" s="10" customFormat="1" ht="19.95" customHeight="1">
      <c r="B63" s="144"/>
      <c r="C63" s="145"/>
      <c r="D63" s="146" t="s">
        <v>1648</v>
      </c>
      <c r="E63" s="147"/>
      <c r="F63" s="147"/>
      <c r="G63" s="147"/>
      <c r="H63" s="147"/>
      <c r="I63" s="147"/>
      <c r="J63" s="148">
        <f>J182</f>
        <v>0</v>
      </c>
      <c r="K63" s="145"/>
      <c r="L63" s="149"/>
    </row>
    <row r="64" spans="1:47" s="10" customFormat="1" ht="19.95" customHeight="1">
      <c r="B64" s="144"/>
      <c r="C64" s="145"/>
      <c r="D64" s="146" t="s">
        <v>1649</v>
      </c>
      <c r="E64" s="147"/>
      <c r="F64" s="147"/>
      <c r="G64" s="147"/>
      <c r="H64" s="147"/>
      <c r="I64" s="147"/>
      <c r="J64" s="148">
        <f>J187</f>
        <v>0</v>
      </c>
      <c r="K64" s="145"/>
      <c r="L64" s="149"/>
    </row>
    <row r="65" spans="1:31" s="10" customFormat="1" ht="19.95" customHeight="1">
      <c r="B65" s="144"/>
      <c r="C65" s="145"/>
      <c r="D65" s="146" t="s">
        <v>1650</v>
      </c>
      <c r="E65" s="147"/>
      <c r="F65" s="147"/>
      <c r="G65" s="147"/>
      <c r="H65" s="147"/>
      <c r="I65" s="147"/>
      <c r="J65" s="148">
        <f>J191</f>
        <v>0</v>
      </c>
      <c r="K65" s="145"/>
      <c r="L65" s="149"/>
    </row>
    <row r="66" spans="1:31" s="10" customFormat="1" ht="19.95" customHeight="1">
      <c r="B66" s="144"/>
      <c r="C66" s="145"/>
      <c r="D66" s="146" t="s">
        <v>1651</v>
      </c>
      <c r="E66" s="147"/>
      <c r="F66" s="147"/>
      <c r="G66" s="147"/>
      <c r="H66" s="147"/>
      <c r="I66" s="147"/>
      <c r="J66" s="148">
        <f>J193</f>
        <v>0</v>
      </c>
      <c r="K66" s="145"/>
      <c r="L66" s="149"/>
    </row>
    <row r="67" spans="1:31" s="2" customFormat="1" ht="21.75" customHeight="1">
      <c r="A67" s="37"/>
      <c r="B67" s="38"/>
      <c r="C67" s="39"/>
      <c r="D67" s="39"/>
      <c r="E67" s="39"/>
      <c r="F67" s="39"/>
      <c r="G67" s="39"/>
      <c r="H67" s="39"/>
      <c r="I67" s="39"/>
      <c r="J67" s="39"/>
      <c r="K67" s="39"/>
      <c r="L67" s="110"/>
      <c r="S67" s="37"/>
      <c r="T67" s="37"/>
      <c r="U67" s="37"/>
      <c r="V67" s="37"/>
      <c r="W67" s="37"/>
      <c r="X67" s="37"/>
      <c r="Y67" s="37"/>
      <c r="Z67" s="37"/>
      <c r="AA67" s="37"/>
      <c r="AB67" s="37"/>
      <c r="AC67" s="37"/>
      <c r="AD67" s="37"/>
      <c r="AE67" s="37"/>
    </row>
    <row r="68" spans="1:31" s="2" customFormat="1" ht="6.9" customHeight="1">
      <c r="A68" s="37"/>
      <c r="B68" s="50"/>
      <c r="C68" s="51"/>
      <c r="D68" s="51"/>
      <c r="E68" s="51"/>
      <c r="F68" s="51"/>
      <c r="G68" s="51"/>
      <c r="H68" s="51"/>
      <c r="I68" s="51"/>
      <c r="J68" s="51"/>
      <c r="K68" s="51"/>
      <c r="L68" s="110"/>
      <c r="S68" s="37"/>
      <c r="T68" s="37"/>
      <c r="U68" s="37"/>
      <c r="V68" s="37"/>
      <c r="W68" s="37"/>
      <c r="X68" s="37"/>
      <c r="Y68" s="37"/>
      <c r="Z68" s="37"/>
      <c r="AA68" s="37"/>
      <c r="AB68" s="37"/>
      <c r="AC68" s="37"/>
      <c r="AD68" s="37"/>
      <c r="AE68" s="37"/>
    </row>
    <row r="72" spans="1:31" s="2" customFormat="1" ht="6.9" customHeight="1">
      <c r="A72" s="37"/>
      <c r="B72" s="52"/>
      <c r="C72" s="53"/>
      <c r="D72" s="53"/>
      <c r="E72" s="53"/>
      <c r="F72" s="53"/>
      <c r="G72" s="53"/>
      <c r="H72" s="53"/>
      <c r="I72" s="53"/>
      <c r="J72" s="53"/>
      <c r="K72" s="53"/>
      <c r="L72" s="110"/>
      <c r="S72" s="37"/>
      <c r="T72" s="37"/>
      <c r="U72" s="37"/>
      <c r="V72" s="37"/>
      <c r="W72" s="37"/>
      <c r="X72" s="37"/>
      <c r="Y72" s="37"/>
      <c r="Z72" s="37"/>
      <c r="AA72" s="37"/>
      <c r="AB72" s="37"/>
      <c r="AC72" s="37"/>
      <c r="AD72" s="37"/>
      <c r="AE72" s="37"/>
    </row>
    <row r="73" spans="1:31" s="2" customFormat="1" ht="24.9" customHeight="1">
      <c r="A73" s="37"/>
      <c r="B73" s="38"/>
      <c r="C73" s="26" t="s">
        <v>159</v>
      </c>
      <c r="D73" s="39"/>
      <c r="E73" s="39"/>
      <c r="F73" s="39"/>
      <c r="G73" s="39"/>
      <c r="H73" s="39"/>
      <c r="I73" s="39"/>
      <c r="J73" s="39"/>
      <c r="K73" s="39"/>
      <c r="L73" s="110"/>
      <c r="S73" s="37"/>
      <c r="T73" s="37"/>
      <c r="U73" s="37"/>
      <c r="V73" s="37"/>
      <c r="W73" s="37"/>
      <c r="X73" s="37"/>
      <c r="Y73" s="37"/>
      <c r="Z73" s="37"/>
      <c r="AA73" s="37"/>
      <c r="AB73" s="37"/>
      <c r="AC73" s="37"/>
      <c r="AD73" s="37"/>
      <c r="AE73" s="37"/>
    </row>
    <row r="74" spans="1:31" s="2" customFormat="1" ht="6.9" customHeight="1">
      <c r="A74" s="37"/>
      <c r="B74" s="38"/>
      <c r="C74" s="39"/>
      <c r="D74" s="39"/>
      <c r="E74" s="39"/>
      <c r="F74" s="39"/>
      <c r="G74" s="39"/>
      <c r="H74" s="39"/>
      <c r="I74" s="39"/>
      <c r="J74" s="39"/>
      <c r="K74" s="39"/>
      <c r="L74" s="110"/>
      <c r="S74" s="37"/>
      <c r="T74" s="37"/>
      <c r="U74" s="37"/>
      <c r="V74" s="37"/>
      <c r="W74" s="37"/>
      <c r="X74" s="37"/>
      <c r="Y74" s="37"/>
      <c r="Z74" s="37"/>
      <c r="AA74" s="37"/>
      <c r="AB74" s="37"/>
      <c r="AC74" s="37"/>
      <c r="AD74" s="37"/>
      <c r="AE74" s="37"/>
    </row>
    <row r="75" spans="1:31" s="2" customFormat="1" ht="12" customHeight="1">
      <c r="A75" s="37"/>
      <c r="B75" s="38"/>
      <c r="C75" s="32" t="s">
        <v>16</v>
      </c>
      <c r="D75" s="39"/>
      <c r="E75" s="39"/>
      <c r="F75" s="39"/>
      <c r="G75" s="39"/>
      <c r="H75" s="39"/>
      <c r="I75" s="39"/>
      <c r="J75" s="39"/>
      <c r="K75" s="39"/>
      <c r="L75" s="110"/>
      <c r="S75" s="37"/>
      <c r="T75" s="37"/>
      <c r="U75" s="37"/>
      <c r="V75" s="37"/>
      <c r="W75" s="37"/>
      <c r="X75" s="37"/>
      <c r="Y75" s="37"/>
      <c r="Z75" s="37"/>
      <c r="AA75" s="37"/>
      <c r="AB75" s="37"/>
      <c r="AC75" s="37"/>
      <c r="AD75" s="37"/>
      <c r="AE75" s="37"/>
    </row>
    <row r="76" spans="1:31" s="2" customFormat="1" ht="26.25" customHeight="1">
      <c r="A76" s="37"/>
      <c r="B76" s="38"/>
      <c r="C76" s="39"/>
      <c r="D76" s="39"/>
      <c r="E76" s="403" t="str">
        <f>E7</f>
        <v>STAVEBNÍ ÚPRAVY A PŘÍSTAVBA ČÁSTI OBJEKTU ZŠ V. HAVLA, PODĚBRADY</v>
      </c>
      <c r="F76" s="404"/>
      <c r="G76" s="404"/>
      <c r="H76" s="404"/>
      <c r="I76" s="39"/>
      <c r="J76" s="39"/>
      <c r="K76" s="39"/>
      <c r="L76" s="110"/>
      <c r="S76" s="37"/>
      <c r="T76" s="37"/>
      <c r="U76" s="37"/>
      <c r="V76" s="37"/>
      <c r="W76" s="37"/>
      <c r="X76" s="37"/>
      <c r="Y76" s="37"/>
      <c r="Z76" s="37"/>
      <c r="AA76" s="37"/>
      <c r="AB76" s="37"/>
      <c r="AC76" s="37"/>
      <c r="AD76" s="37"/>
      <c r="AE76" s="37"/>
    </row>
    <row r="77" spans="1:31" s="2" customFormat="1" ht="12" customHeight="1">
      <c r="A77" s="37"/>
      <c r="B77" s="38"/>
      <c r="C77" s="32" t="s">
        <v>129</v>
      </c>
      <c r="D77" s="39"/>
      <c r="E77" s="39"/>
      <c r="F77" s="39"/>
      <c r="G77" s="39"/>
      <c r="H77" s="39"/>
      <c r="I77" s="39"/>
      <c r="J77" s="39"/>
      <c r="K77" s="39"/>
      <c r="L77" s="110"/>
      <c r="S77" s="37"/>
      <c r="T77" s="37"/>
      <c r="U77" s="37"/>
      <c r="V77" s="37"/>
      <c r="W77" s="37"/>
      <c r="X77" s="37"/>
      <c r="Y77" s="37"/>
      <c r="Z77" s="37"/>
      <c r="AA77" s="37"/>
      <c r="AB77" s="37"/>
      <c r="AC77" s="37"/>
      <c r="AD77" s="37"/>
      <c r="AE77" s="37"/>
    </row>
    <row r="78" spans="1:31" s="2" customFormat="1" ht="16.5" customHeight="1">
      <c r="A78" s="37"/>
      <c r="B78" s="38"/>
      <c r="C78" s="39"/>
      <c r="D78" s="39"/>
      <c r="E78" s="391" t="str">
        <f>E9</f>
        <v>D - Elektroinstalace - silnoproud</v>
      </c>
      <c r="F78" s="402"/>
      <c r="G78" s="402"/>
      <c r="H78" s="402"/>
      <c r="I78" s="39"/>
      <c r="J78" s="39"/>
      <c r="K78" s="39"/>
      <c r="L78" s="110"/>
      <c r="S78" s="37"/>
      <c r="T78" s="37"/>
      <c r="U78" s="37"/>
      <c r="V78" s="37"/>
      <c r="W78" s="37"/>
      <c r="X78" s="37"/>
      <c r="Y78" s="37"/>
      <c r="Z78" s="37"/>
      <c r="AA78" s="37"/>
      <c r="AB78" s="37"/>
      <c r="AC78" s="37"/>
      <c r="AD78" s="37"/>
      <c r="AE78" s="37"/>
    </row>
    <row r="79" spans="1:31" s="2" customFormat="1" ht="6.9" customHeight="1">
      <c r="A79" s="37"/>
      <c r="B79" s="38"/>
      <c r="C79" s="39"/>
      <c r="D79" s="39"/>
      <c r="E79" s="39"/>
      <c r="F79" s="39"/>
      <c r="G79" s="39"/>
      <c r="H79" s="39"/>
      <c r="I79" s="39"/>
      <c r="J79" s="39"/>
      <c r="K79" s="39"/>
      <c r="L79" s="110"/>
      <c r="S79" s="37"/>
      <c r="T79" s="37"/>
      <c r="U79" s="37"/>
      <c r="V79" s="37"/>
      <c r="W79" s="37"/>
      <c r="X79" s="37"/>
      <c r="Y79" s="37"/>
      <c r="Z79" s="37"/>
      <c r="AA79" s="37"/>
      <c r="AB79" s="37"/>
      <c r="AC79" s="37"/>
      <c r="AD79" s="37"/>
      <c r="AE79" s="37"/>
    </row>
    <row r="80" spans="1:31" s="2" customFormat="1" ht="12" customHeight="1">
      <c r="A80" s="37"/>
      <c r="B80" s="38"/>
      <c r="C80" s="32" t="s">
        <v>21</v>
      </c>
      <c r="D80" s="39"/>
      <c r="E80" s="39"/>
      <c r="F80" s="30" t="str">
        <f>F12</f>
        <v>Poděbrady</v>
      </c>
      <c r="G80" s="39"/>
      <c r="H80" s="39"/>
      <c r="I80" s="32" t="s">
        <v>23</v>
      </c>
      <c r="J80" s="62" t="str">
        <f>IF(J12="","",J12)</f>
        <v>24. 7. 2026</v>
      </c>
      <c r="K80" s="39"/>
      <c r="L80" s="110"/>
      <c r="S80" s="37"/>
      <c r="T80" s="37"/>
      <c r="U80" s="37"/>
      <c r="V80" s="37"/>
      <c r="W80" s="37"/>
      <c r="X80" s="37"/>
      <c r="Y80" s="37"/>
      <c r="Z80" s="37"/>
      <c r="AA80" s="37"/>
      <c r="AB80" s="37"/>
      <c r="AC80" s="37"/>
      <c r="AD80" s="37"/>
      <c r="AE80" s="37"/>
    </row>
    <row r="81" spans="1:65" s="2" customFormat="1" ht="6.9" customHeight="1">
      <c r="A81" s="37"/>
      <c r="B81" s="38"/>
      <c r="C81" s="39"/>
      <c r="D81" s="39"/>
      <c r="E81" s="39"/>
      <c r="F81" s="39"/>
      <c r="G81" s="39"/>
      <c r="H81" s="39"/>
      <c r="I81" s="39"/>
      <c r="J81" s="39"/>
      <c r="K81" s="39"/>
      <c r="L81" s="110"/>
      <c r="S81" s="37"/>
      <c r="T81" s="37"/>
      <c r="U81" s="37"/>
      <c r="V81" s="37"/>
      <c r="W81" s="37"/>
      <c r="X81" s="37"/>
      <c r="Y81" s="37"/>
      <c r="Z81" s="37"/>
      <c r="AA81" s="37"/>
      <c r="AB81" s="37"/>
      <c r="AC81" s="37"/>
      <c r="AD81" s="37"/>
      <c r="AE81" s="37"/>
    </row>
    <row r="82" spans="1:65" s="2" customFormat="1" ht="40.049999999999997" customHeight="1">
      <c r="A82" s="37"/>
      <c r="B82" s="38"/>
      <c r="C82" s="32" t="s">
        <v>25</v>
      </c>
      <c r="D82" s="39"/>
      <c r="E82" s="39"/>
      <c r="F82" s="30" t="str">
        <f>E15</f>
        <v>MĚSTO PODĚBRADY, JIŘÍHO NÁMĚSTÍ 20/1</v>
      </c>
      <c r="G82" s="39"/>
      <c r="H82" s="39"/>
      <c r="I82" s="32" t="s">
        <v>33</v>
      </c>
      <c r="J82" s="35" t="str">
        <f>E21</f>
        <v>AZ PROJECT spol. s r.o., Plynárenská 830, Kolín</v>
      </c>
      <c r="K82" s="39"/>
      <c r="L82" s="110"/>
      <c r="S82" s="37"/>
      <c r="T82" s="37"/>
      <c r="U82" s="37"/>
      <c r="V82" s="37"/>
      <c r="W82" s="37"/>
      <c r="X82" s="37"/>
      <c r="Y82" s="37"/>
      <c r="Z82" s="37"/>
      <c r="AA82" s="37"/>
      <c r="AB82" s="37"/>
      <c r="AC82" s="37"/>
      <c r="AD82" s="37"/>
      <c r="AE82" s="37"/>
    </row>
    <row r="83" spans="1:65" s="2" customFormat="1" ht="15.15" customHeight="1">
      <c r="A83" s="37"/>
      <c r="B83" s="38"/>
      <c r="C83" s="32" t="s">
        <v>31</v>
      </c>
      <c r="D83" s="39"/>
      <c r="E83" s="39"/>
      <c r="F83" s="30" t="str">
        <f>IF(E18="","",E18)</f>
        <v>Vyplň údaj</v>
      </c>
      <c r="G83" s="39"/>
      <c r="H83" s="39"/>
      <c r="I83" s="32" t="s">
        <v>38</v>
      </c>
      <c r="J83" s="35" t="str">
        <f>E24</f>
        <v>Ing. Luboš Michalec</v>
      </c>
      <c r="K83" s="39"/>
      <c r="L83" s="110"/>
      <c r="S83" s="37"/>
      <c r="T83" s="37"/>
      <c r="U83" s="37"/>
      <c r="V83" s="37"/>
      <c r="W83" s="37"/>
      <c r="X83" s="37"/>
      <c r="Y83" s="37"/>
      <c r="Z83" s="37"/>
      <c r="AA83" s="37"/>
      <c r="AB83" s="37"/>
      <c r="AC83" s="37"/>
      <c r="AD83" s="37"/>
      <c r="AE83" s="37"/>
    </row>
    <row r="84" spans="1:65" s="2" customFormat="1" ht="10.35" customHeight="1">
      <c r="A84" s="37"/>
      <c r="B84" s="38"/>
      <c r="C84" s="39"/>
      <c r="D84" s="39"/>
      <c r="E84" s="39"/>
      <c r="F84" s="39"/>
      <c r="G84" s="39"/>
      <c r="H84" s="39"/>
      <c r="I84" s="39"/>
      <c r="J84" s="39"/>
      <c r="K84" s="39"/>
      <c r="L84" s="110"/>
      <c r="S84" s="37"/>
      <c r="T84" s="37"/>
      <c r="U84" s="37"/>
      <c r="V84" s="37"/>
      <c r="W84" s="37"/>
      <c r="X84" s="37"/>
      <c r="Y84" s="37"/>
      <c r="Z84" s="37"/>
      <c r="AA84" s="37"/>
      <c r="AB84" s="37"/>
      <c r="AC84" s="37"/>
      <c r="AD84" s="37"/>
      <c r="AE84" s="37"/>
    </row>
    <row r="85" spans="1:65" s="11" customFormat="1" ht="29.25" customHeight="1">
      <c r="A85" s="150"/>
      <c r="B85" s="151"/>
      <c r="C85" s="152" t="s">
        <v>160</v>
      </c>
      <c r="D85" s="153" t="s">
        <v>63</v>
      </c>
      <c r="E85" s="153" t="s">
        <v>59</v>
      </c>
      <c r="F85" s="153" t="s">
        <v>60</v>
      </c>
      <c r="G85" s="153" t="s">
        <v>161</v>
      </c>
      <c r="H85" s="153" t="s">
        <v>162</v>
      </c>
      <c r="I85" s="153" t="s">
        <v>163</v>
      </c>
      <c r="J85" s="153" t="s">
        <v>133</v>
      </c>
      <c r="K85" s="154" t="s">
        <v>164</v>
      </c>
      <c r="L85" s="155"/>
      <c r="M85" s="71" t="s">
        <v>19</v>
      </c>
      <c r="N85" s="72" t="s">
        <v>48</v>
      </c>
      <c r="O85" s="72" t="s">
        <v>165</v>
      </c>
      <c r="P85" s="72" t="s">
        <v>166</v>
      </c>
      <c r="Q85" s="72" t="s">
        <v>167</v>
      </c>
      <c r="R85" s="72" t="s">
        <v>168</v>
      </c>
      <c r="S85" s="72" t="s">
        <v>169</v>
      </c>
      <c r="T85" s="73" t="s">
        <v>170</v>
      </c>
      <c r="U85" s="150"/>
      <c r="V85" s="150"/>
      <c r="W85" s="150"/>
      <c r="X85" s="150"/>
      <c r="Y85" s="150"/>
      <c r="Z85" s="150"/>
      <c r="AA85" s="150"/>
      <c r="AB85" s="150"/>
      <c r="AC85" s="150"/>
      <c r="AD85" s="150"/>
      <c r="AE85" s="150"/>
    </row>
    <row r="86" spans="1:65" s="2" customFormat="1" ht="22.8" customHeight="1">
      <c r="A86" s="37"/>
      <c r="B86" s="38"/>
      <c r="C86" s="78" t="s">
        <v>171</v>
      </c>
      <c r="D86" s="39"/>
      <c r="E86" s="39"/>
      <c r="F86" s="39"/>
      <c r="G86" s="39"/>
      <c r="H86" s="39"/>
      <c r="I86" s="39"/>
      <c r="J86" s="156">
        <f>BK86</f>
        <v>0</v>
      </c>
      <c r="K86" s="39"/>
      <c r="L86" s="42"/>
      <c r="M86" s="74"/>
      <c r="N86" s="157"/>
      <c r="O86" s="75"/>
      <c r="P86" s="158">
        <f>P87</f>
        <v>0</v>
      </c>
      <c r="Q86" s="75"/>
      <c r="R86" s="158">
        <f>R87</f>
        <v>0</v>
      </c>
      <c r="S86" s="75"/>
      <c r="T86" s="159">
        <f>T87</f>
        <v>0</v>
      </c>
      <c r="U86" s="37"/>
      <c r="V86" s="37"/>
      <c r="W86" s="37"/>
      <c r="X86" s="37"/>
      <c r="Y86" s="37"/>
      <c r="Z86" s="37"/>
      <c r="AA86" s="37"/>
      <c r="AB86" s="37"/>
      <c r="AC86" s="37"/>
      <c r="AD86" s="37"/>
      <c r="AE86" s="37"/>
      <c r="AT86" s="20" t="s">
        <v>77</v>
      </c>
      <c r="AU86" s="20" t="s">
        <v>134</v>
      </c>
      <c r="BK86" s="160">
        <f>BK87</f>
        <v>0</v>
      </c>
    </row>
    <row r="87" spans="1:65" s="12" customFormat="1" ht="25.95" customHeight="1">
      <c r="B87" s="161"/>
      <c r="C87" s="162"/>
      <c r="D87" s="163" t="s">
        <v>77</v>
      </c>
      <c r="E87" s="164" t="s">
        <v>803</v>
      </c>
      <c r="F87" s="164" t="s">
        <v>95</v>
      </c>
      <c r="G87" s="162"/>
      <c r="H87" s="162"/>
      <c r="I87" s="165"/>
      <c r="J87" s="166">
        <f>BK87</f>
        <v>0</v>
      </c>
      <c r="K87" s="162"/>
      <c r="L87" s="167"/>
      <c r="M87" s="168"/>
      <c r="N87" s="169"/>
      <c r="O87" s="169"/>
      <c r="P87" s="170">
        <f>P88+P123+P182+P187+P191+P193</f>
        <v>0</v>
      </c>
      <c r="Q87" s="169"/>
      <c r="R87" s="170">
        <f>R88+R123+R182+R187+R191+R193</f>
        <v>0</v>
      </c>
      <c r="S87" s="169"/>
      <c r="T87" s="171">
        <f>T88+T123+T182+T187+T191+T193</f>
        <v>0</v>
      </c>
      <c r="AR87" s="172" t="s">
        <v>88</v>
      </c>
      <c r="AT87" s="173" t="s">
        <v>77</v>
      </c>
      <c r="AU87" s="173" t="s">
        <v>78</v>
      </c>
      <c r="AY87" s="172" t="s">
        <v>174</v>
      </c>
      <c r="BK87" s="174">
        <f>BK88+BK123+BK182+BK187+BK191+BK193</f>
        <v>0</v>
      </c>
    </row>
    <row r="88" spans="1:65" s="12" customFormat="1" ht="22.8" customHeight="1">
      <c r="B88" s="161"/>
      <c r="C88" s="162"/>
      <c r="D88" s="163" t="s">
        <v>77</v>
      </c>
      <c r="E88" s="175" t="s">
        <v>1652</v>
      </c>
      <c r="F88" s="175" t="s">
        <v>1653</v>
      </c>
      <c r="G88" s="162"/>
      <c r="H88" s="162"/>
      <c r="I88" s="165"/>
      <c r="J88" s="176">
        <f>BK88</f>
        <v>0</v>
      </c>
      <c r="K88" s="162"/>
      <c r="L88" s="167"/>
      <c r="M88" s="168"/>
      <c r="N88" s="169"/>
      <c r="O88" s="169"/>
      <c r="P88" s="170">
        <f>SUM(P89:P122)</f>
        <v>0</v>
      </c>
      <c r="Q88" s="169"/>
      <c r="R88" s="170">
        <f>SUM(R89:R122)</f>
        <v>0</v>
      </c>
      <c r="S88" s="169"/>
      <c r="T88" s="171">
        <f>SUM(T89:T122)</f>
        <v>0</v>
      </c>
      <c r="AR88" s="172" t="s">
        <v>88</v>
      </c>
      <c r="AT88" s="173" t="s">
        <v>77</v>
      </c>
      <c r="AU88" s="173" t="s">
        <v>86</v>
      </c>
      <c r="AY88" s="172" t="s">
        <v>174</v>
      </c>
      <c r="BK88" s="174">
        <f>SUM(BK89:BK122)</f>
        <v>0</v>
      </c>
    </row>
    <row r="89" spans="1:65" s="2" customFormat="1" ht="16.5" customHeight="1">
      <c r="A89" s="37"/>
      <c r="B89" s="38"/>
      <c r="C89" s="177" t="s">
        <v>86</v>
      </c>
      <c r="D89" s="177" t="s">
        <v>176</v>
      </c>
      <c r="E89" s="178" t="s">
        <v>1654</v>
      </c>
      <c r="F89" s="179" t="s">
        <v>1655</v>
      </c>
      <c r="G89" s="180" t="s">
        <v>989</v>
      </c>
      <c r="H89" s="181">
        <v>50</v>
      </c>
      <c r="I89" s="182"/>
      <c r="J89" s="183">
        <f t="shared" ref="J89:J122" si="0">ROUND(I89*H89,2)</f>
        <v>0</v>
      </c>
      <c r="K89" s="179" t="s">
        <v>19</v>
      </c>
      <c r="L89" s="42"/>
      <c r="M89" s="184" t="s">
        <v>19</v>
      </c>
      <c r="N89" s="185" t="s">
        <v>49</v>
      </c>
      <c r="O89" s="67"/>
      <c r="P89" s="186">
        <f t="shared" ref="P89:P122" si="1">O89*H89</f>
        <v>0</v>
      </c>
      <c r="Q89" s="186">
        <v>0</v>
      </c>
      <c r="R89" s="186">
        <f t="shared" ref="R89:R122" si="2">Q89*H89</f>
        <v>0</v>
      </c>
      <c r="S89" s="186">
        <v>0</v>
      </c>
      <c r="T89" s="187">
        <f t="shared" ref="T89:T122" si="3">S89*H89</f>
        <v>0</v>
      </c>
      <c r="U89" s="37"/>
      <c r="V89" s="37"/>
      <c r="W89" s="37"/>
      <c r="X89" s="37"/>
      <c r="Y89" s="37"/>
      <c r="Z89" s="37"/>
      <c r="AA89" s="37"/>
      <c r="AB89" s="37"/>
      <c r="AC89" s="37"/>
      <c r="AD89" s="37"/>
      <c r="AE89" s="37"/>
      <c r="AR89" s="188" t="s">
        <v>267</v>
      </c>
      <c r="AT89" s="188" t="s">
        <v>176</v>
      </c>
      <c r="AU89" s="188" t="s">
        <v>88</v>
      </c>
      <c r="AY89" s="20" t="s">
        <v>174</v>
      </c>
      <c r="BE89" s="189">
        <f t="shared" ref="BE89:BE122" si="4">IF(N89="základní",J89,0)</f>
        <v>0</v>
      </c>
      <c r="BF89" s="189">
        <f t="shared" ref="BF89:BF122" si="5">IF(N89="snížená",J89,0)</f>
        <v>0</v>
      </c>
      <c r="BG89" s="189">
        <f t="shared" ref="BG89:BG122" si="6">IF(N89="zákl. přenesená",J89,0)</f>
        <v>0</v>
      </c>
      <c r="BH89" s="189">
        <f t="shared" ref="BH89:BH122" si="7">IF(N89="sníž. přenesená",J89,0)</f>
        <v>0</v>
      </c>
      <c r="BI89" s="189">
        <f t="shared" ref="BI89:BI122" si="8">IF(N89="nulová",J89,0)</f>
        <v>0</v>
      </c>
      <c r="BJ89" s="20" t="s">
        <v>86</v>
      </c>
      <c r="BK89" s="189">
        <f t="shared" ref="BK89:BK122" si="9">ROUND(I89*H89,2)</f>
        <v>0</v>
      </c>
      <c r="BL89" s="20" t="s">
        <v>267</v>
      </c>
      <c r="BM89" s="188" t="s">
        <v>1656</v>
      </c>
    </row>
    <row r="90" spans="1:65" s="2" customFormat="1" ht="16.5" customHeight="1">
      <c r="A90" s="37"/>
      <c r="B90" s="38"/>
      <c r="C90" s="177" t="s">
        <v>88</v>
      </c>
      <c r="D90" s="177" t="s">
        <v>176</v>
      </c>
      <c r="E90" s="178" t="s">
        <v>1657</v>
      </c>
      <c r="F90" s="179" t="s">
        <v>1658</v>
      </c>
      <c r="G90" s="180" t="s">
        <v>989</v>
      </c>
      <c r="H90" s="181">
        <v>25</v>
      </c>
      <c r="I90" s="182"/>
      <c r="J90" s="183">
        <f t="shared" si="0"/>
        <v>0</v>
      </c>
      <c r="K90" s="179" t="s">
        <v>19</v>
      </c>
      <c r="L90" s="42"/>
      <c r="M90" s="184" t="s">
        <v>19</v>
      </c>
      <c r="N90" s="185" t="s">
        <v>49</v>
      </c>
      <c r="O90" s="67"/>
      <c r="P90" s="186">
        <f t="shared" si="1"/>
        <v>0</v>
      </c>
      <c r="Q90" s="186">
        <v>0</v>
      </c>
      <c r="R90" s="186">
        <f t="shared" si="2"/>
        <v>0</v>
      </c>
      <c r="S90" s="186">
        <v>0</v>
      </c>
      <c r="T90" s="187">
        <f t="shared" si="3"/>
        <v>0</v>
      </c>
      <c r="U90" s="37"/>
      <c r="V90" s="37"/>
      <c r="W90" s="37"/>
      <c r="X90" s="37"/>
      <c r="Y90" s="37"/>
      <c r="Z90" s="37"/>
      <c r="AA90" s="37"/>
      <c r="AB90" s="37"/>
      <c r="AC90" s="37"/>
      <c r="AD90" s="37"/>
      <c r="AE90" s="37"/>
      <c r="AR90" s="188" t="s">
        <v>267</v>
      </c>
      <c r="AT90" s="188" t="s">
        <v>176</v>
      </c>
      <c r="AU90" s="188" t="s">
        <v>88</v>
      </c>
      <c r="AY90" s="20" t="s">
        <v>174</v>
      </c>
      <c r="BE90" s="189">
        <f t="shared" si="4"/>
        <v>0</v>
      </c>
      <c r="BF90" s="189">
        <f t="shared" si="5"/>
        <v>0</v>
      </c>
      <c r="BG90" s="189">
        <f t="shared" si="6"/>
        <v>0</v>
      </c>
      <c r="BH90" s="189">
        <f t="shared" si="7"/>
        <v>0</v>
      </c>
      <c r="BI90" s="189">
        <f t="shared" si="8"/>
        <v>0</v>
      </c>
      <c r="BJ90" s="20" t="s">
        <v>86</v>
      </c>
      <c r="BK90" s="189">
        <f t="shared" si="9"/>
        <v>0</v>
      </c>
      <c r="BL90" s="20" t="s">
        <v>267</v>
      </c>
      <c r="BM90" s="188" t="s">
        <v>1659</v>
      </c>
    </row>
    <row r="91" spans="1:65" s="2" customFormat="1" ht="16.5" customHeight="1">
      <c r="A91" s="37"/>
      <c r="B91" s="38"/>
      <c r="C91" s="177" t="s">
        <v>190</v>
      </c>
      <c r="D91" s="177" t="s">
        <v>176</v>
      </c>
      <c r="E91" s="178" t="s">
        <v>1660</v>
      </c>
      <c r="F91" s="179" t="s">
        <v>1661</v>
      </c>
      <c r="G91" s="180" t="s">
        <v>989</v>
      </c>
      <c r="H91" s="181">
        <v>25</v>
      </c>
      <c r="I91" s="182"/>
      <c r="J91" s="183">
        <f t="shared" si="0"/>
        <v>0</v>
      </c>
      <c r="K91" s="179" t="s">
        <v>19</v>
      </c>
      <c r="L91" s="42"/>
      <c r="M91" s="184" t="s">
        <v>19</v>
      </c>
      <c r="N91" s="185" t="s">
        <v>49</v>
      </c>
      <c r="O91" s="67"/>
      <c r="P91" s="186">
        <f t="shared" si="1"/>
        <v>0</v>
      </c>
      <c r="Q91" s="186">
        <v>0</v>
      </c>
      <c r="R91" s="186">
        <f t="shared" si="2"/>
        <v>0</v>
      </c>
      <c r="S91" s="186">
        <v>0</v>
      </c>
      <c r="T91" s="187">
        <f t="shared" si="3"/>
        <v>0</v>
      </c>
      <c r="U91" s="37"/>
      <c r="V91" s="37"/>
      <c r="W91" s="37"/>
      <c r="X91" s="37"/>
      <c r="Y91" s="37"/>
      <c r="Z91" s="37"/>
      <c r="AA91" s="37"/>
      <c r="AB91" s="37"/>
      <c r="AC91" s="37"/>
      <c r="AD91" s="37"/>
      <c r="AE91" s="37"/>
      <c r="AR91" s="188" t="s">
        <v>267</v>
      </c>
      <c r="AT91" s="188" t="s">
        <v>176</v>
      </c>
      <c r="AU91" s="188" t="s">
        <v>88</v>
      </c>
      <c r="AY91" s="20" t="s">
        <v>174</v>
      </c>
      <c r="BE91" s="189">
        <f t="shared" si="4"/>
        <v>0</v>
      </c>
      <c r="BF91" s="189">
        <f t="shared" si="5"/>
        <v>0</v>
      </c>
      <c r="BG91" s="189">
        <f t="shared" si="6"/>
        <v>0</v>
      </c>
      <c r="BH91" s="189">
        <f t="shared" si="7"/>
        <v>0</v>
      </c>
      <c r="BI91" s="189">
        <f t="shared" si="8"/>
        <v>0</v>
      </c>
      <c r="BJ91" s="20" t="s">
        <v>86</v>
      </c>
      <c r="BK91" s="189">
        <f t="shared" si="9"/>
        <v>0</v>
      </c>
      <c r="BL91" s="20" t="s">
        <v>267</v>
      </c>
      <c r="BM91" s="188" t="s">
        <v>1662</v>
      </c>
    </row>
    <row r="92" spans="1:65" s="2" customFormat="1" ht="16.5" customHeight="1">
      <c r="A92" s="37"/>
      <c r="B92" s="38"/>
      <c r="C92" s="177" t="s">
        <v>181</v>
      </c>
      <c r="D92" s="177" t="s">
        <v>176</v>
      </c>
      <c r="E92" s="178" t="s">
        <v>1663</v>
      </c>
      <c r="F92" s="179" t="s">
        <v>1664</v>
      </c>
      <c r="G92" s="180" t="s">
        <v>989</v>
      </c>
      <c r="H92" s="181">
        <v>100</v>
      </c>
      <c r="I92" s="182"/>
      <c r="J92" s="183">
        <f t="shared" si="0"/>
        <v>0</v>
      </c>
      <c r="K92" s="179" t="s">
        <v>19</v>
      </c>
      <c r="L92" s="42"/>
      <c r="M92" s="184" t="s">
        <v>19</v>
      </c>
      <c r="N92" s="185" t="s">
        <v>49</v>
      </c>
      <c r="O92" s="67"/>
      <c r="P92" s="186">
        <f t="shared" si="1"/>
        <v>0</v>
      </c>
      <c r="Q92" s="186">
        <v>0</v>
      </c>
      <c r="R92" s="186">
        <f t="shared" si="2"/>
        <v>0</v>
      </c>
      <c r="S92" s="186">
        <v>0</v>
      </c>
      <c r="T92" s="187">
        <f t="shared" si="3"/>
        <v>0</v>
      </c>
      <c r="U92" s="37"/>
      <c r="V92" s="37"/>
      <c r="W92" s="37"/>
      <c r="X92" s="37"/>
      <c r="Y92" s="37"/>
      <c r="Z92" s="37"/>
      <c r="AA92" s="37"/>
      <c r="AB92" s="37"/>
      <c r="AC92" s="37"/>
      <c r="AD92" s="37"/>
      <c r="AE92" s="37"/>
      <c r="AR92" s="188" t="s">
        <v>267</v>
      </c>
      <c r="AT92" s="188" t="s">
        <v>176</v>
      </c>
      <c r="AU92" s="188" t="s">
        <v>88</v>
      </c>
      <c r="AY92" s="20" t="s">
        <v>174</v>
      </c>
      <c r="BE92" s="189">
        <f t="shared" si="4"/>
        <v>0</v>
      </c>
      <c r="BF92" s="189">
        <f t="shared" si="5"/>
        <v>0</v>
      </c>
      <c r="BG92" s="189">
        <f t="shared" si="6"/>
        <v>0</v>
      </c>
      <c r="BH92" s="189">
        <f t="shared" si="7"/>
        <v>0</v>
      </c>
      <c r="BI92" s="189">
        <f t="shared" si="8"/>
        <v>0</v>
      </c>
      <c r="BJ92" s="20" t="s">
        <v>86</v>
      </c>
      <c r="BK92" s="189">
        <f t="shared" si="9"/>
        <v>0</v>
      </c>
      <c r="BL92" s="20" t="s">
        <v>267</v>
      </c>
      <c r="BM92" s="188" t="s">
        <v>1665</v>
      </c>
    </row>
    <row r="93" spans="1:65" s="2" customFormat="1" ht="21.75" customHeight="1">
      <c r="A93" s="37"/>
      <c r="B93" s="38"/>
      <c r="C93" s="177" t="s">
        <v>205</v>
      </c>
      <c r="D93" s="177" t="s">
        <v>176</v>
      </c>
      <c r="E93" s="178" t="s">
        <v>1666</v>
      </c>
      <c r="F93" s="179" t="s">
        <v>1667</v>
      </c>
      <c r="G93" s="180" t="s">
        <v>989</v>
      </c>
      <c r="H93" s="181">
        <v>2500</v>
      </c>
      <c r="I93" s="182"/>
      <c r="J93" s="183">
        <f t="shared" si="0"/>
        <v>0</v>
      </c>
      <c r="K93" s="179" t="s">
        <v>19</v>
      </c>
      <c r="L93" s="42"/>
      <c r="M93" s="184" t="s">
        <v>19</v>
      </c>
      <c r="N93" s="185" t="s">
        <v>49</v>
      </c>
      <c r="O93" s="67"/>
      <c r="P93" s="186">
        <f t="shared" si="1"/>
        <v>0</v>
      </c>
      <c r="Q93" s="186">
        <v>0</v>
      </c>
      <c r="R93" s="186">
        <f t="shared" si="2"/>
        <v>0</v>
      </c>
      <c r="S93" s="186">
        <v>0</v>
      </c>
      <c r="T93" s="187">
        <f t="shared" si="3"/>
        <v>0</v>
      </c>
      <c r="U93" s="37"/>
      <c r="V93" s="37"/>
      <c r="W93" s="37"/>
      <c r="X93" s="37"/>
      <c r="Y93" s="37"/>
      <c r="Z93" s="37"/>
      <c r="AA93" s="37"/>
      <c r="AB93" s="37"/>
      <c r="AC93" s="37"/>
      <c r="AD93" s="37"/>
      <c r="AE93" s="37"/>
      <c r="AR93" s="188" t="s">
        <v>267</v>
      </c>
      <c r="AT93" s="188" t="s">
        <v>176</v>
      </c>
      <c r="AU93" s="188" t="s">
        <v>88</v>
      </c>
      <c r="AY93" s="20" t="s">
        <v>174</v>
      </c>
      <c r="BE93" s="189">
        <f t="shared" si="4"/>
        <v>0</v>
      </c>
      <c r="BF93" s="189">
        <f t="shared" si="5"/>
        <v>0</v>
      </c>
      <c r="BG93" s="189">
        <f t="shared" si="6"/>
        <v>0</v>
      </c>
      <c r="BH93" s="189">
        <f t="shared" si="7"/>
        <v>0</v>
      </c>
      <c r="BI93" s="189">
        <f t="shared" si="8"/>
        <v>0</v>
      </c>
      <c r="BJ93" s="20" t="s">
        <v>86</v>
      </c>
      <c r="BK93" s="189">
        <f t="shared" si="9"/>
        <v>0</v>
      </c>
      <c r="BL93" s="20" t="s">
        <v>267</v>
      </c>
      <c r="BM93" s="188" t="s">
        <v>1668</v>
      </c>
    </row>
    <row r="94" spans="1:65" s="2" customFormat="1" ht="16.5" customHeight="1">
      <c r="A94" s="37"/>
      <c r="B94" s="38"/>
      <c r="C94" s="177" t="s">
        <v>212</v>
      </c>
      <c r="D94" s="177" t="s">
        <v>176</v>
      </c>
      <c r="E94" s="178" t="s">
        <v>1669</v>
      </c>
      <c r="F94" s="179" t="s">
        <v>1670</v>
      </c>
      <c r="G94" s="180" t="s">
        <v>989</v>
      </c>
      <c r="H94" s="181">
        <v>2</v>
      </c>
      <c r="I94" s="182"/>
      <c r="J94" s="183">
        <f t="shared" si="0"/>
        <v>0</v>
      </c>
      <c r="K94" s="179" t="s">
        <v>19</v>
      </c>
      <c r="L94" s="42"/>
      <c r="M94" s="184" t="s">
        <v>19</v>
      </c>
      <c r="N94" s="185" t="s">
        <v>49</v>
      </c>
      <c r="O94" s="67"/>
      <c r="P94" s="186">
        <f t="shared" si="1"/>
        <v>0</v>
      </c>
      <c r="Q94" s="186">
        <v>0</v>
      </c>
      <c r="R94" s="186">
        <f t="shared" si="2"/>
        <v>0</v>
      </c>
      <c r="S94" s="186">
        <v>0</v>
      </c>
      <c r="T94" s="187">
        <f t="shared" si="3"/>
        <v>0</v>
      </c>
      <c r="U94" s="37"/>
      <c r="V94" s="37"/>
      <c r="W94" s="37"/>
      <c r="X94" s="37"/>
      <c r="Y94" s="37"/>
      <c r="Z94" s="37"/>
      <c r="AA94" s="37"/>
      <c r="AB94" s="37"/>
      <c r="AC94" s="37"/>
      <c r="AD94" s="37"/>
      <c r="AE94" s="37"/>
      <c r="AR94" s="188" t="s">
        <v>267</v>
      </c>
      <c r="AT94" s="188" t="s">
        <v>176</v>
      </c>
      <c r="AU94" s="188" t="s">
        <v>88</v>
      </c>
      <c r="AY94" s="20" t="s">
        <v>174</v>
      </c>
      <c r="BE94" s="189">
        <f t="shared" si="4"/>
        <v>0</v>
      </c>
      <c r="BF94" s="189">
        <f t="shared" si="5"/>
        <v>0</v>
      </c>
      <c r="BG94" s="189">
        <f t="shared" si="6"/>
        <v>0</v>
      </c>
      <c r="BH94" s="189">
        <f t="shared" si="7"/>
        <v>0</v>
      </c>
      <c r="BI94" s="189">
        <f t="shared" si="8"/>
        <v>0</v>
      </c>
      <c r="BJ94" s="20" t="s">
        <v>86</v>
      </c>
      <c r="BK94" s="189">
        <f t="shared" si="9"/>
        <v>0</v>
      </c>
      <c r="BL94" s="20" t="s">
        <v>267</v>
      </c>
      <c r="BM94" s="188" t="s">
        <v>1671</v>
      </c>
    </row>
    <row r="95" spans="1:65" s="2" customFormat="1" ht="16.5" customHeight="1">
      <c r="A95" s="37"/>
      <c r="B95" s="38"/>
      <c r="C95" s="177" t="s">
        <v>217</v>
      </c>
      <c r="D95" s="177" t="s">
        <v>176</v>
      </c>
      <c r="E95" s="178" t="s">
        <v>1672</v>
      </c>
      <c r="F95" s="179" t="s">
        <v>1673</v>
      </c>
      <c r="G95" s="180" t="s">
        <v>236</v>
      </c>
      <c r="H95" s="181">
        <v>70</v>
      </c>
      <c r="I95" s="182"/>
      <c r="J95" s="183">
        <f t="shared" si="0"/>
        <v>0</v>
      </c>
      <c r="K95" s="179" t="s">
        <v>19</v>
      </c>
      <c r="L95" s="42"/>
      <c r="M95" s="184" t="s">
        <v>19</v>
      </c>
      <c r="N95" s="185" t="s">
        <v>49</v>
      </c>
      <c r="O95" s="67"/>
      <c r="P95" s="186">
        <f t="shared" si="1"/>
        <v>0</v>
      </c>
      <c r="Q95" s="186">
        <v>0</v>
      </c>
      <c r="R95" s="186">
        <f t="shared" si="2"/>
        <v>0</v>
      </c>
      <c r="S95" s="186">
        <v>0</v>
      </c>
      <c r="T95" s="187">
        <f t="shared" si="3"/>
        <v>0</v>
      </c>
      <c r="U95" s="37"/>
      <c r="V95" s="37"/>
      <c r="W95" s="37"/>
      <c r="X95" s="37"/>
      <c r="Y95" s="37"/>
      <c r="Z95" s="37"/>
      <c r="AA95" s="37"/>
      <c r="AB95" s="37"/>
      <c r="AC95" s="37"/>
      <c r="AD95" s="37"/>
      <c r="AE95" s="37"/>
      <c r="AR95" s="188" t="s">
        <v>267</v>
      </c>
      <c r="AT95" s="188" t="s">
        <v>176</v>
      </c>
      <c r="AU95" s="188" t="s">
        <v>88</v>
      </c>
      <c r="AY95" s="20" t="s">
        <v>174</v>
      </c>
      <c r="BE95" s="189">
        <f t="shared" si="4"/>
        <v>0</v>
      </c>
      <c r="BF95" s="189">
        <f t="shared" si="5"/>
        <v>0</v>
      </c>
      <c r="BG95" s="189">
        <f t="shared" si="6"/>
        <v>0</v>
      </c>
      <c r="BH95" s="189">
        <f t="shared" si="7"/>
        <v>0</v>
      </c>
      <c r="BI95" s="189">
        <f t="shared" si="8"/>
        <v>0</v>
      </c>
      <c r="BJ95" s="20" t="s">
        <v>86</v>
      </c>
      <c r="BK95" s="189">
        <f t="shared" si="9"/>
        <v>0</v>
      </c>
      <c r="BL95" s="20" t="s">
        <v>267</v>
      </c>
      <c r="BM95" s="188" t="s">
        <v>1674</v>
      </c>
    </row>
    <row r="96" spans="1:65" s="2" customFormat="1" ht="16.5" customHeight="1">
      <c r="A96" s="37"/>
      <c r="B96" s="38"/>
      <c r="C96" s="177" t="s">
        <v>226</v>
      </c>
      <c r="D96" s="177" t="s">
        <v>176</v>
      </c>
      <c r="E96" s="178" t="s">
        <v>1675</v>
      </c>
      <c r="F96" s="179" t="s">
        <v>1676</v>
      </c>
      <c r="G96" s="180" t="s">
        <v>236</v>
      </c>
      <c r="H96" s="181">
        <v>15</v>
      </c>
      <c r="I96" s="182"/>
      <c r="J96" s="183">
        <f t="shared" si="0"/>
        <v>0</v>
      </c>
      <c r="K96" s="179" t="s">
        <v>19</v>
      </c>
      <c r="L96" s="42"/>
      <c r="M96" s="184" t="s">
        <v>19</v>
      </c>
      <c r="N96" s="185" t="s">
        <v>49</v>
      </c>
      <c r="O96" s="67"/>
      <c r="P96" s="186">
        <f t="shared" si="1"/>
        <v>0</v>
      </c>
      <c r="Q96" s="186">
        <v>0</v>
      </c>
      <c r="R96" s="186">
        <f t="shared" si="2"/>
        <v>0</v>
      </c>
      <c r="S96" s="186">
        <v>0</v>
      </c>
      <c r="T96" s="187">
        <f t="shared" si="3"/>
        <v>0</v>
      </c>
      <c r="U96" s="37"/>
      <c r="V96" s="37"/>
      <c r="W96" s="37"/>
      <c r="X96" s="37"/>
      <c r="Y96" s="37"/>
      <c r="Z96" s="37"/>
      <c r="AA96" s="37"/>
      <c r="AB96" s="37"/>
      <c r="AC96" s="37"/>
      <c r="AD96" s="37"/>
      <c r="AE96" s="37"/>
      <c r="AR96" s="188" t="s">
        <v>267</v>
      </c>
      <c r="AT96" s="188" t="s">
        <v>176</v>
      </c>
      <c r="AU96" s="188" t="s">
        <v>88</v>
      </c>
      <c r="AY96" s="20" t="s">
        <v>174</v>
      </c>
      <c r="BE96" s="189">
        <f t="shared" si="4"/>
        <v>0</v>
      </c>
      <c r="BF96" s="189">
        <f t="shared" si="5"/>
        <v>0</v>
      </c>
      <c r="BG96" s="189">
        <f t="shared" si="6"/>
        <v>0</v>
      </c>
      <c r="BH96" s="189">
        <f t="shared" si="7"/>
        <v>0</v>
      </c>
      <c r="BI96" s="189">
        <f t="shared" si="8"/>
        <v>0</v>
      </c>
      <c r="BJ96" s="20" t="s">
        <v>86</v>
      </c>
      <c r="BK96" s="189">
        <f t="shared" si="9"/>
        <v>0</v>
      </c>
      <c r="BL96" s="20" t="s">
        <v>267</v>
      </c>
      <c r="BM96" s="188" t="s">
        <v>1677</v>
      </c>
    </row>
    <row r="97" spans="1:65" s="2" customFormat="1" ht="16.5" customHeight="1">
      <c r="A97" s="37"/>
      <c r="B97" s="38"/>
      <c r="C97" s="177" t="s">
        <v>232</v>
      </c>
      <c r="D97" s="177" t="s">
        <v>176</v>
      </c>
      <c r="E97" s="178" t="s">
        <v>1678</v>
      </c>
      <c r="F97" s="179" t="s">
        <v>1679</v>
      </c>
      <c r="G97" s="180" t="s">
        <v>236</v>
      </c>
      <c r="H97" s="181">
        <v>240</v>
      </c>
      <c r="I97" s="182"/>
      <c r="J97" s="183">
        <f t="shared" si="0"/>
        <v>0</v>
      </c>
      <c r="K97" s="179" t="s">
        <v>19</v>
      </c>
      <c r="L97" s="42"/>
      <c r="M97" s="184" t="s">
        <v>19</v>
      </c>
      <c r="N97" s="185" t="s">
        <v>49</v>
      </c>
      <c r="O97" s="67"/>
      <c r="P97" s="186">
        <f t="shared" si="1"/>
        <v>0</v>
      </c>
      <c r="Q97" s="186">
        <v>0</v>
      </c>
      <c r="R97" s="186">
        <f t="shared" si="2"/>
        <v>0</v>
      </c>
      <c r="S97" s="186">
        <v>0</v>
      </c>
      <c r="T97" s="187">
        <f t="shared" si="3"/>
        <v>0</v>
      </c>
      <c r="U97" s="37"/>
      <c r="V97" s="37"/>
      <c r="W97" s="37"/>
      <c r="X97" s="37"/>
      <c r="Y97" s="37"/>
      <c r="Z97" s="37"/>
      <c r="AA97" s="37"/>
      <c r="AB97" s="37"/>
      <c r="AC97" s="37"/>
      <c r="AD97" s="37"/>
      <c r="AE97" s="37"/>
      <c r="AR97" s="188" t="s">
        <v>267</v>
      </c>
      <c r="AT97" s="188" t="s">
        <v>176</v>
      </c>
      <c r="AU97" s="188" t="s">
        <v>88</v>
      </c>
      <c r="AY97" s="20" t="s">
        <v>174</v>
      </c>
      <c r="BE97" s="189">
        <f t="shared" si="4"/>
        <v>0</v>
      </c>
      <c r="BF97" s="189">
        <f t="shared" si="5"/>
        <v>0</v>
      </c>
      <c r="BG97" s="189">
        <f t="shared" si="6"/>
        <v>0</v>
      </c>
      <c r="BH97" s="189">
        <f t="shared" si="7"/>
        <v>0</v>
      </c>
      <c r="BI97" s="189">
        <f t="shared" si="8"/>
        <v>0</v>
      </c>
      <c r="BJ97" s="20" t="s">
        <v>86</v>
      </c>
      <c r="BK97" s="189">
        <f t="shared" si="9"/>
        <v>0</v>
      </c>
      <c r="BL97" s="20" t="s">
        <v>267</v>
      </c>
      <c r="BM97" s="188" t="s">
        <v>1680</v>
      </c>
    </row>
    <row r="98" spans="1:65" s="2" customFormat="1" ht="16.5" customHeight="1">
      <c r="A98" s="37"/>
      <c r="B98" s="38"/>
      <c r="C98" s="177" t="s">
        <v>238</v>
      </c>
      <c r="D98" s="177" t="s">
        <v>176</v>
      </c>
      <c r="E98" s="178" t="s">
        <v>1681</v>
      </c>
      <c r="F98" s="179" t="s">
        <v>1682</v>
      </c>
      <c r="G98" s="180" t="s">
        <v>236</v>
      </c>
      <c r="H98" s="181">
        <v>60</v>
      </c>
      <c r="I98" s="182"/>
      <c r="J98" s="183">
        <f t="shared" si="0"/>
        <v>0</v>
      </c>
      <c r="K98" s="179" t="s">
        <v>19</v>
      </c>
      <c r="L98" s="42"/>
      <c r="M98" s="184" t="s">
        <v>19</v>
      </c>
      <c r="N98" s="185" t="s">
        <v>49</v>
      </c>
      <c r="O98" s="67"/>
      <c r="P98" s="186">
        <f t="shared" si="1"/>
        <v>0</v>
      </c>
      <c r="Q98" s="186">
        <v>0</v>
      </c>
      <c r="R98" s="186">
        <f t="shared" si="2"/>
        <v>0</v>
      </c>
      <c r="S98" s="186">
        <v>0</v>
      </c>
      <c r="T98" s="187">
        <f t="shared" si="3"/>
        <v>0</v>
      </c>
      <c r="U98" s="37"/>
      <c r="V98" s="37"/>
      <c r="W98" s="37"/>
      <c r="X98" s="37"/>
      <c r="Y98" s="37"/>
      <c r="Z98" s="37"/>
      <c r="AA98" s="37"/>
      <c r="AB98" s="37"/>
      <c r="AC98" s="37"/>
      <c r="AD98" s="37"/>
      <c r="AE98" s="37"/>
      <c r="AR98" s="188" t="s">
        <v>267</v>
      </c>
      <c r="AT98" s="188" t="s">
        <v>176</v>
      </c>
      <c r="AU98" s="188" t="s">
        <v>88</v>
      </c>
      <c r="AY98" s="20" t="s">
        <v>174</v>
      </c>
      <c r="BE98" s="189">
        <f t="shared" si="4"/>
        <v>0</v>
      </c>
      <c r="BF98" s="189">
        <f t="shared" si="5"/>
        <v>0</v>
      </c>
      <c r="BG98" s="189">
        <f t="shared" si="6"/>
        <v>0</v>
      </c>
      <c r="BH98" s="189">
        <f t="shared" si="7"/>
        <v>0</v>
      </c>
      <c r="BI98" s="189">
        <f t="shared" si="8"/>
        <v>0</v>
      </c>
      <c r="BJ98" s="20" t="s">
        <v>86</v>
      </c>
      <c r="BK98" s="189">
        <f t="shared" si="9"/>
        <v>0</v>
      </c>
      <c r="BL98" s="20" t="s">
        <v>267</v>
      </c>
      <c r="BM98" s="188" t="s">
        <v>1683</v>
      </c>
    </row>
    <row r="99" spans="1:65" s="2" customFormat="1" ht="16.5" customHeight="1">
      <c r="A99" s="37"/>
      <c r="B99" s="38"/>
      <c r="C99" s="177" t="s">
        <v>242</v>
      </c>
      <c r="D99" s="177" t="s">
        <v>176</v>
      </c>
      <c r="E99" s="178" t="s">
        <v>1684</v>
      </c>
      <c r="F99" s="179" t="s">
        <v>1685</v>
      </c>
      <c r="G99" s="180" t="s">
        <v>236</v>
      </c>
      <c r="H99" s="181">
        <v>60</v>
      </c>
      <c r="I99" s="182"/>
      <c r="J99" s="183">
        <f t="shared" si="0"/>
        <v>0</v>
      </c>
      <c r="K99" s="179" t="s">
        <v>19</v>
      </c>
      <c r="L99" s="42"/>
      <c r="M99" s="184" t="s">
        <v>19</v>
      </c>
      <c r="N99" s="185" t="s">
        <v>49</v>
      </c>
      <c r="O99" s="67"/>
      <c r="P99" s="186">
        <f t="shared" si="1"/>
        <v>0</v>
      </c>
      <c r="Q99" s="186">
        <v>0</v>
      </c>
      <c r="R99" s="186">
        <f t="shared" si="2"/>
        <v>0</v>
      </c>
      <c r="S99" s="186">
        <v>0</v>
      </c>
      <c r="T99" s="187">
        <f t="shared" si="3"/>
        <v>0</v>
      </c>
      <c r="U99" s="37"/>
      <c r="V99" s="37"/>
      <c r="W99" s="37"/>
      <c r="X99" s="37"/>
      <c r="Y99" s="37"/>
      <c r="Z99" s="37"/>
      <c r="AA99" s="37"/>
      <c r="AB99" s="37"/>
      <c r="AC99" s="37"/>
      <c r="AD99" s="37"/>
      <c r="AE99" s="37"/>
      <c r="AR99" s="188" t="s">
        <v>267</v>
      </c>
      <c r="AT99" s="188" t="s">
        <v>176</v>
      </c>
      <c r="AU99" s="188" t="s">
        <v>88</v>
      </c>
      <c r="AY99" s="20" t="s">
        <v>174</v>
      </c>
      <c r="BE99" s="189">
        <f t="shared" si="4"/>
        <v>0</v>
      </c>
      <c r="BF99" s="189">
        <f t="shared" si="5"/>
        <v>0</v>
      </c>
      <c r="BG99" s="189">
        <f t="shared" si="6"/>
        <v>0</v>
      </c>
      <c r="BH99" s="189">
        <f t="shared" si="7"/>
        <v>0</v>
      </c>
      <c r="BI99" s="189">
        <f t="shared" si="8"/>
        <v>0</v>
      </c>
      <c r="BJ99" s="20" t="s">
        <v>86</v>
      </c>
      <c r="BK99" s="189">
        <f t="shared" si="9"/>
        <v>0</v>
      </c>
      <c r="BL99" s="20" t="s">
        <v>267</v>
      </c>
      <c r="BM99" s="188" t="s">
        <v>1686</v>
      </c>
    </row>
    <row r="100" spans="1:65" s="2" customFormat="1" ht="16.5" customHeight="1">
      <c r="A100" s="37"/>
      <c r="B100" s="38"/>
      <c r="C100" s="177" t="s">
        <v>8</v>
      </c>
      <c r="D100" s="177" t="s">
        <v>176</v>
      </c>
      <c r="E100" s="178" t="s">
        <v>1687</v>
      </c>
      <c r="F100" s="179" t="s">
        <v>1688</v>
      </c>
      <c r="G100" s="180" t="s">
        <v>236</v>
      </c>
      <c r="H100" s="181">
        <v>470</v>
      </c>
      <c r="I100" s="182"/>
      <c r="J100" s="183">
        <f t="shared" si="0"/>
        <v>0</v>
      </c>
      <c r="K100" s="179" t="s">
        <v>19</v>
      </c>
      <c r="L100" s="42"/>
      <c r="M100" s="184" t="s">
        <v>19</v>
      </c>
      <c r="N100" s="185" t="s">
        <v>49</v>
      </c>
      <c r="O100" s="67"/>
      <c r="P100" s="186">
        <f t="shared" si="1"/>
        <v>0</v>
      </c>
      <c r="Q100" s="186">
        <v>0</v>
      </c>
      <c r="R100" s="186">
        <f t="shared" si="2"/>
        <v>0</v>
      </c>
      <c r="S100" s="186">
        <v>0</v>
      </c>
      <c r="T100" s="187">
        <f t="shared" si="3"/>
        <v>0</v>
      </c>
      <c r="U100" s="37"/>
      <c r="V100" s="37"/>
      <c r="W100" s="37"/>
      <c r="X100" s="37"/>
      <c r="Y100" s="37"/>
      <c r="Z100" s="37"/>
      <c r="AA100" s="37"/>
      <c r="AB100" s="37"/>
      <c r="AC100" s="37"/>
      <c r="AD100" s="37"/>
      <c r="AE100" s="37"/>
      <c r="AR100" s="188" t="s">
        <v>267</v>
      </c>
      <c r="AT100" s="188" t="s">
        <v>176</v>
      </c>
      <c r="AU100" s="188" t="s">
        <v>88</v>
      </c>
      <c r="AY100" s="20" t="s">
        <v>174</v>
      </c>
      <c r="BE100" s="189">
        <f t="shared" si="4"/>
        <v>0</v>
      </c>
      <c r="BF100" s="189">
        <f t="shared" si="5"/>
        <v>0</v>
      </c>
      <c r="BG100" s="189">
        <f t="shared" si="6"/>
        <v>0</v>
      </c>
      <c r="BH100" s="189">
        <f t="shared" si="7"/>
        <v>0</v>
      </c>
      <c r="BI100" s="189">
        <f t="shared" si="8"/>
        <v>0</v>
      </c>
      <c r="BJ100" s="20" t="s">
        <v>86</v>
      </c>
      <c r="BK100" s="189">
        <f t="shared" si="9"/>
        <v>0</v>
      </c>
      <c r="BL100" s="20" t="s">
        <v>267</v>
      </c>
      <c r="BM100" s="188" t="s">
        <v>1689</v>
      </c>
    </row>
    <row r="101" spans="1:65" s="2" customFormat="1" ht="21.75" customHeight="1">
      <c r="A101" s="37"/>
      <c r="B101" s="38"/>
      <c r="C101" s="177" t="s">
        <v>250</v>
      </c>
      <c r="D101" s="177" t="s">
        <v>176</v>
      </c>
      <c r="E101" s="178" t="s">
        <v>1690</v>
      </c>
      <c r="F101" s="179" t="s">
        <v>1691</v>
      </c>
      <c r="G101" s="180" t="s">
        <v>989</v>
      </c>
      <c r="H101" s="181">
        <v>80</v>
      </c>
      <c r="I101" s="182"/>
      <c r="J101" s="183">
        <f t="shared" si="0"/>
        <v>0</v>
      </c>
      <c r="K101" s="179" t="s">
        <v>19</v>
      </c>
      <c r="L101" s="42"/>
      <c r="M101" s="184" t="s">
        <v>19</v>
      </c>
      <c r="N101" s="185" t="s">
        <v>49</v>
      </c>
      <c r="O101" s="67"/>
      <c r="P101" s="186">
        <f t="shared" si="1"/>
        <v>0</v>
      </c>
      <c r="Q101" s="186">
        <v>0</v>
      </c>
      <c r="R101" s="186">
        <f t="shared" si="2"/>
        <v>0</v>
      </c>
      <c r="S101" s="186">
        <v>0</v>
      </c>
      <c r="T101" s="187">
        <f t="shared" si="3"/>
        <v>0</v>
      </c>
      <c r="U101" s="37"/>
      <c r="V101" s="37"/>
      <c r="W101" s="37"/>
      <c r="X101" s="37"/>
      <c r="Y101" s="37"/>
      <c r="Z101" s="37"/>
      <c r="AA101" s="37"/>
      <c r="AB101" s="37"/>
      <c r="AC101" s="37"/>
      <c r="AD101" s="37"/>
      <c r="AE101" s="37"/>
      <c r="AR101" s="188" t="s">
        <v>267</v>
      </c>
      <c r="AT101" s="188" t="s">
        <v>176</v>
      </c>
      <c r="AU101" s="188" t="s">
        <v>88</v>
      </c>
      <c r="AY101" s="20" t="s">
        <v>174</v>
      </c>
      <c r="BE101" s="189">
        <f t="shared" si="4"/>
        <v>0</v>
      </c>
      <c r="BF101" s="189">
        <f t="shared" si="5"/>
        <v>0</v>
      </c>
      <c r="BG101" s="189">
        <f t="shared" si="6"/>
        <v>0</v>
      </c>
      <c r="BH101" s="189">
        <f t="shared" si="7"/>
        <v>0</v>
      </c>
      <c r="BI101" s="189">
        <f t="shared" si="8"/>
        <v>0</v>
      </c>
      <c r="BJ101" s="20" t="s">
        <v>86</v>
      </c>
      <c r="BK101" s="189">
        <f t="shared" si="9"/>
        <v>0</v>
      </c>
      <c r="BL101" s="20" t="s">
        <v>267</v>
      </c>
      <c r="BM101" s="188" t="s">
        <v>1692</v>
      </c>
    </row>
    <row r="102" spans="1:65" s="2" customFormat="1" ht="21.75" customHeight="1">
      <c r="A102" s="37"/>
      <c r="B102" s="38"/>
      <c r="C102" s="177" t="s">
        <v>256</v>
      </c>
      <c r="D102" s="177" t="s">
        <v>176</v>
      </c>
      <c r="E102" s="178" t="s">
        <v>1693</v>
      </c>
      <c r="F102" s="179" t="s">
        <v>1694</v>
      </c>
      <c r="G102" s="180" t="s">
        <v>989</v>
      </c>
      <c r="H102" s="181">
        <v>20</v>
      </c>
      <c r="I102" s="182"/>
      <c r="J102" s="183">
        <f t="shared" si="0"/>
        <v>0</v>
      </c>
      <c r="K102" s="179" t="s">
        <v>19</v>
      </c>
      <c r="L102" s="42"/>
      <c r="M102" s="184" t="s">
        <v>19</v>
      </c>
      <c r="N102" s="185" t="s">
        <v>49</v>
      </c>
      <c r="O102" s="67"/>
      <c r="P102" s="186">
        <f t="shared" si="1"/>
        <v>0</v>
      </c>
      <c r="Q102" s="186">
        <v>0</v>
      </c>
      <c r="R102" s="186">
        <f t="shared" si="2"/>
        <v>0</v>
      </c>
      <c r="S102" s="186">
        <v>0</v>
      </c>
      <c r="T102" s="187">
        <f t="shared" si="3"/>
        <v>0</v>
      </c>
      <c r="U102" s="37"/>
      <c r="V102" s="37"/>
      <c r="W102" s="37"/>
      <c r="X102" s="37"/>
      <c r="Y102" s="37"/>
      <c r="Z102" s="37"/>
      <c r="AA102" s="37"/>
      <c r="AB102" s="37"/>
      <c r="AC102" s="37"/>
      <c r="AD102" s="37"/>
      <c r="AE102" s="37"/>
      <c r="AR102" s="188" t="s">
        <v>267</v>
      </c>
      <c r="AT102" s="188" t="s">
        <v>176</v>
      </c>
      <c r="AU102" s="188" t="s">
        <v>88</v>
      </c>
      <c r="AY102" s="20" t="s">
        <v>174</v>
      </c>
      <c r="BE102" s="189">
        <f t="shared" si="4"/>
        <v>0</v>
      </c>
      <c r="BF102" s="189">
        <f t="shared" si="5"/>
        <v>0</v>
      </c>
      <c r="BG102" s="189">
        <f t="shared" si="6"/>
        <v>0</v>
      </c>
      <c r="BH102" s="189">
        <f t="shared" si="7"/>
        <v>0</v>
      </c>
      <c r="BI102" s="189">
        <f t="shared" si="8"/>
        <v>0</v>
      </c>
      <c r="BJ102" s="20" t="s">
        <v>86</v>
      </c>
      <c r="BK102" s="189">
        <f t="shared" si="9"/>
        <v>0</v>
      </c>
      <c r="BL102" s="20" t="s">
        <v>267</v>
      </c>
      <c r="BM102" s="188" t="s">
        <v>1695</v>
      </c>
    </row>
    <row r="103" spans="1:65" s="2" customFormat="1" ht="16.5" customHeight="1">
      <c r="A103" s="37"/>
      <c r="B103" s="38"/>
      <c r="C103" s="177" t="s">
        <v>261</v>
      </c>
      <c r="D103" s="177" t="s">
        <v>176</v>
      </c>
      <c r="E103" s="178" t="s">
        <v>1696</v>
      </c>
      <c r="F103" s="179" t="s">
        <v>1697</v>
      </c>
      <c r="G103" s="180" t="s">
        <v>989</v>
      </c>
      <c r="H103" s="181">
        <v>9</v>
      </c>
      <c r="I103" s="182"/>
      <c r="J103" s="183">
        <f t="shared" si="0"/>
        <v>0</v>
      </c>
      <c r="K103" s="179" t="s">
        <v>19</v>
      </c>
      <c r="L103" s="42"/>
      <c r="M103" s="184" t="s">
        <v>19</v>
      </c>
      <c r="N103" s="185" t="s">
        <v>49</v>
      </c>
      <c r="O103" s="67"/>
      <c r="P103" s="186">
        <f t="shared" si="1"/>
        <v>0</v>
      </c>
      <c r="Q103" s="186">
        <v>0</v>
      </c>
      <c r="R103" s="186">
        <f t="shared" si="2"/>
        <v>0</v>
      </c>
      <c r="S103" s="186">
        <v>0</v>
      </c>
      <c r="T103" s="187">
        <f t="shared" si="3"/>
        <v>0</v>
      </c>
      <c r="U103" s="37"/>
      <c r="V103" s="37"/>
      <c r="W103" s="37"/>
      <c r="X103" s="37"/>
      <c r="Y103" s="37"/>
      <c r="Z103" s="37"/>
      <c r="AA103" s="37"/>
      <c r="AB103" s="37"/>
      <c r="AC103" s="37"/>
      <c r="AD103" s="37"/>
      <c r="AE103" s="37"/>
      <c r="AR103" s="188" t="s">
        <v>267</v>
      </c>
      <c r="AT103" s="188" t="s">
        <v>176</v>
      </c>
      <c r="AU103" s="188" t="s">
        <v>88</v>
      </c>
      <c r="AY103" s="20" t="s">
        <v>174</v>
      </c>
      <c r="BE103" s="189">
        <f t="shared" si="4"/>
        <v>0</v>
      </c>
      <c r="BF103" s="189">
        <f t="shared" si="5"/>
        <v>0</v>
      </c>
      <c r="BG103" s="189">
        <f t="shared" si="6"/>
        <v>0</v>
      </c>
      <c r="BH103" s="189">
        <f t="shared" si="7"/>
        <v>0</v>
      </c>
      <c r="BI103" s="189">
        <f t="shared" si="8"/>
        <v>0</v>
      </c>
      <c r="BJ103" s="20" t="s">
        <v>86</v>
      </c>
      <c r="BK103" s="189">
        <f t="shared" si="9"/>
        <v>0</v>
      </c>
      <c r="BL103" s="20" t="s">
        <v>267</v>
      </c>
      <c r="BM103" s="188" t="s">
        <v>1698</v>
      </c>
    </row>
    <row r="104" spans="1:65" s="2" customFormat="1" ht="16.5" customHeight="1">
      <c r="A104" s="37"/>
      <c r="B104" s="38"/>
      <c r="C104" s="177" t="s">
        <v>267</v>
      </c>
      <c r="D104" s="177" t="s">
        <v>176</v>
      </c>
      <c r="E104" s="178" t="s">
        <v>1699</v>
      </c>
      <c r="F104" s="179" t="s">
        <v>1700</v>
      </c>
      <c r="G104" s="180" t="s">
        <v>989</v>
      </c>
      <c r="H104" s="181">
        <v>6</v>
      </c>
      <c r="I104" s="182"/>
      <c r="J104" s="183">
        <f t="shared" si="0"/>
        <v>0</v>
      </c>
      <c r="K104" s="179" t="s">
        <v>19</v>
      </c>
      <c r="L104" s="42"/>
      <c r="M104" s="184" t="s">
        <v>19</v>
      </c>
      <c r="N104" s="185" t="s">
        <v>49</v>
      </c>
      <c r="O104" s="67"/>
      <c r="P104" s="186">
        <f t="shared" si="1"/>
        <v>0</v>
      </c>
      <c r="Q104" s="186">
        <v>0</v>
      </c>
      <c r="R104" s="186">
        <f t="shared" si="2"/>
        <v>0</v>
      </c>
      <c r="S104" s="186">
        <v>0</v>
      </c>
      <c r="T104" s="187">
        <f t="shared" si="3"/>
        <v>0</v>
      </c>
      <c r="U104" s="37"/>
      <c r="V104" s="37"/>
      <c r="W104" s="37"/>
      <c r="X104" s="37"/>
      <c r="Y104" s="37"/>
      <c r="Z104" s="37"/>
      <c r="AA104" s="37"/>
      <c r="AB104" s="37"/>
      <c r="AC104" s="37"/>
      <c r="AD104" s="37"/>
      <c r="AE104" s="37"/>
      <c r="AR104" s="188" t="s">
        <v>267</v>
      </c>
      <c r="AT104" s="188" t="s">
        <v>176</v>
      </c>
      <c r="AU104" s="188" t="s">
        <v>88</v>
      </c>
      <c r="AY104" s="20" t="s">
        <v>174</v>
      </c>
      <c r="BE104" s="189">
        <f t="shared" si="4"/>
        <v>0</v>
      </c>
      <c r="BF104" s="189">
        <f t="shared" si="5"/>
        <v>0</v>
      </c>
      <c r="BG104" s="189">
        <f t="shared" si="6"/>
        <v>0</v>
      </c>
      <c r="BH104" s="189">
        <f t="shared" si="7"/>
        <v>0</v>
      </c>
      <c r="BI104" s="189">
        <f t="shared" si="8"/>
        <v>0</v>
      </c>
      <c r="BJ104" s="20" t="s">
        <v>86</v>
      </c>
      <c r="BK104" s="189">
        <f t="shared" si="9"/>
        <v>0</v>
      </c>
      <c r="BL104" s="20" t="s">
        <v>267</v>
      </c>
      <c r="BM104" s="188" t="s">
        <v>1701</v>
      </c>
    </row>
    <row r="105" spans="1:65" s="2" customFormat="1" ht="16.5" customHeight="1">
      <c r="A105" s="37"/>
      <c r="B105" s="38"/>
      <c r="C105" s="177" t="s">
        <v>274</v>
      </c>
      <c r="D105" s="177" t="s">
        <v>176</v>
      </c>
      <c r="E105" s="178" t="s">
        <v>1702</v>
      </c>
      <c r="F105" s="179" t="s">
        <v>1703</v>
      </c>
      <c r="G105" s="180" t="s">
        <v>989</v>
      </c>
      <c r="H105" s="181">
        <v>2</v>
      </c>
      <c r="I105" s="182"/>
      <c r="J105" s="183">
        <f t="shared" si="0"/>
        <v>0</v>
      </c>
      <c r="K105" s="179" t="s">
        <v>19</v>
      </c>
      <c r="L105" s="42"/>
      <c r="M105" s="184" t="s">
        <v>19</v>
      </c>
      <c r="N105" s="185" t="s">
        <v>49</v>
      </c>
      <c r="O105" s="67"/>
      <c r="P105" s="186">
        <f t="shared" si="1"/>
        <v>0</v>
      </c>
      <c r="Q105" s="186">
        <v>0</v>
      </c>
      <c r="R105" s="186">
        <f t="shared" si="2"/>
        <v>0</v>
      </c>
      <c r="S105" s="186">
        <v>0</v>
      </c>
      <c r="T105" s="187">
        <f t="shared" si="3"/>
        <v>0</v>
      </c>
      <c r="U105" s="37"/>
      <c r="V105" s="37"/>
      <c r="W105" s="37"/>
      <c r="X105" s="37"/>
      <c r="Y105" s="37"/>
      <c r="Z105" s="37"/>
      <c r="AA105" s="37"/>
      <c r="AB105" s="37"/>
      <c r="AC105" s="37"/>
      <c r="AD105" s="37"/>
      <c r="AE105" s="37"/>
      <c r="AR105" s="188" t="s">
        <v>267</v>
      </c>
      <c r="AT105" s="188" t="s">
        <v>176</v>
      </c>
      <c r="AU105" s="188" t="s">
        <v>88</v>
      </c>
      <c r="AY105" s="20" t="s">
        <v>174</v>
      </c>
      <c r="BE105" s="189">
        <f t="shared" si="4"/>
        <v>0</v>
      </c>
      <c r="BF105" s="189">
        <f t="shared" si="5"/>
        <v>0</v>
      </c>
      <c r="BG105" s="189">
        <f t="shared" si="6"/>
        <v>0</v>
      </c>
      <c r="BH105" s="189">
        <f t="shared" si="7"/>
        <v>0</v>
      </c>
      <c r="BI105" s="189">
        <f t="shared" si="8"/>
        <v>0</v>
      </c>
      <c r="BJ105" s="20" t="s">
        <v>86</v>
      </c>
      <c r="BK105" s="189">
        <f t="shared" si="9"/>
        <v>0</v>
      </c>
      <c r="BL105" s="20" t="s">
        <v>267</v>
      </c>
      <c r="BM105" s="188" t="s">
        <v>1704</v>
      </c>
    </row>
    <row r="106" spans="1:65" s="2" customFormat="1" ht="16.5" customHeight="1">
      <c r="A106" s="37"/>
      <c r="B106" s="38"/>
      <c r="C106" s="177" t="s">
        <v>279</v>
      </c>
      <c r="D106" s="177" t="s">
        <v>176</v>
      </c>
      <c r="E106" s="178" t="s">
        <v>1705</v>
      </c>
      <c r="F106" s="179" t="s">
        <v>1706</v>
      </c>
      <c r="G106" s="180" t="s">
        <v>989</v>
      </c>
      <c r="H106" s="181">
        <v>2</v>
      </c>
      <c r="I106" s="182"/>
      <c r="J106" s="183">
        <f t="shared" si="0"/>
        <v>0</v>
      </c>
      <c r="K106" s="179" t="s">
        <v>19</v>
      </c>
      <c r="L106" s="42"/>
      <c r="M106" s="184" t="s">
        <v>19</v>
      </c>
      <c r="N106" s="185" t="s">
        <v>49</v>
      </c>
      <c r="O106" s="67"/>
      <c r="P106" s="186">
        <f t="shared" si="1"/>
        <v>0</v>
      </c>
      <c r="Q106" s="186">
        <v>0</v>
      </c>
      <c r="R106" s="186">
        <f t="shared" si="2"/>
        <v>0</v>
      </c>
      <c r="S106" s="186">
        <v>0</v>
      </c>
      <c r="T106" s="187">
        <f t="shared" si="3"/>
        <v>0</v>
      </c>
      <c r="U106" s="37"/>
      <c r="V106" s="37"/>
      <c r="W106" s="37"/>
      <c r="X106" s="37"/>
      <c r="Y106" s="37"/>
      <c r="Z106" s="37"/>
      <c r="AA106" s="37"/>
      <c r="AB106" s="37"/>
      <c r="AC106" s="37"/>
      <c r="AD106" s="37"/>
      <c r="AE106" s="37"/>
      <c r="AR106" s="188" t="s">
        <v>267</v>
      </c>
      <c r="AT106" s="188" t="s">
        <v>176</v>
      </c>
      <c r="AU106" s="188" t="s">
        <v>88</v>
      </c>
      <c r="AY106" s="20" t="s">
        <v>174</v>
      </c>
      <c r="BE106" s="189">
        <f t="shared" si="4"/>
        <v>0</v>
      </c>
      <c r="BF106" s="189">
        <f t="shared" si="5"/>
        <v>0</v>
      </c>
      <c r="BG106" s="189">
        <f t="shared" si="6"/>
        <v>0</v>
      </c>
      <c r="BH106" s="189">
        <f t="shared" si="7"/>
        <v>0</v>
      </c>
      <c r="BI106" s="189">
        <f t="shared" si="8"/>
        <v>0</v>
      </c>
      <c r="BJ106" s="20" t="s">
        <v>86</v>
      </c>
      <c r="BK106" s="189">
        <f t="shared" si="9"/>
        <v>0</v>
      </c>
      <c r="BL106" s="20" t="s">
        <v>267</v>
      </c>
      <c r="BM106" s="188" t="s">
        <v>1707</v>
      </c>
    </row>
    <row r="107" spans="1:65" s="2" customFormat="1" ht="16.5" customHeight="1">
      <c r="A107" s="37"/>
      <c r="B107" s="38"/>
      <c r="C107" s="177" t="s">
        <v>284</v>
      </c>
      <c r="D107" s="177" t="s">
        <v>176</v>
      </c>
      <c r="E107" s="178" t="s">
        <v>1708</v>
      </c>
      <c r="F107" s="179" t="s">
        <v>1709</v>
      </c>
      <c r="G107" s="180" t="s">
        <v>989</v>
      </c>
      <c r="H107" s="181">
        <v>12</v>
      </c>
      <c r="I107" s="182"/>
      <c r="J107" s="183">
        <f t="shared" si="0"/>
        <v>0</v>
      </c>
      <c r="K107" s="179" t="s">
        <v>19</v>
      </c>
      <c r="L107" s="42"/>
      <c r="M107" s="184" t="s">
        <v>19</v>
      </c>
      <c r="N107" s="185" t="s">
        <v>49</v>
      </c>
      <c r="O107" s="67"/>
      <c r="P107" s="186">
        <f t="shared" si="1"/>
        <v>0</v>
      </c>
      <c r="Q107" s="186">
        <v>0</v>
      </c>
      <c r="R107" s="186">
        <f t="shared" si="2"/>
        <v>0</v>
      </c>
      <c r="S107" s="186">
        <v>0</v>
      </c>
      <c r="T107" s="187">
        <f t="shared" si="3"/>
        <v>0</v>
      </c>
      <c r="U107" s="37"/>
      <c r="V107" s="37"/>
      <c r="W107" s="37"/>
      <c r="X107" s="37"/>
      <c r="Y107" s="37"/>
      <c r="Z107" s="37"/>
      <c r="AA107" s="37"/>
      <c r="AB107" s="37"/>
      <c r="AC107" s="37"/>
      <c r="AD107" s="37"/>
      <c r="AE107" s="37"/>
      <c r="AR107" s="188" t="s">
        <v>267</v>
      </c>
      <c r="AT107" s="188" t="s">
        <v>176</v>
      </c>
      <c r="AU107" s="188" t="s">
        <v>88</v>
      </c>
      <c r="AY107" s="20" t="s">
        <v>174</v>
      </c>
      <c r="BE107" s="189">
        <f t="shared" si="4"/>
        <v>0</v>
      </c>
      <c r="BF107" s="189">
        <f t="shared" si="5"/>
        <v>0</v>
      </c>
      <c r="BG107" s="189">
        <f t="shared" si="6"/>
        <v>0</v>
      </c>
      <c r="BH107" s="189">
        <f t="shared" si="7"/>
        <v>0</v>
      </c>
      <c r="BI107" s="189">
        <f t="shared" si="8"/>
        <v>0</v>
      </c>
      <c r="BJ107" s="20" t="s">
        <v>86</v>
      </c>
      <c r="BK107" s="189">
        <f t="shared" si="9"/>
        <v>0</v>
      </c>
      <c r="BL107" s="20" t="s">
        <v>267</v>
      </c>
      <c r="BM107" s="188" t="s">
        <v>1710</v>
      </c>
    </row>
    <row r="108" spans="1:65" s="2" customFormat="1" ht="16.5" customHeight="1">
      <c r="A108" s="37"/>
      <c r="B108" s="38"/>
      <c r="C108" s="177" t="s">
        <v>289</v>
      </c>
      <c r="D108" s="177" t="s">
        <v>176</v>
      </c>
      <c r="E108" s="178" t="s">
        <v>1711</v>
      </c>
      <c r="F108" s="179" t="s">
        <v>1712</v>
      </c>
      <c r="G108" s="180" t="s">
        <v>989</v>
      </c>
      <c r="H108" s="181">
        <v>2</v>
      </c>
      <c r="I108" s="182"/>
      <c r="J108" s="183">
        <f t="shared" si="0"/>
        <v>0</v>
      </c>
      <c r="K108" s="179" t="s">
        <v>19</v>
      </c>
      <c r="L108" s="42"/>
      <c r="M108" s="184" t="s">
        <v>19</v>
      </c>
      <c r="N108" s="185" t="s">
        <v>49</v>
      </c>
      <c r="O108" s="67"/>
      <c r="P108" s="186">
        <f t="shared" si="1"/>
        <v>0</v>
      </c>
      <c r="Q108" s="186">
        <v>0</v>
      </c>
      <c r="R108" s="186">
        <f t="shared" si="2"/>
        <v>0</v>
      </c>
      <c r="S108" s="186">
        <v>0</v>
      </c>
      <c r="T108" s="187">
        <f t="shared" si="3"/>
        <v>0</v>
      </c>
      <c r="U108" s="37"/>
      <c r="V108" s="37"/>
      <c r="W108" s="37"/>
      <c r="X108" s="37"/>
      <c r="Y108" s="37"/>
      <c r="Z108" s="37"/>
      <c r="AA108" s="37"/>
      <c r="AB108" s="37"/>
      <c r="AC108" s="37"/>
      <c r="AD108" s="37"/>
      <c r="AE108" s="37"/>
      <c r="AR108" s="188" t="s">
        <v>267</v>
      </c>
      <c r="AT108" s="188" t="s">
        <v>176</v>
      </c>
      <c r="AU108" s="188" t="s">
        <v>88</v>
      </c>
      <c r="AY108" s="20" t="s">
        <v>174</v>
      </c>
      <c r="BE108" s="189">
        <f t="shared" si="4"/>
        <v>0</v>
      </c>
      <c r="BF108" s="189">
        <f t="shared" si="5"/>
        <v>0</v>
      </c>
      <c r="BG108" s="189">
        <f t="shared" si="6"/>
        <v>0</v>
      </c>
      <c r="BH108" s="189">
        <f t="shared" si="7"/>
        <v>0</v>
      </c>
      <c r="BI108" s="189">
        <f t="shared" si="8"/>
        <v>0</v>
      </c>
      <c r="BJ108" s="20" t="s">
        <v>86</v>
      </c>
      <c r="BK108" s="189">
        <f t="shared" si="9"/>
        <v>0</v>
      </c>
      <c r="BL108" s="20" t="s">
        <v>267</v>
      </c>
      <c r="BM108" s="188" t="s">
        <v>1713</v>
      </c>
    </row>
    <row r="109" spans="1:65" s="2" customFormat="1" ht="21.75" customHeight="1">
      <c r="A109" s="37"/>
      <c r="B109" s="38"/>
      <c r="C109" s="177" t="s">
        <v>7</v>
      </c>
      <c r="D109" s="177" t="s">
        <v>176</v>
      </c>
      <c r="E109" s="178" t="s">
        <v>1714</v>
      </c>
      <c r="F109" s="179" t="s">
        <v>1715</v>
      </c>
      <c r="G109" s="180" t="s">
        <v>989</v>
      </c>
      <c r="H109" s="181">
        <v>10</v>
      </c>
      <c r="I109" s="182"/>
      <c r="J109" s="183">
        <f t="shared" si="0"/>
        <v>0</v>
      </c>
      <c r="K109" s="179" t="s">
        <v>19</v>
      </c>
      <c r="L109" s="42"/>
      <c r="M109" s="184" t="s">
        <v>19</v>
      </c>
      <c r="N109" s="185" t="s">
        <v>49</v>
      </c>
      <c r="O109" s="67"/>
      <c r="P109" s="186">
        <f t="shared" si="1"/>
        <v>0</v>
      </c>
      <c r="Q109" s="186">
        <v>0</v>
      </c>
      <c r="R109" s="186">
        <f t="shared" si="2"/>
        <v>0</v>
      </c>
      <c r="S109" s="186">
        <v>0</v>
      </c>
      <c r="T109" s="187">
        <f t="shared" si="3"/>
        <v>0</v>
      </c>
      <c r="U109" s="37"/>
      <c r="V109" s="37"/>
      <c r="W109" s="37"/>
      <c r="X109" s="37"/>
      <c r="Y109" s="37"/>
      <c r="Z109" s="37"/>
      <c r="AA109" s="37"/>
      <c r="AB109" s="37"/>
      <c r="AC109" s="37"/>
      <c r="AD109" s="37"/>
      <c r="AE109" s="37"/>
      <c r="AR109" s="188" t="s">
        <v>267</v>
      </c>
      <c r="AT109" s="188" t="s">
        <v>176</v>
      </c>
      <c r="AU109" s="188" t="s">
        <v>88</v>
      </c>
      <c r="AY109" s="20" t="s">
        <v>174</v>
      </c>
      <c r="BE109" s="189">
        <f t="shared" si="4"/>
        <v>0</v>
      </c>
      <c r="BF109" s="189">
        <f t="shared" si="5"/>
        <v>0</v>
      </c>
      <c r="BG109" s="189">
        <f t="shared" si="6"/>
        <v>0</v>
      </c>
      <c r="BH109" s="189">
        <f t="shared" si="7"/>
        <v>0</v>
      </c>
      <c r="BI109" s="189">
        <f t="shared" si="8"/>
        <v>0</v>
      </c>
      <c r="BJ109" s="20" t="s">
        <v>86</v>
      </c>
      <c r="BK109" s="189">
        <f t="shared" si="9"/>
        <v>0</v>
      </c>
      <c r="BL109" s="20" t="s">
        <v>267</v>
      </c>
      <c r="BM109" s="188" t="s">
        <v>1716</v>
      </c>
    </row>
    <row r="110" spans="1:65" s="2" customFormat="1" ht="24.15" customHeight="1">
      <c r="A110" s="37"/>
      <c r="B110" s="38"/>
      <c r="C110" s="177" t="s">
        <v>301</v>
      </c>
      <c r="D110" s="177" t="s">
        <v>176</v>
      </c>
      <c r="E110" s="178" t="s">
        <v>1717</v>
      </c>
      <c r="F110" s="179" t="s">
        <v>1718</v>
      </c>
      <c r="G110" s="180" t="s">
        <v>989</v>
      </c>
      <c r="H110" s="181">
        <v>4</v>
      </c>
      <c r="I110" s="182"/>
      <c r="J110" s="183">
        <f t="shared" si="0"/>
        <v>0</v>
      </c>
      <c r="K110" s="179" t="s">
        <v>19</v>
      </c>
      <c r="L110" s="42"/>
      <c r="M110" s="184" t="s">
        <v>19</v>
      </c>
      <c r="N110" s="185" t="s">
        <v>49</v>
      </c>
      <c r="O110" s="67"/>
      <c r="P110" s="186">
        <f t="shared" si="1"/>
        <v>0</v>
      </c>
      <c r="Q110" s="186">
        <v>0</v>
      </c>
      <c r="R110" s="186">
        <f t="shared" si="2"/>
        <v>0</v>
      </c>
      <c r="S110" s="186">
        <v>0</v>
      </c>
      <c r="T110" s="187">
        <f t="shared" si="3"/>
        <v>0</v>
      </c>
      <c r="U110" s="37"/>
      <c r="V110" s="37"/>
      <c r="W110" s="37"/>
      <c r="X110" s="37"/>
      <c r="Y110" s="37"/>
      <c r="Z110" s="37"/>
      <c r="AA110" s="37"/>
      <c r="AB110" s="37"/>
      <c r="AC110" s="37"/>
      <c r="AD110" s="37"/>
      <c r="AE110" s="37"/>
      <c r="AR110" s="188" t="s">
        <v>267</v>
      </c>
      <c r="AT110" s="188" t="s">
        <v>176</v>
      </c>
      <c r="AU110" s="188" t="s">
        <v>88</v>
      </c>
      <c r="AY110" s="20" t="s">
        <v>174</v>
      </c>
      <c r="BE110" s="189">
        <f t="shared" si="4"/>
        <v>0</v>
      </c>
      <c r="BF110" s="189">
        <f t="shared" si="5"/>
        <v>0</v>
      </c>
      <c r="BG110" s="189">
        <f t="shared" si="6"/>
        <v>0</v>
      </c>
      <c r="BH110" s="189">
        <f t="shared" si="7"/>
        <v>0</v>
      </c>
      <c r="BI110" s="189">
        <f t="shared" si="8"/>
        <v>0</v>
      </c>
      <c r="BJ110" s="20" t="s">
        <v>86</v>
      </c>
      <c r="BK110" s="189">
        <f t="shared" si="9"/>
        <v>0</v>
      </c>
      <c r="BL110" s="20" t="s">
        <v>267</v>
      </c>
      <c r="BM110" s="188" t="s">
        <v>1719</v>
      </c>
    </row>
    <row r="111" spans="1:65" s="2" customFormat="1" ht="24.15" customHeight="1">
      <c r="A111" s="37"/>
      <c r="B111" s="38"/>
      <c r="C111" s="177" t="s">
        <v>307</v>
      </c>
      <c r="D111" s="177" t="s">
        <v>176</v>
      </c>
      <c r="E111" s="178" t="s">
        <v>1720</v>
      </c>
      <c r="F111" s="179" t="s">
        <v>1721</v>
      </c>
      <c r="G111" s="180" t="s">
        <v>989</v>
      </c>
      <c r="H111" s="181">
        <v>16</v>
      </c>
      <c r="I111" s="182"/>
      <c r="J111" s="183">
        <f t="shared" si="0"/>
        <v>0</v>
      </c>
      <c r="K111" s="179" t="s">
        <v>19</v>
      </c>
      <c r="L111" s="42"/>
      <c r="M111" s="184" t="s">
        <v>19</v>
      </c>
      <c r="N111" s="185" t="s">
        <v>49</v>
      </c>
      <c r="O111" s="67"/>
      <c r="P111" s="186">
        <f t="shared" si="1"/>
        <v>0</v>
      </c>
      <c r="Q111" s="186">
        <v>0</v>
      </c>
      <c r="R111" s="186">
        <f t="shared" si="2"/>
        <v>0</v>
      </c>
      <c r="S111" s="186">
        <v>0</v>
      </c>
      <c r="T111" s="187">
        <f t="shared" si="3"/>
        <v>0</v>
      </c>
      <c r="U111" s="37"/>
      <c r="V111" s="37"/>
      <c r="W111" s="37"/>
      <c r="X111" s="37"/>
      <c r="Y111" s="37"/>
      <c r="Z111" s="37"/>
      <c r="AA111" s="37"/>
      <c r="AB111" s="37"/>
      <c r="AC111" s="37"/>
      <c r="AD111" s="37"/>
      <c r="AE111" s="37"/>
      <c r="AR111" s="188" t="s">
        <v>267</v>
      </c>
      <c r="AT111" s="188" t="s">
        <v>176</v>
      </c>
      <c r="AU111" s="188" t="s">
        <v>88</v>
      </c>
      <c r="AY111" s="20" t="s">
        <v>174</v>
      </c>
      <c r="BE111" s="189">
        <f t="shared" si="4"/>
        <v>0</v>
      </c>
      <c r="BF111" s="189">
        <f t="shared" si="5"/>
        <v>0</v>
      </c>
      <c r="BG111" s="189">
        <f t="shared" si="6"/>
        <v>0</v>
      </c>
      <c r="BH111" s="189">
        <f t="shared" si="7"/>
        <v>0</v>
      </c>
      <c r="BI111" s="189">
        <f t="shared" si="8"/>
        <v>0</v>
      </c>
      <c r="BJ111" s="20" t="s">
        <v>86</v>
      </c>
      <c r="BK111" s="189">
        <f t="shared" si="9"/>
        <v>0</v>
      </c>
      <c r="BL111" s="20" t="s">
        <v>267</v>
      </c>
      <c r="BM111" s="188" t="s">
        <v>1722</v>
      </c>
    </row>
    <row r="112" spans="1:65" s="2" customFormat="1" ht="16.5" customHeight="1">
      <c r="A112" s="37"/>
      <c r="B112" s="38"/>
      <c r="C112" s="177" t="s">
        <v>312</v>
      </c>
      <c r="D112" s="177" t="s">
        <v>176</v>
      </c>
      <c r="E112" s="178" t="s">
        <v>1723</v>
      </c>
      <c r="F112" s="179" t="s">
        <v>1724</v>
      </c>
      <c r="G112" s="180" t="s">
        <v>989</v>
      </c>
      <c r="H112" s="181">
        <v>16</v>
      </c>
      <c r="I112" s="182"/>
      <c r="J112" s="183">
        <f t="shared" si="0"/>
        <v>0</v>
      </c>
      <c r="K112" s="179" t="s">
        <v>19</v>
      </c>
      <c r="L112" s="42"/>
      <c r="M112" s="184" t="s">
        <v>19</v>
      </c>
      <c r="N112" s="185" t="s">
        <v>49</v>
      </c>
      <c r="O112" s="67"/>
      <c r="P112" s="186">
        <f t="shared" si="1"/>
        <v>0</v>
      </c>
      <c r="Q112" s="186">
        <v>0</v>
      </c>
      <c r="R112" s="186">
        <f t="shared" si="2"/>
        <v>0</v>
      </c>
      <c r="S112" s="186">
        <v>0</v>
      </c>
      <c r="T112" s="187">
        <f t="shared" si="3"/>
        <v>0</v>
      </c>
      <c r="U112" s="37"/>
      <c r="V112" s="37"/>
      <c r="W112" s="37"/>
      <c r="X112" s="37"/>
      <c r="Y112" s="37"/>
      <c r="Z112" s="37"/>
      <c r="AA112" s="37"/>
      <c r="AB112" s="37"/>
      <c r="AC112" s="37"/>
      <c r="AD112" s="37"/>
      <c r="AE112" s="37"/>
      <c r="AR112" s="188" t="s">
        <v>267</v>
      </c>
      <c r="AT112" s="188" t="s">
        <v>176</v>
      </c>
      <c r="AU112" s="188" t="s">
        <v>88</v>
      </c>
      <c r="AY112" s="20" t="s">
        <v>174</v>
      </c>
      <c r="BE112" s="189">
        <f t="shared" si="4"/>
        <v>0</v>
      </c>
      <c r="BF112" s="189">
        <f t="shared" si="5"/>
        <v>0</v>
      </c>
      <c r="BG112" s="189">
        <f t="shared" si="6"/>
        <v>0</v>
      </c>
      <c r="BH112" s="189">
        <f t="shared" si="7"/>
        <v>0</v>
      </c>
      <c r="BI112" s="189">
        <f t="shared" si="8"/>
        <v>0</v>
      </c>
      <c r="BJ112" s="20" t="s">
        <v>86</v>
      </c>
      <c r="BK112" s="189">
        <f t="shared" si="9"/>
        <v>0</v>
      </c>
      <c r="BL112" s="20" t="s">
        <v>267</v>
      </c>
      <c r="BM112" s="188" t="s">
        <v>1725</v>
      </c>
    </row>
    <row r="113" spans="1:65" s="2" customFormat="1" ht="16.5" customHeight="1">
      <c r="A113" s="37"/>
      <c r="B113" s="38"/>
      <c r="C113" s="177" t="s">
        <v>317</v>
      </c>
      <c r="D113" s="177" t="s">
        <v>176</v>
      </c>
      <c r="E113" s="178" t="s">
        <v>1726</v>
      </c>
      <c r="F113" s="179" t="s">
        <v>1727</v>
      </c>
      <c r="G113" s="180" t="s">
        <v>989</v>
      </c>
      <c r="H113" s="181">
        <v>4</v>
      </c>
      <c r="I113" s="182"/>
      <c r="J113" s="183">
        <f t="shared" si="0"/>
        <v>0</v>
      </c>
      <c r="K113" s="179" t="s">
        <v>19</v>
      </c>
      <c r="L113" s="42"/>
      <c r="M113" s="184" t="s">
        <v>19</v>
      </c>
      <c r="N113" s="185" t="s">
        <v>49</v>
      </c>
      <c r="O113" s="67"/>
      <c r="P113" s="186">
        <f t="shared" si="1"/>
        <v>0</v>
      </c>
      <c r="Q113" s="186">
        <v>0</v>
      </c>
      <c r="R113" s="186">
        <f t="shared" si="2"/>
        <v>0</v>
      </c>
      <c r="S113" s="186">
        <v>0</v>
      </c>
      <c r="T113" s="187">
        <f t="shared" si="3"/>
        <v>0</v>
      </c>
      <c r="U113" s="37"/>
      <c r="V113" s="37"/>
      <c r="W113" s="37"/>
      <c r="X113" s="37"/>
      <c r="Y113" s="37"/>
      <c r="Z113" s="37"/>
      <c r="AA113" s="37"/>
      <c r="AB113" s="37"/>
      <c r="AC113" s="37"/>
      <c r="AD113" s="37"/>
      <c r="AE113" s="37"/>
      <c r="AR113" s="188" t="s">
        <v>267</v>
      </c>
      <c r="AT113" s="188" t="s">
        <v>176</v>
      </c>
      <c r="AU113" s="188" t="s">
        <v>88</v>
      </c>
      <c r="AY113" s="20" t="s">
        <v>174</v>
      </c>
      <c r="BE113" s="189">
        <f t="shared" si="4"/>
        <v>0</v>
      </c>
      <c r="BF113" s="189">
        <f t="shared" si="5"/>
        <v>0</v>
      </c>
      <c r="BG113" s="189">
        <f t="shared" si="6"/>
        <v>0</v>
      </c>
      <c r="BH113" s="189">
        <f t="shared" si="7"/>
        <v>0</v>
      </c>
      <c r="BI113" s="189">
        <f t="shared" si="8"/>
        <v>0</v>
      </c>
      <c r="BJ113" s="20" t="s">
        <v>86</v>
      </c>
      <c r="BK113" s="189">
        <f t="shared" si="9"/>
        <v>0</v>
      </c>
      <c r="BL113" s="20" t="s">
        <v>267</v>
      </c>
      <c r="BM113" s="188" t="s">
        <v>1728</v>
      </c>
    </row>
    <row r="114" spans="1:65" s="2" customFormat="1" ht="16.5" customHeight="1">
      <c r="A114" s="37"/>
      <c r="B114" s="38"/>
      <c r="C114" s="177" t="s">
        <v>322</v>
      </c>
      <c r="D114" s="177" t="s">
        <v>176</v>
      </c>
      <c r="E114" s="178" t="s">
        <v>1729</v>
      </c>
      <c r="F114" s="179" t="s">
        <v>1730</v>
      </c>
      <c r="G114" s="180" t="s">
        <v>989</v>
      </c>
      <c r="H114" s="181">
        <v>1</v>
      </c>
      <c r="I114" s="182"/>
      <c r="J114" s="183">
        <f t="shared" si="0"/>
        <v>0</v>
      </c>
      <c r="K114" s="179" t="s">
        <v>19</v>
      </c>
      <c r="L114" s="42"/>
      <c r="M114" s="184" t="s">
        <v>19</v>
      </c>
      <c r="N114" s="185" t="s">
        <v>49</v>
      </c>
      <c r="O114" s="67"/>
      <c r="P114" s="186">
        <f t="shared" si="1"/>
        <v>0</v>
      </c>
      <c r="Q114" s="186">
        <v>0</v>
      </c>
      <c r="R114" s="186">
        <f t="shared" si="2"/>
        <v>0</v>
      </c>
      <c r="S114" s="186">
        <v>0</v>
      </c>
      <c r="T114" s="187">
        <f t="shared" si="3"/>
        <v>0</v>
      </c>
      <c r="U114" s="37"/>
      <c r="V114" s="37"/>
      <c r="W114" s="37"/>
      <c r="X114" s="37"/>
      <c r="Y114" s="37"/>
      <c r="Z114" s="37"/>
      <c r="AA114" s="37"/>
      <c r="AB114" s="37"/>
      <c r="AC114" s="37"/>
      <c r="AD114" s="37"/>
      <c r="AE114" s="37"/>
      <c r="AR114" s="188" t="s">
        <v>267</v>
      </c>
      <c r="AT114" s="188" t="s">
        <v>176</v>
      </c>
      <c r="AU114" s="188" t="s">
        <v>88</v>
      </c>
      <c r="AY114" s="20" t="s">
        <v>174</v>
      </c>
      <c r="BE114" s="189">
        <f t="shared" si="4"/>
        <v>0</v>
      </c>
      <c r="BF114" s="189">
        <f t="shared" si="5"/>
        <v>0</v>
      </c>
      <c r="BG114" s="189">
        <f t="shared" si="6"/>
        <v>0</v>
      </c>
      <c r="BH114" s="189">
        <f t="shared" si="7"/>
        <v>0</v>
      </c>
      <c r="BI114" s="189">
        <f t="shared" si="8"/>
        <v>0</v>
      </c>
      <c r="BJ114" s="20" t="s">
        <v>86</v>
      </c>
      <c r="BK114" s="189">
        <f t="shared" si="9"/>
        <v>0</v>
      </c>
      <c r="BL114" s="20" t="s">
        <v>267</v>
      </c>
      <c r="BM114" s="188" t="s">
        <v>1731</v>
      </c>
    </row>
    <row r="115" spans="1:65" s="2" customFormat="1" ht="16.5" customHeight="1">
      <c r="A115" s="37"/>
      <c r="B115" s="38"/>
      <c r="C115" s="177" t="s">
        <v>327</v>
      </c>
      <c r="D115" s="177" t="s">
        <v>176</v>
      </c>
      <c r="E115" s="178" t="s">
        <v>1732</v>
      </c>
      <c r="F115" s="179" t="s">
        <v>1733</v>
      </c>
      <c r="G115" s="180" t="s">
        <v>989</v>
      </c>
      <c r="H115" s="181">
        <v>3</v>
      </c>
      <c r="I115" s="182"/>
      <c r="J115" s="183">
        <f t="shared" si="0"/>
        <v>0</v>
      </c>
      <c r="K115" s="179" t="s">
        <v>19</v>
      </c>
      <c r="L115" s="42"/>
      <c r="M115" s="184" t="s">
        <v>19</v>
      </c>
      <c r="N115" s="185" t="s">
        <v>49</v>
      </c>
      <c r="O115" s="67"/>
      <c r="P115" s="186">
        <f t="shared" si="1"/>
        <v>0</v>
      </c>
      <c r="Q115" s="186">
        <v>0</v>
      </c>
      <c r="R115" s="186">
        <f t="shared" si="2"/>
        <v>0</v>
      </c>
      <c r="S115" s="186">
        <v>0</v>
      </c>
      <c r="T115" s="187">
        <f t="shared" si="3"/>
        <v>0</v>
      </c>
      <c r="U115" s="37"/>
      <c r="V115" s="37"/>
      <c r="W115" s="37"/>
      <c r="X115" s="37"/>
      <c r="Y115" s="37"/>
      <c r="Z115" s="37"/>
      <c r="AA115" s="37"/>
      <c r="AB115" s="37"/>
      <c r="AC115" s="37"/>
      <c r="AD115" s="37"/>
      <c r="AE115" s="37"/>
      <c r="AR115" s="188" t="s">
        <v>267</v>
      </c>
      <c r="AT115" s="188" t="s">
        <v>176</v>
      </c>
      <c r="AU115" s="188" t="s">
        <v>88</v>
      </c>
      <c r="AY115" s="20" t="s">
        <v>174</v>
      </c>
      <c r="BE115" s="189">
        <f t="shared" si="4"/>
        <v>0</v>
      </c>
      <c r="BF115" s="189">
        <f t="shared" si="5"/>
        <v>0</v>
      </c>
      <c r="BG115" s="189">
        <f t="shared" si="6"/>
        <v>0</v>
      </c>
      <c r="BH115" s="189">
        <f t="shared" si="7"/>
        <v>0</v>
      </c>
      <c r="BI115" s="189">
        <f t="shared" si="8"/>
        <v>0</v>
      </c>
      <c r="BJ115" s="20" t="s">
        <v>86</v>
      </c>
      <c r="BK115" s="189">
        <f t="shared" si="9"/>
        <v>0</v>
      </c>
      <c r="BL115" s="20" t="s">
        <v>267</v>
      </c>
      <c r="BM115" s="188" t="s">
        <v>1734</v>
      </c>
    </row>
    <row r="116" spans="1:65" s="2" customFormat="1" ht="16.5" customHeight="1">
      <c r="A116" s="37"/>
      <c r="B116" s="38"/>
      <c r="C116" s="177" t="s">
        <v>332</v>
      </c>
      <c r="D116" s="177" t="s">
        <v>176</v>
      </c>
      <c r="E116" s="178" t="s">
        <v>1735</v>
      </c>
      <c r="F116" s="179" t="s">
        <v>1736</v>
      </c>
      <c r="G116" s="180" t="s">
        <v>236</v>
      </c>
      <c r="H116" s="181">
        <v>70</v>
      </c>
      <c r="I116" s="182"/>
      <c r="J116" s="183">
        <f t="shared" si="0"/>
        <v>0</v>
      </c>
      <c r="K116" s="179" t="s">
        <v>19</v>
      </c>
      <c r="L116" s="42"/>
      <c r="M116" s="184" t="s">
        <v>19</v>
      </c>
      <c r="N116" s="185" t="s">
        <v>49</v>
      </c>
      <c r="O116" s="67"/>
      <c r="P116" s="186">
        <f t="shared" si="1"/>
        <v>0</v>
      </c>
      <c r="Q116" s="186">
        <v>0</v>
      </c>
      <c r="R116" s="186">
        <f t="shared" si="2"/>
        <v>0</v>
      </c>
      <c r="S116" s="186">
        <v>0</v>
      </c>
      <c r="T116" s="187">
        <f t="shared" si="3"/>
        <v>0</v>
      </c>
      <c r="U116" s="37"/>
      <c r="V116" s="37"/>
      <c r="W116" s="37"/>
      <c r="X116" s="37"/>
      <c r="Y116" s="37"/>
      <c r="Z116" s="37"/>
      <c r="AA116" s="37"/>
      <c r="AB116" s="37"/>
      <c r="AC116" s="37"/>
      <c r="AD116" s="37"/>
      <c r="AE116" s="37"/>
      <c r="AR116" s="188" t="s">
        <v>267</v>
      </c>
      <c r="AT116" s="188" t="s">
        <v>176</v>
      </c>
      <c r="AU116" s="188" t="s">
        <v>88</v>
      </c>
      <c r="AY116" s="20" t="s">
        <v>174</v>
      </c>
      <c r="BE116" s="189">
        <f t="shared" si="4"/>
        <v>0</v>
      </c>
      <c r="BF116" s="189">
        <f t="shared" si="5"/>
        <v>0</v>
      </c>
      <c r="BG116" s="189">
        <f t="shared" si="6"/>
        <v>0</v>
      </c>
      <c r="BH116" s="189">
        <f t="shared" si="7"/>
        <v>0</v>
      </c>
      <c r="BI116" s="189">
        <f t="shared" si="8"/>
        <v>0</v>
      </c>
      <c r="BJ116" s="20" t="s">
        <v>86</v>
      </c>
      <c r="BK116" s="189">
        <f t="shared" si="9"/>
        <v>0</v>
      </c>
      <c r="BL116" s="20" t="s">
        <v>267</v>
      </c>
      <c r="BM116" s="188" t="s">
        <v>1737</v>
      </c>
    </row>
    <row r="117" spans="1:65" s="2" customFormat="1" ht="16.5" customHeight="1">
      <c r="A117" s="37"/>
      <c r="B117" s="38"/>
      <c r="C117" s="177" t="s">
        <v>337</v>
      </c>
      <c r="D117" s="177" t="s">
        <v>176</v>
      </c>
      <c r="E117" s="178" t="s">
        <v>1738</v>
      </c>
      <c r="F117" s="179" t="s">
        <v>1739</v>
      </c>
      <c r="G117" s="180" t="s">
        <v>989</v>
      </c>
      <c r="H117" s="181">
        <v>6</v>
      </c>
      <c r="I117" s="182"/>
      <c r="J117" s="183">
        <f t="shared" si="0"/>
        <v>0</v>
      </c>
      <c r="K117" s="179" t="s">
        <v>19</v>
      </c>
      <c r="L117" s="42"/>
      <c r="M117" s="184" t="s">
        <v>19</v>
      </c>
      <c r="N117" s="185" t="s">
        <v>49</v>
      </c>
      <c r="O117" s="67"/>
      <c r="P117" s="186">
        <f t="shared" si="1"/>
        <v>0</v>
      </c>
      <c r="Q117" s="186">
        <v>0</v>
      </c>
      <c r="R117" s="186">
        <f t="shared" si="2"/>
        <v>0</v>
      </c>
      <c r="S117" s="186">
        <v>0</v>
      </c>
      <c r="T117" s="187">
        <f t="shared" si="3"/>
        <v>0</v>
      </c>
      <c r="U117" s="37"/>
      <c r="V117" s="37"/>
      <c r="W117" s="37"/>
      <c r="X117" s="37"/>
      <c r="Y117" s="37"/>
      <c r="Z117" s="37"/>
      <c r="AA117" s="37"/>
      <c r="AB117" s="37"/>
      <c r="AC117" s="37"/>
      <c r="AD117" s="37"/>
      <c r="AE117" s="37"/>
      <c r="AR117" s="188" t="s">
        <v>267</v>
      </c>
      <c r="AT117" s="188" t="s">
        <v>176</v>
      </c>
      <c r="AU117" s="188" t="s">
        <v>88</v>
      </c>
      <c r="AY117" s="20" t="s">
        <v>174</v>
      </c>
      <c r="BE117" s="189">
        <f t="shared" si="4"/>
        <v>0</v>
      </c>
      <c r="BF117" s="189">
        <f t="shared" si="5"/>
        <v>0</v>
      </c>
      <c r="BG117" s="189">
        <f t="shared" si="6"/>
        <v>0</v>
      </c>
      <c r="BH117" s="189">
        <f t="shared" si="7"/>
        <v>0</v>
      </c>
      <c r="BI117" s="189">
        <f t="shared" si="8"/>
        <v>0</v>
      </c>
      <c r="BJ117" s="20" t="s">
        <v>86</v>
      </c>
      <c r="BK117" s="189">
        <f t="shared" si="9"/>
        <v>0</v>
      </c>
      <c r="BL117" s="20" t="s">
        <v>267</v>
      </c>
      <c r="BM117" s="188" t="s">
        <v>1740</v>
      </c>
    </row>
    <row r="118" spans="1:65" s="2" customFormat="1" ht="16.5" customHeight="1">
      <c r="A118" s="37"/>
      <c r="B118" s="38"/>
      <c r="C118" s="177" t="s">
        <v>342</v>
      </c>
      <c r="D118" s="177" t="s">
        <v>176</v>
      </c>
      <c r="E118" s="178" t="s">
        <v>1741</v>
      </c>
      <c r="F118" s="179" t="s">
        <v>1742</v>
      </c>
      <c r="G118" s="180" t="s">
        <v>236</v>
      </c>
      <c r="H118" s="181">
        <v>50</v>
      </c>
      <c r="I118" s="182"/>
      <c r="J118" s="183">
        <f t="shared" si="0"/>
        <v>0</v>
      </c>
      <c r="K118" s="179" t="s">
        <v>19</v>
      </c>
      <c r="L118" s="42"/>
      <c r="M118" s="184" t="s">
        <v>19</v>
      </c>
      <c r="N118" s="185" t="s">
        <v>49</v>
      </c>
      <c r="O118" s="67"/>
      <c r="P118" s="186">
        <f t="shared" si="1"/>
        <v>0</v>
      </c>
      <c r="Q118" s="186">
        <v>0</v>
      </c>
      <c r="R118" s="186">
        <f t="shared" si="2"/>
        <v>0</v>
      </c>
      <c r="S118" s="186">
        <v>0</v>
      </c>
      <c r="T118" s="187">
        <f t="shared" si="3"/>
        <v>0</v>
      </c>
      <c r="U118" s="37"/>
      <c r="V118" s="37"/>
      <c r="W118" s="37"/>
      <c r="X118" s="37"/>
      <c r="Y118" s="37"/>
      <c r="Z118" s="37"/>
      <c r="AA118" s="37"/>
      <c r="AB118" s="37"/>
      <c r="AC118" s="37"/>
      <c r="AD118" s="37"/>
      <c r="AE118" s="37"/>
      <c r="AR118" s="188" t="s">
        <v>267</v>
      </c>
      <c r="AT118" s="188" t="s">
        <v>176</v>
      </c>
      <c r="AU118" s="188" t="s">
        <v>88</v>
      </c>
      <c r="AY118" s="20" t="s">
        <v>174</v>
      </c>
      <c r="BE118" s="189">
        <f t="shared" si="4"/>
        <v>0</v>
      </c>
      <c r="BF118" s="189">
        <f t="shared" si="5"/>
        <v>0</v>
      </c>
      <c r="BG118" s="189">
        <f t="shared" si="6"/>
        <v>0</v>
      </c>
      <c r="BH118" s="189">
        <f t="shared" si="7"/>
        <v>0</v>
      </c>
      <c r="BI118" s="189">
        <f t="shared" si="8"/>
        <v>0</v>
      </c>
      <c r="BJ118" s="20" t="s">
        <v>86</v>
      </c>
      <c r="BK118" s="189">
        <f t="shared" si="9"/>
        <v>0</v>
      </c>
      <c r="BL118" s="20" t="s">
        <v>267</v>
      </c>
      <c r="BM118" s="188" t="s">
        <v>1743</v>
      </c>
    </row>
    <row r="119" spans="1:65" s="2" customFormat="1" ht="16.5" customHeight="1">
      <c r="A119" s="37"/>
      <c r="B119" s="38"/>
      <c r="C119" s="177" t="s">
        <v>349</v>
      </c>
      <c r="D119" s="177" t="s">
        <v>176</v>
      </c>
      <c r="E119" s="178" t="s">
        <v>1744</v>
      </c>
      <c r="F119" s="179" t="s">
        <v>1745</v>
      </c>
      <c r="G119" s="180" t="s">
        <v>989</v>
      </c>
      <c r="H119" s="181">
        <v>1</v>
      </c>
      <c r="I119" s="182"/>
      <c r="J119" s="183">
        <f t="shared" si="0"/>
        <v>0</v>
      </c>
      <c r="K119" s="179" t="s">
        <v>19</v>
      </c>
      <c r="L119" s="42"/>
      <c r="M119" s="184" t="s">
        <v>19</v>
      </c>
      <c r="N119" s="185" t="s">
        <v>49</v>
      </c>
      <c r="O119" s="67"/>
      <c r="P119" s="186">
        <f t="shared" si="1"/>
        <v>0</v>
      </c>
      <c r="Q119" s="186">
        <v>0</v>
      </c>
      <c r="R119" s="186">
        <f t="shared" si="2"/>
        <v>0</v>
      </c>
      <c r="S119" s="186">
        <v>0</v>
      </c>
      <c r="T119" s="187">
        <f t="shared" si="3"/>
        <v>0</v>
      </c>
      <c r="U119" s="37"/>
      <c r="V119" s="37"/>
      <c r="W119" s="37"/>
      <c r="X119" s="37"/>
      <c r="Y119" s="37"/>
      <c r="Z119" s="37"/>
      <c r="AA119" s="37"/>
      <c r="AB119" s="37"/>
      <c r="AC119" s="37"/>
      <c r="AD119" s="37"/>
      <c r="AE119" s="37"/>
      <c r="AR119" s="188" t="s">
        <v>267</v>
      </c>
      <c r="AT119" s="188" t="s">
        <v>176</v>
      </c>
      <c r="AU119" s="188" t="s">
        <v>88</v>
      </c>
      <c r="AY119" s="20" t="s">
        <v>174</v>
      </c>
      <c r="BE119" s="189">
        <f t="shared" si="4"/>
        <v>0</v>
      </c>
      <c r="BF119" s="189">
        <f t="shared" si="5"/>
        <v>0</v>
      </c>
      <c r="BG119" s="189">
        <f t="shared" si="6"/>
        <v>0</v>
      </c>
      <c r="BH119" s="189">
        <f t="shared" si="7"/>
        <v>0</v>
      </c>
      <c r="BI119" s="189">
        <f t="shared" si="8"/>
        <v>0</v>
      </c>
      <c r="BJ119" s="20" t="s">
        <v>86</v>
      </c>
      <c r="BK119" s="189">
        <f t="shared" si="9"/>
        <v>0</v>
      </c>
      <c r="BL119" s="20" t="s">
        <v>267</v>
      </c>
      <c r="BM119" s="188" t="s">
        <v>1746</v>
      </c>
    </row>
    <row r="120" spans="1:65" s="2" customFormat="1" ht="16.5" customHeight="1">
      <c r="A120" s="37"/>
      <c r="B120" s="38"/>
      <c r="C120" s="177" t="s">
        <v>355</v>
      </c>
      <c r="D120" s="177" t="s">
        <v>176</v>
      </c>
      <c r="E120" s="178" t="s">
        <v>1747</v>
      </c>
      <c r="F120" s="179" t="s">
        <v>1748</v>
      </c>
      <c r="G120" s="180" t="s">
        <v>236</v>
      </c>
      <c r="H120" s="181">
        <v>100</v>
      </c>
      <c r="I120" s="182"/>
      <c r="J120" s="183">
        <f t="shared" si="0"/>
        <v>0</v>
      </c>
      <c r="K120" s="179" t="s">
        <v>19</v>
      </c>
      <c r="L120" s="42"/>
      <c r="M120" s="184" t="s">
        <v>19</v>
      </c>
      <c r="N120" s="185" t="s">
        <v>49</v>
      </c>
      <c r="O120" s="67"/>
      <c r="P120" s="186">
        <f t="shared" si="1"/>
        <v>0</v>
      </c>
      <c r="Q120" s="186">
        <v>0</v>
      </c>
      <c r="R120" s="186">
        <f t="shared" si="2"/>
        <v>0</v>
      </c>
      <c r="S120" s="186">
        <v>0</v>
      </c>
      <c r="T120" s="187">
        <f t="shared" si="3"/>
        <v>0</v>
      </c>
      <c r="U120" s="37"/>
      <c r="V120" s="37"/>
      <c r="W120" s="37"/>
      <c r="X120" s="37"/>
      <c r="Y120" s="37"/>
      <c r="Z120" s="37"/>
      <c r="AA120" s="37"/>
      <c r="AB120" s="37"/>
      <c r="AC120" s="37"/>
      <c r="AD120" s="37"/>
      <c r="AE120" s="37"/>
      <c r="AR120" s="188" t="s">
        <v>267</v>
      </c>
      <c r="AT120" s="188" t="s">
        <v>176</v>
      </c>
      <c r="AU120" s="188" t="s">
        <v>88</v>
      </c>
      <c r="AY120" s="20" t="s">
        <v>174</v>
      </c>
      <c r="BE120" s="189">
        <f t="shared" si="4"/>
        <v>0</v>
      </c>
      <c r="BF120" s="189">
        <f t="shared" si="5"/>
        <v>0</v>
      </c>
      <c r="BG120" s="189">
        <f t="shared" si="6"/>
        <v>0</v>
      </c>
      <c r="BH120" s="189">
        <f t="shared" si="7"/>
        <v>0</v>
      </c>
      <c r="BI120" s="189">
        <f t="shared" si="8"/>
        <v>0</v>
      </c>
      <c r="BJ120" s="20" t="s">
        <v>86</v>
      </c>
      <c r="BK120" s="189">
        <f t="shared" si="9"/>
        <v>0</v>
      </c>
      <c r="BL120" s="20" t="s">
        <v>267</v>
      </c>
      <c r="BM120" s="188" t="s">
        <v>1749</v>
      </c>
    </row>
    <row r="121" spans="1:65" s="2" customFormat="1" ht="16.5" customHeight="1">
      <c r="A121" s="37"/>
      <c r="B121" s="38"/>
      <c r="C121" s="177" t="s">
        <v>363</v>
      </c>
      <c r="D121" s="177" t="s">
        <v>176</v>
      </c>
      <c r="E121" s="178" t="s">
        <v>1750</v>
      </c>
      <c r="F121" s="179" t="s">
        <v>1751</v>
      </c>
      <c r="G121" s="180" t="s">
        <v>989</v>
      </c>
      <c r="H121" s="181">
        <v>3</v>
      </c>
      <c r="I121" s="182"/>
      <c r="J121" s="183">
        <f t="shared" si="0"/>
        <v>0</v>
      </c>
      <c r="K121" s="179" t="s">
        <v>19</v>
      </c>
      <c r="L121" s="42"/>
      <c r="M121" s="184" t="s">
        <v>19</v>
      </c>
      <c r="N121" s="185" t="s">
        <v>49</v>
      </c>
      <c r="O121" s="67"/>
      <c r="P121" s="186">
        <f t="shared" si="1"/>
        <v>0</v>
      </c>
      <c r="Q121" s="186">
        <v>0</v>
      </c>
      <c r="R121" s="186">
        <f t="shared" si="2"/>
        <v>0</v>
      </c>
      <c r="S121" s="186">
        <v>0</v>
      </c>
      <c r="T121" s="187">
        <f t="shared" si="3"/>
        <v>0</v>
      </c>
      <c r="U121" s="37"/>
      <c r="V121" s="37"/>
      <c r="W121" s="37"/>
      <c r="X121" s="37"/>
      <c r="Y121" s="37"/>
      <c r="Z121" s="37"/>
      <c r="AA121" s="37"/>
      <c r="AB121" s="37"/>
      <c r="AC121" s="37"/>
      <c r="AD121" s="37"/>
      <c r="AE121" s="37"/>
      <c r="AR121" s="188" t="s">
        <v>267</v>
      </c>
      <c r="AT121" s="188" t="s">
        <v>176</v>
      </c>
      <c r="AU121" s="188" t="s">
        <v>88</v>
      </c>
      <c r="AY121" s="20" t="s">
        <v>174</v>
      </c>
      <c r="BE121" s="189">
        <f t="shared" si="4"/>
        <v>0</v>
      </c>
      <c r="BF121" s="189">
        <f t="shared" si="5"/>
        <v>0</v>
      </c>
      <c r="BG121" s="189">
        <f t="shared" si="6"/>
        <v>0</v>
      </c>
      <c r="BH121" s="189">
        <f t="shared" si="7"/>
        <v>0</v>
      </c>
      <c r="BI121" s="189">
        <f t="shared" si="8"/>
        <v>0</v>
      </c>
      <c r="BJ121" s="20" t="s">
        <v>86</v>
      </c>
      <c r="BK121" s="189">
        <f t="shared" si="9"/>
        <v>0</v>
      </c>
      <c r="BL121" s="20" t="s">
        <v>267</v>
      </c>
      <c r="BM121" s="188" t="s">
        <v>1752</v>
      </c>
    </row>
    <row r="122" spans="1:65" s="2" customFormat="1" ht="24.15" customHeight="1">
      <c r="A122" s="37"/>
      <c r="B122" s="38"/>
      <c r="C122" s="177" t="s">
        <v>368</v>
      </c>
      <c r="D122" s="177" t="s">
        <v>176</v>
      </c>
      <c r="E122" s="178" t="s">
        <v>1753</v>
      </c>
      <c r="F122" s="179" t="s">
        <v>1754</v>
      </c>
      <c r="G122" s="180" t="s">
        <v>989</v>
      </c>
      <c r="H122" s="181">
        <v>8</v>
      </c>
      <c r="I122" s="182"/>
      <c r="J122" s="183">
        <f t="shared" si="0"/>
        <v>0</v>
      </c>
      <c r="K122" s="179" t="s">
        <v>19</v>
      </c>
      <c r="L122" s="42"/>
      <c r="M122" s="184" t="s">
        <v>19</v>
      </c>
      <c r="N122" s="185" t="s">
        <v>49</v>
      </c>
      <c r="O122" s="67"/>
      <c r="P122" s="186">
        <f t="shared" si="1"/>
        <v>0</v>
      </c>
      <c r="Q122" s="186">
        <v>0</v>
      </c>
      <c r="R122" s="186">
        <f t="shared" si="2"/>
        <v>0</v>
      </c>
      <c r="S122" s="186">
        <v>0</v>
      </c>
      <c r="T122" s="187">
        <f t="shared" si="3"/>
        <v>0</v>
      </c>
      <c r="U122" s="37"/>
      <c r="V122" s="37"/>
      <c r="W122" s="37"/>
      <c r="X122" s="37"/>
      <c r="Y122" s="37"/>
      <c r="Z122" s="37"/>
      <c r="AA122" s="37"/>
      <c r="AB122" s="37"/>
      <c r="AC122" s="37"/>
      <c r="AD122" s="37"/>
      <c r="AE122" s="37"/>
      <c r="AR122" s="188" t="s">
        <v>267</v>
      </c>
      <c r="AT122" s="188" t="s">
        <v>176</v>
      </c>
      <c r="AU122" s="188" t="s">
        <v>88</v>
      </c>
      <c r="AY122" s="20" t="s">
        <v>174</v>
      </c>
      <c r="BE122" s="189">
        <f t="shared" si="4"/>
        <v>0</v>
      </c>
      <c r="BF122" s="189">
        <f t="shared" si="5"/>
        <v>0</v>
      </c>
      <c r="BG122" s="189">
        <f t="shared" si="6"/>
        <v>0</v>
      </c>
      <c r="BH122" s="189">
        <f t="shared" si="7"/>
        <v>0</v>
      </c>
      <c r="BI122" s="189">
        <f t="shared" si="8"/>
        <v>0</v>
      </c>
      <c r="BJ122" s="20" t="s">
        <v>86</v>
      </c>
      <c r="BK122" s="189">
        <f t="shared" si="9"/>
        <v>0</v>
      </c>
      <c r="BL122" s="20" t="s">
        <v>267</v>
      </c>
      <c r="BM122" s="188" t="s">
        <v>1755</v>
      </c>
    </row>
    <row r="123" spans="1:65" s="12" customFormat="1" ht="22.8" customHeight="1">
      <c r="B123" s="161"/>
      <c r="C123" s="162"/>
      <c r="D123" s="163" t="s">
        <v>77</v>
      </c>
      <c r="E123" s="175" t="s">
        <v>1756</v>
      </c>
      <c r="F123" s="175" t="s">
        <v>1757</v>
      </c>
      <c r="G123" s="162"/>
      <c r="H123" s="162"/>
      <c r="I123" s="165"/>
      <c r="J123" s="176">
        <f>BK123</f>
        <v>0</v>
      </c>
      <c r="K123" s="162"/>
      <c r="L123" s="167"/>
      <c r="M123" s="168"/>
      <c r="N123" s="169"/>
      <c r="O123" s="169"/>
      <c r="P123" s="170">
        <f>SUM(P124:P181)</f>
        <v>0</v>
      </c>
      <c r="Q123" s="169"/>
      <c r="R123" s="170">
        <f>SUM(R124:R181)</f>
        <v>0</v>
      </c>
      <c r="S123" s="169"/>
      <c r="T123" s="171">
        <f>SUM(T124:T181)</f>
        <v>0</v>
      </c>
      <c r="AR123" s="172" t="s">
        <v>88</v>
      </c>
      <c r="AT123" s="173" t="s">
        <v>77</v>
      </c>
      <c r="AU123" s="173" t="s">
        <v>86</v>
      </c>
      <c r="AY123" s="172" t="s">
        <v>174</v>
      </c>
      <c r="BK123" s="174">
        <f>SUM(BK124:BK181)</f>
        <v>0</v>
      </c>
    </row>
    <row r="124" spans="1:65" s="2" customFormat="1" ht="16.5" customHeight="1">
      <c r="A124" s="37"/>
      <c r="B124" s="38"/>
      <c r="C124" s="218" t="s">
        <v>373</v>
      </c>
      <c r="D124" s="218" t="s">
        <v>233</v>
      </c>
      <c r="E124" s="219" t="s">
        <v>1758</v>
      </c>
      <c r="F124" s="220" t="s">
        <v>1655</v>
      </c>
      <c r="G124" s="221" t="s">
        <v>989</v>
      </c>
      <c r="H124" s="222">
        <v>50</v>
      </c>
      <c r="I124" s="223"/>
      <c r="J124" s="224">
        <f t="shared" ref="J124:J155" si="10">ROUND(I124*H124,2)</f>
        <v>0</v>
      </c>
      <c r="K124" s="220" t="s">
        <v>19</v>
      </c>
      <c r="L124" s="225"/>
      <c r="M124" s="226" t="s">
        <v>19</v>
      </c>
      <c r="N124" s="227" t="s">
        <v>49</v>
      </c>
      <c r="O124" s="67"/>
      <c r="P124" s="186">
        <f t="shared" ref="P124:P155" si="11">O124*H124</f>
        <v>0</v>
      </c>
      <c r="Q124" s="186">
        <v>0</v>
      </c>
      <c r="R124" s="186">
        <f t="shared" ref="R124:R155" si="12">Q124*H124</f>
        <v>0</v>
      </c>
      <c r="S124" s="186">
        <v>0</v>
      </c>
      <c r="T124" s="187">
        <f t="shared" ref="T124:T155" si="13">S124*H124</f>
        <v>0</v>
      </c>
      <c r="U124" s="37"/>
      <c r="V124" s="37"/>
      <c r="W124" s="37"/>
      <c r="X124" s="37"/>
      <c r="Y124" s="37"/>
      <c r="Z124" s="37"/>
      <c r="AA124" s="37"/>
      <c r="AB124" s="37"/>
      <c r="AC124" s="37"/>
      <c r="AD124" s="37"/>
      <c r="AE124" s="37"/>
      <c r="AR124" s="188" t="s">
        <v>355</v>
      </c>
      <c r="AT124" s="188" t="s">
        <v>233</v>
      </c>
      <c r="AU124" s="188" t="s">
        <v>88</v>
      </c>
      <c r="AY124" s="20" t="s">
        <v>174</v>
      </c>
      <c r="BE124" s="189">
        <f t="shared" ref="BE124:BE155" si="14">IF(N124="základní",J124,0)</f>
        <v>0</v>
      </c>
      <c r="BF124" s="189">
        <f t="shared" ref="BF124:BF155" si="15">IF(N124="snížená",J124,0)</f>
        <v>0</v>
      </c>
      <c r="BG124" s="189">
        <f t="shared" ref="BG124:BG155" si="16">IF(N124="zákl. přenesená",J124,0)</f>
        <v>0</v>
      </c>
      <c r="BH124" s="189">
        <f t="shared" ref="BH124:BH155" si="17">IF(N124="sníž. přenesená",J124,0)</f>
        <v>0</v>
      </c>
      <c r="BI124" s="189">
        <f t="shared" ref="BI124:BI155" si="18">IF(N124="nulová",J124,0)</f>
        <v>0</v>
      </c>
      <c r="BJ124" s="20" t="s">
        <v>86</v>
      </c>
      <c r="BK124" s="189">
        <f t="shared" ref="BK124:BK155" si="19">ROUND(I124*H124,2)</f>
        <v>0</v>
      </c>
      <c r="BL124" s="20" t="s">
        <v>267</v>
      </c>
      <c r="BM124" s="188" t="s">
        <v>1759</v>
      </c>
    </row>
    <row r="125" spans="1:65" s="2" customFormat="1" ht="16.5" customHeight="1">
      <c r="A125" s="37"/>
      <c r="B125" s="38"/>
      <c r="C125" s="218" t="s">
        <v>378</v>
      </c>
      <c r="D125" s="218" t="s">
        <v>233</v>
      </c>
      <c r="E125" s="219" t="s">
        <v>1760</v>
      </c>
      <c r="F125" s="220" t="s">
        <v>1761</v>
      </c>
      <c r="G125" s="221" t="s">
        <v>1282</v>
      </c>
      <c r="H125" s="222">
        <v>50</v>
      </c>
      <c r="I125" s="223"/>
      <c r="J125" s="224">
        <f t="shared" si="10"/>
        <v>0</v>
      </c>
      <c r="K125" s="220" t="s">
        <v>19</v>
      </c>
      <c r="L125" s="225"/>
      <c r="M125" s="226" t="s">
        <v>19</v>
      </c>
      <c r="N125" s="227" t="s">
        <v>49</v>
      </c>
      <c r="O125" s="67"/>
      <c r="P125" s="186">
        <f t="shared" si="11"/>
        <v>0</v>
      </c>
      <c r="Q125" s="186">
        <v>0</v>
      </c>
      <c r="R125" s="186">
        <f t="shared" si="12"/>
        <v>0</v>
      </c>
      <c r="S125" s="186">
        <v>0</v>
      </c>
      <c r="T125" s="187">
        <f t="shared" si="13"/>
        <v>0</v>
      </c>
      <c r="U125" s="37"/>
      <c r="V125" s="37"/>
      <c r="W125" s="37"/>
      <c r="X125" s="37"/>
      <c r="Y125" s="37"/>
      <c r="Z125" s="37"/>
      <c r="AA125" s="37"/>
      <c r="AB125" s="37"/>
      <c r="AC125" s="37"/>
      <c r="AD125" s="37"/>
      <c r="AE125" s="37"/>
      <c r="AR125" s="188" t="s">
        <v>355</v>
      </c>
      <c r="AT125" s="188" t="s">
        <v>233</v>
      </c>
      <c r="AU125" s="188" t="s">
        <v>88</v>
      </c>
      <c r="AY125" s="20" t="s">
        <v>174</v>
      </c>
      <c r="BE125" s="189">
        <f t="shared" si="14"/>
        <v>0</v>
      </c>
      <c r="BF125" s="189">
        <f t="shared" si="15"/>
        <v>0</v>
      </c>
      <c r="BG125" s="189">
        <f t="shared" si="16"/>
        <v>0</v>
      </c>
      <c r="BH125" s="189">
        <f t="shared" si="17"/>
        <v>0</v>
      </c>
      <c r="BI125" s="189">
        <f t="shared" si="18"/>
        <v>0</v>
      </c>
      <c r="BJ125" s="20" t="s">
        <v>86</v>
      </c>
      <c r="BK125" s="189">
        <f t="shared" si="19"/>
        <v>0</v>
      </c>
      <c r="BL125" s="20" t="s">
        <v>267</v>
      </c>
      <c r="BM125" s="188" t="s">
        <v>1762</v>
      </c>
    </row>
    <row r="126" spans="1:65" s="2" customFormat="1" ht="16.5" customHeight="1">
      <c r="A126" s="37"/>
      <c r="B126" s="38"/>
      <c r="C126" s="218" t="s">
        <v>383</v>
      </c>
      <c r="D126" s="218" t="s">
        <v>233</v>
      </c>
      <c r="E126" s="219" t="s">
        <v>1763</v>
      </c>
      <c r="F126" s="220" t="s">
        <v>1764</v>
      </c>
      <c r="G126" s="221" t="s">
        <v>989</v>
      </c>
      <c r="H126" s="222">
        <v>100</v>
      </c>
      <c r="I126" s="223"/>
      <c r="J126" s="224">
        <f t="shared" si="10"/>
        <v>0</v>
      </c>
      <c r="K126" s="220" t="s">
        <v>19</v>
      </c>
      <c r="L126" s="225"/>
      <c r="M126" s="226" t="s">
        <v>19</v>
      </c>
      <c r="N126" s="227" t="s">
        <v>49</v>
      </c>
      <c r="O126" s="67"/>
      <c r="P126" s="186">
        <f t="shared" si="11"/>
        <v>0</v>
      </c>
      <c r="Q126" s="186">
        <v>0</v>
      </c>
      <c r="R126" s="186">
        <f t="shared" si="12"/>
        <v>0</v>
      </c>
      <c r="S126" s="186">
        <v>0</v>
      </c>
      <c r="T126" s="187">
        <f t="shared" si="13"/>
        <v>0</v>
      </c>
      <c r="U126" s="37"/>
      <c r="V126" s="37"/>
      <c r="W126" s="37"/>
      <c r="X126" s="37"/>
      <c r="Y126" s="37"/>
      <c r="Z126" s="37"/>
      <c r="AA126" s="37"/>
      <c r="AB126" s="37"/>
      <c r="AC126" s="37"/>
      <c r="AD126" s="37"/>
      <c r="AE126" s="37"/>
      <c r="AR126" s="188" t="s">
        <v>355</v>
      </c>
      <c r="AT126" s="188" t="s">
        <v>233</v>
      </c>
      <c r="AU126" s="188" t="s">
        <v>88</v>
      </c>
      <c r="AY126" s="20" t="s">
        <v>174</v>
      </c>
      <c r="BE126" s="189">
        <f t="shared" si="14"/>
        <v>0</v>
      </c>
      <c r="BF126" s="189">
        <f t="shared" si="15"/>
        <v>0</v>
      </c>
      <c r="BG126" s="189">
        <f t="shared" si="16"/>
        <v>0</v>
      </c>
      <c r="BH126" s="189">
        <f t="shared" si="17"/>
        <v>0</v>
      </c>
      <c r="BI126" s="189">
        <f t="shared" si="18"/>
        <v>0</v>
      </c>
      <c r="BJ126" s="20" t="s">
        <v>86</v>
      </c>
      <c r="BK126" s="189">
        <f t="shared" si="19"/>
        <v>0</v>
      </c>
      <c r="BL126" s="20" t="s">
        <v>267</v>
      </c>
      <c r="BM126" s="188" t="s">
        <v>1765</v>
      </c>
    </row>
    <row r="127" spans="1:65" s="2" customFormat="1" ht="16.5" customHeight="1">
      <c r="A127" s="37"/>
      <c r="B127" s="38"/>
      <c r="C127" s="218" t="s">
        <v>388</v>
      </c>
      <c r="D127" s="218" t="s">
        <v>233</v>
      </c>
      <c r="E127" s="219" t="s">
        <v>1766</v>
      </c>
      <c r="F127" s="220" t="s">
        <v>1767</v>
      </c>
      <c r="G127" s="221" t="s">
        <v>989</v>
      </c>
      <c r="H127" s="222">
        <v>25</v>
      </c>
      <c r="I127" s="223"/>
      <c r="J127" s="224">
        <f t="shared" si="10"/>
        <v>0</v>
      </c>
      <c r="K127" s="220" t="s">
        <v>19</v>
      </c>
      <c r="L127" s="225"/>
      <c r="M127" s="226" t="s">
        <v>19</v>
      </c>
      <c r="N127" s="227" t="s">
        <v>49</v>
      </c>
      <c r="O127" s="67"/>
      <c r="P127" s="186">
        <f t="shared" si="11"/>
        <v>0</v>
      </c>
      <c r="Q127" s="186">
        <v>0</v>
      </c>
      <c r="R127" s="186">
        <f t="shared" si="12"/>
        <v>0</v>
      </c>
      <c r="S127" s="186">
        <v>0</v>
      </c>
      <c r="T127" s="187">
        <f t="shared" si="13"/>
        <v>0</v>
      </c>
      <c r="U127" s="37"/>
      <c r="V127" s="37"/>
      <c r="W127" s="37"/>
      <c r="X127" s="37"/>
      <c r="Y127" s="37"/>
      <c r="Z127" s="37"/>
      <c r="AA127" s="37"/>
      <c r="AB127" s="37"/>
      <c r="AC127" s="37"/>
      <c r="AD127" s="37"/>
      <c r="AE127" s="37"/>
      <c r="AR127" s="188" t="s">
        <v>355</v>
      </c>
      <c r="AT127" s="188" t="s">
        <v>233</v>
      </c>
      <c r="AU127" s="188" t="s">
        <v>88</v>
      </c>
      <c r="AY127" s="20" t="s">
        <v>174</v>
      </c>
      <c r="BE127" s="189">
        <f t="shared" si="14"/>
        <v>0</v>
      </c>
      <c r="BF127" s="189">
        <f t="shared" si="15"/>
        <v>0</v>
      </c>
      <c r="BG127" s="189">
        <f t="shared" si="16"/>
        <v>0</v>
      </c>
      <c r="BH127" s="189">
        <f t="shared" si="17"/>
        <v>0</v>
      </c>
      <c r="BI127" s="189">
        <f t="shared" si="18"/>
        <v>0</v>
      </c>
      <c r="BJ127" s="20" t="s">
        <v>86</v>
      </c>
      <c r="BK127" s="189">
        <f t="shared" si="19"/>
        <v>0</v>
      </c>
      <c r="BL127" s="20" t="s">
        <v>267</v>
      </c>
      <c r="BM127" s="188" t="s">
        <v>1768</v>
      </c>
    </row>
    <row r="128" spans="1:65" s="2" customFormat="1" ht="16.5" customHeight="1">
      <c r="A128" s="37"/>
      <c r="B128" s="38"/>
      <c r="C128" s="218" t="s">
        <v>393</v>
      </c>
      <c r="D128" s="218" t="s">
        <v>233</v>
      </c>
      <c r="E128" s="219" t="s">
        <v>1769</v>
      </c>
      <c r="F128" s="220" t="s">
        <v>1761</v>
      </c>
      <c r="G128" s="221" t="s">
        <v>1282</v>
      </c>
      <c r="H128" s="222">
        <v>25</v>
      </c>
      <c r="I128" s="223"/>
      <c r="J128" s="224">
        <f t="shared" si="10"/>
        <v>0</v>
      </c>
      <c r="K128" s="220" t="s">
        <v>19</v>
      </c>
      <c r="L128" s="225"/>
      <c r="M128" s="226" t="s">
        <v>19</v>
      </c>
      <c r="N128" s="227" t="s">
        <v>49</v>
      </c>
      <c r="O128" s="67"/>
      <c r="P128" s="186">
        <f t="shared" si="11"/>
        <v>0</v>
      </c>
      <c r="Q128" s="186">
        <v>0</v>
      </c>
      <c r="R128" s="186">
        <f t="shared" si="12"/>
        <v>0</v>
      </c>
      <c r="S128" s="186">
        <v>0</v>
      </c>
      <c r="T128" s="187">
        <f t="shared" si="13"/>
        <v>0</v>
      </c>
      <c r="U128" s="37"/>
      <c r="V128" s="37"/>
      <c r="W128" s="37"/>
      <c r="X128" s="37"/>
      <c r="Y128" s="37"/>
      <c r="Z128" s="37"/>
      <c r="AA128" s="37"/>
      <c r="AB128" s="37"/>
      <c r="AC128" s="37"/>
      <c r="AD128" s="37"/>
      <c r="AE128" s="37"/>
      <c r="AR128" s="188" t="s">
        <v>355</v>
      </c>
      <c r="AT128" s="188" t="s">
        <v>233</v>
      </c>
      <c r="AU128" s="188" t="s">
        <v>88</v>
      </c>
      <c r="AY128" s="20" t="s">
        <v>174</v>
      </c>
      <c r="BE128" s="189">
        <f t="shared" si="14"/>
        <v>0</v>
      </c>
      <c r="BF128" s="189">
        <f t="shared" si="15"/>
        <v>0</v>
      </c>
      <c r="BG128" s="189">
        <f t="shared" si="16"/>
        <v>0</v>
      </c>
      <c r="BH128" s="189">
        <f t="shared" si="17"/>
        <v>0</v>
      </c>
      <c r="BI128" s="189">
        <f t="shared" si="18"/>
        <v>0</v>
      </c>
      <c r="BJ128" s="20" t="s">
        <v>86</v>
      </c>
      <c r="BK128" s="189">
        <f t="shared" si="19"/>
        <v>0</v>
      </c>
      <c r="BL128" s="20" t="s">
        <v>267</v>
      </c>
      <c r="BM128" s="188" t="s">
        <v>1770</v>
      </c>
    </row>
    <row r="129" spans="1:65" s="2" customFormat="1" ht="16.5" customHeight="1">
      <c r="A129" s="37"/>
      <c r="B129" s="38"/>
      <c r="C129" s="218" t="s">
        <v>397</v>
      </c>
      <c r="D129" s="218" t="s">
        <v>233</v>
      </c>
      <c r="E129" s="219" t="s">
        <v>1771</v>
      </c>
      <c r="F129" s="220" t="s">
        <v>1772</v>
      </c>
      <c r="G129" s="221" t="s">
        <v>236</v>
      </c>
      <c r="H129" s="222">
        <v>25</v>
      </c>
      <c r="I129" s="223"/>
      <c r="J129" s="224">
        <f t="shared" si="10"/>
        <v>0</v>
      </c>
      <c r="K129" s="220" t="s">
        <v>19</v>
      </c>
      <c r="L129" s="225"/>
      <c r="M129" s="226" t="s">
        <v>19</v>
      </c>
      <c r="N129" s="227" t="s">
        <v>49</v>
      </c>
      <c r="O129" s="67"/>
      <c r="P129" s="186">
        <f t="shared" si="11"/>
        <v>0</v>
      </c>
      <c r="Q129" s="186">
        <v>0</v>
      </c>
      <c r="R129" s="186">
        <f t="shared" si="12"/>
        <v>0</v>
      </c>
      <c r="S129" s="186">
        <v>0</v>
      </c>
      <c r="T129" s="187">
        <f t="shared" si="13"/>
        <v>0</v>
      </c>
      <c r="U129" s="37"/>
      <c r="V129" s="37"/>
      <c r="W129" s="37"/>
      <c r="X129" s="37"/>
      <c r="Y129" s="37"/>
      <c r="Z129" s="37"/>
      <c r="AA129" s="37"/>
      <c r="AB129" s="37"/>
      <c r="AC129" s="37"/>
      <c r="AD129" s="37"/>
      <c r="AE129" s="37"/>
      <c r="AR129" s="188" t="s">
        <v>355</v>
      </c>
      <c r="AT129" s="188" t="s">
        <v>233</v>
      </c>
      <c r="AU129" s="188" t="s">
        <v>88</v>
      </c>
      <c r="AY129" s="20" t="s">
        <v>174</v>
      </c>
      <c r="BE129" s="189">
        <f t="shared" si="14"/>
        <v>0</v>
      </c>
      <c r="BF129" s="189">
        <f t="shared" si="15"/>
        <v>0</v>
      </c>
      <c r="BG129" s="189">
        <f t="shared" si="16"/>
        <v>0</v>
      </c>
      <c r="BH129" s="189">
        <f t="shared" si="17"/>
        <v>0</v>
      </c>
      <c r="BI129" s="189">
        <f t="shared" si="18"/>
        <v>0</v>
      </c>
      <c r="BJ129" s="20" t="s">
        <v>86</v>
      </c>
      <c r="BK129" s="189">
        <f t="shared" si="19"/>
        <v>0</v>
      </c>
      <c r="BL129" s="20" t="s">
        <v>267</v>
      </c>
      <c r="BM129" s="188" t="s">
        <v>1773</v>
      </c>
    </row>
    <row r="130" spans="1:65" s="2" customFormat="1" ht="16.5" customHeight="1">
      <c r="A130" s="37"/>
      <c r="B130" s="38"/>
      <c r="C130" s="218" t="s">
        <v>402</v>
      </c>
      <c r="D130" s="218" t="s">
        <v>233</v>
      </c>
      <c r="E130" s="219" t="s">
        <v>1774</v>
      </c>
      <c r="F130" s="220" t="s">
        <v>1775</v>
      </c>
      <c r="G130" s="221" t="s">
        <v>989</v>
      </c>
      <c r="H130" s="222">
        <v>22</v>
      </c>
      <c r="I130" s="223"/>
      <c r="J130" s="224">
        <f t="shared" si="10"/>
        <v>0</v>
      </c>
      <c r="K130" s="220" t="s">
        <v>19</v>
      </c>
      <c r="L130" s="225"/>
      <c r="M130" s="226" t="s">
        <v>19</v>
      </c>
      <c r="N130" s="227" t="s">
        <v>49</v>
      </c>
      <c r="O130" s="67"/>
      <c r="P130" s="186">
        <f t="shared" si="11"/>
        <v>0</v>
      </c>
      <c r="Q130" s="186">
        <v>0</v>
      </c>
      <c r="R130" s="186">
        <f t="shared" si="12"/>
        <v>0</v>
      </c>
      <c r="S130" s="186">
        <v>0</v>
      </c>
      <c r="T130" s="187">
        <f t="shared" si="13"/>
        <v>0</v>
      </c>
      <c r="U130" s="37"/>
      <c r="V130" s="37"/>
      <c r="W130" s="37"/>
      <c r="X130" s="37"/>
      <c r="Y130" s="37"/>
      <c r="Z130" s="37"/>
      <c r="AA130" s="37"/>
      <c r="AB130" s="37"/>
      <c r="AC130" s="37"/>
      <c r="AD130" s="37"/>
      <c r="AE130" s="37"/>
      <c r="AR130" s="188" t="s">
        <v>355</v>
      </c>
      <c r="AT130" s="188" t="s">
        <v>233</v>
      </c>
      <c r="AU130" s="188" t="s">
        <v>88</v>
      </c>
      <c r="AY130" s="20" t="s">
        <v>174</v>
      </c>
      <c r="BE130" s="189">
        <f t="shared" si="14"/>
        <v>0</v>
      </c>
      <c r="BF130" s="189">
        <f t="shared" si="15"/>
        <v>0</v>
      </c>
      <c r="BG130" s="189">
        <f t="shared" si="16"/>
        <v>0</v>
      </c>
      <c r="BH130" s="189">
        <f t="shared" si="17"/>
        <v>0</v>
      </c>
      <c r="BI130" s="189">
        <f t="shared" si="18"/>
        <v>0</v>
      </c>
      <c r="BJ130" s="20" t="s">
        <v>86</v>
      </c>
      <c r="BK130" s="189">
        <f t="shared" si="19"/>
        <v>0</v>
      </c>
      <c r="BL130" s="20" t="s">
        <v>267</v>
      </c>
      <c r="BM130" s="188" t="s">
        <v>1776</v>
      </c>
    </row>
    <row r="131" spans="1:65" s="2" customFormat="1" ht="16.5" customHeight="1">
      <c r="A131" s="37"/>
      <c r="B131" s="38"/>
      <c r="C131" s="218" t="s">
        <v>409</v>
      </c>
      <c r="D131" s="218" t="s">
        <v>233</v>
      </c>
      <c r="E131" s="219" t="s">
        <v>1777</v>
      </c>
      <c r="F131" s="220" t="s">
        <v>1778</v>
      </c>
      <c r="G131" s="221" t="s">
        <v>989</v>
      </c>
      <c r="H131" s="222">
        <v>22</v>
      </c>
      <c r="I131" s="223"/>
      <c r="J131" s="224">
        <f t="shared" si="10"/>
        <v>0</v>
      </c>
      <c r="K131" s="220" t="s">
        <v>19</v>
      </c>
      <c r="L131" s="225"/>
      <c r="M131" s="226" t="s">
        <v>19</v>
      </c>
      <c r="N131" s="227" t="s">
        <v>49</v>
      </c>
      <c r="O131" s="67"/>
      <c r="P131" s="186">
        <f t="shared" si="11"/>
        <v>0</v>
      </c>
      <c r="Q131" s="186">
        <v>0</v>
      </c>
      <c r="R131" s="186">
        <f t="shared" si="12"/>
        <v>0</v>
      </c>
      <c r="S131" s="186">
        <v>0</v>
      </c>
      <c r="T131" s="187">
        <f t="shared" si="13"/>
        <v>0</v>
      </c>
      <c r="U131" s="37"/>
      <c r="V131" s="37"/>
      <c r="W131" s="37"/>
      <c r="X131" s="37"/>
      <c r="Y131" s="37"/>
      <c r="Z131" s="37"/>
      <c r="AA131" s="37"/>
      <c r="AB131" s="37"/>
      <c r="AC131" s="37"/>
      <c r="AD131" s="37"/>
      <c r="AE131" s="37"/>
      <c r="AR131" s="188" t="s">
        <v>355</v>
      </c>
      <c r="AT131" s="188" t="s">
        <v>233</v>
      </c>
      <c r="AU131" s="188" t="s">
        <v>88</v>
      </c>
      <c r="AY131" s="20" t="s">
        <v>174</v>
      </c>
      <c r="BE131" s="189">
        <f t="shared" si="14"/>
        <v>0</v>
      </c>
      <c r="BF131" s="189">
        <f t="shared" si="15"/>
        <v>0</v>
      </c>
      <c r="BG131" s="189">
        <f t="shared" si="16"/>
        <v>0</v>
      </c>
      <c r="BH131" s="189">
        <f t="shared" si="17"/>
        <v>0</v>
      </c>
      <c r="BI131" s="189">
        <f t="shared" si="18"/>
        <v>0</v>
      </c>
      <c r="BJ131" s="20" t="s">
        <v>86</v>
      </c>
      <c r="BK131" s="189">
        <f t="shared" si="19"/>
        <v>0</v>
      </c>
      <c r="BL131" s="20" t="s">
        <v>267</v>
      </c>
      <c r="BM131" s="188" t="s">
        <v>1779</v>
      </c>
    </row>
    <row r="132" spans="1:65" s="2" customFormat="1" ht="21.75" customHeight="1">
      <c r="A132" s="37"/>
      <c r="B132" s="38"/>
      <c r="C132" s="218" t="s">
        <v>415</v>
      </c>
      <c r="D132" s="218" t="s">
        <v>233</v>
      </c>
      <c r="E132" s="219" t="s">
        <v>1780</v>
      </c>
      <c r="F132" s="220" t="s">
        <v>1781</v>
      </c>
      <c r="G132" s="221" t="s">
        <v>989</v>
      </c>
      <c r="H132" s="222">
        <v>1500</v>
      </c>
      <c r="I132" s="223"/>
      <c r="J132" s="224">
        <f t="shared" si="10"/>
        <v>0</v>
      </c>
      <c r="K132" s="220" t="s">
        <v>19</v>
      </c>
      <c r="L132" s="225"/>
      <c r="M132" s="226" t="s">
        <v>19</v>
      </c>
      <c r="N132" s="227" t="s">
        <v>49</v>
      </c>
      <c r="O132" s="67"/>
      <c r="P132" s="186">
        <f t="shared" si="11"/>
        <v>0</v>
      </c>
      <c r="Q132" s="186">
        <v>0</v>
      </c>
      <c r="R132" s="186">
        <f t="shared" si="12"/>
        <v>0</v>
      </c>
      <c r="S132" s="186">
        <v>0</v>
      </c>
      <c r="T132" s="187">
        <f t="shared" si="13"/>
        <v>0</v>
      </c>
      <c r="U132" s="37"/>
      <c r="V132" s="37"/>
      <c r="W132" s="37"/>
      <c r="X132" s="37"/>
      <c r="Y132" s="37"/>
      <c r="Z132" s="37"/>
      <c r="AA132" s="37"/>
      <c r="AB132" s="37"/>
      <c r="AC132" s="37"/>
      <c r="AD132" s="37"/>
      <c r="AE132" s="37"/>
      <c r="AR132" s="188" t="s">
        <v>355</v>
      </c>
      <c r="AT132" s="188" t="s">
        <v>233</v>
      </c>
      <c r="AU132" s="188" t="s">
        <v>88</v>
      </c>
      <c r="AY132" s="20" t="s">
        <v>174</v>
      </c>
      <c r="BE132" s="189">
        <f t="shared" si="14"/>
        <v>0</v>
      </c>
      <c r="BF132" s="189">
        <f t="shared" si="15"/>
        <v>0</v>
      </c>
      <c r="BG132" s="189">
        <f t="shared" si="16"/>
        <v>0</v>
      </c>
      <c r="BH132" s="189">
        <f t="shared" si="17"/>
        <v>0</v>
      </c>
      <c r="BI132" s="189">
        <f t="shared" si="18"/>
        <v>0</v>
      </c>
      <c r="BJ132" s="20" t="s">
        <v>86</v>
      </c>
      <c r="BK132" s="189">
        <f t="shared" si="19"/>
        <v>0</v>
      </c>
      <c r="BL132" s="20" t="s">
        <v>267</v>
      </c>
      <c r="BM132" s="188" t="s">
        <v>1782</v>
      </c>
    </row>
    <row r="133" spans="1:65" s="2" customFormat="1" ht="16.5" customHeight="1">
      <c r="A133" s="37"/>
      <c r="B133" s="38"/>
      <c r="C133" s="218" t="s">
        <v>421</v>
      </c>
      <c r="D133" s="218" t="s">
        <v>233</v>
      </c>
      <c r="E133" s="219" t="s">
        <v>1783</v>
      </c>
      <c r="F133" s="220" t="s">
        <v>1673</v>
      </c>
      <c r="G133" s="221" t="s">
        <v>236</v>
      </c>
      <c r="H133" s="222">
        <v>70</v>
      </c>
      <c r="I133" s="223"/>
      <c r="J133" s="224">
        <f t="shared" si="10"/>
        <v>0</v>
      </c>
      <c r="K133" s="220" t="s">
        <v>19</v>
      </c>
      <c r="L133" s="225"/>
      <c r="M133" s="226" t="s">
        <v>19</v>
      </c>
      <c r="N133" s="227" t="s">
        <v>49</v>
      </c>
      <c r="O133" s="67"/>
      <c r="P133" s="186">
        <f t="shared" si="11"/>
        <v>0</v>
      </c>
      <c r="Q133" s="186">
        <v>0</v>
      </c>
      <c r="R133" s="186">
        <f t="shared" si="12"/>
        <v>0</v>
      </c>
      <c r="S133" s="186">
        <v>0</v>
      </c>
      <c r="T133" s="187">
        <f t="shared" si="13"/>
        <v>0</v>
      </c>
      <c r="U133" s="37"/>
      <c r="V133" s="37"/>
      <c r="W133" s="37"/>
      <c r="X133" s="37"/>
      <c r="Y133" s="37"/>
      <c r="Z133" s="37"/>
      <c r="AA133" s="37"/>
      <c r="AB133" s="37"/>
      <c r="AC133" s="37"/>
      <c r="AD133" s="37"/>
      <c r="AE133" s="37"/>
      <c r="AR133" s="188" t="s">
        <v>355</v>
      </c>
      <c r="AT133" s="188" t="s">
        <v>233</v>
      </c>
      <c r="AU133" s="188" t="s">
        <v>88</v>
      </c>
      <c r="AY133" s="20" t="s">
        <v>174</v>
      </c>
      <c r="BE133" s="189">
        <f t="shared" si="14"/>
        <v>0</v>
      </c>
      <c r="BF133" s="189">
        <f t="shared" si="15"/>
        <v>0</v>
      </c>
      <c r="BG133" s="189">
        <f t="shared" si="16"/>
        <v>0</v>
      </c>
      <c r="BH133" s="189">
        <f t="shared" si="17"/>
        <v>0</v>
      </c>
      <c r="BI133" s="189">
        <f t="shared" si="18"/>
        <v>0</v>
      </c>
      <c r="BJ133" s="20" t="s">
        <v>86</v>
      </c>
      <c r="BK133" s="189">
        <f t="shared" si="19"/>
        <v>0</v>
      </c>
      <c r="BL133" s="20" t="s">
        <v>267</v>
      </c>
      <c r="BM133" s="188" t="s">
        <v>1784</v>
      </c>
    </row>
    <row r="134" spans="1:65" s="2" customFormat="1" ht="16.5" customHeight="1">
      <c r="A134" s="37"/>
      <c r="B134" s="38"/>
      <c r="C134" s="218" t="s">
        <v>427</v>
      </c>
      <c r="D134" s="218" t="s">
        <v>233</v>
      </c>
      <c r="E134" s="219" t="s">
        <v>1785</v>
      </c>
      <c r="F134" s="220" t="s">
        <v>1786</v>
      </c>
      <c r="G134" s="221" t="s">
        <v>236</v>
      </c>
      <c r="H134" s="222">
        <v>15</v>
      </c>
      <c r="I134" s="223"/>
      <c r="J134" s="224">
        <f t="shared" si="10"/>
        <v>0</v>
      </c>
      <c r="K134" s="220" t="s">
        <v>19</v>
      </c>
      <c r="L134" s="225"/>
      <c r="M134" s="226" t="s">
        <v>19</v>
      </c>
      <c r="N134" s="227" t="s">
        <v>49</v>
      </c>
      <c r="O134" s="67"/>
      <c r="P134" s="186">
        <f t="shared" si="11"/>
        <v>0</v>
      </c>
      <c r="Q134" s="186">
        <v>0</v>
      </c>
      <c r="R134" s="186">
        <f t="shared" si="12"/>
        <v>0</v>
      </c>
      <c r="S134" s="186">
        <v>0</v>
      </c>
      <c r="T134" s="187">
        <f t="shared" si="13"/>
        <v>0</v>
      </c>
      <c r="U134" s="37"/>
      <c r="V134" s="37"/>
      <c r="W134" s="37"/>
      <c r="X134" s="37"/>
      <c r="Y134" s="37"/>
      <c r="Z134" s="37"/>
      <c r="AA134" s="37"/>
      <c r="AB134" s="37"/>
      <c r="AC134" s="37"/>
      <c r="AD134" s="37"/>
      <c r="AE134" s="37"/>
      <c r="AR134" s="188" t="s">
        <v>355</v>
      </c>
      <c r="AT134" s="188" t="s">
        <v>233</v>
      </c>
      <c r="AU134" s="188" t="s">
        <v>88</v>
      </c>
      <c r="AY134" s="20" t="s">
        <v>174</v>
      </c>
      <c r="BE134" s="189">
        <f t="shared" si="14"/>
        <v>0</v>
      </c>
      <c r="BF134" s="189">
        <f t="shared" si="15"/>
        <v>0</v>
      </c>
      <c r="BG134" s="189">
        <f t="shared" si="16"/>
        <v>0</v>
      </c>
      <c r="BH134" s="189">
        <f t="shared" si="17"/>
        <v>0</v>
      </c>
      <c r="BI134" s="189">
        <f t="shared" si="18"/>
        <v>0</v>
      </c>
      <c r="BJ134" s="20" t="s">
        <v>86</v>
      </c>
      <c r="BK134" s="189">
        <f t="shared" si="19"/>
        <v>0</v>
      </c>
      <c r="BL134" s="20" t="s">
        <v>267</v>
      </c>
      <c r="BM134" s="188" t="s">
        <v>1787</v>
      </c>
    </row>
    <row r="135" spans="1:65" s="2" customFormat="1" ht="21.75" customHeight="1">
      <c r="A135" s="37"/>
      <c r="B135" s="38"/>
      <c r="C135" s="218" t="s">
        <v>432</v>
      </c>
      <c r="D135" s="218" t="s">
        <v>233</v>
      </c>
      <c r="E135" s="219" t="s">
        <v>1788</v>
      </c>
      <c r="F135" s="220" t="s">
        <v>1789</v>
      </c>
      <c r="G135" s="221" t="s">
        <v>236</v>
      </c>
      <c r="H135" s="222">
        <v>30</v>
      </c>
      <c r="I135" s="223"/>
      <c r="J135" s="224">
        <f t="shared" si="10"/>
        <v>0</v>
      </c>
      <c r="K135" s="220" t="s">
        <v>19</v>
      </c>
      <c r="L135" s="225"/>
      <c r="M135" s="226" t="s">
        <v>19</v>
      </c>
      <c r="N135" s="227" t="s">
        <v>49</v>
      </c>
      <c r="O135" s="67"/>
      <c r="P135" s="186">
        <f t="shared" si="11"/>
        <v>0</v>
      </c>
      <c r="Q135" s="186">
        <v>0</v>
      </c>
      <c r="R135" s="186">
        <f t="shared" si="12"/>
        <v>0</v>
      </c>
      <c r="S135" s="186">
        <v>0</v>
      </c>
      <c r="T135" s="187">
        <f t="shared" si="13"/>
        <v>0</v>
      </c>
      <c r="U135" s="37"/>
      <c r="V135" s="37"/>
      <c r="W135" s="37"/>
      <c r="X135" s="37"/>
      <c r="Y135" s="37"/>
      <c r="Z135" s="37"/>
      <c r="AA135" s="37"/>
      <c r="AB135" s="37"/>
      <c r="AC135" s="37"/>
      <c r="AD135" s="37"/>
      <c r="AE135" s="37"/>
      <c r="AR135" s="188" t="s">
        <v>355</v>
      </c>
      <c r="AT135" s="188" t="s">
        <v>233</v>
      </c>
      <c r="AU135" s="188" t="s">
        <v>88</v>
      </c>
      <c r="AY135" s="20" t="s">
        <v>174</v>
      </c>
      <c r="BE135" s="189">
        <f t="shared" si="14"/>
        <v>0</v>
      </c>
      <c r="BF135" s="189">
        <f t="shared" si="15"/>
        <v>0</v>
      </c>
      <c r="BG135" s="189">
        <f t="shared" si="16"/>
        <v>0</v>
      </c>
      <c r="BH135" s="189">
        <f t="shared" si="17"/>
        <v>0</v>
      </c>
      <c r="BI135" s="189">
        <f t="shared" si="18"/>
        <v>0</v>
      </c>
      <c r="BJ135" s="20" t="s">
        <v>86</v>
      </c>
      <c r="BK135" s="189">
        <f t="shared" si="19"/>
        <v>0</v>
      </c>
      <c r="BL135" s="20" t="s">
        <v>267</v>
      </c>
      <c r="BM135" s="188" t="s">
        <v>1790</v>
      </c>
    </row>
    <row r="136" spans="1:65" s="2" customFormat="1" ht="16.5" customHeight="1">
      <c r="A136" s="37"/>
      <c r="B136" s="38"/>
      <c r="C136" s="218" t="s">
        <v>438</v>
      </c>
      <c r="D136" s="218" t="s">
        <v>233</v>
      </c>
      <c r="E136" s="219" t="s">
        <v>1791</v>
      </c>
      <c r="F136" s="220" t="s">
        <v>1679</v>
      </c>
      <c r="G136" s="221" t="s">
        <v>236</v>
      </c>
      <c r="H136" s="222">
        <v>240</v>
      </c>
      <c r="I136" s="223"/>
      <c r="J136" s="224">
        <f t="shared" si="10"/>
        <v>0</v>
      </c>
      <c r="K136" s="220" t="s">
        <v>19</v>
      </c>
      <c r="L136" s="225"/>
      <c r="M136" s="226" t="s">
        <v>19</v>
      </c>
      <c r="N136" s="227" t="s">
        <v>49</v>
      </c>
      <c r="O136" s="67"/>
      <c r="P136" s="186">
        <f t="shared" si="11"/>
        <v>0</v>
      </c>
      <c r="Q136" s="186">
        <v>0</v>
      </c>
      <c r="R136" s="186">
        <f t="shared" si="12"/>
        <v>0</v>
      </c>
      <c r="S136" s="186">
        <v>0</v>
      </c>
      <c r="T136" s="187">
        <f t="shared" si="13"/>
        <v>0</v>
      </c>
      <c r="U136" s="37"/>
      <c r="V136" s="37"/>
      <c r="W136" s="37"/>
      <c r="X136" s="37"/>
      <c r="Y136" s="37"/>
      <c r="Z136" s="37"/>
      <c r="AA136" s="37"/>
      <c r="AB136" s="37"/>
      <c r="AC136" s="37"/>
      <c r="AD136" s="37"/>
      <c r="AE136" s="37"/>
      <c r="AR136" s="188" t="s">
        <v>355</v>
      </c>
      <c r="AT136" s="188" t="s">
        <v>233</v>
      </c>
      <c r="AU136" s="188" t="s">
        <v>88</v>
      </c>
      <c r="AY136" s="20" t="s">
        <v>174</v>
      </c>
      <c r="BE136" s="189">
        <f t="shared" si="14"/>
        <v>0</v>
      </c>
      <c r="BF136" s="189">
        <f t="shared" si="15"/>
        <v>0</v>
      </c>
      <c r="BG136" s="189">
        <f t="shared" si="16"/>
        <v>0</v>
      </c>
      <c r="BH136" s="189">
        <f t="shared" si="17"/>
        <v>0</v>
      </c>
      <c r="BI136" s="189">
        <f t="shared" si="18"/>
        <v>0</v>
      </c>
      <c r="BJ136" s="20" t="s">
        <v>86</v>
      </c>
      <c r="BK136" s="189">
        <f t="shared" si="19"/>
        <v>0</v>
      </c>
      <c r="BL136" s="20" t="s">
        <v>267</v>
      </c>
      <c r="BM136" s="188" t="s">
        <v>1792</v>
      </c>
    </row>
    <row r="137" spans="1:65" s="2" customFormat="1" ht="16.5" customHeight="1">
      <c r="A137" s="37"/>
      <c r="B137" s="38"/>
      <c r="C137" s="218" t="s">
        <v>444</v>
      </c>
      <c r="D137" s="218" t="s">
        <v>233</v>
      </c>
      <c r="E137" s="219" t="s">
        <v>1793</v>
      </c>
      <c r="F137" s="220" t="s">
        <v>1682</v>
      </c>
      <c r="G137" s="221" t="s">
        <v>236</v>
      </c>
      <c r="H137" s="222">
        <v>60</v>
      </c>
      <c r="I137" s="223"/>
      <c r="J137" s="224">
        <f t="shared" si="10"/>
        <v>0</v>
      </c>
      <c r="K137" s="220" t="s">
        <v>19</v>
      </c>
      <c r="L137" s="225"/>
      <c r="M137" s="226" t="s">
        <v>19</v>
      </c>
      <c r="N137" s="227" t="s">
        <v>49</v>
      </c>
      <c r="O137" s="67"/>
      <c r="P137" s="186">
        <f t="shared" si="11"/>
        <v>0</v>
      </c>
      <c r="Q137" s="186">
        <v>0</v>
      </c>
      <c r="R137" s="186">
        <f t="shared" si="12"/>
        <v>0</v>
      </c>
      <c r="S137" s="186">
        <v>0</v>
      </c>
      <c r="T137" s="187">
        <f t="shared" si="13"/>
        <v>0</v>
      </c>
      <c r="U137" s="37"/>
      <c r="V137" s="37"/>
      <c r="W137" s="37"/>
      <c r="X137" s="37"/>
      <c r="Y137" s="37"/>
      <c r="Z137" s="37"/>
      <c r="AA137" s="37"/>
      <c r="AB137" s="37"/>
      <c r="AC137" s="37"/>
      <c r="AD137" s="37"/>
      <c r="AE137" s="37"/>
      <c r="AR137" s="188" t="s">
        <v>355</v>
      </c>
      <c r="AT137" s="188" t="s">
        <v>233</v>
      </c>
      <c r="AU137" s="188" t="s">
        <v>88</v>
      </c>
      <c r="AY137" s="20" t="s">
        <v>174</v>
      </c>
      <c r="BE137" s="189">
        <f t="shared" si="14"/>
        <v>0</v>
      </c>
      <c r="BF137" s="189">
        <f t="shared" si="15"/>
        <v>0</v>
      </c>
      <c r="BG137" s="189">
        <f t="shared" si="16"/>
        <v>0</v>
      </c>
      <c r="BH137" s="189">
        <f t="shared" si="17"/>
        <v>0</v>
      </c>
      <c r="BI137" s="189">
        <f t="shared" si="18"/>
        <v>0</v>
      </c>
      <c r="BJ137" s="20" t="s">
        <v>86</v>
      </c>
      <c r="BK137" s="189">
        <f t="shared" si="19"/>
        <v>0</v>
      </c>
      <c r="BL137" s="20" t="s">
        <v>267</v>
      </c>
      <c r="BM137" s="188" t="s">
        <v>1794</v>
      </c>
    </row>
    <row r="138" spans="1:65" s="2" customFormat="1" ht="16.5" customHeight="1">
      <c r="A138" s="37"/>
      <c r="B138" s="38"/>
      <c r="C138" s="218" t="s">
        <v>451</v>
      </c>
      <c r="D138" s="218" t="s">
        <v>233</v>
      </c>
      <c r="E138" s="219" t="s">
        <v>1795</v>
      </c>
      <c r="F138" s="220" t="s">
        <v>1685</v>
      </c>
      <c r="G138" s="221" t="s">
        <v>236</v>
      </c>
      <c r="H138" s="222">
        <v>60</v>
      </c>
      <c r="I138" s="223"/>
      <c r="J138" s="224">
        <f t="shared" si="10"/>
        <v>0</v>
      </c>
      <c r="K138" s="220" t="s">
        <v>19</v>
      </c>
      <c r="L138" s="225"/>
      <c r="M138" s="226" t="s">
        <v>19</v>
      </c>
      <c r="N138" s="227" t="s">
        <v>49</v>
      </c>
      <c r="O138" s="67"/>
      <c r="P138" s="186">
        <f t="shared" si="11"/>
        <v>0</v>
      </c>
      <c r="Q138" s="186">
        <v>0</v>
      </c>
      <c r="R138" s="186">
        <f t="shared" si="12"/>
        <v>0</v>
      </c>
      <c r="S138" s="186">
        <v>0</v>
      </c>
      <c r="T138" s="187">
        <f t="shared" si="13"/>
        <v>0</v>
      </c>
      <c r="U138" s="37"/>
      <c r="V138" s="37"/>
      <c r="W138" s="37"/>
      <c r="X138" s="37"/>
      <c r="Y138" s="37"/>
      <c r="Z138" s="37"/>
      <c r="AA138" s="37"/>
      <c r="AB138" s="37"/>
      <c r="AC138" s="37"/>
      <c r="AD138" s="37"/>
      <c r="AE138" s="37"/>
      <c r="AR138" s="188" t="s">
        <v>355</v>
      </c>
      <c r="AT138" s="188" t="s">
        <v>233</v>
      </c>
      <c r="AU138" s="188" t="s">
        <v>88</v>
      </c>
      <c r="AY138" s="20" t="s">
        <v>174</v>
      </c>
      <c r="BE138" s="189">
        <f t="shared" si="14"/>
        <v>0</v>
      </c>
      <c r="BF138" s="189">
        <f t="shared" si="15"/>
        <v>0</v>
      </c>
      <c r="BG138" s="189">
        <f t="shared" si="16"/>
        <v>0</v>
      </c>
      <c r="BH138" s="189">
        <f t="shared" si="17"/>
        <v>0</v>
      </c>
      <c r="BI138" s="189">
        <f t="shared" si="18"/>
        <v>0</v>
      </c>
      <c r="BJ138" s="20" t="s">
        <v>86</v>
      </c>
      <c r="BK138" s="189">
        <f t="shared" si="19"/>
        <v>0</v>
      </c>
      <c r="BL138" s="20" t="s">
        <v>267</v>
      </c>
      <c r="BM138" s="188" t="s">
        <v>1796</v>
      </c>
    </row>
    <row r="139" spans="1:65" s="2" customFormat="1" ht="16.5" customHeight="1">
      <c r="A139" s="37"/>
      <c r="B139" s="38"/>
      <c r="C139" s="218" t="s">
        <v>458</v>
      </c>
      <c r="D139" s="218" t="s">
        <v>233</v>
      </c>
      <c r="E139" s="219" t="s">
        <v>1797</v>
      </c>
      <c r="F139" s="220" t="s">
        <v>1688</v>
      </c>
      <c r="G139" s="221" t="s">
        <v>236</v>
      </c>
      <c r="H139" s="222">
        <v>470</v>
      </c>
      <c r="I139" s="223"/>
      <c r="J139" s="224">
        <f t="shared" si="10"/>
        <v>0</v>
      </c>
      <c r="K139" s="220" t="s">
        <v>19</v>
      </c>
      <c r="L139" s="225"/>
      <c r="M139" s="226" t="s">
        <v>19</v>
      </c>
      <c r="N139" s="227" t="s">
        <v>49</v>
      </c>
      <c r="O139" s="67"/>
      <c r="P139" s="186">
        <f t="shared" si="11"/>
        <v>0</v>
      </c>
      <c r="Q139" s="186">
        <v>0</v>
      </c>
      <c r="R139" s="186">
        <f t="shared" si="12"/>
        <v>0</v>
      </c>
      <c r="S139" s="186">
        <v>0</v>
      </c>
      <c r="T139" s="187">
        <f t="shared" si="13"/>
        <v>0</v>
      </c>
      <c r="U139" s="37"/>
      <c r="V139" s="37"/>
      <c r="W139" s="37"/>
      <c r="X139" s="37"/>
      <c r="Y139" s="37"/>
      <c r="Z139" s="37"/>
      <c r="AA139" s="37"/>
      <c r="AB139" s="37"/>
      <c r="AC139" s="37"/>
      <c r="AD139" s="37"/>
      <c r="AE139" s="37"/>
      <c r="AR139" s="188" t="s">
        <v>355</v>
      </c>
      <c r="AT139" s="188" t="s">
        <v>233</v>
      </c>
      <c r="AU139" s="188" t="s">
        <v>88</v>
      </c>
      <c r="AY139" s="20" t="s">
        <v>174</v>
      </c>
      <c r="BE139" s="189">
        <f t="shared" si="14"/>
        <v>0</v>
      </c>
      <c r="BF139" s="189">
        <f t="shared" si="15"/>
        <v>0</v>
      </c>
      <c r="BG139" s="189">
        <f t="shared" si="16"/>
        <v>0</v>
      </c>
      <c r="BH139" s="189">
        <f t="shared" si="17"/>
        <v>0</v>
      </c>
      <c r="BI139" s="189">
        <f t="shared" si="18"/>
        <v>0</v>
      </c>
      <c r="BJ139" s="20" t="s">
        <v>86</v>
      </c>
      <c r="BK139" s="189">
        <f t="shared" si="19"/>
        <v>0</v>
      </c>
      <c r="BL139" s="20" t="s">
        <v>267</v>
      </c>
      <c r="BM139" s="188" t="s">
        <v>1798</v>
      </c>
    </row>
    <row r="140" spans="1:65" s="2" customFormat="1" ht="16.5" customHeight="1">
      <c r="A140" s="37"/>
      <c r="B140" s="38"/>
      <c r="C140" s="218" t="s">
        <v>463</v>
      </c>
      <c r="D140" s="218" t="s">
        <v>233</v>
      </c>
      <c r="E140" s="219" t="s">
        <v>1799</v>
      </c>
      <c r="F140" s="220" t="s">
        <v>1800</v>
      </c>
      <c r="G140" s="221" t="s">
        <v>236</v>
      </c>
      <c r="H140" s="222">
        <v>70</v>
      </c>
      <c r="I140" s="223"/>
      <c r="J140" s="224">
        <f t="shared" si="10"/>
        <v>0</v>
      </c>
      <c r="K140" s="220" t="s">
        <v>19</v>
      </c>
      <c r="L140" s="225"/>
      <c r="M140" s="226" t="s">
        <v>19</v>
      </c>
      <c r="N140" s="227" t="s">
        <v>49</v>
      </c>
      <c r="O140" s="67"/>
      <c r="P140" s="186">
        <f t="shared" si="11"/>
        <v>0</v>
      </c>
      <c r="Q140" s="186">
        <v>0</v>
      </c>
      <c r="R140" s="186">
        <f t="shared" si="12"/>
        <v>0</v>
      </c>
      <c r="S140" s="186">
        <v>0</v>
      </c>
      <c r="T140" s="187">
        <f t="shared" si="13"/>
        <v>0</v>
      </c>
      <c r="U140" s="37"/>
      <c r="V140" s="37"/>
      <c r="W140" s="37"/>
      <c r="X140" s="37"/>
      <c r="Y140" s="37"/>
      <c r="Z140" s="37"/>
      <c r="AA140" s="37"/>
      <c r="AB140" s="37"/>
      <c r="AC140" s="37"/>
      <c r="AD140" s="37"/>
      <c r="AE140" s="37"/>
      <c r="AR140" s="188" t="s">
        <v>355</v>
      </c>
      <c r="AT140" s="188" t="s">
        <v>233</v>
      </c>
      <c r="AU140" s="188" t="s">
        <v>88</v>
      </c>
      <c r="AY140" s="20" t="s">
        <v>174</v>
      </c>
      <c r="BE140" s="189">
        <f t="shared" si="14"/>
        <v>0</v>
      </c>
      <c r="BF140" s="189">
        <f t="shared" si="15"/>
        <v>0</v>
      </c>
      <c r="BG140" s="189">
        <f t="shared" si="16"/>
        <v>0</v>
      </c>
      <c r="BH140" s="189">
        <f t="shared" si="17"/>
        <v>0</v>
      </c>
      <c r="BI140" s="189">
        <f t="shared" si="18"/>
        <v>0</v>
      </c>
      <c r="BJ140" s="20" t="s">
        <v>86</v>
      </c>
      <c r="BK140" s="189">
        <f t="shared" si="19"/>
        <v>0</v>
      </c>
      <c r="BL140" s="20" t="s">
        <v>267</v>
      </c>
      <c r="BM140" s="188" t="s">
        <v>1801</v>
      </c>
    </row>
    <row r="141" spans="1:65" s="2" customFormat="1" ht="16.5" customHeight="1">
      <c r="A141" s="37"/>
      <c r="B141" s="38"/>
      <c r="C141" s="218" t="s">
        <v>469</v>
      </c>
      <c r="D141" s="218" t="s">
        <v>233</v>
      </c>
      <c r="E141" s="219" t="s">
        <v>1802</v>
      </c>
      <c r="F141" s="220" t="s">
        <v>1803</v>
      </c>
      <c r="G141" s="221" t="s">
        <v>236</v>
      </c>
      <c r="H141" s="222">
        <v>50</v>
      </c>
      <c r="I141" s="223"/>
      <c r="J141" s="224">
        <f t="shared" si="10"/>
        <v>0</v>
      </c>
      <c r="K141" s="220" t="s">
        <v>19</v>
      </c>
      <c r="L141" s="225"/>
      <c r="M141" s="226" t="s">
        <v>19</v>
      </c>
      <c r="N141" s="227" t="s">
        <v>49</v>
      </c>
      <c r="O141" s="67"/>
      <c r="P141" s="186">
        <f t="shared" si="11"/>
        <v>0</v>
      </c>
      <c r="Q141" s="186">
        <v>0</v>
      </c>
      <c r="R141" s="186">
        <f t="shared" si="12"/>
        <v>0</v>
      </c>
      <c r="S141" s="186">
        <v>0</v>
      </c>
      <c r="T141" s="187">
        <f t="shared" si="13"/>
        <v>0</v>
      </c>
      <c r="U141" s="37"/>
      <c r="V141" s="37"/>
      <c r="W141" s="37"/>
      <c r="X141" s="37"/>
      <c r="Y141" s="37"/>
      <c r="Z141" s="37"/>
      <c r="AA141" s="37"/>
      <c r="AB141" s="37"/>
      <c r="AC141" s="37"/>
      <c r="AD141" s="37"/>
      <c r="AE141" s="37"/>
      <c r="AR141" s="188" t="s">
        <v>355</v>
      </c>
      <c r="AT141" s="188" t="s">
        <v>233</v>
      </c>
      <c r="AU141" s="188" t="s">
        <v>88</v>
      </c>
      <c r="AY141" s="20" t="s">
        <v>174</v>
      </c>
      <c r="BE141" s="189">
        <f t="shared" si="14"/>
        <v>0</v>
      </c>
      <c r="BF141" s="189">
        <f t="shared" si="15"/>
        <v>0</v>
      </c>
      <c r="BG141" s="189">
        <f t="shared" si="16"/>
        <v>0</v>
      </c>
      <c r="BH141" s="189">
        <f t="shared" si="17"/>
        <v>0</v>
      </c>
      <c r="BI141" s="189">
        <f t="shared" si="18"/>
        <v>0</v>
      </c>
      <c r="BJ141" s="20" t="s">
        <v>86</v>
      </c>
      <c r="BK141" s="189">
        <f t="shared" si="19"/>
        <v>0</v>
      </c>
      <c r="BL141" s="20" t="s">
        <v>267</v>
      </c>
      <c r="BM141" s="188" t="s">
        <v>1804</v>
      </c>
    </row>
    <row r="142" spans="1:65" s="2" customFormat="1" ht="16.5" customHeight="1">
      <c r="A142" s="37"/>
      <c r="B142" s="38"/>
      <c r="C142" s="218" t="s">
        <v>477</v>
      </c>
      <c r="D142" s="218" t="s">
        <v>233</v>
      </c>
      <c r="E142" s="219" t="s">
        <v>1805</v>
      </c>
      <c r="F142" s="220" t="s">
        <v>1806</v>
      </c>
      <c r="G142" s="221" t="s">
        <v>989</v>
      </c>
      <c r="H142" s="222">
        <v>6</v>
      </c>
      <c r="I142" s="223"/>
      <c r="J142" s="224">
        <f t="shared" si="10"/>
        <v>0</v>
      </c>
      <c r="K142" s="220" t="s">
        <v>19</v>
      </c>
      <c r="L142" s="225"/>
      <c r="M142" s="226" t="s">
        <v>19</v>
      </c>
      <c r="N142" s="227" t="s">
        <v>49</v>
      </c>
      <c r="O142" s="67"/>
      <c r="P142" s="186">
        <f t="shared" si="11"/>
        <v>0</v>
      </c>
      <c r="Q142" s="186">
        <v>0</v>
      </c>
      <c r="R142" s="186">
        <f t="shared" si="12"/>
        <v>0</v>
      </c>
      <c r="S142" s="186">
        <v>0</v>
      </c>
      <c r="T142" s="187">
        <f t="shared" si="13"/>
        <v>0</v>
      </c>
      <c r="U142" s="37"/>
      <c r="V142" s="37"/>
      <c r="W142" s="37"/>
      <c r="X142" s="37"/>
      <c r="Y142" s="37"/>
      <c r="Z142" s="37"/>
      <c r="AA142" s="37"/>
      <c r="AB142" s="37"/>
      <c r="AC142" s="37"/>
      <c r="AD142" s="37"/>
      <c r="AE142" s="37"/>
      <c r="AR142" s="188" t="s">
        <v>355</v>
      </c>
      <c r="AT142" s="188" t="s">
        <v>233</v>
      </c>
      <c r="AU142" s="188" t="s">
        <v>88</v>
      </c>
      <c r="AY142" s="20" t="s">
        <v>174</v>
      </c>
      <c r="BE142" s="189">
        <f t="shared" si="14"/>
        <v>0</v>
      </c>
      <c r="BF142" s="189">
        <f t="shared" si="15"/>
        <v>0</v>
      </c>
      <c r="BG142" s="189">
        <f t="shared" si="16"/>
        <v>0</v>
      </c>
      <c r="BH142" s="189">
        <f t="shared" si="17"/>
        <v>0</v>
      </c>
      <c r="BI142" s="189">
        <f t="shared" si="18"/>
        <v>0</v>
      </c>
      <c r="BJ142" s="20" t="s">
        <v>86</v>
      </c>
      <c r="BK142" s="189">
        <f t="shared" si="19"/>
        <v>0</v>
      </c>
      <c r="BL142" s="20" t="s">
        <v>267</v>
      </c>
      <c r="BM142" s="188" t="s">
        <v>1807</v>
      </c>
    </row>
    <row r="143" spans="1:65" s="2" customFormat="1" ht="16.5" customHeight="1">
      <c r="A143" s="37"/>
      <c r="B143" s="38"/>
      <c r="C143" s="218" t="s">
        <v>482</v>
      </c>
      <c r="D143" s="218" t="s">
        <v>233</v>
      </c>
      <c r="E143" s="219" t="s">
        <v>1808</v>
      </c>
      <c r="F143" s="220" t="s">
        <v>1809</v>
      </c>
      <c r="G143" s="221" t="s">
        <v>989</v>
      </c>
      <c r="H143" s="222">
        <v>6</v>
      </c>
      <c r="I143" s="223"/>
      <c r="J143" s="224">
        <f t="shared" si="10"/>
        <v>0</v>
      </c>
      <c r="K143" s="220" t="s">
        <v>19</v>
      </c>
      <c r="L143" s="225"/>
      <c r="M143" s="226" t="s">
        <v>19</v>
      </c>
      <c r="N143" s="227" t="s">
        <v>49</v>
      </c>
      <c r="O143" s="67"/>
      <c r="P143" s="186">
        <f t="shared" si="11"/>
        <v>0</v>
      </c>
      <c r="Q143" s="186">
        <v>0</v>
      </c>
      <c r="R143" s="186">
        <f t="shared" si="12"/>
        <v>0</v>
      </c>
      <c r="S143" s="186">
        <v>0</v>
      </c>
      <c r="T143" s="187">
        <f t="shared" si="13"/>
        <v>0</v>
      </c>
      <c r="U143" s="37"/>
      <c r="V143" s="37"/>
      <c r="W143" s="37"/>
      <c r="X143" s="37"/>
      <c r="Y143" s="37"/>
      <c r="Z143" s="37"/>
      <c r="AA143" s="37"/>
      <c r="AB143" s="37"/>
      <c r="AC143" s="37"/>
      <c r="AD143" s="37"/>
      <c r="AE143" s="37"/>
      <c r="AR143" s="188" t="s">
        <v>355</v>
      </c>
      <c r="AT143" s="188" t="s">
        <v>233</v>
      </c>
      <c r="AU143" s="188" t="s">
        <v>88</v>
      </c>
      <c r="AY143" s="20" t="s">
        <v>174</v>
      </c>
      <c r="BE143" s="189">
        <f t="shared" si="14"/>
        <v>0</v>
      </c>
      <c r="BF143" s="189">
        <f t="shared" si="15"/>
        <v>0</v>
      </c>
      <c r="BG143" s="189">
        <f t="shared" si="16"/>
        <v>0</v>
      </c>
      <c r="BH143" s="189">
        <f t="shared" si="17"/>
        <v>0</v>
      </c>
      <c r="BI143" s="189">
        <f t="shared" si="18"/>
        <v>0</v>
      </c>
      <c r="BJ143" s="20" t="s">
        <v>86</v>
      </c>
      <c r="BK143" s="189">
        <f t="shared" si="19"/>
        <v>0</v>
      </c>
      <c r="BL143" s="20" t="s">
        <v>267</v>
      </c>
      <c r="BM143" s="188" t="s">
        <v>1810</v>
      </c>
    </row>
    <row r="144" spans="1:65" s="2" customFormat="1" ht="16.5" customHeight="1">
      <c r="A144" s="37"/>
      <c r="B144" s="38"/>
      <c r="C144" s="218" t="s">
        <v>485</v>
      </c>
      <c r="D144" s="218" t="s">
        <v>233</v>
      </c>
      <c r="E144" s="219" t="s">
        <v>1811</v>
      </c>
      <c r="F144" s="220" t="s">
        <v>1812</v>
      </c>
      <c r="G144" s="221" t="s">
        <v>989</v>
      </c>
      <c r="H144" s="222">
        <v>6</v>
      </c>
      <c r="I144" s="223"/>
      <c r="J144" s="224">
        <f t="shared" si="10"/>
        <v>0</v>
      </c>
      <c r="K144" s="220" t="s">
        <v>19</v>
      </c>
      <c r="L144" s="225"/>
      <c r="M144" s="226" t="s">
        <v>19</v>
      </c>
      <c r="N144" s="227" t="s">
        <v>49</v>
      </c>
      <c r="O144" s="67"/>
      <c r="P144" s="186">
        <f t="shared" si="11"/>
        <v>0</v>
      </c>
      <c r="Q144" s="186">
        <v>0</v>
      </c>
      <c r="R144" s="186">
        <f t="shared" si="12"/>
        <v>0</v>
      </c>
      <c r="S144" s="186">
        <v>0</v>
      </c>
      <c r="T144" s="187">
        <f t="shared" si="13"/>
        <v>0</v>
      </c>
      <c r="U144" s="37"/>
      <c r="V144" s="37"/>
      <c r="W144" s="37"/>
      <c r="X144" s="37"/>
      <c r="Y144" s="37"/>
      <c r="Z144" s="37"/>
      <c r="AA144" s="37"/>
      <c r="AB144" s="37"/>
      <c r="AC144" s="37"/>
      <c r="AD144" s="37"/>
      <c r="AE144" s="37"/>
      <c r="AR144" s="188" t="s">
        <v>355</v>
      </c>
      <c r="AT144" s="188" t="s">
        <v>233</v>
      </c>
      <c r="AU144" s="188" t="s">
        <v>88</v>
      </c>
      <c r="AY144" s="20" t="s">
        <v>174</v>
      </c>
      <c r="BE144" s="189">
        <f t="shared" si="14"/>
        <v>0</v>
      </c>
      <c r="BF144" s="189">
        <f t="shared" si="15"/>
        <v>0</v>
      </c>
      <c r="BG144" s="189">
        <f t="shared" si="16"/>
        <v>0</v>
      </c>
      <c r="BH144" s="189">
        <f t="shared" si="17"/>
        <v>0</v>
      </c>
      <c r="BI144" s="189">
        <f t="shared" si="18"/>
        <v>0</v>
      </c>
      <c r="BJ144" s="20" t="s">
        <v>86</v>
      </c>
      <c r="BK144" s="189">
        <f t="shared" si="19"/>
        <v>0</v>
      </c>
      <c r="BL144" s="20" t="s">
        <v>267</v>
      </c>
      <c r="BM144" s="188" t="s">
        <v>1813</v>
      </c>
    </row>
    <row r="145" spans="1:65" s="2" customFormat="1" ht="16.5" customHeight="1">
      <c r="A145" s="37"/>
      <c r="B145" s="38"/>
      <c r="C145" s="218" t="s">
        <v>487</v>
      </c>
      <c r="D145" s="218" t="s">
        <v>233</v>
      </c>
      <c r="E145" s="219" t="s">
        <v>1814</v>
      </c>
      <c r="F145" s="220" t="s">
        <v>1815</v>
      </c>
      <c r="G145" s="221" t="s">
        <v>989</v>
      </c>
      <c r="H145" s="222">
        <v>6</v>
      </c>
      <c r="I145" s="223"/>
      <c r="J145" s="224">
        <f t="shared" si="10"/>
        <v>0</v>
      </c>
      <c r="K145" s="220" t="s">
        <v>19</v>
      </c>
      <c r="L145" s="225"/>
      <c r="M145" s="226" t="s">
        <v>19</v>
      </c>
      <c r="N145" s="227" t="s">
        <v>49</v>
      </c>
      <c r="O145" s="67"/>
      <c r="P145" s="186">
        <f t="shared" si="11"/>
        <v>0</v>
      </c>
      <c r="Q145" s="186">
        <v>0</v>
      </c>
      <c r="R145" s="186">
        <f t="shared" si="12"/>
        <v>0</v>
      </c>
      <c r="S145" s="186">
        <v>0</v>
      </c>
      <c r="T145" s="187">
        <f t="shared" si="13"/>
        <v>0</v>
      </c>
      <c r="U145" s="37"/>
      <c r="V145" s="37"/>
      <c r="W145" s="37"/>
      <c r="X145" s="37"/>
      <c r="Y145" s="37"/>
      <c r="Z145" s="37"/>
      <c r="AA145" s="37"/>
      <c r="AB145" s="37"/>
      <c r="AC145" s="37"/>
      <c r="AD145" s="37"/>
      <c r="AE145" s="37"/>
      <c r="AR145" s="188" t="s">
        <v>355</v>
      </c>
      <c r="AT145" s="188" t="s">
        <v>233</v>
      </c>
      <c r="AU145" s="188" t="s">
        <v>88</v>
      </c>
      <c r="AY145" s="20" t="s">
        <v>174</v>
      </c>
      <c r="BE145" s="189">
        <f t="shared" si="14"/>
        <v>0</v>
      </c>
      <c r="BF145" s="189">
        <f t="shared" si="15"/>
        <v>0</v>
      </c>
      <c r="BG145" s="189">
        <f t="shared" si="16"/>
        <v>0</v>
      </c>
      <c r="BH145" s="189">
        <f t="shared" si="17"/>
        <v>0</v>
      </c>
      <c r="BI145" s="189">
        <f t="shared" si="18"/>
        <v>0</v>
      </c>
      <c r="BJ145" s="20" t="s">
        <v>86</v>
      </c>
      <c r="BK145" s="189">
        <f t="shared" si="19"/>
        <v>0</v>
      </c>
      <c r="BL145" s="20" t="s">
        <v>267</v>
      </c>
      <c r="BM145" s="188" t="s">
        <v>1816</v>
      </c>
    </row>
    <row r="146" spans="1:65" s="2" customFormat="1" ht="16.5" customHeight="1">
      <c r="A146" s="37"/>
      <c r="B146" s="38"/>
      <c r="C146" s="218" t="s">
        <v>492</v>
      </c>
      <c r="D146" s="218" t="s">
        <v>233</v>
      </c>
      <c r="E146" s="219" t="s">
        <v>1817</v>
      </c>
      <c r="F146" s="220" t="s">
        <v>1818</v>
      </c>
      <c r="G146" s="221" t="s">
        <v>989</v>
      </c>
      <c r="H146" s="222">
        <v>6</v>
      </c>
      <c r="I146" s="223"/>
      <c r="J146" s="224">
        <f t="shared" si="10"/>
        <v>0</v>
      </c>
      <c r="K146" s="220" t="s">
        <v>19</v>
      </c>
      <c r="L146" s="225"/>
      <c r="M146" s="226" t="s">
        <v>19</v>
      </c>
      <c r="N146" s="227" t="s">
        <v>49</v>
      </c>
      <c r="O146" s="67"/>
      <c r="P146" s="186">
        <f t="shared" si="11"/>
        <v>0</v>
      </c>
      <c r="Q146" s="186">
        <v>0</v>
      </c>
      <c r="R146" s="186">
        <f t="shared" si="12"/>
        <v>0</v>
      </c>
      <c r="S146" s="186">
        <v>0</v>
      </c>
      <c r="T146" s="187">
        <f t="shared" si="13"/>
        <v>0</v>
      </c>
      <c r="U146" s="37"/>
      <c r="V146" s="37"/>
      <c r="W146" s="37"/>
      <c r="X146" s="37"/>
      <c r="Y146" s="37"/>
      <c r="Z146" s="37"/>
      <c r="AA146" s="37"/>
      <c r="AB146" s="37"/>
      <c r="AC146" s="37"/>
      <c r="AD146" s="37"/>
      <c r="AE146" s="37"/>
      <c r="AR146" s="188" t="s">
        <v>355</v>
      </c>
      <c r="AT146" s="188" t="s">
        <v>233</v>
      </c>
      <c r="AU146" s="188" t="s">
        <v>88</v>
      </c>
      <c r="AY146" s="20" t="s">
        <v>174</v>
      </c>
      <c r="BE146" s="189">
        <f t="shared" si="14"/>
        <v>0</v>
      </c>
      <c r="BF146" s="189">
        <f t="shared" si="15"/>
        <v>0</v>
      </c>
      <c r="BG146" s="189">
        <f t="shared" si="16"/>
        <v>0</v>
      </c>
      <c r="BH146" s="189">
        <f t="shared" si="17"/>
        <v>0</v>
      </c>
      <c r="BI146" s="189">
        <f t="shared" si="18"/>
        <v>0</v>
      </c>
      <c r="BJ146" s="20" t="s">
        <v>86</v>
      </c>
      <c r="BK146" s="189">
        <f t="shared" si="19"/>
        <v>0</v>
      </c>
      <c r="BL146" s="20" t="s">
        <v>267</v>
      </c>
      <c r="BM146" s="188" t="s">
        <v>1819</v>
      </c>
    </row>
    <row r="147" spans="1:65" s="2" customFormat="1" ht="16.5" customHeight="1">
      <c r="A147" s="37"/>
      <c r="B147" s="38"/>
      <c r="C147" s="218" t="s">
        <v>499</v>
      </c>
      <c r="D147" s="218" t="s">
        <v>233</v>
      </c>
      <c r="E147" s="219" t="s">
        <v>1820</v>
      </c>
      <c r="F147" s="220" t="s">
        <v>1812</v>
      </c>
      <c r="G147" s="221" t="s">
        <v>989</v>
      </c>
      <c r="H147" s="222">
        <v>6</v>
      </c>
      <c r="I147" s="223"/>
      <c r="J147" s="224">
        <f t="shared" si="10"/>
        <v>0</v>
      </c>
      <c r="K147" s="220" t="s">
        <v>19</v>
      </c>
      <c r="L147" s="225"/>
      <c r="M147" s="226" t="s">
        <v>19</v>
      </c>
      <c r="N147" s="227" t="s">
        <v>49</v>
      </c>
      <c r="O147" s="67"/>
      <c r="P147" s="186">
        <f t="shared" si="11"/>
        <v>0</v>
      </c>
      <c r="Q147" s="186">
        <v>0</v>
      </c>
      <c r="R147" s="186">
        <f t="shared" si="12"/>
        <v>0</v>
      </c>
      <c r="S147" s="186">
        <v>0</v>
      </c>
      <c r="T147" s="187">
        <f t="shared" si="13"/>
        <v>0</v>
      </c>
      <c r="U147" s="37"/>
      <c r="V147" s="37"/>
      <c r="W147" s="37"/>
      <c r="X147" s="37"/>
      <c r="Y147" s="37"/>
      <c r="Z147" s="37"/>
      <c r="AA147" s="37"/>
      <c r="AB147" s="37"/>
      <c r="AC147" s="37"/>
      <c r="AD147" s="37"/>
      <c r="AE147" s="37"/>
      <c r="AR147" s="188" t="s">
        <v>355</v>
      </c>
      <c r="AT147" s="188" t="s">
        <v>233</v>
      </c>
      <c r="AU147" s="188" t="s">
        <v>88</v>
      </c>
      <c r="AY147" s="20" t="s">
        <v>174</v>
      </c>
      <c r="BE147" s="189">
        <f t="shared" si="14"/>
        <v>0</v>
      </c>
      <c r="BF147" s="189">
        <f t="shared" si="15"/>
        <v>0</v>
      </c>
      <c r="BG147" s="189">
        <f t="shared" si="16"/>
        <v>0</v>
      </c>
      <c r="BH147" s="189">
        <f t="shared" si="17"/>
        <v>0</v>
      </c>
      <c r="BI147" s="189">
        <f t="shared" si="18"/>
        <v>0</v>
      </c>
      <c r="BJ147" s="20" t="s">
        <v>86</v>
      </c>
      <c r="BK147" s="189">
        <f t="shared" si="19"/>
        <v>0</v>
      </c>
      <c r="BL147" s="20" t="s">
        <v>267</v>
      </c>
      <c r="BM147" s="188" t="s">
        <v>1821</v>
      </c>
    </row>
    <row r="148" spans="1:65" s="2" customFormat="1" ht="16.5" customHeight="1">
      <c r="A148" s="37"/>
      <c r="B148" s="38"/>
      <c r="C148" s="218" t="s">
        <v>504</v>
      </c>
      <c r="D148" s="218" t="s">
        <v>233</v>
      </c>
      <c r="E148" s="219" t="s">
        <v>1822</v>
      </c>
      <c r="F148" s="220" t="s">
        <v>1823</v>
      </c>
      <c r="G148" s="221" t="s">
        <v>989</v>
      </c>
      <c r="H148" s="222">
        <v>2</v>
      </c>
      <c r="I148" s="223"/>
      <c r="J148" s="224">
        <f t="shared" si="10"/>
        <v>0</v>
      </c>
      <c r="K148" s="220" t="s">
        <v>19</v>
      </c>
      <c r="L148" s="225"/>
      <c r="M148" s="226" t="s">
        <v>19</v>
      </c>
      <c r="N148" s="227" t="s">
        <v>49</v>
      </c>
      <c r="O148" s="67"/>
      <c r="P148" s="186">
        <f t="shared" si="11"/>
        <v>0</v>
      </c>
      <c r="Q148" s="186">
        <v>0</v>
      </c>
      <c r="R148" s="186">
        <f t="shared" si="12"/>
        <v>0</v>
      </c>
      <c r="S148" s="186">
        <v>0</v>
      </c>
      <c r="T148" s="187">
        <f t="shared" si="13"/>
        <v>0</v>
      </c>
      <c r="U148" s="37"/>
      <c r="V148" s="37"/>
      <c r="W148" s="37"/>
      <c r="X148" s="37"/>
      <c r="Y148" s="37"/>
      <c r="Z148" s="37"/>
      <c r="AA148" s="37"/>
      <c r="AB148" s="37"/>
      <c r="AC148" s="37"/>
      <c r="AD148" s="37"/>
      <c r="AE148" s="37"/>
      <c r="AR148" s="188" t="s">
        <v>355</v>
      </c>
      <c r="AT148" s="188" t="s">
        <v>233</v>
      </c>
      <c r="AU148" s="188" t="s">
        <v>88</v>
      </c>
      <c r="AY148" s="20" t="s">
        <v>174</v>
      </c>
      <c r="BE148" s="189">
        <f t="shared" si="14"/>
        <v>0</v>
      </c>
      <c r="BF148" s="189">
        <f t="shared" si="15"/>
        <v>0</v>
      </c>
      <c r="BG148" s="189">
        <f t="shared" si="16"/>
        <v>0</v>
      </c>
      <c r="BH148" s="189">
        <f t="shared" si="17"/>
        <v>0</v>
      </c>
      <c r="BI148" s="189">
        <f t="shared" si="18"/>
        <v>0</v>
      </c>
      <c r="BJ148" s="20" t="s">
        <v>86</v>
      </c>
      <c r="BK148" s="189">
        <f t="shared" si="19"/>
        <v>0</v>
      </c>
      <c r="BL148" s="20" t="s">
        <v>267</v>
      </c>
      <c r="BM148" s="188" t="s">
        <v>1824</v>
      </c>
    </row>
    <row r="149" spans="1:65" s="2" customFormat="1" ht="16.5" customHeight="1">
      <c r="A149" s="37"/>
      <c r="B149" s="38"/>
      <c r="C149" s="218" t="s">
        <v>509</v>
      </c>
      <c r="D149" s="218" t="s">
        <v>233</v>
      </c>
      <c r="E149" s="219" t="s">
        <v>1825</v>
      </c>
      <c r="F149" s="220" t="s">
        <v>1809</v>
      </c>
      <c r="G149" s="221" t="s">
        <v>989</v>
      </c>
      <c r="H149" s="222">
        <v>2</v>
      </c>
      <c r="I149" s="223"/>
      <c r="J149" s="224">
        <f t="shared" si="10"/>
        <v>0</v>
      </c>
      <c r="K149" s="220" t="s">
        <v>19</v>
      </c>
      <c r="L149" s="225"/>
      <c r="M149" s="226" t="s">
        <v>19</v>
      </c>
      <c r="N149" s="227" t="s">
        <v>49</v>
      </c>
      <c r="O149" s="67"/>
      <c r="P149" s="186">
        <f t="shared" si="11"/>
        <v>0</v>
      </c>
      <c r="Q149" s="186">
        <v>0</v>
      </c>
      <c r="R149" s="186">
        <f t="shared" si="12"/>
        <v>0</v>
      </c>
      <c r="S149" s="186">
        <v>0</v>
      </c>
      <c r="T149" s="187">
        <f t="shared" si="13"/>
        <v>0</v>
      </c>
      <c r="U149" s="37"/>
      <c r="V149" s="37"/>
      <c r="W149" s="37"/>
      <c r="X149" s="37"/>
      <c r="Y149" s="37"/>
      <c r="Z149" s="37"/>
      <c r="AA149" s="37"/>
      <c r="AB149" s="37"/>
      <c r="AC149" s="37"/>
      <c r="AD149" s="37"/>
      <c r="AE149" s="37"/>
      <c r="AR149" s="188" t="s">
        <v>355</v>
      </c>
      <c r="AT149" s="188" t="s">
        <v>233</v>
      </c>
      <c r="AU149" s="188" t="s">
        <v>88</v>
      </c>
      <c r="AY149" s="20" t="s">
        <v>174</v>
      </c>
      <c r="BE149" s="189">
        <f t="shared" si="14"/>
        <v>0</v>
      </c>
      <c r="BF149" s="189">
        <f t="shared" si="15"/>
        <v>0</v>
      </c>
      <c r="BG149" s="189">
        <f t="shared" si="16"/>
        <v>0</v>
      </c>
      <c r="BH149" s="189">
        <f t="shared" si="17"/>
        <v>0</v>
      </c>
      <c r="BI149" s="189">
        <f t="shared" si="18"/>
        <v>0</v>
      </c>
      <c r="BJ149" s="20" t="s">
        <v>86</v>
      </c>
      <c r="BK149" s="189">
        <f t="shared" si="19"/>
        <v>0</v>
      </c>
      <c r="BL149" s="20" t="s">
        <v>267</v>
      </c>
      <c r="BM149" s="188" t="s">
        <v>1826</v>
      </c>
    </row>
    <row r="150" spans="1:65" s="2" customFormat="1" ht="16.5" customHeight="1">
      <c r="A150" s="37"/>
      <c r="B150" s="38"/>
      <c r="C150" s="218" t="s">
        <v>515</v>
      </c>
      <c r="D150" s="218" t="s">
        <v>233</v>
      </c>
      <c r="E150" s="219" t="s">
        <v>1820</v>
      </c>
      <c r="F150" s="220" t="s">
        <v>1812</v>
      </c>
      <c r="G150" s="221" t="s">
        <v>989</v>
      </c>
      <c r="H150" s="222">
        <v>2</v>
      </c>
      <c r="I150" s="223"/>
      <c r="J150" s="224">
        <f t="shared" si="10"/>
        <v>0</v>
      </c>
      <c r="K150" s="220" t="s">
        <v>19</v>
      </c>
      <c r="L150" s="225"/>
      <c r="M150" s="226" t="s">
        <v>19</v>
      </c>
      <c r="N150" s="227" t="s">
        <v>49</v>
      </c>
      <c r="O150" s="67"/>
      <c r="P150" s="186">
        <f t="shared" si="11"/>
        <v>0</v>
      </c>
      <c r="Q150" s="186">
        <v>0</v>
      </c>
      <c r="R150" s="186">
        <f t="shared" si="12"/>
        <v>0</v>
      </c>
      <c r="S150" s="186">
        <v>0</v>
      </c>
      <c r="T150" s="187">
        <f t="shared" si="13"/>
        <v>0</v>
      </c>
      <c r="U150" s="37"/>
      <c r="V150" s="37"/>
      <c r="W150" s="37"/>
      <c r="X150" s="37"/>
      <c r="Y150" s="37"/>
      <c r="Z150" s="37"/>
      <c r="AA150" s="37"/>
      <c r="AB150" s="37"/>
      <c r="AC150" s="37"/>
      <c r="AD150" s="37"/>
      <c r="AE150" s="37"/>
      <c r="AR150" s="188" t="s">
        <v>355</v>
      </c>
      <c r="AT150" s="188" t="s">
        <v>233</v>
      </c>
      <c r="AU150" s="188" t="s">
        <v>88</v>
      </c>
      <c r="AY150" s="20" t="s">
        <v>174</v>
      </c>
      <c r="BE150" s="189">
        <f t="shared" si="14"/>
        <v>0</v>
      </c>
      <c r="BF150" s="189">
        <f t="shared" si="15"/>
        <v>0</v>
      </c>
      <c r="BG150" s="189">
        <f t="shared" si="16"/>
        <v>0</v>
      </c>
      <c r="BH150" s="189">
        <f t="shared" si="17"/>
        <v>0</v>
      </c>
      <c r="BI150" s="189">
        <f t="shared" si="18"/>
        <v>0</v>
      </c>
      <c r="BJ150" s="20" t="s">
        <v>86</v>
      </c>
      <c r="BK150" s="189">
        <f t="shared" si="19"/>
        <v>0</v>
      </c>
      <c r="BL150" s="20" t="s">
        <v>267</v>
      </c>
      <c r="BM150" s="188" t="s">
        <v>1827</v>
      </c>
    </row>
    <row r="151" spans="1:65" s="2" customFormat="1" ht="16.5" customHeight="1">
      <c r="A151" s="37"/>
      <c r="B151" s="38"/>
      <c r="C151" s="218" t="s">
        <v>520</v>
      </c>
      <c r="D151" s="218" t="s">
        <v>233</v>
      </c>
      <c r="E151" s="219" t="s">
        <v>1828</v>
      </c>
      <c r="F151" s="220" t="s">
        <v>1829</v>
      </c>
      <c r="G151" s="221" t="s">
        <v>989</v>
      </c>
      <c r="H151" s="222">
        <v>2</v>
      </c>
      <c r="I151" s="223"/>
      <c r="J151" s="224">
        <f t="shared" si="10"/>
        <v>0</v>
      </c>
      <c r="K151" s="220" t="s">
        <v>19</v>
      </c>
      <c r="L151" s="225"/>
      <c r="M151" s="226" t="s">
        <v>19</v>
      </c>
      <c r="N151" s="227" t="s">
        <v>49</v>
      </c>
      <c r="O151" s="67"/>
      <c r="P151" s="186">
        <f t="shared" si="11"/>
        <v>0</v>
      </c>
      <c r="Q151" s="186">
        <v>0</v>
      </c>
      <c r="R151" s="186">
        <f t="shared" si="12"/>
        <v>0</v>
      </c>
      <c r="S151" s="186">
        <v>0</v>
      </c>
      <c r="T151" s="187">
        <f t="shared" si="13"/>
        <v>0</v>
      </c>
      <c r="U151" s="37"/>
      <c r="V151" s="37"/>
      <c r="W151" s="37"/>
      <c r="X151" s="37"/>
      <c r="Y151" s="37"/>
      <c r="Z151" s="37"/>
      <c r="AA151" s="37"/>
      <c r="AB151" s="37"/>
      <c r="AC151" s="37"/>
      <c r="AD151" s="37"/>
      <c r="AE151" s="37"/>
      <c r="AR151" s="188" t="s">
        <v>355</v>
      </c>
      <c r="AT151" s="188" t="s">
        <v>233</v>
      </c>
      <c r="AU151" s="188" t="s">
        <v>88</v>
      </c>
      <c r="AY151" s="20" t="s">
        <v>174</v>
      </c>
      <c r="BE151" s="189">
        <f t="shared" si="14"/>
        <v>0</v>
      </c>
      <c r="BF151" s="189">
        <f t="shared" si="15"/>
        <v>0</v>
      </c>
      <c r="BG151" s="189">
        <f t="shared" si="16"/>
        <v>0</v>
      </c>
      <c r="BH151" s="189">
        <f t="shared" si="17"/>
        <v>0</v>
      </c>
      <c r="BI151" s="189">
        <f t="shared" si="18"/>
        <v>0</v>
      </c>
      <c r="BJ151" s="20" t="s">
        <v>86</v>
      </c>
      <c r="BK151" s="189">
        <f t="shared" si="19"/>
        <v>0</v>
      </c>
      <c r="BL151" s="20" t="s">
        <v>267</v>
      </c>
      <c r="BM151" s="188" t="s">
        <v>1830</v>
      </c>
    </row>
    <row r="152" spans="1:65" s="2" customFormat="1" ht="16.5" customHeight="1">
      <c r="A152" s="37"/>
      <c r="B152" s="38"/>
      <c r="C152" s="218" t="s">
        <v>526</v>
      </c>
      <c r="D152" s="218" t="s">
        <v>233</v>
      </c>
      <c r="E152" s="219" t="s">
        <v>1831</v>
      </c>
      <c r="F152" s="220" t="s">
        <v>1809</v>
      </c>
      <c r="G152" s="221" t="s">
        <v>989</v>
      </c>
      <c r="H152" s="222">
        <v>2</v>
      </c>
      <c r="I152" s="223"/>
      <c r="J152" s="224">
        <f t="shared" si="10"/>
        <v>0</v>
      </c>
      <c r="K152" s="220" t="s">
        <v>19</v>
      </c>
      <c r="L152" s="225"/>
      <c r="M152" s="226" t="s">
        <v>19</v>
      </c>
      <c r="N152" s="227" t="s">
        <v>49</v>
      </c>
      <c r="O152" s="67"/>
      <c r="P152" s="186">
        <f t="shared" si="11"/>
        <v>0</v>
      </c>
      <c r="Q152" s="186">
        <v>0</v>
      </c>
      <c r="R152" s="186">
        <f t="shared" si="12"/>
        <v>0</v>
      </c>
      <c r="S152" s="186">
        <v>0</v>
      </c>
      <c r="T152" s="187">
        <f t="shared" si="13"/>
        <v>0</v>
      </c>
      <c r="U152" s="37"/>
      <c r="V152" s="37"/>
      <c r="W152" s="37"/>
      <c r="X152" s="37"/>
      <c r="Y152" s="37"/>
      <c r="Z152" s="37"/>
      <c r="AA152" s="37"/>
      <c r="AB152" s="37"/>
      <c r="AC152" s="37"/>
      <c r="AD152" s="37"/>
      <c r="AE152" s="37"/>
      <c r="AR152" s="188" t="s">
        <v>355</v>
      </c>
      <c r="AT152" s="188" t="s">
        <v>233</v>
      </c>
      <c r="AU152" s="188" t="s">
        <v>88</v>
      </c>
      <c r="AY152" s="20" t="s">
        <v>174</v>
      </c>
      <c r="BE152" s="189">
        <f t="shared" si="14"/>
        <v>0</v>
      </c>
      <c r="BF152" s="189">
        <f t="shared" si="15"/>
        <v>0</v>
      </c>
      <c r="BG152" s="189">
        <f t="shared" si="16"/>
        <v>0</v>
      </c>
      <c r="BH152" s="189">
        <f t="shared" si="17"/>
        <v>0</v>
      </c>
      <c r="BI152" s="189">
        <f t="shared" si="18"/>
        <v>0</v>
      </c>
      <c r="BJ152" s="20" t="s">
        <v>86</v>
      </c>
      <c r="BK152" s="189">
        <f t="shared" si="19"/>
        <v>0</v>
      </c>
      <c r="BL152" s="20" t="s">
        <v>267</v>
      </c>
      <c r="BM152" s="188" t="s">
        <v>1832</v>
      </c>
    </row>
    <row r="153" spans="1:65" s="2" customFormat="1" ht="16.5" customHeight="1">
      <c r="A153" s="37"/>
      <c r="B153" s="38"/>
      <c r="C153" s="218" t="s">
        <v>531</v>
      </c>
      <c r="D153" s="218" t="s">
        <v>233</v>
      </c>
      <c r="E153" s="219" t="s">
        <v>1833</v>
      </c>
      <c r="F153" s="220" t="s">
        <v>1812</v>
      </c>
      <c r="G153" s="221" t="s">
        <v>989</v>
      </c>
      <c r="H153" s="222">
        <v>2</v>
      </c>
      <c r="I153" s="223"/>
      <c r="J153" s="224">
        <f t="shared" si="10"/>
        <v>0</v>
      </c>
      <c r="K153" s="220" t="s">
        <v>19</v>
      </c>
      <c r="L153" s="225"/>
      <c r="M153" s="226" t="s">
        <v>19</v>
      </c>
      <c r="N153" s="227" t="s">
        <v>49</v>
      </c>
      <c r="O153" s="67"/>
      <c r="P153" s="186">
        <f t="shared" si="11"/>
        <v>0</v>
      </c>
      <c r="Q153" s="186">
        <v>0</v>
      </c>
      <c r="R153" s="186">
        <f t="shared" si="12"/>
        <v>0</v>
      </c>
      <c r="S153" s="186">
        <v>0</v>
      </c>
      <c r="T153" s="187">
        <f t="shared" si="13"/>
        <v>0</v>
      </c>
      <c r="U153" s="37"/>
      <c r="V153" s="37"/>
      <c r="W153" s="37"/>
      <c r="X153" s="37"/>
      <c r="Y153" s="37"/>
      <c r="Z153" s="37"/>
      <c r="AA153" s="37"/>
      <c r="AB153" s="37"/>
      <c r="AC153" s="37"/>
      <c r="AD153" s="37"/>
      <c r="AE153" s="37"/>
      <c r="AR153" s="188" t="s">
        <v>355</v>
      </c>
      <c r="AT153" s="188" t="s">
        <v>233</v>
      </c>
      <c r="AU153" s="188" t="s">
        <v>88</v>
      </c>
      <c r="AY153" s="20" t="s">
        <v>174</v>
      </c>
      <c r="BE153" s="189">
        <f t="shared" si="14"/>
        <v>0</v>
      </c>
      <c r="BF153" s="189">
        <f t="shared" si="15"/>
        <v>0</v>
      </c>
      <c r="BG153" s="189">
        <f t="shared" si="16"/>
        <v>0</v>
      </c>
      <c r="BH153" s="189">
        <f t="shared" si="17"/>
        <v>0</v>
      </c>
      <c r="BI153" s="189">
        <f t="shared" si="18"/>
        <v>0</v>
      </c>
      <c r="BJ153" s="20" t="s">
        <v>86</v>
      </c>
      <c r="BK153" s="189">
        <f t="shared" si="19"/>
        <v>0</v>
      </c>
      <c r="BL153" s="20" t="s">
        <v>267</v>
      </c>
      <c r="BM153" s="188" t="s">
        <v>1834</v>
      </c>
    </row>
    <row r="154" spans="1:65" s="2" customFormat="1" ht="16.5" customHeight="1">
      <c r="A154" s="37"/>
      <c r="B154" s="38"/>
      <c r="C154" s="218" t="s">
        <v>536</v>
      </c>
      <c r="D154" s="218" t="s">
        <v>233</v>
      </c>
      <c r="E154" s="219" t="s">
        <v>1835</v>
      </c>
      <c r="F154" s="220" t="s">
        <v>1836</v>
      </c>
      <c r="G154" s="221" t="s">
        <v>989</v>
      </c>
      <c r="H154" s="222">
        <v>12</v>
      </c>
      <c r="I154" s="223"/>
      <c r="J154" s="224">
        <f t="shared" si="10"/>
        <v>0</v>
      </c>
      <c r="K154" s="220" t="s">
        <v>19</v>
      </c>
      <c r="L154" s="225"/>
      <c r="M154" s="226" t="s">
        <v>19</v>
      </c>
      <c r="N154" s="227" t="s">
        <v>49</v>
      </c>
      <c r="O154" s="67"/>
      <c r="P154" s="186">
        <f t="shared" si="11"/>
        <v>0</v>
      </c>
      <c r="Q154" s="186">
        <v>0</v>
      </c>
      <c r="R154" s="186">
        <f t="shared" si="12"/>
        <v>0</v>
      </c>
      <c r="S154" s="186">
        <v>0</v>
      </c>
      <c r="T154" s="187">
        <f t="shared" si="13"/>
        <v>0</v>
      </c>
      <c r="U154" s="37"/>
      <c r="V154" s="37"/>
      <c r="W154" s="37"/>
      <c r="X154" s="37"/>
      <c r="Y154" s="37"/>
      <c r="Z154" s="37"/>
      <c r="AA154" s="37"/>
      <c r="AB154" s="37"/>
      <c r="AC154" s="37"/>
      <c r="AD154" s="37"/>
      <c r="AE154" s="37"/>
      <c r="AR154" s="188" t="s">
        <v>355</v>
      </c>
      <c r="AT154" s="188" t="s">
        <v>233</v>
      </c>
      <c r="AU154" s="188" t="s">
        <v>88</v>
      </c>
      <c r="AY154" s="20" t="s">
        <v>174</v>
      </c>
      <c r="BE154" s="189">
        <f t="shared" si="14"/>
        <v>0</v>
      </c>
      <c r="BF154" s="189">
        <f t="shared" si="15"/>
        <v>0</v>
      </c>
      <c r="BG154" s="189">
        <f t="shared" si="16"/>
        <v>0</v>
      </c>
      <c r="BH154" s="189">
        <f t="shared" si="17"/>
        <v>0</v>
      </c>
      <c r="BI154" s="189">
        <f t="shared" si="18"/>
        <v>0</v>
      </c>
      <c r="BJ154" s="20" t="s">
        <v>86</v>
      </c>
      <c r="BK154" s="189">
        <f t="shared" si="19"/>
        <v>0</v>
      </c>
      <c r="BL154" s="20" t="s">
        <v>267</v>
      </c>
      <c r="BM154" s="188" t="s">
        <v>1837</v>
      </c>
    </row>
    <row r="155" spans="1:65" s="2" customFormat="1" ht="21.75" customHeight="1">
      <c r="A155" s="37"/>
      <c r="B155" s="38"/>
      <c r="C155" s="218" t="s">
        <v>541</v>
      </c>
      <c r="D155" s="218" t="s">
        <v>233</v>
      </c>
      <c r="E155" s="219" t="s">
        <v>1838</v>
      </c>
      <c r="F155" s="220" t="s">
        <v>1839</v>
      </c>
      <c r="G155" s="221" t="s">
        <v>989</v>
      </c>
      <c r="H155" s="222">
        <v>2</v>
      </c>
      <c r="I155" s="223"/>
      <c r="J155" s="224">
        <f t="shared" si="10"/>
        <v>0</v>
      </c>
      <c r="K155" s="220" t="s">
        <v>19</v>
      </c>
      <c r="L155" s="225"/>
      <c r="M155" s="226" t="s">
        <v>19</v>
      </c>
      <c r="N155" s="227" t="s">
        <v>49</v>
      </c>
      <c r="O155" s="67"/>
      <c r="P155" s="186">
        <f t="shared" si="11"/>
        <v>0</v>
      </c>
      <c r="Q155" s="186">
        <v>0</v>
      </c>
      <c r="R155" s="186">
        <f t="shared" si="12"/>
        <v>0</v>
      </c>
      <c r="S155" s="186">
        <v>0</v>
      </c>
      <c r="T155" s="187">
        <f t="shared" si="13"/>
        <v>0</v>
      </c>
      <c r="U155" s="37"/>
      <c r="V155" s="37"/>
      <c r="W155" s="37"/>
      <c r="X155" s="37"/>
      <c r="Y155" s="37"/>
      <c r="Z155" s="37"/>
      <c r="AA155" s="37"/>
      <c r="AB155" s="37"/>
      <c r="AC155" s="37"/>
      <c r="AD155" s="37"/>
      <c r="AE155" s="37"/>
      <c r="AR155" s="188" t="s">
        <v>355</v>
      </c>
      <c r="AT155" s="188" t="s">
        <v>233</v>
      </c>
      <c r="AU155" s="188" t="s">
        <v>88</v>
      </c>
      <c r="AY155" s="20" t="s">
        <v>174</v>
      </c>
      <c r="BE155" s="189">
        <f t="shared" si="14"/>
        <v>0</v>
      </c>
      <c r="BF155" s="189">
        <f t="shared" si="15"/>
        <v>0</v>
      </c>
      <c r="BG155" s="189">
        <f t="shared" si="16"/>
        <v>0</v>
      </c>
      <c r="BH155" s="189">
        <f t="shared" si="17"/>
        <v>0</v>
      </c>
      <c r="BI155" s="189">
        <f t="shared" si="18"/>
        <v>0</v>
      </c>
      <c r="BJ155" s="20" t="s">
        <v>86</v>
      </c>
      <c r="BK155" s="189">
        <f t="shared" si="19"/>
        <v>0</v>
      </c>
      <c r="BL155" s="20" t="s">
        <v>267</v>
      </c>
      <c r="BM155" s="188" t="s">
        <v>1840</v>
      </c>
    </row>
    <row r="156" spans="1:65" s="2" customFormat="1" ht="21.75" customHeight="1">
      <c r="A156" s="37"/>
      <c r="B156" s="38"/>
      <c r="C156" s="218" t="s">
        <v>547</v>
      </c>
      <c r="D156" s="218" t="s">
        <v>233</v>
      </c>
      <c r="E156" s="219" t="s">
        <v>1841</v>
      </c>
      <c r="F156" s="220" t="s">
        <v>1842</v>
      </c>
      <c r="G156" s="221" t="s">
        <v>989</v>
      </c>
      <c r="H156" s="222">
        <v>10</v>
      </c>
      <c r="I156" s="223"/>
      <c r="J156" s="224">
        <f t="shared" ref="J156:J181" si="20">ROUND(I156*H156,2)</f>
        <v>0</v>
      </c>
      <c r="K156" s="220" t="s">
        <v>19</v>
      </c>
      <c r="L156" s="225"/>
      <c r="M156" s="226" t="s">
        <v>19</v>
      </c>
      <c r="N156" s="227" t="s">
        <v>49</v>
      </c>
      <c r="O156" s="67"/>
      <c r="P156" s="186">
        <f t="shared" ref="P156:P181" si="21">O156*H156</f>
        <v>0</v>
      </c>
      <c r="Q156" s="186">
        <v>0</v>
      </c>
      <c r="R156" s="186">
        <f t="shared" ref="R156:R181" si="22">Q156*H156</f>
        <v>0</v>
      </c>
      <c r="S156" s="186">
        <v>0</v>
      </c>
      <c r="T156" s="187">
        <f t="shared" ref="T156:T181" si="23">S156*H156</f>
        <v>0</v>
      </c>
      <c r="U156" s="37"/>
      <c r="V156" s="37"/>
      <c r="W156" s="37"/>
      <c r="X156" s="37"/>
      <c r="Y156" s="37"/>
      <c r="Z156" s="37"/>
      <c r="AA156" s="37"/>
      <c r="AB156" s="37"/>
      <c r="AC156" s="37"/>
      <c r="AD156" s="37"/>
      <c r="AE156" s="37"/>
      <c r="AR156" s="188" t="s">
        <v>355</v>
      </c>
      <c r="AT156" s="188" t="s">
        <v>233</v>
      </c>
      <c r="AU156" s="188" t="s">
        <v>88</v>
      </c>
      <c r="AY156" s="20" t="s">
        <v>174</v>
      </c>
      <c r="BE156" s="189">
        <f t="shared" ref="BE156:BE181" si="24">IF(N156="základní",J156,0)</f>
        <v>0</v>
      </c>
      <c r="BF156" s="189">
        <f t="shared" ref="BF156:BF181" si="25">IF(N156="snížená",J156,0)</f>
        <v>0</v>
      </c>
      <c r="BG156" s="189">
        <f t="shared" ref="BG156:BG181" si="26">IF(N156="zákl. přenesená",J156,0)</f>
        <v>0</v>
      </c>
      <c r="BH156" s="189">
        <f t="shared" ref="BH156:BH181" si="27">IF(N156="sníž. přenesená",J156,0)</f>
        <v>0</v>
      </c>
      <c r="BI156" s="189">
        <f t="shared" ref="BI156:BI181" si="28">IF(N156="nulová",J156,0)</f>
        <v>0</v>
      </c>
      <c r="BJ156" s="20" t="s">
        <v>86</v>
      </c>
      <c r="BK156" s="189">
        <f t="shared" ref="BK156:BK181" si="29">ROUND(I156*H156,2)</f>
        <v>0</v>
      </c>
      <c r="BL156" s="20" t="s">
        <v>267</v>
      </c>
      <c r="BM156" s="188" t="s">
        <v>1843</v>
      </c>
    </row>
    <row r="157" spans="1:65" s="2" customFormat="1" ht="21.75" customHeight="1">
      <c r="A157" s="37"/>
      <c r="B157" s="38"/>
      <c r="C157" s="218" t="s">
        <v>555</v>
      </c>
      <c r="D157" s="218" t="s">
        <v>233</v>
      </c>
      <c r="E157" s="219" t="s">
        <v>1844</v>
      </c>
      <c r="F157" s="220" t="s">
        <v>1845</v>
      </c>
      <c r="G157" s="221" t="s">
        <v>989</v>
      </c>
      <c r="H157" s="222">
        <v>4</v>
      </c>
      <c r="I157" s="223"/>
      <c r="J157" s="224">
        <f t="shared" si="20"/>
        <v>0</v>
      </c>
      <c r="K157" s="220" t="s">
        <v>19</v>
      </c>
      <c r="L157" s="225"/>
      <c r="M157" s="226" t="s">
        <v>19</v>
      </c>
      <c r="N157" s="227" t="s">
        <v>49</v>
      </c>
      <c r="O157" s="67"/>
      <c r="P157" s="186">
        <f t="shared" si="21"/>
        <v>0</v>
      </c>
      <c r="Q157" s="186">
        <v>0</v>
      </c>
      <c r="R157" s="186">
        <f t="shared" si="22"/>
        <v>0</v>
      </c>
      <c r="S157" s="186">
        <v>0</v>
      </c>
      <c r="T157" s="187">
        <f t="shared" si="23"/>
        <v>0</v>
      </c>
      <c r="U157" s="37"/>
      <c r="V157" s="37"/>
      <c r="W157" s="37"/>
      <c r="X157" s="37"/>
      <c r="Y157" s="37"/>
      <c r="Z157" s="37"/>
      <c r="AA157" s="37"/>
      <c r="AB157" s="37"/>
      <c r="AC157" s="37"/>
      <c r="AD157" s="37"/>
      <c r="AE157" s="37"/>
      <c r="AR157" s="188" t="s">
        <v>355</v>
      </c>
      <c r="AT157" s="188" t="s">
        <v>233</v>
      </c>
      <c r="AU157" s="188" t="s">
        <v>88</v>
      </c>
      <c r="AY157" s="20" t="s">
        <v>174</v>
      </c>
      <c r="BE157" s="189">
        <f t="shared" si="24"/>
        <v>0</v>
      </c>
      <c r="BF157" s="189">
        <f t="shared" si="25"/>
        <v>0</v>
      </c>
      <c r="BG157" s="189">
        <f t="shared" si="26"/>
        <v>0</v>
      </c>
      <c r="BH157" s="189">
        <f t="shared" si="27"/>
        <v>0</v>
      </c>
      <c r="BI157" s="189">
        <f t="shared" si="28"/>
        <v>0</v>
      </c>
      <c r="BJ157" s="20" t="s">
        <v>86</v>
      </c>
      <c r="BK157" s="189">
        <f t="shared" si="29"/>
        <v>0</v>
      </c>
      <c r="BL157" s="20" t="s">
        <v>267</v>
      </c>
      <c r="BM157" s="188" t="s">
        <v>1846</v>
      </c>
    </row>
    <row r="158" spans="1:65" s="2" customFormat="1" ht="24.15" customHeight="1">
      <c r="A158" s="37"/>
      <c r="B158" s="38"/>
      <c r="C158" s="218" t="s">
        <v>560</v>
      </c>
      <c r="D158" s="218" t="s">
        <v>233</v>
      </c>
      <c r="E158" s="219" t="s">
        <v>1847</v>
      </c>
      <c r="F158" s="220" t="s">
        <v>1721</v>
      </c>
      <c r="G158" s="221" t="s">
        <v>989</v>
      </c>
      <c r="H158" s="222">
        <v>16</v>
      </c>
      <c r="I158" s="223"/>
      <c r="J158" s="224">
        <f t="shared" si="20"/>
        <v>0</v>
      </c>
      <c r="K158" s="220" t="s">
        <v>19</v>
      </c>
      <c r="L158" s="225"/>
      <c r="M158" s="226" t="s">
        <v>19</v>
      </c>
      <c r="N158" s="227" t="s">
        <v>49</v>
      </c>
      <c r="O158" s="67"/>
      <c r="P158" s="186">
        <f t="shared" si="21"/>
        <v>0</v>
      </c>
      <c r="Q158" s="186">
        <v>0</v>
      </c>
      <c r="R158" s="186">
        <f t="shared" si="22"/>
        <v>0</v>
      </c>
      <c r="S158" s="186">
        <v>0</v>
      </c>
      <c r="T158" s="187">
        <f t="shared" si="23"/>
        <v>0</v>
      </c>
      <c r="U158" s="37"/>
      <c r="V158" s="37"/>
      <c r="W158" s="37"/>
      <c r="X158" s="37"/>
      <c r="Y158" s="37"/>
      <c r="Z158" s="37"/>
      <c r="AA158" s="37"/>
      <c r="AB158" s="37"/>
      <c r="AC158" s="37"/>
      <c r="AD158" s="37"/>
      <c r="AE158" s="37"/>
      <c r="AR158" s="188" t="s">
        <v>355</v>
      </c>
      <c r="AT158" s="188" t="s">
        <v>233</v>
      </c>
      <c r="AU158" s="188" t="s">
        <v>88</v>
      </c>
      <c r="AY158" s="20" t="s">
        <v>174</v>
      </c>
      <c r="BE158" s="189">
        <f t="shared" si="24"/>
        <v>0</v>
      </c>
      <c r="BF158" s="189">
        <f t="shared" si="25"/>
        <v>0</v>
      </c>
      <c r="BG158" s="189">
        <f t="shared" si="26"/>
        <v>0</v>
      </c>
      <c r="BH158" s="189">
        <f t="shared" si="27"/>
        <v>0</v>
      </c>
      <c r="BI158" s="189">
        <f t="shared" si="28"/>
        <v>0</v>
      </c>
      <c r="BJ158" s="20" t="s">
        <v>86</v>
      </c>
      <c r="BK158" s="189">
        <f t="shared" si="29"/>
        <v>0</v>
      </c>
      <c r="BL158" s="20" t="s">
        <v>267</v>
      </c>
      <c r="BM158" s="188" t="s">
        <v>1848</v>
      </c>
    </row>
    <row r="159" spans="1:65" s="2" customFormat="1" ht="16.5" customHeight="1">
      <c r="A159" s="37"/>
      <c r="B159" s="38"/>
      <c r="C159" s="218" t="s">
        <v>565</v>
      </c>
      <c r="D159" s="218" t="s">
        <v>233</v>
      </c>
      <c r="E159" s="219" t="s">
        <v>1849</v>
      </c>
      <c r="F159" s="220" t="s">
        <v>1724</v>
      </c>
      <c r="G159" s="221" t="s">
        <v>989</v>
      </c>
      <c r="H159" s="222">
        <v>16</v>
      </c>
      <c r="I159" s="223"/>
      <c r="J159" s="224">
        <f t="shared" si="20"/>
        <v>0</v>
      </c>
      <c r="K159" s="220" t="s">
        <v>19</v>
      </c>
      <c r="L159" s="225"/>
      <c r="M159" s="226" t="s">
        <v>19</v>
      </c>
      <c r="N159" s="227" t="s">
        <v>49</v>
      </c>
      <c r="O159" s="67"/>
      <c r="P159" s="186">
        <f t="shared" si="21"/>
        <v>0</v>
      </c>
      <c r="Q159" s="186">
        <v>0</v>
      </c>
      <c r="R159" s="186">
        <f t="shared" si="22"/>
        <v>0</v>
      </c>
      <c r="S159" s="186">
        <v>0</v>
      </c>
      <c r="T159" s="187">
        <f t="shared" si="23"/>
        <v>0</v>
      </c>
      <c r="U159" s="37"/>
      <c r="V159" s="37"/>
      <c r="W159" s="37"/>
      <c r="X159" s="37"/>
      <c r="Y159" s="37"/>
      <c r="Z159" s="37"/>
      <c r="AA159" s="37"/>
      <c r="AB159" s="37"/>
      <c r="AC159" s="37"/>
      <c r="AD159" s="37"/>
      <c r="AE159" s="37"/>
      <c r="AR159" s="188" t="s">
        <v>355</v>
      </c>
      <c r="AT159" s="188" t="s">
        <v>233</v>
      </c>
      <c r="AU159" s="188" t="s">
        <v>88</v>
      </c>
      <c r="AY159" s="20" t="s">
        <v>174</v>
      </c>
      <c r="BE159" s="189">
        <f t="shared" si="24"/>
        <v>0</v>
      </c>
      <c r="BF159" s="189">
        <f t="shared" si="25"/>
        <v>0</v>
      </c>
      <c r="BG159" s="189">
        <f t="shared" si="26"/>
        <v>0</v>
      </c>
      <c r="BH159" s="189">
        <f t="shared" si="27"/>
        <v>0</v>
      </c>
      <c r="BI159" s="189">
        <f t="shared" si="28"/>
        <v>0</v>
      </c>
      <c r="BJ159" s="20" t="s">
        <v>86</v>
      </c>
      <c r="BK159" s="189">
        <f t="shared" si="29"/>
        <v>0</v>
      </c>
      <c r="BL159" s="20" t="s">
        <v>267</v>
      </c>
      <c r="BM159" s="188" t="s">
        <v>1850</v>
      </c>
    </row>
    <row r="160" spans="1:65" s="2" customFormat="1" ht="16.5" customHeight="1">
      <c r="A160" s="37"/>
      <c r="B160" s="38"/>
      <c r="C160" s="218" t="s">
        <v>570</v>
      </c>
      <c r="D160" s="218" t="s">
        <v>233</v>
      </c>
      <c r="E160" s="219" t="s">
        <v>1851</v>
      </c>
      <c r="F160" s="220" t="s">
        <v>1727</v>
      </c>
      <c r="G160" s="221" t="s">
        <v>989</v>
      </c>
      <c r="H160" s="222">
        <v>4</v>
      </c>
      <c r="I160" s="223"/>
      <c r="J160" s="224">
        <f t="shared" si="20"/>
        <v>0</v>
      </c>
      <c r="K160" s="220" t="s">
        <v>19</v>
      </c>
      <c r="L160" s="225"/>
      <c r="M160" s="226" t="s">
        <v>19</v>
      </c>
      <c r="N160" s="227" t="s">
        <v>49</v>
      </c>
      <c r="O160" s="67"/>
      <c r="P160" s="186">
        <f t="shared" si="21"/>
        <v>0</v>
      </c>
      <c r="Q160" s="186">
        <v>0</v>
      </c>
      <c r="R160" s="186">
        <f t="shared" si="22"/>
        <v>0</v>
      </c>
      <c r="S160" s="186">
        <v>0</v>
      </c>
      <c r="T160" s="187">
        <f t="shared" si="23"/>
        <v>0</v>
      </c>
      <c r="U160" s="37"/>
      <c r="V160" s="37"/>
      <c r="W160" s="37"/>
      <c r="X160" s="37"/>
      <c r="Y160" s="37"/>
      <c r="Z160" s="37"/>
      <c r="AA160" s="37"/>
      <c r="AB160" s="37"/>
      <c r="AC160" s="37"/>
      <c r="AD160" s="37"/>
      <c r="AE160" s="37"/>
      <c r="AR160" s="188" t="s">
        <v>355</v>
      </c>
      <c r="AT160" s="188" t="s">
        <v>233</v>
      </c>
      <c r="AU160" s="188" t="s">
        <v>88</v>
      </c>
      <c r="AY160" s="20" t="s">
        <v>174</v>
      </c>
      <c r="BE160" s="189">
        <f t="shared" si="24"/>
        <v>0</v>
      </c>
      <c r="BF160" s="189">
        <f t="shared" si="25"/>
        <v>0</v>
      </c>
      <c r="BG160" s="189">
        <f t="shared" si="26"/>
        <v>0</v>
      </c>
      <c r="BH160" s="189">
        <f t="shared" si="27"/>
        <v>0</v>
      </c>
      <c r="BI160" s="189">
        <f t="shared" si="28"/>
        <v>0</v>
      </c>
      <c r="BJ160" s="20" t="s">
        <v>86</v>
      </c>
      <c r="BK160" s="189">
        <f t="shared" si="29"/>
        <v>0</v>
      </c>
      <c r="BL160" s="20" t="s">
        <v>267</v>
      </c>
      <c r="BM160" s="188" t="s">
        <v>1852</v>
      </c>
    </row>
    <row r="161" spans="1:65" s="2" customFormat="1" ht="16.5" customHeight="1">
      <c r="A161" s="37"/>
      <c r="B161" s="38"/>
      <c r="C161" s="218" t="s">
        <v>575</v>
      </c>
      <c r="D161" s="218" t="s">
        <v>233</v>
      </c>
      <c r="E161" s="219" t="s">
        <v>1853</v>
      </c>
      <c r="F161" s="220" t="s">
        <v>1730</v>
      </c>
      <c r="G161" s="221" t="s">
        <v>989</v>
      </c>
      <c r="H161" s="222">
        <v>1</v>
      </c>
      <c r="I161" s="223"/>
      <c r="J161" s="224">
        <f t="shared" si="20"/>
        <v>0</v>
      </c>
      <c r="K161" s="220" t="s">
        <v>19</v>
      </c>
      <c r="L161" s="225"/>
      <c r="M161" s="226" t="s">
        <v>19</v>
      </c>
      <c r="N161" s="227" t="s">
        <v>49</v>
      </c>
      <c r="O161" s="67"/>
      <c r="P161" s="186">
        <f t="shared" si="21"/>
        <v>0</v>
      </c>
      <c r="Q161" s="186">
        <v>0</v>
      </c>
      <c r="R161" s="186">
        <f t="shared" si="22"/>
        <v>0</v>
      </c>
      <c r="S161" s="186">
        <v>0</v>
      </c>
      <c r="T161" s="187">
        <f t="shared" si="23"/>
        <v>0</v>
      </c>
      <c r="U161" s="37"/>
      <c r="V161" s="37"/>
      <c r="W161" s="37"/>
      <c r="X161" s="37"/>
      <c r="Y161" s="37"/>
      <c r="Z161" s="37"/>
      <c r="AA161" s="37"/>
      <c r="AB161" s="37"/>
      <c r="AC161" s="37"/>
      <c r="AD161" s="37"/>
      <c r="AE161" s="37"/>
      <c r="AR161" s="188" t="s">
        <v>355</v>
      </c>
      <c r="AT161" s="188" t="s">
        <v>233</v>
      </c>
      <c r="AU161" s="188" t="s">
        <v>88</v>
      </c>
      <c r="AY161" s="20" t="s">
        <v>174</v>
      </c>
      <c r="BE161" s="189">
        <f t="shared" si="24"/>
        <v>0</v>
      </c>
      <c r="BF161" s="189">
        <f t="shared" si="25"/>
        <v>0</v>
      </c>
      <c r="BG161" s="189">
        <f t="shared" si="26"/>
        <v>0</v>
      </c>
      <c r="BH161" s="189">
        <f t="shared" si="27"/>
        <v>0</v>
      </c>
      <c r="BI161" s="189">
        <f t="shared" si="28"/>
        <v>0</v>
      </c>
      <c r="BJ161" s="20" t="s">
        <v>86</v>
      </c>
      <c r="BK161" s="189">
        <f t="shared" si="29"/>
        <v>0</v>
      </c>
      <c r="BL161" s="20" t="s">
        <v>267</v>
      </c>
      <c r="BM161" s="188" t="s">
        <v>1854</v>
      </c>
    </row>
    <row r="162" spans="1:65" s="2" customFormat="1" ht="16.5" customHeight="1">
      <c r="A162" s="37"/>
      <c r="B162" s="38"/>
      <c r="C162" s="218" t="s">
        <v>582</v>
      </c>
      <c r="D162" s="218" t="s">
        <v>233</v>
      </c>
      <c r="E162" s="219" t="s">
        <v>1855</v>
      </c>
      <c r="F162" s="220" t="s">
        <v>1856</v>
      </c>
      <c r="G162" s="221" t="s">
        <v>989</v>
      </c>
      <c r="H162" s="222">
        <v>3</v>
      </c>
      <c r="I162" s="223"/>
      <c r="J162" s="224">
        <f t="shared" si="20"/>
        <v>0</v>
      </c>
      <c r="K162" s="220" t="s">
        <v>19</v>
      </c>
      <c r="L162" s="225"/>
      <c r="M162" s="226" t="s">
        <v>19</v>
      </c>
      <c r="N162" s="227" t="s">
        <v>49</v>
      </c>
      <c r="O162" s="67"/>
      <c r="P162" s="186">
        <f t="shared" si="21"/>
        <v>0</v>
      </c>
      <c r="Q162" s="186">
        <v>0</v>
      </c>
      <c r="R162" s="186">
        <f t="shared" si="22"/>
        <v>0</v>
      </c>
      <c r="S162" s="186">
        <v>0</v>
      </c>
      <c r="T162" s="187">
        <f t="shared" si="23"/>
        <v>0</v>
      </c>
      <c r="U162" s="37"/>
      <c r="V162" s="37"/>
      <c r="W162" s="37"/>
      <c r="X162" s="37"/>
      <c r="Y162" s="37"/>
      <c r="Z162" s="37"/>
      <c r="AA162" s="37"/>
      <c r="AB162" s="37"/>
      <c r="AC162" s="37"/>
      <c r="AD162" s="37"/>
      <c r="AE162" s="37"/>
      <c r="AR162" s="188" t="s">
        <v>355</v>
      </c>
      <c r="AT162" s="188" t="s">
        <v>233</v>
      </c>
      <c r="AU162" s="188" t="s">
        <v>88</v>
      </c>
      <c r="AY162" s="20" t="s">
        <v>174</v>
      </c>
      <c r="BE162" s="189">
        <f t="shared" si="24"/>
        <v>0</v>
      </c>
      <c r="BF162" s="189">
        <f t="shared" si="25"/>
        <v>0</v>
      </c>
      <c r="BG162" s="189">
        <f t="shared" si="26"/>
        <v>0</v>
      </c>
      <c r="BH162" s="189">
        <f t="shared" si="27"/>
        <v>0</v>
      </c>
      <c r="BI162" s="189">
        <f t="shared" si="28"/>
        <v>0</v>
      </c>
      <c r="BJ162" s="20" t="s">
        <v>86</v>
      </c>
      <c r="BK162" s="189">
        <f t="shared" si="29"/>
        <v>0</v>
      </c>
      <c r="BL162" s="20" t="s">
        <v>267</v>
      </c>
      <c r="BM162" s="188" t="s">
        <v>1857</v>
      </c>
    </row>
    <row r="163" spans="1:65" s="2" customFormat="1" ht="16.5" customHeight="1">
      <c r="A163" s="37"/>
      <c r="B163" s="38"/>
      <c r="C163" s="218" t="s">
        <v>587</v>
      </c>
      <c r="D163" s="218" t="s">
        <v>233</v>
      </c>
      <c r="E163" s="219" t="s">
        <v>1858</v>
      </c>
      <c r="F163" s="220" t="s">
        <v>1859</v>
      </c>
      <c r="G163" s="221" t="s">
        <v>989</v>
      </c>
      <c r="H163" s="222">
        <v>6</v>
      </c>
      <c r="I163" s="223"/>
      <c r="J163" s="224">
        <f t="shared" si="20"/>
        <v>0</v>
      </c>
      <c r="K163" s="220" t="s">
        <v>19</v>
      </c>
      <c r="L163" s="225"/>
      <c r="M163" s="226" t="s">
        <v>19</v>
      </c>
      <c r="N163" s="227" t="s">
        <v>49</v>
      </c>
      <c r="O163" s="67"/>
      <c r="P163" s="186">
        <f t="shared" si="21"/>
        <v>0</v>
      </c>
      <c r="Q163" s="186">
        <v>0</v>
      </c>
      <c r="R163" s="186">
        <f t="shared" si="22"/>
        <v>0</v>
      </c>
      <c r="S163" s="186">
        <v>0</v>
      </c>
      <c r="T163" s="187">
        <f t="shared" si="23"/>
        <v>0</v>
      </c>
      <c r="U163" s="37"/>
      <c r="V163" s="37"/>
      <c r="W163" s="37"/>
      <c r="X163" s="37"/>
      <c r="Y163" s="37"/>
      <c r="Z163" s="37"/>
      <c r="AA163" s="37"/>
      <c r="AB163" s="37"/>
      <c r="AC163" s="37"/>
      <c r="AD163" s="37"/>
      <c r="AE163" s="37"/>
      <c r="AR163" s="188" t="s">
        <v>355</v>
      </c>
      <c r="AT163" s="188" t="s">
        <v>233</v>
      </c>
      <c r="AU163" s="188" t="s">
        <v>88</v>
      </c>
      <c r="AY163" s="20" t="s">
        <v>174</v>
      </c>
      <c r="BE163" s="189">
        <f t="shared" si="24"/>
        <v>0</v>
      </c>
      <c r="BF163" s="189">
        <f t="shared" si="25"/>
        <v>0</v>
      </c>
      <c r="BG163" s="189">
        <f t="shared" si="26"/>
        <v>0</v>
      </c>
      <c r="BH163" s="189">
        <f t="shared" si="27"/>
        <v>0</v>
      </c>
      <c r="BI163" s="189">
        <f t="shared" si="28"/>
        <v>0</v>
      </c>
      <c r="BJ163" s="20" t="s">
        <v>86</v>
      </c>
      <c r="BK163" s="189">
        <f t="shared" si="29"/>
        <v>0</v>
      </c>
      <c r="BL163" s="20" t="s">
        <v>267</v>
      </c>
      <c r="BM163" s="188" t="s">
        <v>1860</v>
      </c>
    </row>
    <row r="164" spans="1:65" s="2" customFormat="1" ht="16.5" customHeight="1">
      <c r="A164" s="37"/>
      <c r="B164" s="38"/>
      <c r="C164" s="218" t="s">
        <v>593</v>
      </c>
      <c r="D164" s="218" t="s">
        <v>233</v>
      </c>
      <c r="E164" s="219" t="s">
        <v>1861</v>
      </c>
      <c r="F164" s="220" t="s">
        <v>1862</v>
      </c>
      <c r="G164" s="221" t="s">
        <v>989</v>
      </c>
      <c r="H164" s="222">
        <v>6</v>
      </c>
      <c r="I164" s="223"/>
      <c r="J164" s="224">
        <f t="shared" si="20"/>
        <v>0</v>
      </c>
      <c r="K164" s="220" t="s">
        <v>19</v>
      </c>
      <c r="L164" s="225"/>
      <c r="M164" s="226" t="s">
        <v>19</v>
      </c>
      <c r="N164" s="227" t="s">
        <v>49</v>
      </c>
      <c r="O164" s="67"/>
      <c r="P164" s="186">
        <f t="shared" si="21"/>
        <v>0</v>
      </c>
      <c r="Q164" s="186">
        <v>0</v>
      </c>
      <c r="R164" s="186">
        <f t="shared" si="22"/>
        <v>0</v>
      </c>
      <c r="S164" s="186">
        <v>0</v>
      </c>
      <c r="T164" s="187">
        <f t="shared" si="23"/>
        <v>0</v>
      </c>
      <c r="U164" s="37"/>
      <c r="V164" s="37"/>
      <c r="W164" s="37"/>
      <c r="X164" s="37"/>
      <c r="Y164" s="37"/>
      <c r="Z164" s="37"/>
      <c r="AA164" s="37"/>
      <c r="AB164" s="37"/>
      <c r="AC164" s="37"/>
      <c r="AD164" s="37"/>
      <c r="AE164" s="37"/>
      <c r="AR164" s="188" t="s">
        <v>355</v>
      </c>
      <c r="AT164" s="188" t="s">
        <v>233</v>
      </c>
      <c r="AU164" s="188" t="s">
        <v>88</v>
      </c>
      <c r="AY164" s="20" t="s">
        <v>174</v>
      </c>
      <c r="BE164" s="189">
        <f t="shared" si="24"/>
        <v>0</v>
      </c>
      <c r="BF164" s="189">
        <f t="shared" si="25"/>
        <v>0</v>
      </c>
      <c r="BG164" s="189">
        <f t="shared" si="26"/>
        <v>0</v>
      </c>
      <c r="BH164" s="189">
        <f t="shared" si="27"/>
        <v>0</v>
      </c>
      <c r="BI164" s="189">
        <f t="shared" si="28"/>
        <v>0</v>
      </c>
      <c r="BJ164" s="20" t="s">
        <v>86</v>
      </c>
      <c r="BK164" s="189">
        <f t="shared" si="29"/>
        <v>0</v>
      </c>
      <c r="BL164" s="20" t="s">
        <v>267</v>
      </c>
      <c r="BM164" s="188" t="s">
        <v>1863</v>
      </c>
    </row>
    <row r="165" spans="1:65" s="2" customFormat="1" ht="16.5" customHeight="1">
      <c r="A165" s="37"/>
      <c r="B165" s="38"/>
      <c r="C165" s="218" t="s">
        <v>598</v>
      </c>
      <c r="D165" s="218" t="s">
        <v>233</v>
      </c>
      <c r="E165" s="219" t="s">
        <v>1864</v>
      </c>
      <c r="F165" s="220" t="s">
        <v>1865</v>
      </c>
      <c r="G165" s="221" t="s">
        <v>989</v>
      </c>
      <c r="H165" s="222">
        <v>1</v>
      </c>
      <c r="I165" s="223"/>
      <c r="J165" s="224">
        <f t="shared" si="20"/>
        <v>0</v>
      </c>
      <c r="K165" s="220" t="s">
        <v>19</v>
      </c>
      <c r="L165" s="225"/>
      <c r="M165" s="226" t="s">
        <v>19</v>
      </c>
      <c r="N165" s="227" t="s">
        <v>49</v>
      </c>
      <c r="O165" s="67"/>
      <c r="P165" s="186">
        <f t="shared" si="21"/>
        <v>0</v>
      </c>
      <c r="Q165" s="186">
        <v>0</v>
      </c>
      <c r="R165" s="186">
        <f t="shared" si="22"/>
        <v>0</v>
      </c>
      <c r="S165" s="186">
        <v>0</v>
      </c>
      <c r="T165" s="187">
        <f t="shared" si="23"/>
        <v>0</v>
      </c>
      <c r="U165" s="37"/>
      <c r="V165" s="37"/>
      <c r="W165" s="37"/>
      <c r="X165" s="37"/>
      <c r="Y165" s="37"/>
      <c r="Z165" s="37"/>
      <c r="AA165" s="37"/>
      <c r="AB165" s="37"/>
      <c r="AC165" s="37"/>
      <c r="AD165" s="37"/>
      <c r="AE165" s="37"/>
      <c r="AR165" s="188" t="s">
        <v>355</v>
      </c>
      <c r="AT165" s="188" t="s">
        <v>233</v>
      </c>
      <c r="AU165" s="188" t="s">
        <v>88</v>
      </c>
      <c r="AY165" s="20" t="s">
        <v>174</v>
      </c>
      <c r="BE165" s="189">
        <f t="shared" si="24"/>
        <v>0</v>
      </c>
      <c r="BF165" s="189">
        <f t="shared" si="25"/>
        <v>0</v>
      </c>
      <c r="BG165" s="189">
        <f t="shared" si="26"/>
        <v>0</v>
      </c>
      <c r="BH165" s="189">
        <f t="shared" si="27"/>
        <v>0</v>
      </c>
      <c r="BI165" s="189">
        <f t="shared" si="28"/>
        <v>0</v>
      </c>
      <c r="BJ165" s="20" t="s">
        <v>86</v>
      </c>
      <c r="BK165" s="189">
        <f t="shared" si="29"/>
        <v>0</v>
      </c>
      <c r="BL165" s="20" t="s">
        <v>267</v>
      </c>
      <c r="BM165" s="188" t="s">
        <v>1866</v>
      </c>
    </row>
    <row r="166" spans="1:65" s="2" customFormat="1" ht="16.5" customHeight="1">
      <c r="A166" s="37"/>
      <c r="B166" s="38"/>
      <c r="C166" s="218" t="s">
        <v>602</v>
      </c>
      <c r="D166" s="218" t="s">
        <v>233</v>
      </c>
      <c r="E166" s="219" t="s">
        <v>1867</v>
      </c>
      <c r="F166" s="220" t="s">
        <v>1868</v>
      </c>
      <c r="G166" s="221" t="s">
        <v>989</v>
      </c>
      <c r="H166" s="222">
        <v>1</v>
      </c>
      <c r="I166" s="223"/>
      <c r="J166" s="224">
        <f t="shared" si="20"/>
        <v>0</v>
      </c>
      <c r="K166" s="220" t="s">
        <v>19</v>
      </c>
      <c r="L166" s="225"/>
      <c r="M166" s="226" t="s">
        <v>19</v>
      </c>
      <c r="N166" s="227" t="s">
        <v>49</v>
      </c>
      <c r="O166" s="67"/>
      <c r="P166" s="186">
        <f t="shared" si="21"/>
        <v>0</v>
      </c>
      <c r="Q166" s="186">
        <v>0</v>
      </c>
      <c r="R166" s="186">
        <f t="shared" si="22"/>
        <v>0</v>
      </c>
      <c r="S166" s="186">
        <v>0</v>
      </c>
      <c r="T166" s="187">
        <f t="shared" si="23"/>
        <v>0</v>
      </c>
      <c r="U166" s="37"/>
      <c r="V166" s="37"/>
      <c r="W166" s="37"/>
      <c r="X166" s="37"/>
      <c r="Y166" s="37"/>
      <c r="Z166" s="37"/>
      <c r="AA166" s="37"/>
      <c r="AB166" s="37"/>
      <c r="AC166" s="37"/>
      <c r="AD166" s="37"/>
      <c r="AE166" s="37"/>
      <c r="AR166" s="188" t="s">
        <v>355</v>
      </c>
      <c r="AT166" s="188" t="s">
        <v>233</v>
      </c>
      <c r="AU166" s="188" t="s">
        <v>88</v>
      </c>
      <c r="AY166" s="20" t="s">
        <v>174</v>
      </c>
      <c r="BE166" s="189">
        <f t="shared" si="24"/>
        <v>0</v>
      </c>
      <c r="BF166" s="189">
        <f t="shared" si="25"/>
        <v>0</v>
      </c>
      <c r="BG166" s="189">
        <f t="shared" si="26"/>
        <v>0</v>
      </c>
      <c r="BH166" s="189">
        <f t="shared" si="27"/>
        <v>0</v>
      </c>
      <c r="BI166" s="189">
        <f t="shared" si="28"/>
        <v>0</v>
      </c>
      <c r="BJ166" s="20" t="s">
        <v>86</v>
      </c>
      <c r="BK166" s="189">
        <f t="shared" si="29"/>
        <v>0</v>
      </c>
      <c r="BL166" s="20" t="s">
        <v>267</v>
      </c>
      <c r="BM166" s="188" t="s">
        <v>1869</v>
      </c>
    </row>
    <row r="167" spans="1:65" s="2" customFormat="1" ht="16.5" customHeight="1">
      <c r="A167" s="37"/>
      <c r="B167" s="38"/>
      <c r="C167" s="218" t="s">
        <v>608</v>
      </c>
      <c r="D167" s="218" t="s">
        <v>233</v>
      </c>
      <c r="E167" s="219" t="s">
        <v>1870</v>
      </c>
      <c r="F167" s="220" t="s">
        <v>1871</v>
      </c>
      <c r="G167" s="221" t="s">
        <v>989</v>
      </c>
      <c r="H167" s="222">
        <v>1</v>
      </c>
      <c r="I167" s="223"/>
      <c r="J167" s="224">
        <f t="shared" si="20"/>
        <v>0</v>
      </c>
      <c r="K167" s="220" t="s">
        <v>19</v>
      </c>
      <c r="L167" s="225"/>
      <c r="M167" s="226" t="s">
        <v>19</v>
      </c>
      <c r="N167" s="227" t="s">
        <v>49</v>
      </c>
      <c r="O167" s="67"/>
      <c r="P167" s="186">
        <f t="shared" si="21"/>
        <v>0</v>
      </c>
      <c r="Q167" s="186">
        <v>0</v>
      </c>
      <c r="R167" s="186">
        <f t="shared" si="22"/>
        <v>0</v>
      </c>
      <c r="S167" s="186">
        <v>0</v>
      </c>
      <c r="T167" s="187">
        <f t="shared" si="23"/>
        <v>0</v>
      </c>
      <c r="U167" s="37"/>
      <c r="V167" s="37"/>
      <c r="W167" s="37"/>
      <c r="X167" s="37"/>
      <c r="Y167" s="37"/>
      <c r="Z167" s="37"/>
      <c r="AA167" s="37"/>
      <c r="AB167" s="37"/>
      <c r="AC167" s="37"/>
      <c r="AD167" s="37"/>
      <c r="AE167" s="37"/>
      <c r="AR167" s="188" t="s">
        <v>355</v>
      </c>
      <c r="AT167" s="188" t="s">
        <v>233</v>
      </c>
      <c r="AU167" s="188" t="s">
        <v>88</v>
      </c>
      <c r="AY167" s="20" t="s">
        <v>174</v>
      </c>
      <c r="BE167" s="189">
        <f t="shared" si="24"/>
        <v>0</v>
      </c>
      <c r="BF167" s="189">
        <f t="shared" si="25"/>
        <v>0</v>
      </c>
      <c r="BG167" s="189">
        <f t="shared" si="26"/>
        <v>0</v>
      </c>
      <c r="BH167" s="189">
        <f t="shared" si="27"/>
        <v>0</v>
      </c>
      <c r="BI167" s="189">
        <f t="shared" si="28"/>
        <v>0</v>
      </c>
      <c r="BJ167" s="20" t="s">
        <v>86</v>
      </c>
      <c r="BK167" s="189">
        <f t="shared" si="29"/>
        <v>0</v>
      </c>
      <c r="BL167" s="20" t="s">
        <v>267</v>
      </c>
      <c r="BM167" s="188" t="s">
        <v>1872</v>
      </c>
    </row>
    <row r="168" spans="1:65" s="2" customFormat="1" ht="16.5" customHeight="1">
      <c r="A168" s="37"/>
      <c r="B168" s="38"/>
      <c r="C168" s="218" t="s">
        <v>613</v>
      </c>
      <c r="D168" s="218" t="s">
        <v>233</v>
      </c>
      <c r="E168" s="219" t="s">
        <v>1873</v>
      </c>
      <c r="F168" s="220" t="s">
        <v>1874</v>
      </c>
      <c r="G168" s="221" t="s">
        <v>236</v>
      </c>
      <c r="H168" s="222">
        <v>100</v>
      </c>
      <c r="I168" s="223"/>
      <c r="J168" s="224">
        <f t="shared" si="20"/>
        <v>0</v>
      </c>
      <c r="K168" s="220" t="s">
        <v>19</v>
      </c>
      <c r="L168" s="225"/>
      <c r="M168" s="226" t="s">
        <v>19</v>
      </c>
      <c r="N168" s="227" t="s">
        <v>49</v>
      </c>
      <c r="O168" s="67"/>
      <c r="P168" s="186">
        <f t="shared" si="21"/>
        <v>0</v>
      </c>
      <c r="Q168" s="186">
        <v>0</v>
      </c>
      <c r="R168" s="186">
        <f t="shared" si="22"/>
        <v>0</v>
      </c>
      <c r="S168" s="186">
        <v>0</v>
      </c>
      <c r="T168" s="187">
        <f t="shared" si="23"/>
        <v>0</v>
      </c>
      <c r="U168" s="37"/>
      <c r="V168" s="37"/>
      <c r="W168" s="37"/>
      <c r="X168" s="37"/>
      <c r="Y168" s="37"/>
      <c r="Z168" s="37"/>
      <c r="AA168" s="37"/>
      <c r="AB168" s="37"/>
      <c r="AC168" s="37"/>
      <c r="AD168" s="37"/>
      <c r="AE168" s="37"/>
      <c r="AR168" s="188" t="s">
        <v>355</v>
      </c>
      <c r="AT168" s="188" t="s">
        <v>233</v>
      </c>
      <c r="AU168" s="188" t="s">
        <v>88</v>
      </c>
      <c r="AY168" s="20" t="s">
        <v>174</v>
      </c>
      <c r="BE168" s="189">
        <f t="shared" si="24"/>
        <v>0</v>
      </c>
      <c r="BF168" s="189">
        <f t="shared" si="25"/>
        <v>0</v>
      </c>
      <c r="BG168" s="189">
        <f t="shared" si="26"/>
        <v>0</v>
      </c>
      <c r="BH168" s="189">
        <f t="shared" si="27"/>
        <v>0</v>
      </c>
      <c r="BI168" s="189">
        <f t="shared" si="28"/>
        <v>0</v>
      </c>
      <c r="BJ168" s="20" t="s">
        <v>86</v>
      </c>
      <c r="BK168" s="189">
        <f t="shared" si="29"/>
        <v>0</v>
      </c>
      <c r="BL168" s="20" t="s">
        <v>267</v>
      </c>
      <c r="BM168" s="188" t="s">
        <v>1875</v>
      </c>
    </row>
    <row r="169" spans="1:65" s="2" customFormat="1" ht="21.75" customHeight="1">
      <c r="A169" s="37"/>
      <c r="B169" s="38"/>
      <c r="C169" s="218" t="s">
        <v>619</v>
      </c>
      <c r="D169" s="218" t="s">
        <v>233</v>
      </c>
      <c r="E169" s="219" t="s">
        <v>1876</v>
      </c>
      <c r="F169" s="220" t="s">
        <v>1877</v>
      </c>
      <c r="G169" s="221" t="s">
        <v>989</v>
      </c>
      <c r="H169" s="222">
        <v>6</v>
      </c>
      <c r="I169" s="223"/>
      <c r="J169" s="224">
        <f t="shared" si="20"/>
        <v>0</v>
      </c>
      <c r="K169" s="220" t="s">
        <v>19</v>
      </c>
      <c r="L169" s="225"/>
      <c r="M169" s="226" t="s">
        <v>19</v>
      </c>
      <c r="N169" s="227" t="s">
        <v>49</v>
      </c>
      <c r="O169" s="67"/>
      <c r="P169" s="186">
        <f t="shared" si="21"/>
        <v>0</v>
      </c>
      <c r="Q169" s="186">
        <v>0</v>
      </c>
      <c r="R169" s="186">
        <f t="shared" si="22"/>
        <v>0</v>
      </c>
      <c r="S169" s="186">
        <v>0</v>
      </c>
      <c r="T169" s="187">
        <f t="shared" si="23"/>
        <v>0</v>
      </c>
      <c r="U169" s="37"/>
      <c r="V169" s="37"/>
      <c r="W169" s="37"/>
      <c r="X169" s="37"/>
      <c r="Y169" s="37"/>
      <c r="Z169" s="37"/>
      <c r="AA169" s="37"/>
      <c r="AB169" s="37"/>
      <c r="AC169" s="37"/>
      <c r="AD169" s="37"/>
      <c r="AE169" s="37"/>
      <c r="AR169" s="188" t="s">
        <v>355</v>
      </c>
      <c r="AT169" s="188" t="s">
        <v>233</v>
      </c>
      <c r="AU169" s="188" t="s">
        <v>88</v>
      </c>
      <c r="AY169" s="20" t="s">
        <v>174</v>
      </c>
      <c r="BE169" s="189">
        <f t="shared" si="24"/>
        <v>0</v>
      </c>
      <c r="BF169" s="189">
        <f t="shared" si="25"/>
        <v>0</v>
      </c>
      <c r="BG169" s="189">
        <f t="shared" si="26"/>
        <v>0</v>
      </c>
      <c r="BH169" s="189">
        <f t="shared" si="27"/>
        <v>0</v>
      </c>
      <c r="BI169" s="189">
        <f t="shared" si="28"/>
        <v>0</v>
      </c>
      <c r="BJ169" s="20" t="s">
        <v>86</v>
      </c>
      <c r="BK169" s="189">
        <f t="shared" si="29"/>
        <v>0</v>
      </c>
      <c r="BL169" s="20" t="s">
        <v>267</v>
      </c>
      <c r="BM169" s="188" t="s">
        <v>1878</v>
      </c>
    </row>
    <row r="170" spans="1:65" s="2" customFormat="1" ht="16.5" customHeight="1">
      <c r="A170" s="37"/>
      <c r="B170" s="38"/>
      <c r="C170" s="218" t="s">
        <v>626</v>
      </c>
      <c r="D170" s="218" t="s">
        <v>233</v>
      </c>
      <c r="E170" s="219" t="s">
        <v>1879</v>
      </c>
      <c r="F170" s="220" t="s">
        <v>1809</v>
      </c>
      <c r="G170" s="221" t="s">
        <v>989</v>
      </c>
      <c r="H170" s="222">
        <v>6</v>
      </c>
      <c r="I170" s="223"/>
      <c r="J170" s="224">
        <f t="shared" si="20"/>
        <v>0</v>
      </c>
      <c r="K170" s="220" t="s">
        <v>19</v>
      </c>
      <c r="L170" s="225"/>
      <c r="M170" s="226" t="s">
        <v>19</v>
      </c>
      <c r="N170" s="227" t="s">
        <v>49</v>
      </c>
      <c r="O170" s="67"/>
      <c r="P170" s="186">
        <f t="shared" si="21"/>
        <v>0</v>
      </c>
      <c r="Q170" s="186">
        <v>0</v>
      </c>
      <c r="R170" s="186">
        <f t="shared" si="22"/>
        <v>0</v>
      </c>
      <c r="S170" s="186">
        <v>0</v>
      </c>
      <c r="T170" s="187">
        <f t="shared" si="23"/>
        <v>0</v>
      </c>
      <c r="U170" s="37"/>
      <c r="V170" s="37"/>
      <c r="W170" s="37"/>
      <c r="X170" s="37"/>
      <c r="Y170" s="37"/>
      <c r="Z170" s="37"/>
      <c r="AA170" s="37"/>
      <c r="AB170" s="37"/>
      <c r="AC170" s="37"/>
      <c r="AD170" s="37"/>
      <c r="AE170" s="37"/>
      <c r="AR170" s="188" t="s">
        <v>355</v>
      </c>
      <c r="AT170" s="188" t="s">
        <v>233</v>
      </c>
      <c r="AU170" s="188" t="s">
        <v>88</v>
      </c>
      <c r="AY170" s="20" t="s">
        <v>174</v>
      </c>
      <c r="BE170" s="189">
        <f t="shared" si="24"/>
        <v>0</v>
      </c>
      <c r="BF170" s="189">
        <f t="shared" si="25"/>
        <v>0</v>
      </c>
      <c r="BG170" s="189">
        <f t="shared" si="26"/>
        <v>0</v>
      </c>
      <c r="BH170" s="189">
        <f t="shared" si="27"/>
        <v>0</v>
      </c>
      <c r="BI170" s="189">
        <f t="shared" si="28"/>
        <v>0</v>
      </c>
      <c r="BJ170" s="20" t="s">
        <v>86</v>
      </c>
      <c r="BK170" s="189">
        <f t="shared" si="29"/>
        <v>0</v>
      </c>
      <c r="BL170" s="20" t="s">
        <v>267</v>
      </c>
      <c r="BM170" s="188" t="s">
        <v>1880</v>
      </c>
    </row>
    <row r="171" spans="1:65" s="2" customFormat="1" ht="16.5" customHeight="1">
      <c r="A171" s="37"/>
      <c r="B171" s="38"/>
      <c r="C171" s="218" t="s">
        <v>632</v>
      </c>
      <c r="D171" s="218" t="s">
        <v>233</v>
      </c>
      <c r="E171" s="219" t="s">
        <v>1881</v>
      </c>
      <c r="F171" s="220" t="s">
        <v>1812</v>
      </c>
      <c r="G171" s="221" t="s">
        <v>989</v>
      </c>
      <c r="H171" s="222">
        <v>6</v>
      </c>
      <c r="I171" s="223"/>
      <c r="J171" s="224">
        <f t="shared" si="20"/>
        <v>0</v>
      </c>
      <c r="K171" s="220" t="s">
        <v>19</v>
      </c>
      <c r="L171" s="225"/>
      <c r="M171" s="226" t="s">
        <v>19</v>
      </c>
      <c r="N171" s="227" t="s">
        <v>49</v>
      </c>
      <c r="O171" s="67"/>
      <c r="P171" s="186">
        <f t="shared" si="21"/>
        <v>0</v>
      </c>
      <c r="Q171" s="186">
        <v>0</v>
      </c>
      <c r="R171" s="186">
        <f t="shared" si="22"/>
        <v>0</v>
      </c>
      <c r="S171" s="186">
        <v>0</v>
      </c>
      <c r="T171" s="187">
        <f t="shared" si="23"/>
        <v>0</v>
      </c>
      <c r="U171" s="37"/>
      <c r="V171" s="37"/>
      <c r="W171" s="37"/>
      <c r="X171" s="37"/>
      <c r="Y171" s="37"/>
      <c r="Z171" s="37"/>
      <c r="AA171" s="37"/>
      <c r="AB171" s="37"/>
      <c r="AC171" s="37"/>
      <c r="AD171" s="37"/>
      <c r="AE171" s="37"/>
      <c r="AR171" s="188" t="s">
        <v>355</v>
      </c>
      <c r="AT171" s="188" t="s">
        <v>233</v>
      </c>
      <c r="AU171" s="188" t="s">
        <v>88</v>
      </c>
      <c r="AY171" s="20" t="s">
        <v>174</v>
      </c>
      <c r="BE171" s="189">
        <f t="shared" si="24"/>
        <v>0</v>
      </c>
      <c r="BF171" s="189">
        <f t="shared" si="25"/>
        <v>0</v>
      </c>
      <c r="BG171" s="189">
        <f t="shared" si="26"/>
        <v>0</v>
      </c>
      <c r="BH171" s="189">
        <f t="shared" si="27"/>
        <v>0</v>
      </c>
      <c r="BI171" s="189">
        <f t="shared" si="28"/>
        <v>0</v>
      </c>
      <c r="BJ171" s="20" t="s">
        <v>86</v>
      </c>
      <c r="BK171" s="189">
        <f t="shared" si="29"/>
        <v>0</v>
      </c>
      <c r="BL171" s="20" t="s">
        <v>267</v>
      </c>
      <c r="BM171" s="188" t="s">
        <v>1882</v>
      </c>
    </row>
    <row r="172" spans="1:65" s="2" customFormat="1" ht="21.75" customHeight="1">
      <c r="A172" s="37"/>
      <c r="B172" s="38"/>
      <c r="C172" s="218" t="s">
        <v>638</v>
      </c>
      <c r="D172" s="218" t="s">
        <v>233</v>
      </c>
      <c r="E172" s="219" t="s">
        <v>1883</v>
      </c>
      <c r="F172" s="220" t="s">
        <v>1884</v>
      </c>
      <c r="G172" s="221" t="s">
        <v>989</v>
      </c>
      <c r="H172" s="222">
        <v>6</v>
      </c>
      <c r="I172" s="223"/>
      <c r="J172" s="224">
        <f t="shared" si="20"/>
        <v>0</v>
      </c>
      <c r="K172" s="220" t="s">
        <v>19</v>
      </c>
      <c r="L172" s="225"/>
      <c r="M172" s="226" t="s">
        <v>19</v>
      </c>
      <c r="N172" s="227" t="s">
        <v>49</v>
      </c>
      <c r="O172" s="67"/>
      <c r="P172" s="186">
        <f t="shared" si="21"/>
        <v>0</v>
      </c>
      <c r="Q172" s="186">
        <v>0</v>
      </c>
      <c r="R172" s="186">
        <f t="shared" si="22"/>
        <v>0</v>
      </c>
      <c r="S172" s="186">
        <v>0</v>
      </c>
      <c r="T172" s="187">
        <f t="shared" si="23"/>
        <v>0</v>
      </c>
      <c r="U172" s="37"/>
      <c r="V172" s="37"/>
      <c r="W172" s="37"/>
      <c r="X172" s="37"/>
      <c r="Y172" s="37"/>
      <c r="Z172" s="37"/>
      <c r="AA172" s="37"/>
      <c r="AB172" s="37"/>
      <c r="AC172" s="37"/>
      <c r="AD172" s="37"/>
      <c r="AE172" s="37"/>
      <c r="AR172" s="188" t="s">
        <v>355</v>
      </c>
      <c r="AT172" s="188" t="s">
        <v>233</v>
      </c>
      <c r="AU172" s="188" t="s">
        <v>88</v>
      </c>
      <c r="AY172" s="20" t="s">
        <v>174</v>
      </c>
      <c r="BE172" s="189">
        <f t="shared" si="24"/>
        <v>0</v>
      </c>
      <c r="BF172" s="189">
        <f t="shared" si="25"/>
        <v>0</v>
      </c>
      <c r="BG172" s="189">
        <f t="shared" si="26"/>
        <v>0</v>
      </c>
      <c r="BH172" s="189">
        <f t="shared" si="27"/>
        <v>0</v>
      </c>
      <c r="BI172" s="189">
        <f t="shared" si="28"/>
        <v>0</v>
      </c>
      <c r="BJ172" s="20" t="s">
        <v>86</v>
      </c>
      <c r="BK172" s="189">
        <f t="shared" si="29"/>
        <v>0</v>
      </c>
      <c r="BL172" s="20" t="s">
        <v>267</v>
      </c>
      <c r="BM172" s="188" t="s">
        <v>1885</v>
      </c>
    </row>
    <row r="173" spans="1:65" s="2" customFormat="1" ht="24.15" customHeight="1">
      <c r="A173" s="37"/>
      <c r="B173" s="38"/>
      <c r="C173" s="218" t="s">
        <v>646</v>
      </c>
      <c r="D173" s="218" t="s">
        <v>233</v>
      </c>
      <c r="E173" s="219" t="s">
        <v>1886</v>
      </c>
      <c r="F173" s="220" t="s">
        <v>1887</v>
      </c>
      <c r="G173" s="221" t="s">
        <v>989</v>
      </c>
      <c r="H173" s="222">
        <v>3</v>
      </c>
      <c r="I173" s="223"/>
      <c r="J173" s="224">
        <f t="shared" si="20"/>
        <v>0</v>
      </c>
      <c r="K173" s="220" t="s">
        <v>19</v>
      </c>
      <c r="L173" s="225"/>
      <c r="M173" s="226" t="s">
        <v>19</v>
      </c>
      <c r="N173" s="227" t="s">
        <v>49</v>
      </c>
      <c r="O173" s="67"/>
      <c r="P173" s="186">
        <f t="shared" si="21"/>
        <v>0</v>
      </c>
      <c r="Q173" s="186">
        <v>0</v>
      </c>
      <c r="R173" s="186">
        <f t="shared" si="22"/>
        <v>0</v>
      </c>
      <c r="S173" s="186">
        <v>0</v>
      </c>
      <c r="T173" s="187">
        <f t="shared" si="23"/>
        <v>0</v>
      </c>
      <c r="U173" s="37"/>
      <c r="V173" s="37"/>
      <c r="W173" s="37"/>
      <c r="X173" s="37"/>
      <c r="Y173" s="37"/>
      <c r="Z173" s="37"/>
      <c r="AA173" s="37"/>
      <c r="AB173" s="37"/>
      <c r="AC173" s="37"/>
      <c r="AD173" s="37"/>
      <c r="AE173" s="37"/>
      <c r="AR173" s="188" t="s">
        <v>355</v>
      </c>
      <c r="AT173" s="188" t="s">
        <v>233</v>
      </c>
      <c r="AU173" s="188" t="s">
        <v>88</v>
      </c>
      <c r="AY173" s="20" t="s">
        <v>174</v>
      </c>
      <c r="BE173" s="189">
        <f t="shared" si="24"/>
        <v>0</v>
      </c>
      <c r="BF173" s="189">
        <f t="shared" si="25"/>
        <v>0</v>
      </c>
      <c r="BG173" s="189">
        <f t="shared" si="26"/>
        <v>0</v>
      </c>
      <c r="BH173" s="189">
        <f t="shared" si="27"/>
        <v>0</v>
      </c>
      <c r="BI173" s="189">
        <f t="shared" si="28"/>
        <v>0</v>
      </c>
      <c r="BJ173" s="20" t="s">
        <v>86</v>
      </c>
      <c r="BK173" s="189">
        <f t="shared" si="29"/>
        <v>0</v>
      </c>
      <c r="BL173" s="20" t="s">
        <v>267</v>
      </c>
      <c r="BM173" s="188" t="s">
        <v>1888</v>
      </c>
    </row>
    <row r="174" spans="1:65" s="2" customFormat="1" ht="16.5" customHeight="1">
      <c r="A174" s="37"/>
      <c r="B174" s="38"/>
      <c r="C174" s="218" t="s">
        <v>651</v>
      </c>
      <c r="D174" s="218" t="s">
        <v>233</v>
      </c>
      <c r="E174" s="219" t="s">
        <v>1889</v>
      </c>
      <c r="F174" s="220" t="s">
        <v>1809</v>
      </c>
      <c r="G174" s="221" t="s">
        <v>989</v>
      </c>
      <c r="H174" s="222">
        <v>3</v>
      </c>
      <c r="I174" s="223"/>
      <c r="J174" s="224">
        <f t="shared" si="20"/>
        <v>0</v>
      </c>
      <c r="K174" s="220" t="s">
        <v>19</v>
      </c>
      <c r="L174" s="225"/>
      <c r="M174" s="226" t="s">
        <v>19</v>
      </c>
      <c r="N174" s="227" t="s">
        <v>49</v>
      </c>
      <c r="O174" s="67"/>
      <c r="P174" s="186">
        <f t="shared" si="21"/>
        <v>0</v>
      </c>
      <c r="Q174" s="186">
        <v>0</v>
      </c>
      <c r="R174" s="186">
        <f t="shared" si="22"/>
        <v>0</v>
      </c>
      <c r="S174" s="186">
        <v>0</v>
      </c>
      <c r="T174" s="187">
        <f t="shared" si="23"/>
        <v>0</v>
      </c>
      <c r="U174" s="37"/>
      <c r="V174" s="37"/>
      <c r="W174" s="37"/>
      <c r="X174" s="37"/>
      <c r="Y174" s="37"/>
      <c r="Z174" s="37"/>
      <c r="AA174" s="37"/>
      <c r="AB174" s="37"/>
      <c r="AC174" s="37"/>
      <c r="AD174" s="37"/>
      <c r="AE174" s="37"/>
      <c r="AR174" s="188" t="s">
        <v>355</v>
      </c>
      <c r="AT174" s="188" t="s">
        <v>233</v>
      </c>
      <c r="AU174" s="188" t="s">
        <v>88</v>
      </c>
      <c r="AY174" s="20" t="s">
        <v>174</v>
      </c>
      <c r="BE174" s="189">
        <f t="shared" si="24"/>
        <v>0</v>
      </c>
      <c r="BF174" s="189">
        <f t="shared" si="25"/>
        <v>0</v>
      </c>
      <c r="BG174" s="189">
        <f t="shared" si="26"/>
        <v>0</v>
      </c>
      <c r="BH174" s="189">
        <f t="shared" si="27"/>
        <v>0</v>
      </c>
      <c r="BI174" s="189">
        <f t="shared" si="28"/>
        <v>0</v>
      </c>
      <c r="BJ174" s="20" t="s">
        <v>86</v>
      </c>
      <c r="BK174" s="189">
        <f t="shared" si="29"/>
        <v>0</v>
      </c>
      <c r="BL174" s="20" t="s">
        <v>267</v>
      </c>
      <c r="BM174" s="188" t="s">
        <v>1890</v>
      </c>
    </row>
    <row r="175" spans="1:65" s="2" customFormat="1" ht="16.5" customHeight="1">
      <c r="A175" s="37"/>
      <c r="B175" s="38"/>
      <c r="C175" s="218" t="s">
        <v>657</v>
      </c>
      <c r="D175" s="218" t="s">
        <v>233</v>
      </c>
      <c r="E175" s="219" t="s">
        <v>1891</v>
      </c>
      <c r="F175" s="220" t="s">
        <v>1812</v>
      </c>
      <c r="G175" s="221" t="s">
        <v>989</v>
      </c>
      <c r="H175" s="222">
        <v>3</v>
      </c>
      <c r="I175" s="223"/>
      <c r="J175" s="224">
        <f t="shared" si="20"/>
        <v>0</v>
      </c>
      <c r="K175" s="220" t="s">
        <v>19</v>
      </c>
      <c r="L175" s="225"/>
      <c r="M175" s="226" t="s">
        <v>19</v>
      </c>
      <c r="N175" s="227" t="s">
        <v>49</v>
      </c>
      <c r="O175" s="67"/>
      <c r="P175" s="186">
        <f t="shared" si="21"/>
        <v>0</v>
      </c>
      <c r="Q175" s="186">
        <v>0</v>
      </c>
      <c r="R175" s="186">
        <f t="shared" si="22"/>
        <v>0</v>
      </c>
      <c r="S175" s="186">
        <v>0</v>
      </c>
      <c r="T175" s="187">
        <f t="shared" si="23"/>
        <v>0</v>
      </c>
      <c r="U175" s="37"/>
      <c r="V175" s="37"/>
      <c r="W175" s="37"/>
      <c r="X175" s="37"/>
      <c r="Y175" s="37"/>
      <c r="Z175" s="37"/>
      <c r="AA175" s="37"/>
      <c r="AB175" s="37"/>
      <c r="AC175" s="37"/>
      <c r="AD175" s="37"/>
      <c r="AE175" s="37"/>
      <c r="AR175" s="188" t="s">
        <v>355</v>
      </c>
      <c r="AT175" s="188" t="s">
        <v>233</v>
      </c>
      <c r="AU175" s="188" t="s">
        <v>88</v>
      </c>
      <c r="AY175" s="20" t="s">
        <v>174</v>
      </c>
      <c r="BE175" s="189">
        <f t="shared" si="24"/>
        <v>0</v>
      </c>
      <c r="BF175" s="189">
        <f t="shared" si="25"/>
        <v>0</v>
      </c>
      <c r="BG175" s="189">
        <f t="shared" si="26"/>
        <v>0</v>
      </c>
      <c r="BH175" s="189">
        <f t="shared" si="27"/>
        <v>0</v>
      </c>
      <c r="BI175" s="189">
        <f t="shared" si="28"/>
        <v>0</v>
      </c>
      <c r="BJ175" s="20" t="s">
        <v>86</v>
      </c>
      <c r="BK175" s="189">
        <f t="shared" si="29"/>
        <v>0</v>
      </c>
      <c r="BL175" s="20" t="s">
        <v>267</v>
      </c>
      <c r="BM175" s="188" t="s">
        <v>1892</v>
      </c>
    </row>
    <row r="176" spans="1:65" s="2" customFormat="1" ht="21.75" customHeight="1">
      <c r="A176" s="37"/>
      <c r="B176" s="38"/>
      <c r="C176" s="218" t="s">
        <v>662</v>
      </c>
      <c r="D176" s="218" t="s">
        <v>233</v>
      </c>
      <c r="E176" s="219" t="s">
        <v>1893</v>
      </c>
      <c r="F176" s="220" t="s">
        <v>1894</v>
      </c>
      <c r="G176" s="221" t="s">
        <v>236</v>
      </c>
      <c r="H176" s="222">
        <v>130</v>
      </c>
      <c r="I176" s="223"/>
      <c r="J176" s="224">
        <f t="shared" si="20"/>
        <v>0</v>
      </c>
      <c r="K176" s="220" t="s">
        <v>19</v>
      </c>
      <c r="L176" s="225"/>
      <c r="M176" s="226" t="s">
        <v>19</v>
      </c>
      <c r="N176" s="227" t="s">
        <v>49</v>
      </c>
      <c r="O176" s="67"/>
      <c r="P176" s="186">
        <f t="shared" si="21"/>
        <v>0</v>
      </c>
      <c r="Q176" s="186">
        <v>0</v>
      </c>
      <c r="R176" s="186">
        <f t="shared" si="22"/>
        <v>0</v>
      </c>
      <c r="S176" s="186">
        <v>0</v>
      </c>
      <c r="T176" s="187">
        <f t="shared" si="23"/>
        <v>0</v>
      </c>
      <c r="U176" s="37"/>
      <c r="V176" s="37"/>
      <c r="W176" s="37"/>
      <c r="X176" s="37"/>
      <c r="Y176" s="37"/>
      <c r="Z176" s="37"/>
      <c r="AA176" s="37"/>
      <c r="AB176" s="37"/>
      <c r="AC176" s="37"/>
      <c r="AD176" s="37"/>
      <c r="AE176" s="37"/>
      <c r="AR176" s="188" t="s">
        <v>355</v>
      </c>
      <c r="AT176" s="188" t="s">
        <v>233</v>
      </c>
      <c r="AU176" s="188" t="s">
        <v>88</v>
      </c>
      <c r="AY176" s="20" t="s">
        <v>174</v>
      </c>
      <c r="BE176" s="189">
        <f t="shared" si="24"/>
        <v>0</v>
      </c>
      <c r="BF176" s="189">
        <f t="shared" si="25"/>
        <v>0</v>
      </c>
      <c r="BG176" s="189">
        <f t="shared" si="26"/>
        <v>0</v>
      </c>
      <c r="BH176" s="189">
        <f t="shared" si="27"/>
        <v>0</v>
      </c>
      <c r="BI176" s="189">
        <f t="shared" si="28"/>
        <v>0</v>
      </c>
      <c r="BJ176" s="20" t="s">
        <v>86</v>
      </c>
      <c r="BK176" s="189">
        <f t="shared" si="29"/>
        <v>0</v>
      </c>
      <c r="BL176" s="20" t="s">
        <v>267</v>
      </c>
      <c r="BM176" s="188" t="s">
        <v>1895</v>
      </c>
    </row>
    <row r="177" spans="1:65" s="2" customFormat="1" ht="24.15" customHeight="1">
      <c r="A177" s="37"/>
      <c r="B177" s="38"/>
      <c r="C177" s="218" t="s">
        <v>666</v>
      </c>
      <c r="D177" s="218" t="s">
        <v>233</v>
      </c>
      <c r="E177" s="219" t="s">
        <v>1896</v>
      </c>
      <c r="F177" s="220" t="s">
        <v>1754</v>
      </c>
      <c r="G177" s="221" t="s">
        <v>989</v>
      </c>
      <c r="H177" s="222">
        <v>8</v>
      </c>
      <c r="I177" s="223"/>
      <c r="J177" s="224">
        <f t="shared" si="20"/>
        <v>0</v>
      </c>
      <c r="K177" s="220" t="s">
        <v>19</v>
      </c>
      <c r="L177" s="225"/>
      <c r="M177" s="226" t="s">
        <v>19</v>
      </c>
      <c r="N177" s="227" t="s">
        <v>49</v>
      </c>
      <c r="O177" s="67"/>
      <c r="P177" s="186">
        <f t="shared" si="21"/>
        <v>0</v>
      </c>
      <c r="Q177" s="186">
        <v>0</v>
      </c>
      <c r="R177" s="186">
        <f t="shared" si="22"/>
        <v>0</v>
      </c>
      <c r="S177" s="186">
        <v>0</v>
      </c>
      <c r="T177" s="187">
        <f t="shared" si="23"/>
        <v>0</v>
      </c>
      <c r="U177" s="37"/>
      <c r="V177" s="37"/>
      <c r="W177" s="37"/>
      <c r="X177" s="37"/>
      <c r="Y177" s="37"/>
      <c r="Z177" s="37"/>
      <c r="AA177" s="37"/>
      <c r="AB177" s="37"/>
      <c r="AC177" s="37"/>
      <c r="AD177" s="37"/>
      <c r="AE177" s="37"/>
      <c r="AR177" s="188" t="s">
        <v>355</v>
      </c>
      <c r="AT177" s="188" t="s">
        <v>233</v>
      </c>
      <c r="AU177" s="188" t="s">
        <v>88</v>
      </c>
      <c r="AY177" s="20" t="s">
        <v>174</v>
      </c>
      <c r="BE177" s="189">
        <f t="shared" si="24"/>
        <v>0</v>
      </c>
      <c r="BF177" s="189">
        <f t="shared" si="25"/>
        <v>0</v>
      </c>
      <c r="BG177" s="189">
        <f t="shared" si="26"/>
        <v>0</v>
      </c>
      <c r="BH177" s="189">
        <f t="shared" si="27"/>
        <v>0</v>
      </c>
      <c r="BI177" s="189">
        <f t="shared" si="28"/>
        <v>0</v>
      </c>
      <c r="BJ177" s="20" t="s">
        <v>86</v>
      </c>
      <c r="BK177" s="189">
        <f t="shared" si="29"/>
        <v>0</v>
      </c>
      <c r="BL177" s="20" t="s">
        <v>267</v>
      </c>
      <c r="BM177" s="188" t="s">
        <v>1897</v>
      </c>
    </row>
    <row r="178" spans="1:65" s="2" customFormat="1" ht="16.5" customHeight="1">
      <c r="A178" s="37"/>
      <c r="B178" s="38"/>
      <c r="C178" s="177" t="s">
        <v>670</v>
      </c>
      <c r="D178" s="177" t="s">
        <v>176</v>
      </c>
      <c r="E178" s="178" t="s">
        <v>86</v>
      </c>
      <c r="F178" s="179" t="s">
        <v>1898</v>
      </c>
      <c r="G178" s="180" t="s">
        <v>1899</v>
      </c>
      <c r="H178" s="181">
        <v>5</v>
      </c>
      <c r="I178" s="182"/>
      <c r="J178" s="183">
        <f t="shared" si="20"/>
        <v>0</v>
      </c>
      <c r="K178" s="179" t="s">
        <v>19</v>
      </c>
      <c r="L178" s="42"/>
      <c r="M178" s="184" t="s">
        <v>19</v>
      </c>
      <c r="N178" s="185" t="s">
        <v>49</v>
      </c>
      <c r="O178" s="67"/>
      <c r="P178" s="186">
        <f t="shared" si="21"/>
        <v>0</v>
      </c>
      <c r="Q178" s="186">
        <v>0</v>
      </c>
      <c r="R178" s="186">
        <f t="shared" si="22"/>
        <v>0</v>
      </c>
      <c r="S178" s="186">
        <v>0</v>
      </c>
      <c r="T178" s="187">
        <f t="shared" si="23"/>
        <v>0</v>
      </c>
      <c r="U178" s="37"/>
      <c r="V178" s="37"/>
      <c r="W178" s="37"/>
      <c r="X178" s="37"/>
      <c r="Y178" s="37"/>
      <c r="Z178" s="37"/>
      <c r="AA178" s="37"/>
      <c r="AB178" s="37"/>
      <c r="AC178" s="37"/>
      <c r="AD178" s="37"/>
      <c r="AE178" s="37"/>
      <c r="AR178" s="188" t="s">
        <v>267</v>
      </c>
      <c r="AT178" s="188" t="s">
        <v>176</v>
      </c>
      <c r="AU178" s="188" t="s">
        <v>88</v>
      </c>
      <c r="AY178" s="20" t="s">
        <v>174</v>
      </c>
      <c r="BE178" s="189">
        <f t="shared" si="24"/>
        <v>0</v>
      </c>
      <c r="BF178" s="189">
        <f t="shared" si="25"/>
        <v>0</v>
      </c>
      <c r="BG178" s="189">
        <f t="shared" si="26"/>
        <v>0</v>
      </c>
      <c r="BH178" s="189">
        <f t="shared" si="27"/>
        <v>0</v>
      </c>
      <c r="BI178" s="189">
        <f t="shared" si="28"/>
        <v>0</v>
      </c>
      <c r="BJ178" s="20" t="s">
        <v>86</v>
      </c>
      <c r="BK178" s="189">
        <f t="shared" si="29"/>
        <v>0</v>
      </c>
      <c r="BL178" s="20" t="s">
        <v>267</v>
      </c>
      <c r="BM178" s="188" t="s">
        <v>1900</v>
      </c>
    </row>
    <row r="179" spans="1:65" s="2" customFormat="1" ht="16.5" customHeight="1">
      <c r="A179" s="37"/>
      <c r="B179" s="38"/>
      <c r="C179" s="177" t="s">
        <v>674</v>
      </c>
      <c r="D179" s="177" t="s">
        <v>176</v>
      </c>
      <c r="E179" s="178" t="s">
        <v>88</v>
      </c>
      <c r="F179" s="179" t="s">
        <v>1901</v>
      </c>
      <c r="G179" s="180" t="s">
        <v>1899</v>
      </c>
      <c r="H179" s="181">
        <v>5</v>
      </c>
      <c r="I179" s="182"/>
      <c r="J179" s="183">
        <f t="shared" si="20"/>
        <v>0</v>
      </c>
      <c r="K179" s="179" t="s">
        <v>19</v>
      </c>
      <c r="L179" s="42"/>
      <c r="M179" s="184" t="s">
        <v>19</v>
      </c>
      <c r="N179" s="185" t="s">
        <v>49</v>
      </c>
      <c r="O179" s="67"/>
      <c r="P179" s="186">
        <f t="shared" si="21"/>
        <v>0</v>
      </c>
      <c r="Q179" s="186">
        <v>0</v>
      </c>
      <c r="R179" s="186">
        <f t="shared" si="22"/>
        <v>0</v>
      </c>
      <c r="S179" s="186">
        <v>0</v>
      </c>
      <c r="T179" s="187">
        <f t="shared" si="23"/>
        <v>0</v>
      </c>
      <c r="U179" s="37"/>
      <c r="V179" s="37"/>
      <c r="W179" s="37"/>
      <c r="X179" s="37"/>
      <c r="Y179" s="37"/>
      <c r="Z179" s="37"/>
      <c r="AA179" s="37"/>
      <c r="AB179" s="37"/>
      <c r="AC179" s="37"/>
      <c r="AD179" s="37"/>
      <c r="AE179" s="37"/>
      <c r="AR179" s="188" t="s">
        <v>267</v>
      </c>
      <c r="AT179" s="188" t="s">
        <v>176</v>
      </c>
      <c r="AU179" s="188" t="s">
        <v>88</v>
      </c>
      <c r="AY179" s="20" t="s">
        <v>174</v>
      </c>
      <c r="BE179" s="189">
        <f t="shared" si="24"/>
        <v>0</v>
      </c>
      <c r="BF179" s="189">
        <f t="shared" si="25"/>
        <v>0</v>
      </c>
      <c r="BG179" s="189">
        <f t="shared" si="26"/>
        <v>0</v>
      </c>
      <c r="BH179" s="189">
        <f t="shared" si="27"/>
        <v>0</v>
      </c>
      <c r="BI179" s="189">
        <f t="shared" si="28"/>
        <v>0</v>
      </c>
      <c r="BJ179" s="20" t="s">
        <v>86</v>
      </c>
      <c r="BK179" s="189">
        <f t="shared" si="29"/>
        <v>0</v>
      </c>
      <c r="BL179" s="20" t="s">
        <v>267</v>
      </c>
      <c r="BM179" s="188" t="s">
        <v>1902</v>
      </c>
    </row>
    <row r="180" spans="1:65" s="2" customFormat="1" ht="21.75" customHeight="1">
      <c r="A180" s="37"/>
      <c r="B180" s="38"/>
      <c r="C180" s="177" t="s">
        <v>682</v>
      </c>
      <c r="D180" s="177" t="s">
        <v>176</v>
      </c>
      <c r="E180" s="178" t="s">
        <v>190</v>
      </c>
      <c r="F180" s="179" t="s">
        <v>1903</v>
      </c>
      <c r="G180" s="180" t="s">
        <v>1899</v>
      </c>
      <c r="H180" s="181">
        <v>3</v>
      </c>
      <c r="I180" s="182"/>
      <c r="J180" s="183">
        <f t="shared" si="20"/>
        <v>0</v>
      </c>
      <c r="K180" s="179" t="s">
        <v>19</v>
      </c>
      <c r="L180" s="42"/>
      <c r="M180" s="184" t="s">
        <v>19</v>
      </c>
      <c r="N180" s="185" t="s">
        <v>49</v>
      </c>
      <c r="O180" s="67"/>
      <c r="P180" s="186">
        <f t="shared" si="21"/>
        <v>0</v>
      </c>
      <c r="Q180" s="186">
        <v>0</v>
      </c>
      <c r="R180" s="186">
        <f t="shared" si="22"/>
        <v>0</v>
      </c>
      <c r="S180" s="186">
        <v>0</v>
      </c>
      <c r="T180" s="187">
        <f t="shared" si="23"/>
        <v>0</v>
      </c>
      <c r="U180" s="37"/>
      <c r="V180" s="37"/>
      <c r="W180" s="37"/>
      <c r="X180" s="37"/>
      <c r="Y180" s="37"/>
      <c r="Z180" s="37"/>
      <c r="AA180" s="37"/>
      <c r="AB180" s="37"/>
      <c r="AC180" s="37"/>
      <c r="AD180" s="37"/>
      <c r="AE180" s="37"/>
      <c r="AR180" s="188" t="s">
        <v>267</v>
      </c>
      <c r="AT180" s="188" t="s">
        <v>176</v>
      </c>
      <c r="AU180" s="188" t="s">
        <v>88</v>
      </c>
      <c r="AY180" s="20" t="s">
        <v>174</v>
      </c>
      <c r="BE180" s="189">
        <f t="shared" si="24"/>
        <v>0</v>
      </c>
      <c r="BF180" s="189">
        <f t="shared" si="25"/>
        <v>0</v>
      </c>
      <c r="BG180" s="189">
        <f t="shared" si="26"/>
        <v>0</v>
      </c>
      <c r="BH180" s="189">
        <f t="shared" si="27"/>
        <v>0</v>
      </c>
      <c r="BI180" s="189">
        <f t="shared" si="28"/>
        <v>0</v>
      </c>
      <c r="BJ180" s="20" t="s">
        <v>86</v>
      </c>
      <c r="BK180" s="189">
        <f t="shared" si="29"/>
        <v>0</v>
      </c>
      <c r="BL180" s="20" t="s">
        <v>267</v>
      </c>
      <c r="BM180" s="188" t="s">
        <v>1904</v>
      </c>
    </row>
    <row r="181" spans="1:65" s="2" customFormat="1" ht="16.5" customHeight="1">
      <c r="A181" s="37"/>
      <c r="B181" s="38"/>
      <c r="C181" s="177" t="s">
        <v>703</v>
      </c>
      <c r="D181" s="177" t="s">
        <v>176</v>
      </c>
      <c r="E181" s="178" t="s">
        <v>181</v>
      </c>
      <c r="F181" s="179" t="s">
        <v>1905</v>
      </c>
      <c r="G181" s="180" t="s">
        <v>989</v>
      </c>
      <c r="H181" s="181">
        <v>45</v>
      </c>
      <c r="I181" s="182"/>
      <c r="J181" s="183">
        <f t="shared" si="20"/>
        <v>0</v>
      </c>
      <c r="K181" s="179" t="s">
        <v>19</v>
      </c>
      <c r="L181" s="42"/>
      <c r="M181" s="184" t="s">
        <v>19</v>
      </c>
      <c r="N181" s="185" t="s">
        <v>49</v>
      </c>
      <c r="O181" s="67"/>
      <c r="P181" s="186">
        <f t="shared" si="21"/>
        <v>0</v>
      </c>
      <c r="Q181" s="186">
        <v>0</v>
      </c>
      <c r="R181" s="186">
        <f t="shared" si="22"/>
        <v>0</v>
      </c>
      <c r="S181" s="186">
        <v>0</v>
      </c>
      <c r="T181" s="187">
        <f t="shared" si="23"/>
        <v>0</v>
      </c>
      <c r="U181" s="37"/>
      <c r="V181" s="37"/>
      <c r="W181" s="37"/>
      <c r="X181" s="37"/>
      <c r="Y181" s="37"/>
      <c r="Z181" s="37"/>
      <c r="AA181" s="37"/>
      <c r="AB181" s="37"/>
      <c r="AC181" s="37"/>
      <c r="AD181" s="37"/>
      <c r="AE181" s="37"/>
      <c r="AR181" s="188" t="s">
        <v>267</v>
      </c>
      <c r="AT181" s="188" t="s">
        <v>176</v>
      </c>
      <c r="AU181" s="188" t="s">
        <v>88</v>
      </c>
      <c r="AY181" s="20" t="s">
        <v>174</v>
      </c>
      <c r="BE181" s="189">
        <f t="shared" si="24"/>
        <v>0</v>
      </c>
      <c r="BF181" s="189">
        <f t="shared" si="25"/>
        <v>0</v>
      </c>
      <c r="BG181" s="189">
        <f t="shared" si="26"/>
        <v>0</v>
      </c>
      <c r="BH181" s="189">
        <f t="shared" si="27"/>
        <v>0</v>
      </c>
      <c r="BI181" s="189">
        <f t="shared" si="28"/>
        <v>0</v>
      </c>
      <c r="BJ181" s="20" t="s">
        <v>86</v>
      </c>
      <c r="BK181" s="189">
        <f t="shared" si="29"/>
        <v>0</v>
      </c>
      <c r="BL181" s="20" t="s">
        <v>267</v>
      </c>
      <c r="BM181" s="188" t="s">
        <v>1906</v>
      </c>
    </row>
    <row r="182" spans="1:65" s="12" customFormat="1" ht="22.8" customHeight="1">
      <c r="B182" s="161"/>
      <c r="C182" s="162"/>
      <c r="D182" s="163" t="s">
        <v>77</v>
      </c>
      <c r="E182" s="175" t="s">
        <v>1907</v>
      </c>
      <c r="F182" s="175" t="s">
        <v>1908</v>
      </c>
      <c r="G182" s="162"/>
      <c r="H182" s="162"/>
      <c r="I182" s="165"/>
      <c r="J182" s="176">
        <f>BK182</f>
        <v>0</v>
      </c>
      <c r="K182" s="162"/>
      <c r="L182" s="167"/>
      <c r="M182" s="168"/>
      <c r="N182" s="169"/>
      <c r="O182" s="169"/>
      <c r="P182" s="170">
        <f>SUM(P183:P186)</f>
        <v>0</v>
      </c>
      <c r="Q182" s="169"/>
      <c r="R182" s="170">
        <f>SUM(R183:R186)</f>
        <v>0</v>
      </c>
      <c r="S182" s="169"/>
      <c r="T182" s="171">
        <f>SUM(T183:T186)</f>
        <v>0</v>
      </c>
      <c r="AR182" s="172" t="s">
        <v>88</v>
      </c>
      <c r="AT182" s="173" t="s">
        <v>77</v>
      </c>
      <c r="AU182" s="173" t="s">
        <v>86</v>
      </c>
      <c r="AY182" s="172" t="s">
        <v>174</v>
      </c>
      <c r="BK182" s="174">
        <f>SUM(BK183:BK186)</f>
        <v>0</v>
      </c>
    </row>
    <row r="183" spans="1:65" s="2" customFormat="1" ht="16.5" customHeight="1">
      <c r="A183" s="37"/>
      <c r="B183" s="38"/>
      <c r="C183" s="177" t="s">
        <v>708</v>
      </c>
      <c r="D183" s="177" t="s">
        <v>176</v>
      </c>
      <c r="E183" s="178" t="s">
        <v>1909</v>
      </c>
      <c r="F183" s="179" t="s">
        <v>1910</v>
      </c>
      <c r="G183" s="180" t="s">
        <v>989</v>
      </c>
      <c r="H183" s="181">
        <v>3</v>
      </c>
      <c r="I183" s="182"/>
      <c r="J183" s="183">
        <f>ROUND(I183*H183,2)</f>
        <v>0</v>
      </c>
      <c r="K183" s="179" t="s">
        <v>19</v>
      </c>
      <c r="L183" s="42"/>
      <c r="M183" s="184" t="s">
        <v>19</v>
      </c>
      <c r="N183" s="185" t="s">
        <v>49</v>
      </c>
      <c r="O183" s="67"/>
      <c r="P183" s="186">
        <f>O183*H183</f>
        <v>0</v>
      </c>
      <c r="Q183" s="186">
        <v>0</v>
      </c>
      <c r="R183" s="186">
        <f>Q183*H183</f>
        <v>0</v>
      </c>
      <c r="S183" s="186">
        <v>0</v>
      </c>
      <c r="T183" s="187">
        <f>S183*H183</f>
        <v>0</v>
      </c>
      <c r="U183" s="37"/>
      <c r="V183" s="37"/>
      <c r="W183" s="37"/>
      <c r="X183" s="37"/>
      <c r="Y183" s="37"/>
      <c r="Z183" s="37"/>
      <c r="AA183" s="37"/>
      <c r="AB183" s="37"/>
      <c r="AC183" s="37"/>
      <c r="AD183" s="37"/>
      <c r="AE183" s="37"/>
      <c r="AR183" s="188" t="s">
        <v>267</v>
      </c>
      <c r="AT183" s="188" t="s">
        <v>176</v>
      </c>
      <c r="AU183" s="188" t="s">
        <v>88</v>
      </c>
      <c r="AY183" s="20" t="s">
        <v>174</v>
      </c>
      <c r="BE183" s="189">
        <f>IF(N183="základní",J183,0)</f>
        <v>0</v>
      </c>
      <c r="BF183" s="189">
        <f>IF(N183="snížená",J183,0)</f>
        <v>0</v>
      </c>
      <c r="BG183" s="189">
        <f>IF(N183="zákl. přenesená",J183,0)</f>
        <v>0</v>
      </c>
      <c r="BH183" s="189">
        <f>IF(N183="sníž. přenesená",J183,0)</f>
        <v>0</v>
      </c>
      <c r="BI183" s="189">
        <f>IF(N183="nulová",J183,0)</f>
        <v>0</v>
      </c>
      <c r="BJ183" s="20" t="s">
        <v>86</v>
      </c>
      <c r="BK183" s="189">
        <f>ROUND(I183*H183,2)</f>
        <v>0</v>
      </c>
      <c r="BL183" s="20" t="s">
        <v>267</v>
      </c>
      <c r="BM183" s="188" t="s">
        <v>1911</v>
      </c>
    </row>
    <row r="184" spans="1:65" s="2" customFormat="1" ht="16.5" customHeight="1">
      <c r="A184" s="37"/>
      <c r="B184" s="38"/>
      <c r="C184" s="177" t="s">
        <v>713</v>
      </c>
      <c r="D184" s="177" t="s">
        <v>176</v>
      </c>
      <c r="E184" s="178" t="s">
        <v>1912</v>
      </c>
      <c r="F184" s="179" t="s">
        <v>1913</v>
      </c>
      <c r="G184" s="180" t="s">
        <v>989</v>
      </c>
      <c r="H184" s="181">
        <v>1</v>
      </c>
      <c r="I184" s="182"/>
      <c r="J184" s="183">
        <f>ROUND(I184*H184,2)</f>
        <v>0</v>
      </c>
      <c r="K184" s="179" t="s">
        <v>19</v>
      </c>
      <c r="L184" s="42"/>
      <c r="M184" s="184" t="s">
        <v>19</v>
      </c>
      <c r="N184" s="185" t="s">
        <v>49</v>
      </c>
      <c r="O184" s="67"/>
      <c r="P184" s="186">
        <f>O184*H184</f>
        <v>0</v>
      </c>
      <c r="Q184" s="186">
        <v>0</v>
      </c>
      <c r="R184" s="186">
        <f>Q184*H184</f>
        <v>0</v>
      </c>
      <c r="S184" s="186">
        <v>0</v>
      </c>
      <c r="T184" s="187">
        <f>S184*H184</f>
        <v>0</v>
      </c>
      <c r="U184" s="37"/>
      <c r="V184" s="37"/>
      <c r="W184" s="37"/>
      <c r="X184" s="37"/>
      <c r="Y184" s="37"/>
      <c r="Z184" s="37"/>
      <c r="AA184" s="37"/>
      <c r="AB184" s="37"/>
      <c r="AC184" s="37"/>
      <c r="AD184" s="37"/>
      <c r="AE184" s="37"/>
      <c r="AR184" s="188" t="s">
        <v>267</v>
      </c>
      <c r="AT184" s="188" t="s">
        <v>176</v>
      </c>
      <c r="AU184" s="188" t="s">
        <v>88</v>
      </c>
      <c r="AY184" s="20" t="s">
        <v>174</v>
      </c>
      <c r="BE184" s="189">
        <f>IF(N184="základní",J184,0)</f>
        <v>0</v>
      </c>
      <c r="BF184" s="189">
        <f>IF(N184="snížená",J184,0)</f>
        <v>0</v>
      </c>
      <c r="BG184" s="189">
        <f>IF(N184="zákl. přenesená",J184,0)</f>
        <v>0</v>
      </c>
      <c r="BH184" s="189">
        <f>IF(N184="sníž. přenesená",J184,0)</f>
        <v>0</v>
      </c>
      <c r="BI184" s="189">
        <f>IF(N184="nulová",J184,0)</f>
        <v>0</v>
      </c>
      <c r="BJ184" s="20" t="s">
        <v>86</v>
      </c>
      <c r="BK184" s="189">
        <f>ROUND(I184*H184,2)</f>
        <v>0</v>
      </c>
      <c r="BL184" s="20" t="s">
        <v>267</v>
      </c>
      <c r="BM184" s="188" t="s">
        <v>1914</v>
      </c>
    </row>
    <row r="185" spans="1:65" s="2" customFormat="1" ht="16.5" customHeight="1">
      <c r="A185" s="37"/>
      <c r="B185" s="38"/>
      <c r="C185" s="177" t="s">
        <v>721</v>
      </c>
      <c r="D185" s="177" t="s">
        <v>176</v>
      </c>
      <c r="E185" s="178" t="s">
        <v>1915</v>
      </c>
      <c r="F185" s="179" t="s">
        <v>1916</v>
      </c>
      <c r="G185" s="180" t="s">
        <v>989</v>
      </c>
      <c r="H185" s="181">
        <v>1</v>
      </c>
      <c r="I185" s="182"/>
      <c r="J185" s="183">
        <f>ROUND(I185*H185,2)</f>
        <v>0</v>
      </c>
      <c r="K185" s="179" t="s">
        <v>19</v>
      </c>
      <c r="L185" s="42"/>
      <c r="M185" s="184" t="s">
        <v>19</v>
      </c>
      <c r="N185" s="185" t="s">
        <v>49</v>
      </c>
      <c r="O185" s="67"/>
      <c r="P185" s="186">
        <f>O185*H185</f>
        <v>0</v>
      </c>
      <c r="Q185" s="186">
        <v>0</v>
      </c>
      <c r="R185" s="186">
        <f>Q185*H185</f>
        <v>0</v>
      </c>
      <c r="S185" s="186">
        <v>0</v>
      </c>
      <c r="T185" s="187">
        <f>S185*H185</f>
        <v>0</v>
      </c>
      <c r="U185" s="37"/>
      <c r="V185" s="37"/>
      <c r="W185" s="37"/>
      <c r="X185" s="37"/>
      <c r="Y185" s="37"/>
      <c r="Z185" s="37"/>
      <c r="AA185" s="37"/>
      <c r="AB185" s="37"/>
      <c r="AC185" s="37"/>
      <c r="AD185" s="37"/>
      <c r="AE185" s="37"/>
      <c r="AR185" s="188" t="s">
        <v>267</v>
      </c>
      <c r="AT185" s="188" t="s">
        <v>176</v>
      </c>
      <c r="AU185" s="188" t="s">
        <v>88</v>
      </c>
      <c r="AY185" s="20" t="s">
        <v>174</v>
      </c>
      <c r="BE185" s="189">
        <f>IF(N185="základní",J185,0)</f>
        <v>0</v>
      </c>
      <c r="BF185" s="189">
        <f>IF(N185="snížená",J185,0)</f>
        <v>0</v>
      </c>
      <c r="BG185" s="189">
        <f>IF(N185="zákl. přenesená",J185,0)</f>
        <v>0</v>
      </c>
      <c r="BH185" s="189">
        <f>IF(N185="sníž. přenesená",J185,0)</f>
        <v>0</v>
      </c>
      <c r="BI185" s="189">
        <f>IF(N185="nulová",J185,0)</f>
        <v>0</v>
      </c>
      <c r="BJ185" s="20" t="s">
        <v>86</v>
      </c>
      <c r="BK185" s="189">
        <f>ROUND(I185*H185,2)</f>
        <v>0</v>
      </c>
      <c r="BL185" s="20" t="s">
        <v>267</v>
      </c>
      <c r="BM185" s="188" t="s">
        <v>1917</v>
      </c>
    </row>
    <row r="186" spans="1:65" s="2" customFormat="1" ht="16.5" customHeight="1">
      <c r="A186" s="37"/>
      <c r="B186" s="38"/>
      <c r="C186" s="177" t="s">
        <v>728</v>
      </c>
      <c r="D186" s="177" t="s">
        <v>176</v>
      </c>
      <c r="E186" s="178" t="s">
        <v>1918</v>
      </c>
      <c r="F186" s="179" t="s">
        <v>1919</v>
      </c>
      <c r="G186" s="180" t="s">
        <v>989</v>
      </c>
      <c r="H186" s="181">
        <v>1</v>
      </c>
      <c r="I186" s="182"/>
      <c r="J186" s="183">
        <f>ROUND(I186*H186,2)</f>
        <v>0</v>
      </c>
      <c r="K186" s="179" t="s">
        <v>19</v>
      </c>
      <c r="L186" s="42"/>
      <c r="M186" s="184" t="s">
        <v>19</v>
      </c>
      <c r="N186" s="185" t="s">
        <v>49</v>
      </c>
      <c r="O186" s="67"/>
      <c r="P186" s="186">
        <f>O186*H186</f>
        <v>0</v>
      </c>
      <c r="Q186" s="186">
        <v>0</v>
      </c>
      <c r="R186" s="186">
        <f>Q186*H186</f>
        <v>0</v>
      </c>
      <c r="S186" s="186">
        <v>0</v>
      </c>
      <c r="T186" s="187">
        <f>S186*H186</f>
        <v>0</v>
      </c>
      <c r="U186" s="37"/>
      <c r="V186" s="37"/>
      <c r="W186" s="37"/>
      <c r="X186" s="37"/>
      <c r="Y186" s="37"/>
      <c r="Z186" s="37"/>
      <c r="AA186" s="37"/>
      <c r="AB186" s="37"/>
      <c r="AC186" s="37"/>
      <c r="AD186" s="37"/>
      <c r="AE186" s="37"/>
      <c r="AR186" s="188" t="s">
        <v>267</v>
      </c>
      <c r="AT186" s="188" t="s">
        <v>176</v>
      </c>
      <c r="AU186" s="188" t="s">
        <v>88</v>
      </c>
      <c r="AY186" s="20" t="s">
        <v>174</v>
      </c>
      <c r="BE186" s="189">
        <f>IF(N186="základní",J186,0)</f>
        <v>0</v>
      </c>
      <c r="BF186" s="189">
        <f>IF(N186="snížená",J186,0)</f>
        <v>0</v>
      </c>
      <c r="BG186" s="189">
        <f>IF(N186="zákl. přenesená",J186,0)</f>
        <v>0</v>
      </c>
      <c r="BH186" s="189">
        <f>IF(N186="sníž. přenesená",J186,0)</f>
        <v>0</v>
      </c>
      <c r="BI186" s="189">
        <f>IF(N186="nulová",J186,0)</f>
        <v>0</v>
      </c>
      <c r="BJ186" s="20" t="s">
        <v>86</v>
      </c>
      <c r="BK186" s="189">
        <f>ROUND(I186*H186,2)</f>
        <v>0</v>
      </c>
      <c r="BL186" s="20" t="s">
        <v>267</v>
      </c>
      <c r="BM186" s="188" t="s">
        <v>1920</v>
      </c>
    </row>
    <row r="187" spans="1:65" s="12" customFormat="1" ht="22.8" customHeight="1">
      <c r="B187" s="161"/>
      <c r="C187" s="162"/>
      <c r="D187" s="163" t="s">
        <v>77</v>
      </c>
      <c r="E187" s="175" t="s">
        <v>1921</v>
      </c>
      <c r="F187" s="175" t="s">
        <v>1922</v>
      </c>
      <c r="G187" s="162"/>
      <c r="H187" s="162"/>
      <c r="I187" s="165"/>
      <c r="J187" s="176">
        <f>BK187</f>
        <v>0</v>
      </c>
      <c r="K187" s="162"/>
      <c r="L187" s="167"/>
      <c r="M187" s="168"/>
      <c r="N187" s="169"/>
      <c r="O187" s="169"/>
      <c r="P187" s="170">
        <f>SUM(P188:P190)</f>
        <v>0</v>
      </c>
      <c r="Q187" s="169"/>
      <c r="R187" s="170">
        <f>SUM(R188:R190)</f>
        <v>0</v>
      </c>
      <c r="S187" s="169"/>
      <c r="T187" s="171">
        <f>SUM(T188:T190)</f>
        <v>0</v>
      </c>
      <c r="AR187" s="172" t="s">
        <v>88</v>
      </c>
      <c r="AT187" s="173" t="s">
        <v>77</v>
      </c>
      <c r="AU187" s="173" t="s">
        <v>86</v>
      </c>
      <c r="AY187" s="172" t="s">
        <v>174</v>
      </c>
      <c r="BK187" s="174">
        <f>SUM(BK188:BK190)</f>
        <v>0</v>
      </c>
    </row>
    <row r="188" spans="1:65" s="2" customFormat="1" ht="16.5" customHeight="1">
      <c r="A188" s="37"/>
      <c r="B188" s="38"/>
      <c r="C188" s="218" t="s">
        <v>733</v>
      </c>
      <c r="D188" s="218" t="s">
        <v>233</v>
      </c>
      <c r="E188" s="219" t="s">
        <v>1923</v>
      </c>
      <c r="F188" s="220" t="s">
        <v>1924</v>
      </c>
      <c r="G188" s="221" t="s">
        <v>989</v>
      </c>
      <c r="H188" s="222">
        <v>1</v>
      </c>
      <c r="I188" s="223"/>
      <c r="J188" s="224">
        <f>ROUND(I188*H188,2)</f>
        <v>0</v>
      </c>
      <c r="K188" s="220" t="s">
        <v>19</v>
      </c>
      <c r="L188" s="225"/>
      <c r="M188" s="226" t="s">
        <v>19</v>
      </c>
      <c r="N188" s="227" t="s">
        <v>49</v>
      </c>
      <c r="O188" s="67"/>
      <c r="P188" s="186">
        <f>O188*H188</f>
        <v>0</v>
      </c>
      <c r="Q188" s="186">
        <v>0</v>
      </c>
      <c r="R188" s="186">
        <f>Q188*H188</f>
        <v>0</v>
      </c>
      <c r="S188" s="186">
        <v>0</v>
      </c>
      <c r="T188" s="187">
        <f>S188*H188</f>
        <v>0</v>
      </c>
      <c r="U188" s="37"/>
      <c r="V188" s="37"/>
      <c r="W188" s="37"/>
      <c r="X188" s="37"/>
      <c r="Y188" s="37"/>
      <c r="Z188" s="37"/>
      <c r="AA188" s="37"/>
      <c r="AB188" s="37"/>
      <c r="AC188" s="37"/>
      <c r="AD188" s="37"/>
      <c r="AE188" s="37"/>
      <c r="AR188" s="188" t="s">
        <v>355</v>
      </c>
      <c r="AT188" s="188" t="s">
        <v>233</v>
      </c>
      <c r="AU188" s="188" t="s">
        <v>88</v>
      </c>
      <c r="AY188" s="20" t="s">
        <v>174</v>
      </c>
      <c r="BE188" s="189">
        <f>IF(N188="základní",J188,0)</f>
        <v>0</v>
      </c>
      <c r="BF188" s="189">
        <f>IF(N188="snížená",J188,0)</f>
        <v>0</v>
      </c>
      <c r="BG188" s="189">
        <f>IF(N188="zákl. přenesená",J188,0)</f>
        <v>0</v>
      </c>
      <c r="BH188" s="189">
        <f>IF(N188="sníž. přenesená",J188,0)</f>
        <v>0</v>
      </c>
      <c r="BI188" s="189">
        <f>IF(N188="nulová",J188,0)</f>
        <v>0</v>
      </c>
      <c r="BJ188" s="20" t="s">
        <v>86</v>
      </c>
      <c r="BK188" s="189">
        <f>ROUND(I188*H188,2)</f>
        <v>0</v>
      </c>
      <c r="BL188" s="20" t="s">
        <v>267</v>
      </c>
      <c r="BM188" s="188" t="s">
        <v>1925</v>
      </c>
    </row>
    <row r="189" spans="1:65" s="2" customFormat="1" ht="16.5" customHeight="1">
      <c r="A189" s="37"/>
      <c r="B189" s="38"/>
      <c r="C189" s="218" t="s">
        <v>743</v>
      </c>
      <c r="D189" s="218" t="s">
        <v>233</v>
      </c>
      <c r="E189" s="219" t="s">
        <v>1926</v>
      </c>
      <c r="F189" s="220" t="s">
        <v>1927</v>
      </c>
      <c r="G189" s="221" t="s">
        <v>989</v>
      </c>
      <c r="H189" s="222">
        <v>1</v>
      </c>
      <c r="I189" s="223"/>
      <c r="J189" s="224">
        <f>ROUND(I189*H189,2)</f>
        <v>0</v>
      </c>
      <c r="K189" s="220" t="s">
        <v>19</v>
      </c>
      <c r="L189" s="225"/>
      <c r="M189" s="226" t="s">
        <v>19</v>
      </c>
      <c r="N189" s="227" t="s">
        <v>49</v>
      </c>
      <c r="O189" s="67"/>
      <c r="P189" s="186">
        <f>O189*H189</f>
        <v>0</v>
      </c>
      <c r="Q189" s="186">
        <v>0</v>
      </c>
      <c r="R189" s="186">
        <f>Q189*H189</f>
        <v>0</v>
      </c>
      <c r="S189" s="186">
        <v>0</v>
      </c>
      <c r="T189" s="187">
        <f>S189*H189</f>
        <v>0</v>
      </c>
      <c r="U189" s="37"/>
      <c r="V189" s="37"/>
      <c r="W189" s="37"/>
      <c r="X189" s="37"/>
      <c r="Y189" s="37"/>
      <c r="Z189" s="37"/>
      <c r="AA189" s="37"/>
      <c r="AB189" s="37"/>
      <c r="AC189" s="37"/>
      <c r="AD189" s="37"/>
      <c r="AE189" s="37"/>
      <c r="AR189" s="188" t="s">
        <v>355</v>
      </c>
      <c r="AT189" s="188" t="s">
        <v>233</v>
      </c>
      <c r="AU189" s="188" t="s">
        <v>88</v>
      </c>
      <c r="AY189" s="20" t="s">
        <v>174</v>
      </c>
      <c r="BE189" s="189">
        <f>IF(N189="základní",J189,0)</f>
        <v>0</v>
      </c>
      <c r="BF189" s="189">
        <f>IF(N189="snížená",J189,0)</f>
        <v>0</v>
      </c>
      <c r="BG189" s="189">
        <f>IF(N189="zákl. přenesená",J189,0)</f>
        <v>0</v>
      </c>
      <c r="BH189" s="189">
        <f>IF(N189="sníž. přenesená",J189,0)</f>
        <v>0</v>
      </c>
      <c r="BI189" s="189">
        <f>IF(N189="nulová",J189,0)</f>
        <v>0</v>
      </c>
      <c r="BJ189" s="20" t="s">
        <v>86</v>
      </c>
      <c r="BK189" s="189">
        <f>ROUND(I189*H189,2)</f>
        <v>0</v>
      </c>
      <c r="BL189" s="20" t="s">
        <v>267</v>
      </c>
      <c r="BM189" s="188" t="s">
        <v>1928</v>
      </c>
    </row>
    <row r="190" spans="1:65" s="2" customFormat="1" ht="16.5" customHeight="1">
      <c r="A190" s="37"/>
      <c r="B190" s="38"/>
      <c r="C190" s="218" t="s">
        <v>748</v>
      </c>
      <c r="D190" s="218" t="s">
        <v>233</v>
      </c>
      <c r="E190" s="219" t="s">
        <v>1929</v>
      </c>
      <c r="F190" s="220" t="s">
        <v>1930</v>
      </c>
      <c r="G190" s="221" t="s">
        <v>989</v>
      </c>
      <c r="H190" s="222">
        <v>1</v>
      </c>
      <c r="I190" s="223"/>
      <c r="J190" s="224">
        <f>ROUND(I190*H190,2)</f>
        <v>0</v>
      </c>
      <c r="K190" s="220" t="s">
        <v>19</v>
      </c>
      <c r="L190" s="225"/>
      <c r="M190" s="226" t="s">
        <v>19</v>
      </c>
      <c r="N190" s="227" t="s">
        <v>49</v>
      </c>
      <c r="O190" s="67"/>
      <c r="P190" s="186">
        <f>O190*H190</f>
        <v>0</v>
      </c>
      <c r="Q190" s="186">
        <v>0</v>
      </c>
      <c r="R190" s="186">
        <f>Q190*H190</f>
        <v>0</v>
      </c>
      <c r="S190" s="186">
        <v>0</v>
      </c>
      <c r="T190" s="187">
        <f>S190*H190</f>
        <v>0</v>
      </c>
      <c r="U190" s="37"/>
      <c r="V190" s="37"/>
      <c r="W190" s="37"/>
      <c r="X190" s="37"/>
      <c r="Y190" s="37"/>
      <c r="Z190" s="37"/>
      <c r="AA190" s="37"/>
      <c r="AB190" s="37"/>
      <c r="AC190" s="37"/>
      <c r="AD190" s="37"/>
      <c r="AE190" s="37"/>
      <c r="AR190" s="188" t="s">
        <v>355</v>
      </c>
      <c r="AT190" s="188" t="s">
        <v>233</v>
      </c>
      <c r="AU190" s="188" t="s">
        <v>88</v>
      </c>
      <c r="AY190" s="20" t="s">
        <v>174</v>
      </c>
      <c r="BE190" s="189">
        <f>IF(N190="základní",J190,0)</f>
        <v>0</v>
      </c>
      <c r="BF190" s="189">
        <f>IF(N190="snížená",J190,0)</f>
        <v>0</v>
      </c>
      <c r="BG190" s="189">
        <f>IF(N190="zákl. přenesená",J190,0)</f>
        <v>0</v>
      </c>
      <c r="BH190" s="189">
        <f>IF(N190="sníž. přenesená",J190,0)</f>
        <v>0</v>
      </c>
      <c r="BI190" s="189">
        <f>IF(N190="nulová",J190,0)</f>
        <v>0</v>
      </c>
      <c r="BJ190" s="20" t="s">
        <v>86</v>
      </c>
      <c r="BK190" s="189">
        <f>ROUND(I190*H190,2)</f>
        <v>0</v>
      </c>
      <c r="BL190" s="20" t="s">
        <v>267</v>
      </c>
      <c r="BM190" s="188" t="s">
        <v>1931</v>
      </c>
    </row>
    <row r="191" spans="1:65" s="12" customFormat="1" ht="22.8" customHeight="1">
      <c r="B191" s="161"/>
      <c r="C191" s="162"/>
      <c r="D191" s="163" t="s">
        <v>77</v>
      </c>
      <c r="E191" s="175" t="s">
        <v>1932</v>
      </c>
      <c r="F191" s="175" t="s">
        <v>1933</v>
      </c>
      <c r="G191" s="162"/>
      <c r="H191" s="162"/>
      <c r="I191" s="165"/>
      <c r="J191" s="176">
        <f>BK191</f>
        <v>0</v>
      </c>
      <c r="K191" s="162"/>
      <c r="L191" s="167"/>
      <c r="M191" s="168"/>
      <c r="N191" s="169"/>
      <c r="O191" s="169"/>
      <c r="P191" s="170">
        <f>P192</f>
        <v>0</v>
      </c>
      <c r="Q191" s="169"/>
      <c r="R191" s="170">
        <f>R192</f>
        <v>0</v>
      </c>
      <c r="S191" s="169"/>
      <c r="T191" s="171">
        <f>T192</f>
        <v>0</v>
      </c>
      <c r="AR191" s="172" t="s">
        <v>88</v>
      </c>
      <c r="AT191" s="173" t="s">
        <v>77</v>
      </c>
      <c r="AU191" s="173" t="s">
        <v>86</v>
      </c>
      <c r="AY191" s="172" t="s">
        <v>174</v>
      </c>
      <c r="BK191" s="174">
        <f>BK192</f>
        <v>0</v>
      </c>
    </row>
    <row r="192" spans="1:65" s="2" customFormat="1" ht="16.5" customHeight="1">
      <c r="A192" s="37"/>
      <c r="B192" s="38"/>
      <c r="C192" s="177" t="s">
        <v>753</v>
      </c>
      <c r="D192" s="177" t="s">
        <v>176</v>
      </c>
      <c r="E192" s="178" t="s">
        <v>1876</v>
      </c>
      <c r="F192" s="179" t="s">
        <v>1934</v>
      </c>
      <c r="G192" s="180" t="s">
        <v>1935</v>
      </c>
      <c r="H192" s="181">
        <v>12</v>
      </c>
      <c r="I192" s="182"/>
      <c r="J192" s="183">
        <f>ROUND(I192*H192,2)</f>
        <v>0</v>
      </c>
      <c r="K192" s="179" t="s">
        <v>19</v>
      </c>
      <c r="L192" s="42"/>
      <c r="M192" s="184" t="s">
        <v>19</v>
      </c>
      <c r="N192" s="185" t="s">
        <v>49</v>
      </c>
      <c r="O192" s="67"/>
      <c r="P192" s="186">
        <f>O192*H192</f>
        <v>0</v>
      </c>
      <c r="Q192" s="186">
        <v>0</v>
      </c>
      <c r="R192" s="186">
        <f>Q192*H192</f>
        <v>0</v>
      </c>
      <c r="S192" s="186">
        <v>0</v>
      </c>
      <c r="T192" s="187">
        <f>S192*H192</f>
        <v>0</v>
      </c>
      <c r="U192" s="37"/>
      <c r="V192" s="37"/>
      <c r="W192" s="37"/>
      <c r="X192" s="37"/>
      <c r="Y192" s="37"/>
      <c r="Z192" s="37"/>
      <c r="AA192" s="37"/>
      <c r="AB192" s="37"/>
      <c r="AC192" s="37"/>
      <c r="AD192" s="37"/>
      <c r="AE192" s="37"/>
      <c r="AR192" s="188" t="s">
        <v>267</v>
      </c>
      <c r="AT192" s="188" t="s">
        <v>176</v>
      </c>
      <c r="AU192" s="188" t="s">
        <v>88</v>
      </c>
      <c r="AY192" s="20" t="s">
        <v>174</v>
      </c>
      <c r="BE192" s="189">
        <f>IF(N192="základní",J192,0)</f>
        <v>0</v>
      </c>
      <c r="BF192" s="189">
        <f>IF(N192="snížená",J192,0)</f>
        <v>0</v>
      </c>
      <c r="BG192" s="189">
        <f>IF(N192="zákl. přenesená",J192,0)</f>
        <v>0</v>
      </c>
      <c r="BH192" s="189">
        <f>IF(N192="sníž. přenesená",J192,0)</f>
        <v>0</v>
      </c>
      <c r="BI192" s="189">
        <f>IF(N192="nulová",J192,0)</f>
        <v>0</v>
      </c>
      <c r="BJ192" s="20" t="s">
        <v>86</v>
      </c>
      <c r="BK192" s="189">
        <f>ROUND(I192*H192,2)</f>
        <v>0</v>
      </c>
      <c r="BL192" s="20" t="s">
        <v>267</v>
      </c>
      <c r="BM192" s="188" t="s">
        <v>1936</v>
      </c>
    </row>
    <row r="193" spans="1:65" s="12" customFormat="1" ht="22.8" customHeight="1">
      <c r="B193" s="161"/>
      <c r="C193" s="162"/>
      <c r="D193" s="163" t="s">
        <v>77</v>
      </c>
      <c r="E193" s="175" t="s">
        <v>1937</v>
      </c>
      <c r="F193" s="175" t="s">
        <v>1938</v>
      </c>
      <c r="G193" s="162"/>
      <c r="H193" s="162"/>
      <c r="I193" s="165"/>
      <c r="J193" s="176">
        <f>BK193</f>
        <v>0</v>
      </c>
      <c r="K193" s="162"/>
      <c r="L193" s="167"/>
      <c r="M193" s="168"/>
      <c r="N193" s="169"/>
      <c r="O193" s="169"/>
      <c r="P193" s="170">
        <f>SUM(P194:P197)</f>
        <v>0</v>
      </c>
      <c r="Q193" s="169"/>
      <c r="R193" s="170">
        <f>SUM(R194:R197)</f>
        <v>0</v>
      </c>
      <c r="S193" s="169"/>
      <c r="T193" s="171">
        <f>SUM(T194:T197)</f>
        <v>0</v>
      </c>
      <c r="AR193" s="172" t="s">
        <v>88</v>
      </c>
      <c r="AT193" s="173" t="s">
        <v>77</v>
      </c>
      <c r="AU193" s="173" t="s">
        <v>86</v>
      </c>
      <c r="AY193" s="172" t="s">
        <v>174</v>
      </c>
      <c r="BK193" s="174">
        <f>SUM(BK194:BK197)</f>
        <v>0</v>
      </c>
    </row>
    <row r="194" spans="1:65" s="2" customFormat="1" ht="16.5" customHeight="1">
      <c r="A194" s="37"/>
      <c r="B194" s="38"/>
      <c r="C194" s="177" t="s">
        <v>760</v>
      </c>
      <c r="D194" s="177" t="s">
        <v>176</v>
      </c>
      <c r="E194" s="178" t="s">
        <v>1879</v>
      </c>
      <c r="F194" s="179" t="s">
        <v>1939</v>
      </c>
      <c r="G194" s="180" t="s">
        <v>1935</v>
      </c>
      <c r="H194" s="181">
        <v>2</v>
      </c>
      <c r="I194" s="182"/>
      <c r="J194" s="183">
        <f>ROUND(I194*H194,2)</f>
        <v>0</v>
      </c>
      <c r="K194" s="179" t="s">
        <v>19</v>
      </c>
      <c r="L194" s="42"/>
      <c r="M194" s="184" t="s">
        <v>19</v>
      </c>
      <c r="N194" s="185" t="s">
        <v>49</v>
      </c>
      <c r="O194" s="67"/>
      <c r="P194" s="186">
        <f>O194*H194</f>
        <v>0</v>
      </c>
      <c r="Q194" s="186">
        <v>0</v>
      </c>
      <c r="R194" s="186">
        <f>Q194*H194</f>
        <v>0</v>
      </c>
      <c r="S194" s="186">
        <v>0</v>
      </c>
      <c r="T194" s="187">
        <f>S194*H194</f>
        <v>0</v>
      </c>
      <c r="U194" s="37"/>
      <c r="V194" s="37"/>
      <c r="W194" s="37"/>
      <c r="X194" s="37"/>
      <c r="Y194" s="37"/>
      <c r="Z194" s="37"/>
      <c r="AA194" s="37"/>
      <c r="AB194" s="37"/>
      <c r="AC194" s="37"/>
      <c r="AD194" s="37"/>
      <c r="AE194" s="37"/>
      <c r="AR194" s="188" t="s">
        <v>267</v>
      </c>
      <c r="AT194" s="188" t="s">
        <v>176</v>
      </c>
      <c r="AU194" s="188" t="s">
        <v>88</v>
      </c>
      <c r="AY194" s="20" t="s">
        <v>174</v>
      </c>
      <c r="BE194" s="189">
        <f>IF(N194="základní",J194,0)</f>
        <v>0</v>
      </c>
      <c r="BF194" s="189">
        <f>IF(N194="snížená",J194,0)</f>
        <v>0</v>
      </c>
      <c r="BG194" s="189">
        <f>IF(N194="zákl. přenesená",J194,0)</f>
        <v>0</v>
      </c>
      <c r="BH194" s="189">
        <f>IF(N194="sníž. přenesená",J194,0)</f>
        <v>0</v>
      </c>
      <c r="BI194" s="189">
        <f>IF(N194="nulová",J194,0)</f>
        <v>0</v>
      </c>
      <c r="BJ194" s="20" t="s">
        <v>86</v>
      </c>
      <c r="BK194" s="189">
        <f>ROUND(I194*H194,2)</f>
        <v>0</v>
      </c>
      <c r="BL194" s="20" t="s">
        <v>267</v>
      </c>
      <c r="BM194" s="188" t="s">
        <v>1940</v>
      </c>
    </row>
    <row r="195" spans="1:65" s="2" customFormat="1" ht="16.5" customHeight="1">
      <c r="A195" s="37"/>
      <c r="B195" s="38"/>
      <c r="C195" s="177" t="s">
        <v>765</v>
      </c>
      <c r="D195" s="177" t="s">
        <v>176</v>
      </c>
      <c r="E195" s="178" t="s">
        <v>1881</v>
      </c>
      <c r="F195" s="179" t="s">
        <v>1941</v>
      </c>
      <c r="G195" s="180" t="s">
        <v>1935</v>
      </c>
      <c r="H195" s="181">
        <v>10</v>
      </c>
      <c r="I195" s="182"/>
      <c r="J195" s="183">
        <f>ROUND(I195*H195,2)</f>
        <v>0</v>
      </c>
      <c r="K195" s="179" t="s">
        <v>19</v>
      </c>
      <c r="L195" s="42"/>
      <c r="M195" s="184" t="s">
        <v>19</v>
      </c>
      <c r="N195" s="185" t="s">
        <v>49</v>
      </c>
      <c r="O195" s="67"/>
      <c r="P195" s="186">
        <f>O195*H195</f>
        <v>0</v>
      </c>
      <c r="Q195" s="186">
        <v>0</v>
      </c>
      <c r="R195" s="186">
        <f>Q195*H195</f>
        <v>0</v>
      </c>
      <c r="S195" s="186">
        <v>0</v>
      </c>
      <c r="T195" s="187">
        <f>S195*H195</f>
        <v>0</v>
      </c>
      <c r="U195" s="37"/>
      <c r="V195" s="37"/>
      <c r="W195" s="37"/>
      <c r="X195" s="37"/>
      <c r="Y195" s="37"/>
      <c r="Z195" s="37"/>
      <c r="AA195" s="37"/>
      <c r="AB195" s="37"/>
      <c r="AC195" s="37"/>
      <c r="AD195" s="37"/>
      <c r="AE195" s="37"/>
      <c r="AR195" s="188" t="s">
        <v>267</v>
      </c>
      <c r="AT195" s="188" t="s">
        <v>176</v>
      </c>
      <c r="AU195" s="188" t="s">
        <v>88</v>
      </c>
      <c r="AY195" s="20" t="s">
        <v>174</v>
      </c>
      <c r="BE195" s="189">
        <f>IF(N195="základní",J195,0)</f>
        <v>0</v>
      </c>
      <c r="BF195" s="189">
        <f>IF(N195="snížená",J195,0)</f>
        <v>0</v>
      </c>
      <c r="BG195" s="189">
        <f>IF(N195="zákl. přenesená",J195,0)</f>
        <v>0</v>
      </c>
      <c r="BH195" s="189">
        <f>IF(N195="sníž. přenesená",J195,0)</f>
        <v>0</v>
      </c>
      <c r="BI195" s="189">
        <f>IF(N195="nulová",J195,0)</f>
        <v>0</v>
      </c>
      <c r="BJ195" s="20" t="s">
        <v>86</v>
      </c>
      <c r="BK195" s="189">
        <f>ROUND(I195*H195,2)</f>
        <v>0</v>
      </c>
      <c r="BL195" s="20" t="s">
        <v>267</v>
      </c>
      <c r="BM195" s="188" t="s">
        <v>1942</v>
      </c>
    </row>
    <row r="196" spans="1:65" s="2" customFormat="1" ht="16.5" customHeight="1">
      <c r="A196" s="37"/>
      <c r="B196" s="38"/>
      <c r="C196" s="177" t="s">
        <v>769</v>
      </c>
      <c r="D196" s="177" t="s">
        <v>176</v>
      </c>
      <c r="E196" s="178" t="s">
        <v>1883</v>
      </c>
      <c r="F196" s="179" t="s">
        <v>1943</v>
      </c>
      <c r="G196" s="180" t="s">
        <v>1935</v>
      </c>
      <c r="H196" s="181">
        <v>4</v>
      </c>
      <c r="I196" s="182"/>
      <c r="J196" s="183">
        <f>ROUND(I196*H196,2)</f>
        <v>0</v>
      </c>
      <c r="K196" s="179" t="s">
        <v>19</v>
      </c>
      <c r="L196" s="42"/>
      <c r="M196" s="184" t="s">
        <v>19</v>
      </c>
      <c r="N196" s="185" t="s">
        <v>49</v>
      </c>
      <c r="O196" s="67"/>
      <c r="P196" s="186">
        <f>O196*H196</f>
        <v>0</v>
      </c>
      <c r="Q196" s="186">
        <v>0</v>
      </c>
      <c r="R196" s="186">
        <f>Q196*H196</f>
        <v>0</v>
      </c>
      <c r="S196" s="186">
        <v>0</v>
      </c>
      <c r="T196" s="187">
        <f>S196*H196</f>
        <v>0</v>
      </c>
      <c r="U196" s="37"/>
      <c r="V196" s="37"/>
      <c r="W196" s="37"/>
      <c r="X196" s="37"/>
      <c r="Y196" s="37"/>
      <c r="Z196" s="37"/>
      <c r="AA196" s="37"/>
      <c r="AB196" s="37"/>
      <c r="AC196" s="37"/>
      <c r="AD196" s="37"/>
      <c r="AE196" s="37"/>
      <c r="AR196" s="188" t="s">
        <v>267</v>
      </c>
      <c r="AT196" s="188" t="s">
        <v>176</v>
      </c>
      <c r="AU196" s="188" t="s">
        <v>88</v>
      </c>
      <c r="AY196" s="20" t="s">
        <v>174</v>
      </c>
      <c r="BE196" s="189">
        <f>IF(N196="základní",J196,0)</f>
        <v>0</v>
      </c>
      <c r="BF196" s="189">
        <f>IF(N196="snížená",J196,0)</f>
        <v>0</v>
      </c>
      <c r="BG196" s="189">
        <f>IF(N196="zákl. přenesená",J196,0)</f>
        <v>0</v>
      </c>
      <c r="BH196" s="189">
        <f>IF(N196="sníž. přenesená",J196,0)</f>
        <v>0</v>
      </c>
      <c r="BI196" s="189">
        <f>IF(N196="nulová",J196,0)</f>
        <v>0</v>
      </c>
      <c r="BJ196" s="20" t="s">
        <v>86</v>
      </c>
      <c r="BK196" s="189">
        <f>ROUND(I196*H196,2)</f>
        <v>0</v>
      </c>
      <c r="BL196" s="20" t="s">
        <v>267</v>
      </c>
      <c r="BM196" s="188" t="s">
        <v>1944</v>
      </c>
    </row>
    <row r="197" spans="1:65" s="2" customFormat="1" ht="16.5" customHeight="1">
      <c r="A197" s="37"/>
      <c r="B197" s="38"/>
      <c r="C197" s="177" t="s">
        <v>773</v>
      </c>
      <c r="D197" s="177" t="s">
        <v>176</v>
      </c>
      <c r="E197" s="178" t="s">
        <v>1886</v>
      </c>
      <c r="F197" s="179" t="s">
        <v>1945</v>
      </c>
      <c r="G197" s="180" t="s">
        <v>1935</v>
      </c>
      <c r="H197" s="181">
        <v>5</v>
      </c>
      <c r="I197" s="182"/>
      <c r="J197" s="183">
        <f>ROUND(I197*H197,2)</f>
        <v>0</v>
      </c>
      <c r="K197" s="179" t="s">
        <v>19</v>
      </c>
      <c r="L197" s="42"/>
      <c r="M197" s="257" t="s">
        <v>19</v>
      </c>
      <c r="N197" s="258" t="s">
        <v>49</v>
      </c>
      <c r="O197" s="255"/>
      <c r="P197" s="259">
        <f>O197*H197</f>
        <v>0</v>
      </c>
      <c r="Q197" s="259">
        <v>0</v>
      </c>
      <c r="R197" s="259">
        <f>Q197*H197</f>
        <v>0</v>
      </c>
      <c r="S197" s="259">
        <v>0</v>
      </c>
      <c r="T197" s="260">
        <f>S197*H197</f>
        <v>0</v>
      </c>
      <c r="U197" s="37"/>
      <c r="V197" s="37"/>
      <c r="W197" s="37"/>
      <c r="X197" s="37"/>
      <c r="Y197" s="37"/>
      <c r="Z197" s="37"/>
      <c r="AA197" s="37"/>
      <c r="AB197" s="37"/>
      <c r="AC197" s="37"/>
      <c r="AD197" s="37"/>
      <c r="AE197" s="37"/>
      <c r="AR197" s="188" t="s">
        <v>267</v>
      </c>
      <c r="AT197" s="188" t="s">
        <v>176</v>
      </c>
      <c r="AU197" s="188" t="s">
        <v>88</v>
      </c>
      <c r="AY197" s="20" t="s">
        <v>174</v>
      </c>
      <c r="BE197" s="189">
        <f>IF(N197="základní",J197,0)</f>
        <v>0</v>
      </c>
      <c r="BF197" s="189">
        <f>IF(N197="snížená",J197,0)</f>
        <v>0</v>
      </c>
      <c r="BG197" s="189">
        <f>IF(N197="zákl. přenesená",J197,0)</f>
        <v>0</v>
      </c>
      <c r="BH197" s="189">
        <f>IF(N197="sníž. přenesená",J197,0)</f>
        <v>0</v>
      </c>
      <c r="BI197" s="189">
        <f>IF(N197="nulová",J197,0)</f>
        <v>0</v>
      </c>
      <c r="BJ197" s="20" t="s">
        <v>86</v>
      </c>
      <c r="BK197" s="189">
        <f>ROUND(I197*H197,2)</f>
        <v>0</v>
      </c>
      <c r="BL197" s="20" t="s">
        <v>267</v>
      </c>
      <c r="BM197" s="188" t="s">
        <v>1946</v>
      </c>
    </row>
    <row r="198" spans="1:65" s="2" customFormat="1" ht="6.9" customHeight="1">
      <c r="A198" s="37"/>
      <c r="B198" s="50"/>
      <c r="C198" s="51"/>
      <c r="D198" s="51"/>
      <c r="E198" s="51"/>
      <c r="F198" s="51"/>
      <c r="G198" s="51"/>
      <c r="H198" s="51"/>
      <c r="I198" s="51"/>
      <c r="J198" s="51"/>
      <c r="K198" s="51"/>
      <c r="L198" s="42"/>
      <c r="M198" s="37"/>
      <c r="O198" s="37"/>
      <c r="P198" s="37"/>
      <c r="Q198" s="37"/>
      <c r="R198" s="37"/>
      <c r="S198" s="37"/>
      <c r="T198" s="37"/>
      <c r="U198" s="37"/>
      <c r="V198" s="37"/>
      <c r="W198" s="37"/>
      <c r="X198" s="37"/>
      <c r="Y198" s="37"/>
      <c r="Z198" s="37"/>
      <c r="AA198" s="37"/>
      <c r="AB198" s="37"/>
      <c r="AC198" s="37"/>
      <c r="AD198" s="37"/>
      <c r="AE198" s="37"/>
    </row>
  </sheetData>
  <sheetProtection algorithmName="SHA-512" hashValue="1Vvh3rUcssKCcAXpFEgqFiCJWwIiSBDCuboNR7/cboO0gMRqoIwFWsTd9IlbAPk9pSrncM0R75g0BFcBSkiJfA==" saltValue="F6dHsGflXkw95FOz9yVCzCUBX+TucGQZRBPloSqvkAwMhlY/mxsEN3mFEvOX/guJOhUCKRtIPOrVEput1QRh9w==" spinCount="100000" sheet="1" objects="1" scenarios="1" formatColumns="0" formatRows="0" autoFilter="0"/>
  <autoFilter ref="C85:K197" xr:uid="{00000000-0009-0000-0000-000004000000}"/>
  <mergeCells count="9">
    <mergeCell ref="E50:H50"/>
    <mergeCell ref="E76:H76"/>
    <mergeCell ref="E78:H78"/>
    <mergeCell ref="L2:V2"/>
    <mergeCell ref="E7:H7"/>
    <mergeCell ref="E9:H9"/>
    <mergeCell ref="E18:H18"/>
    <mergeCell ref="E27:H27"/>
    <mergeCell ref="E48:H48"/>
  </mergeCells>
  <printOptions horizontalCentered="1"/>
  <pageMargins left="0.7" right="0.7" top="0.75" bottom="0.75" header="0.3" footer="0.3"/>
  <pageSetup paperSize="9" scale="70" fitToHeight="100" orientation="portrait" r:id="rId1"/>
  <headerFooter>
    <oddFooter>&amp;CStrana &amp;P z &amp;N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2:BM122"/>
  <sheetViews>
    <sheetView showGridLines="0" workbookViewId="0"/>
  </sheetViews>
  <sheetFormatPr defaultRowHeight="10.199999999999999"/>
  <cols>
    <col min="1" max="1" width="8.28515625" style="1" customWidth="1"/>
    <col min="2" max="2" width="1.140625" style="1" customWidth="1"/>
    <col min="3" max="3" width="4.140625" style="1" customWidth="1"/>
    <col min="4" max="4" width="4.28515625" style="1" customWidth="1"/>
    <col min="5" max="5" width="17.140625" style="1" customWidth="1"/>
    <col min="6" max="6" width="50.85546875" style="1" customWidth="1"/>
    <col min="7" max="7" width="7.42578125" style="1" customWidth="1"/>
    <col min="8" max="8" width="14" style="1" customWidth="1"/>
    <col min="9" max="9" width="15.85546875" style="1" customWidth="1"/>
    <col min="10" max="11" width="22.28515625" style="1" customWidth="1"/>
    <col min="12" max="12" width="9.28515625" style="1" customWidth="1"/>
    <col min="13" max="13" width="10.85546875" style="1" hidden="1" customWidth="1"/>
    <col min="14" max="14" width="9.28515625" style="1" hidden="1"/>
    <col min="15" max="20" width="14.140625" style="1" hidden="1" customWidth="1"/>
    <col min="21" max="21" width="16.28515625" style="1" hidden="1" customWidth="1"/>
    <col min="22" max="22" width="12.28515625" style="1" customWidth="1"/>
    <col min="23" max="23" width="16.28515625" style="1" customWidth="1"/>
    <col min="24" max="24" width="12.28515625" style="1" customWidth="1"/>
    <col min="25" max="25" width="15" style="1" customWidth="1"/>
    <col min="26" max="26" width="11" style="1" customWidth="1"/>
    <col min="27" max="27" width="15" style="1" customWidth="1"/>
    <col min="28" max="28" width="16.28515625" style="1" customWidth="1"/>
    <col min="29" max="29" width="11" style="1" customWidth="1"/>
    <col min="30" max="30" width="15" style="1" customWidth="1"/>
    <col min="31" max="31" width="16.28515625" style="1" customWidth="1"/>
    <col min="44" max="65" width="9.28515625" style="1" hidden="1"/>
  </cols>
  <sheetData>
    <row r="2" spans="1:46" s="1" customFormat="1" ht="36.9" customHeight="1">
      <c r="L2" s="362"/>
      <c r="M2" s="362"/>
      <c r="N2" s="362"/>
      <c r="O2" s="362"/>
      <c r="P2" s="362"/>
      <c r="Q2" s="362"/>
      <c r="R2" s="362"/>
      <c r="S2" s="362"/>
      <c r="T2" s="362"/>
      <c r="U2" s="362"/>
      <c r="V2" s="362"/>
      <c r="AT2" s="20" t="s">
        <v>99</v>
      </c>
    </row>
    <row r="3" spans="1:46" s="1" customFormat="1" ht="6.9" customHeight="1">
      <c r="B3" s="105"/>
      <c r="C3" s="106"/>
      <c r="D3" s="106"/>
      <c r="E3" s="106"/>
      <c r="F3" s="106"/>
      <c r="G3" s="106"/>
      <c r="H3" s="106"/>
      <c r="I3" s="106"/>
      <c r="J3" s="106"/>
      <c r="K3" s="106"/>
      <c r="L3" s="23"/>
      <c r="AT3" s="20" t="s">
        <v>88</v>
      </c>
    </row>
    <row r="4" spans="1:46" s="1" customFormat="1" ht="24.9" customHeight="1">
      <c r="B4" s="23"/>
      <c r="D4" s="107" t="s">
        <v>116</v>
      </c>
      <c r="L4" s="23"/>
      <c r="M4" s="108" t="s">
        <v>10</v>
      </c>
      <c r="AT4" s="20" t="s">
        <v>4</v>
      </c>
    </row>
    <row r="5" spans="1:46" s="1" customFormat="1" ht="6.9" customHeight="1">
      <c r="B5" s="23"/>
      <c r="L5" s="23"/>
    </row>
    <row r="6" spans="1:46" s="1" customFormat="1" ht="12" customHeight="1">
      <c r="B6" s="23"/>
      <c r="D6" s="109" t="s">
        <v>16</v>
      </c>
      <c r="L6" s="23"/>
    </row>
    <row r="7" spans="1:46" s="1" customFormat="1" ht="26.25" customHeight="1">
      <c r="B7" s="23"/>
      <c r="E7" s="405" t="str">
        <f>'Rekapitulace stavby'!K6</f>
        <v>STAVEBNÍ ÚPRAVY A PŘÍSTAVBA ČÁSTI OBJEKTU ZŠ V. HAVLA, PODĚBRADY</v>
      </c>
      <c r="F7" s="406"/>
      <c r="G7" s="406"/>
      <c r="H7" s="406"/>
      <c r="L7" s="23"/>
    </row>
    <row r="8" spans="1:46" s="2" customFormat="1" ht="12" customHeight="1">
      <c r="A8" s="37"/>
      <c r="B8" s="42"/>
      <c r="C8" s="37"/>
      <c r="D8" s="109" t="s">
        <v>129</v>
      </c>
      <c r="E8" s="37"/>
      <c r="F8" s="37"/>
      <c r="G8" s="37"/>
      <c r="H8" s="37"/>
      <c r="I8" s="37"/>
      <c r="J8" s="37"/>
      <c r="K8" s="37"/>
      <c r="L8" s="110"/>
      <c r="S8" s="37"/>
      <c r="T8" s="37"/>
      <c r="U8" s="37"/>
      <c r="V8" s="37"/>
      <c r="W8" s="37"/>
      <c r="X8" s="37"/>
      <c r="Y8" s="37"/>
      <c r="Z8" s="37"/>
      <c r="AA8" s="37"/>
      <c r="AB8" s="37"/>
      <c r="AC8" s="37"/>
      <c r="AD8" s="37"/>
      <c r="AE8" s="37"/>
    </row>
    <row r="9" spans="1:46" s="2" customFormat="1" ht="16.5" customHeight="1">
      <c r="A9" s="37"/>
      <c r="B9" s="42"/>
      <c r="C9" s="37"/>
      <c r="D9" s="37"/>
      <c r="E9" s="407" t="s">
        <v>1947</v>
      </c>
      <c r="F9" s="408"/>
      <c r="G9" s="408"/>
      <c r="H9" s="408"/>
      <c r="I9" s="37"/>
      <c r="J9" s="37"/>
      <c r="K9" s="37"/>
      <c r="L9" s="110"/>
      <c r="S9" s="37"/>
      <c r="T9" s="37"/>
      <c r="U9" s="37"/>
      <c r="V9" s="37"/>
      <c r="W9" s="37"/>
      <c r="X9" s="37"/>
      <c r="Y9" s="37"/>
      <c r="Z9" s="37"/>
      <c r="AA9" s="37"/>
      <c r="AB9" s="37"/>
      <c r="AC9" s="37"/>
      <c r="AD9" s="37"/>
      <c r="AE9" s="37"/>
    </row>
    <row r="10" spans="1:46" s="2" customFormat="1">
      <c r="A10" s="37"/>
      <c r="B10" s="42"/>
      <c r="C10" s="37"/>
      <c r="D10" s="37"/>
      <c r="E10" s="37"/>
      <c r="F10" s="37"/>
      <c r="G10" s="37"/>
      <c r="H10" s="37"/>
      <c r="I10" s="37"/>
      <c r="J10" s="37"/>
      <c r="K10" s="37"/>
      <c r="L10" s="110"/>
      <c r="S10" s="37"/>
      <c r="T10" s="37"/>
      <c r="U10" s="37"/>
      <c r="V10" s="37"/>
      <c r="W10" s="37"/>
      <c r="X10" s="37"/>
      <c r="Y10" s="37"/>
      <c r="Z10" s="37"/>
      <c r="AA10" s="37"/>
      <c r="AB10" s="37"/>
      <c r="AC10" s="37"/>
      <c r="AD10" s="37"/>
      <c r="AE10" s="37"/>
    </row>
    <row r="11" spans="1:46" s="2" customFormat="1" ht="12" customHeight="1">
      <c r="A11" s="37"/>
      <c r="B11" s="42"/>
      <c r="C11" s="37"/>
      <c r="D11" s="109" t="s">
        <v>18</v>
      </c>
      <c r="E11" s="37"/>
      <c r="F11" s="111" t="s">
        <v>19</v>
      </c>
      <c r="G11" s="37"/>
      <c r="H11" s="37"/>
      <c r="I11" s="109" t="s">
        <v>20</v>
      </c>
      <c r="J11" s="111" t="s">
        <v>19</v>
      </c>
      <c r="K11" s="37"/>
      <c r="L11" s="110"/>
      <c r="S11" s="37"/>
      <c r="T11" s="37"/>
      <c r="U11" s="37"/>
      <c r="V11" s="37"/>
      <c r="W11" s="37"/>
      <c r="X11" s="37"/>
      <c r="Y11" s="37"/>
      <c r="Z11" s="37"/>
      <c r="AA11" s="37"/>
      <c r="AB11" s="37"/>
      <c r="AC11" s="37"/>
      <c r="AD11" s="37"/>
      <c r="AE11" s="37"/>
    </row>
    <row r="12" spans="1:46" s="2" customFormat="1" ht="12" customHeight="1">
      <c r="A12" s="37"/>
      <c r="B12" s="42"/>
      <c r="C12" s="37"/>
      <c r="D12" s="109" t="s">
        <v>21</v>
      </c>
      <c r="E12" s="37"/>
      <c r="F12" s="111" t="s">
        <v>22</v>
      </c>
      <c r="G12" s="37"/>
      <c r="H12" s="37"/>
      <c r="I12" s="109" t="s">
        <v>23</v>
      </c>
      <c r="J12" s="112" t="str">
        <f>'Rekapitulace stavby'!AN8</f>
        <v>24. 7. 2026</v>
      </c>
      <c r="K12" s="37"/>
      <c r="L12" s="110"/>
      <c r="S12" s="37"/>
      <c r="T12" s="37"/>
      <c r="U12" s="37"/>
      <c r="V12" s="37"/>
      <c r="W12" s="37"/>
      <c r="X12" s="37"/>
      <c r="Y12" s="37"/>
      <c r="Z12" s="37"/>
      <c r="AA12" s="37"/>
      <c r="AB12" s="37"/>
      <c r="AC12" s="37"/>
      <c r="AD12" s="37"/>
      <c r="AE12" s="37"/>
    </row>
    <row r="13" spans="1:46" s="2" customFormat="1" ht="10.8" customHeight="1">
      <c r="A13" s="37"/>
      <c r="B13" s="42"/>
      <c r="C13" s="37"/>
      <c r="D13" s="37"/>
      <c r="E13" s="37"/>
      <c r="F13" s="37"/>
      <c r="G13" s="37"/>
      <c r="H13" s="37"/>
      <c r="I13" s="37"/>
      <c r="J13" s="37"/>
      <c r="K13" s="37"/>
      <c r="L13" s="110"/>
      <c r="S13" s="37"/>
      <c r="T13" s="37"/>
      <c r="U13" s="37"/>
      <c r="V13" s="37"/>
      <c r="W13" s="37"/>
      <c r="X13" s="37"/>
      <c r="Y13" s="37"/>
      <c r="Z13" s="37"/>
      <c r="AA13" s="37"/>
      <c r="AB13" s="37"/>
      <c r="AC13" s="37"/>
      <c r="AD13" s="37"/>
      <c r="AE13" s="37"/>
    </row>
    <row r="14" spans="1:46" s="2" customFormat="1" ht="12" customHeight="1">
      <c r="A14" s="37"/>
      <c r="B14" s="42"/>
      <c r="C14" s="37"/>
      <c r="D14" s="109" t="s">
        <v>25</v>
      </c>
      <c r="E14" s="37"/>
      <c r="F14" s="37"/>
      <c r="G14" s="37"/>
      <c r="H14" s="37"/>
      <c r="I14" s="109" t="s">
        <v>26</v>
      </c>
      <c r="J14" s="111" t="s">
        <v>27</v>
      </c>
      <c r="K14" s="37"/>
      <c r="L14" s="110"/>
      <c r="S14" s="37"/>
      <c r="T14" s="37"/>
      <c r="U14" s="37"/>
      <c r="V14" s="37"/>
      <c r="W14" s="37"/>
      <c r="X14" s="37"/>
      <c r="Y14" s="37"/>
      <c r="Z14" s="37"/>
      <c r="AA14" s="37"/>
      <c r="AB14" s="37"/>
      <c r="AC14" s="37"/>
      <c r="AD14" s="37"/>
      <c r="AE14" s="37"/>
    </row>
    <row r="15" spans="1:46" s="2" customFormat="1" ht="18" customHeight="1">
      <c r="A15" s="37"/>
      <c r="B15" s="42"/>
      <c r="C15" s="37"/>
      <c r="D15" s="37"/>
      <c r="E15" s="111" t="s">
        <v>28</v>
      </c>
      <c r="F15" s="37"/>
      <c r="G15" s="37"/>
      <c r="H15" s="37"/>
      <c r="I15" s="109" t="s">
        <v>29</v>
      </c>
      <c r="J15" s="111" t="s">
        <v>30</v>
      </c>
      <c r="K15" s="37"/>
      <c r="L15" s="110"/>
      <c r="S15" s="37"/>
      <c r="T15" s="37"/>
      <c r="U15" s="37"/>
      <c r="V15" s="37"/>
      <c r="W15" s="37"/>
      <c r="X15" s="37"/>
      <c r="Y15" s="37"/>
      <c r="Z15" s="37"/>
      <c r="AA15" s="37"/>
      <c r="AB15" s="37"/>
      <c r="AC15" s="37"/>
      <c r="AD15" s="37"/>
      <c r="AE15" s="37"/>
    </row>
    <row r="16" spans="1:46" s="2" customFormat="1" ht="6.9" customHeight="1">
      <c r="A16" s="37"/>
      <c r="B16" s="42"/>
      <c r="C16" s="37"/>
      <c r="D16" s="37"/>
      <c r="E16" s="37"/>
      <c r="F16" s="37"/>
      <c r="G16" s="37"/>
      <c r="H16" s="37"/>
      <c r="I16" s="37"/>
      <c r="J16" s="37"/>
      <c r="K16" s="37"/>
      <c r="L16" s="110"/>
      <c r="S16" s="37"/>
      <c r="T16" s="37"/>
      <c r="U16" s="37"/>
      <c r="V16" s="37"/>
      <c r="W16" s="37"/>
      <c r="X16" s="37"/>
      <c r="Y16" s="37"/>
      <c r="Z16" s="37"/>
      <c r="AA16" s="37"/>
      <c r="AB16" s="37"/>
      <c r="AC16" s="37"/>
      <c r="AD16" s="37"/>
      <c r="AE16" s="37"/>
    </row>
    <row r="17" spans="1:31" s="2" customFormat="1" ht="12" customHeight="1">
      <c r="A17" s="37"/>
      <c r="B17" s="42"/>
      <c r="C17" s="37"/>
      <c r="D17" s="109" t="s">
        <v>31</v>
      </c>
      <c r="E17" s="37"/>
      <c r="F17" s="37"/>
      <c r="G17" s="37"/>
      <c r="H17" s="37"/>
      <c r="I17" s="109" t="s">
        <v>26</v>
      </c>
      <c r="J17" s="33" t="str">
        <f>'Rekapitulace stavby'!AN13</f>
        <v>Vyplň údaj</v>
      </c>
      <c r="K17" s="37"/>
      <c r="L17" s="110"/>
      <c r="S17" s="37"/>
      <c r="T17" s="37"/>
      <c r="U17" s="37"/>
      <c r="V17" s="37"/>
      <c r="W17" s="37"/>
      <c r="X17" s="37"/>
      <c r="Y17" s="37"/>
      <c r="Z17" s="37"/>
      <c r="AA17" s="37"/>
      <c r="AB17" s="37"/>
      <c r="AC17" s="37"/>
      <c r="AD17" s="37"/>
      <c r="AE17" s="37"/>
    </row>
    <row r="18" spans="1:31" s="2" customFormat="1" ht="18" customHeight="1">
      <c r="A18" s="37"/>
      <c r="B18" s="42"/>
      <c r="C18" s="37"/>
      <c r="D18" s="37"/>
      <c r="E18" s="409" t="str">
        <f>'Rekapitulace stavby'!E14</f>
        <v>Vyplň údaj</v>
      </c>
      <c r="F18" s="410"/>
      <c r="G18" s="410"/>
      <c r="H18" s="410"/>
      <c r="I18" s="109" t="s">
        <v>29</v>
      </c>
      <c r="J18" s="33" t="str">
        <f>'Rekapitulace stavby'!AN14</f>
        <v>Vyplň údaj</v>
      </c>
      <c r="K18" s="37"/>
      <c r="L18" s="110"/>
      <c r="S18" s="37"/>
      <c r="T18" s="37"/>
      <c r="U18" s="37"/>
      <c r="V18" s="37"/>
      <c r="W18" s="37"/>
      <c r="X18" s="37"/>
      <c r="Y18" s="37"/>
      <c r="Z18" s="37"/>
      <c r="AA18" s="37"/>
      <c r="AB18" s="37"/>
      <c r="AC18" s="37"/>
      <c r="AD18" s="37"/>
      <c r="AE18" s="37"/>
    </row>
    <row r="19" spans="1:31" s="2" customFormat="1" ht="6.9" customHeight="1">
      <c r="A19" s="37"/>
      <c r="B19" s="42"/>
      <c r="C19" s="37"/>
      <c r="D19" s="37"/>
      <c r="E19" s="37"/>
      <c r="F19" s="37"/>
      <c r="G19" s="37"/>
      <c r="H19" s="37"/>
      <c r="I19" s="37"/>
      <c r="J19" s="37"/>
      <c r="K19" s="37"/>
      <c r="L19" s="110"/>
      <c r="S19" s="37"/>
      <c r="T19" s="37"/>
      <c r="U19" s="37"/>
      <c r="V19" s="37"/>
      <c r="W19" s="37"/>
      <c r="X19" s="37"/>
      <c r="Y19" s="37"/>
      <c r="Z19" s="37"/>
      <c r="AA19" s="37"/>
      <c r="AB19" s="37"/>
      <c r="AC19" s="37"/>
      <c r="AD19" s="37"/>
      <c r="AE19" s="37"/>
    </row>
    <row r="20" spans="1:31" s="2" customFormat="1" ht="12" customHeight="1">
      <c r="A20" s="37"/>
      <c r="B20" s="42"/>
      <c r="C20" s="37"/>
      <c r="D20" s="109" t="s">
        <v>33</v>
      </c>
      <c r="E20" s="37"/>
      <c r="F20" s="37"/>
      <c r="G20" s="37"/>
      <c r="H20" s="37"/>
      <c r="I20" s="109" t="s">
        <v>26</v>
      </c>
      <c r="J20" s="111" t="s">
        <v>34</v>
      </c>
      <c r="K20" s="37"/>
      <c r="L20" s="110"/>
      <c r="S20" s="37"/>
      <c r="T20" s="37"/>
      <c r="U20" s="37"/>
      <c r="V20" s="37"/>
      <c r="W20" s="37"/>
      <c r="X20" s="37"/>
      <c r="Y20" s="37"/>
      <c r="Z20" s="37"/>
      <c r="AA20" s="37"/>
      <c r="AB20" s="37"/>
      <c r="AC20" s="37"/>
      <c r="AD20" s="37"/>
      <c r="AE20" s="37"/>
    </row>
    <row r="21" spans="1:31" s="2" customFormat="1" ht="18" customHeight="1">
      <c r="A21" s="37"/>
      <c r="B21" s="42"/>
      <c r="C21" s="37"/>
      <c r="D21" s="37"/>
      <c r="E21" s="111" t="s">
        <v>36</v>
      </c>
      <c r="F21" s="37"/>
      <c r="G21" s="37"/>
      <c r="H21" s="37"/>
      <c r="I21" s="109" t="s">
        <v>29</v>
      </c>
      <c r="J21" s="111" t="s">
        <v>37</v>
      </c>
      <c r="K21" s="37"/>
      <c r="L21" s="110"/>
      <c r="S21" s="37"/>
      <c r="T21" s="37"/>
      <c r="U21" s="37"/>
      <c r="V21" s="37"/>
      <c r="W21" s="37"/>
      <c r="X21" s="37"/>
      <c r="Y21" s="37"/>
      <c r="Z21" s="37"/>
      <c r="AA21" s="37"/>
      <c r="AB21" s="37"/>
      <c r="AC21" s="37"/>
      <c r="AD21" s="37"/>
      <c r="AE21" s="37"/>
    </row>
    <row r="22" spans="1:31" s="2" customFormat="1" ht="6.9" customHeight="1">
      <c r="A22" s="37"/>
      <c r="B22" s="42"/>
      <c r="C22" s="37"/>
      <c r="D22" s="37"/>
      <c r="E22" s="37"/>
      <c r="F22" s="37"/>
      <c r="G22" s="37"/>
      <c r="H22" s="37"/>
      <c r="I22" s="37"/>
      <c r="J22" s="37"/>
      <c r="K22" s="37"/>
      <c r="L22" s="110"/>
      <c r="S22" s="37"/>
      <c r="T22" s="37"/>
      <c r="U22" s="37"/>
      <c r="V22" s="37"/>
      <c r="W22" s="37"/>
      <c r="X22" s="37"/>
      <c r="Y22" s="37"/>
      <c r="Z22" s="37"/>
      <c r="AA22" s="37"/>
      <c r="AB22" s="37"/>
      <c r="AC22" s="37"/>
      <c r="AD22" s="37"/>
      <c r="AE22" s="37"/>
    </row>
    <row r="23" spans="1:31" s="2" customFormat="1" ht="12" customHeight="1">
      <c r="A23" s="37"/>
      <c r="B23" s="42"/>
      <c r="C23" s="37"/>
      <c r="D23" s="109" t="s">
        <v>38</v>
      </c>
      <c r="E23" s="37"/>
      <c r="F23" s="37"/>
      <c r="G23" s="37"/>
      <c r="H23" s="37"/>
      <c r="I23" s="109" t="s">
        <v>26</v>
      </c>
      <c r="J23" s="111" t="s">
        <v>39</v>
      </c>
      <c r="K23" s="37"/>
      <c r="L23" s="110"/>
      <c r="S23" s="37"/>
      <c r="T23" s="37"/>
      <c r="U23" s="37"/>
      <c r="V23" s="37"/>
      <c r="W23" s="37"/>
      <c r="X23" s="37"/>
      <c r="Y23" s="37"/>
      <c r="Z23" s="37"/>
      <c r="AA23" s="37"/>
      <c r="AB23" s="37"/>
      <c r="AC23" s="37"/>
      <c r="AD23" s="37"/>
      <c r="AE23" s="37"/>
    </row>
    <row r="24" spans="1:31" s="2" customFormat="1" ht="18" customHeight="1">
      <c r="A24" s="37"/>
      <c r="B24" s="42"/>
      <c r="C24" s="37"/>
      <c r="D24" s="37"/>
      <c r="E24" s="111" t="s">
        <v>40</v>
      </c>
      <c r="F24" s="37"/>
      <c r="G24" s="37"/>
      <c r="H24" s="37"/>
      <c r="I24" s="109" t="s">
        <v>29</v>
      </c>
      <c r="J24" s="111" t="s">
        <v>41</v>
      </c>
      <c r="K24" s="37"/>
      <c r="L24" s="110"/>
      <c r="S24" s="37"/>
      <c r="T24" s="37"/>
      <c r="U24" s="37"/>
      <c r="V24" s="37"/>
      <c r="W24" s="37"/>
      <c r="X24" s="37"/>
      <c r="Y24" s="37"/>
      <c r="Z24" s="37"/>
      <c r="AA24" s="37"/>
      <c r="AB24" s="37"/>
      <c r="AC24" s="37"/>
      <c r="AD24" s="37"/>
      <c r="AE24" s="37"/>
    </row>
    <row r="25" spans="1:31" s="2" customFormat="1" ht="6.9" customHeight="1">
      <c r="A25" s="37"/>
      <c r="B25" s="42"/>
      <c r="C25" s="37"/>
      <c r="D25" s="37"/>
      <c r="E25" s="37"/>
      <c r="F25" s="37"/>
      <c r="G25" s="37"/>
      <c r="H25" s="37"/>
      <c r="I25" s="37"/>
      <c r="J25" s="37"/>
      <c r="K25" s="37"/>
      <c r="L25" s="110"/>
      <c r="S25" s="37"/>
      <c r="T25" s="37"/>
      <c r="U25" s="37"/>
      <c r="V25" s="37"/>
      <c r="W25" s="37"/>
      <c r="X25" s="37"/>
      <c r="Y25" s="37"/>
      <c r="Z25" s="37"/>
      <c r="AA25" s="37"/>
      <c r="AB25" s="37"/>
      <c r="AC25" s="37"/>
      <c r="AD25" s="37"/>
      <c r="AE25" s="37"/>
    </row>
    <row r="26" spans="1:31" s="2" customFormat="1" ht="12" customHeight="1">
      <c r="A26" s="37"/>
      <c r="B26" s="42"/>
      <c r="C26" s="37"/>
      <c r="D26" s="109" t="s">
        <v>42</v>
      </c>
      <c r="E26" s="37"/>
      <c r="F26" s="37"/>
      <c r="G26" s="37"/>
      <c r="H26" s="37"/>
      <c r="I26" s="37"/>
      <c r="J26" s="37"/>
      <c r="K26" s="37"/>
      <c r="L26" s="110"/>
      <c r="S26" s="37"/>
      <c r="T26" s="37"/>
      <c r="U26" s="37"/>
      <c r="V26" s="37"/>
      <c r="W26" s="37"/>
      <c r="X26" s="37"/>
      <c r="Y26" s="37"/>
      <c r="Z26" s="37"/>
      <c r="AA26" s="37"/>
      <c r="AB26" s="37"/>
      <c r="AC26" s="37"/>
      <c r="AD26" s="37"/>
      <c r="AE26" s="37"/>
    </row>
    <row r="27" spans="1:31" s="8" customFormat="1" ht="71.25" customHeight="1">
      <c r="A27" s="113"/>
      <c r="B27" s="114"/>
      <c r="C27" s="113"/>
      <c r="D27" s="113"/>
      <c r="E27" s="411" t="s">
        <v>43</v>
      </c>
      <c r="F27" s="411"/>
      <c r="G27" s="411"/>
      <c r="H27" s="411"/>
      <c r="I27" s="113"/>
      <c r="J27" s="113"/>
      <c r="K27" s="113"/>
      <c r="L27" s="115"/>
      <c r="S27" s="113"/>
      <c r="T27" s="113"/>
      <c r="U27" s="113"/>
      <c r="V27" s="113"/>
      <c r="W27" s="113"/>
      <c r="X27" s="113"/>
      <c r="Y27" s="113"/>
      <c r="Z27" s="113"/>
      <c r="AA27" s="113"/>
      <c r="AB27" s="113"/>
      <c r="AC27" s="113"/>
      <c r="AD27" s="113"/>
      <c r="AE27" s="113"/>
    </row>
    <row r="28" spans="1:31" s="2" customFormat="1" ht="6.9" customHeight="1">
      <c r="A28" s="37"/>
      <c r="B28" s="42"/>
      <c r="C28" s="37"/>
      <c r="D28" s="37"/>
      <c r="E28" s="37"/>
      <c r="F28" s="37"/>
      <c r="G28" s="37"/>
      <c r="H28" s="37"/>
      <c r="I28" s="37"/>
      <c r="J28" s="37"/>
      <c r="K28" s="37"/>
      <c r="L28" s="110"/>
      <c r="S28" s="37"/>
      <c r="T28" s="37"/>
      <c r="U28" s="37"/>
      <c r="V28" s="37"/>
      <c r="W28" s="37"/>
      <c r="X28" s="37"/>
      <c r="Y28" s="37"/>
      <c r="Z28" s="37"/>
      <c r="AA28" s="37"/>
      <c r="AB28" s="37"/>
      <c r="AC28" s="37"/>
      <c r="AD28" s="37"/>
      <c r="AE28" s="37"/>
    </row>
    <row r="29" spans="1:31" s="2" customFormat="1" ht="6.9" customHeight="1">
      <c r="A29" s="37"/>
      <c r="B29" s="42"/>
      <c r="C29" s="37"/>
      <c r="D29" s="116"/>
      <c r="E29" s="116"/>
      <c r="F29" s="116"/>
      <c r="G29" s="116"/>
      <c r="H29" s="116"/>
      <c r="I29" s="116"/>
      <c r="J29" s="116"/>
      <c r="K29" s="116"/>
      <c r="L29" s="110"/>
      <c r="S29" s="37"/>
      <c r="T29" s="37"/>
      <c r="U29" s="37"/>
      <c r="V29" s="37"/>
      <c r="W29" s="37"/>
      <c r="X29" s="37"/>
      <c r="Y29" s="37"/>
      <c r="Z29" s="37"/>
      <c r="AA29" s="37"/>
      <c r="AB29" s="37"/>
      <c r="AC29" s="37"/>
      <c r="AD29" s="37"/>
      <c r="AE29" s="37"/>
    </row>
    <row r="30" spans="1:31" s="2" customFormat="1" ht="25.35" customHeight="1">
      <c r="A30" s="37"/>
      <c r="B30" s="42"/>
      <c r="C30" s="37"/>
      <c r="D30" s="117" t="s">
        <v>44</v>
      </c>
      <c r="E30" s="37"/>
      <c r="F30" s="37"/>
      <c r="G30" s="37"/>
      <c r="H30" s="37"/>
      <c r="I30" s="37"/>
      <c r="J30" s="118">
        <f>ROUND(J80, 2)</f>
        <v>0</v>
      </c>
      <c r="K30" s="37"/>
      <c r="L30" s="110"/>
      <c r="S30" s="37"/>
      <c r="T30" s="37"/>
      <c r="U30" s="37"/>
      <c r="V30" s="37"/>
      <c r="W30" s="37"/>
      <c r="X30" s="37"/>
      <c r="Y30" s="37"/>
      <c r="Z30" s="37"/>
      <c r="AA30" s="37"/>
      <c r="AB30" s="37"/>
      <c r="AC30" s="37"/>
      <c r="AD30" s="37"/>
      <c r="AE30" s="37"/>
    </row>
    <row r="31" spans="1:31" s="2" customFormat="1" ht="6.9" customHeight="1">
      <c r="A31" s="37"/>
      <c r="B31" s="42"/>
      <c r="C31" s="37"/>
      <c r="D31" s="116"/>
      <c r="E31" s="116"/>
      <c r="F31" s="116"/>
      <c r="G31" s="116"/>
      <c r="H31" s="116"/>
      <c r="I31" s="116"/>
      <c r="J31" s="116"/>
      <c r="K31" s="116"/>
      <c r="L31" s="110"/>
      <c r="S31" s="37"/>
      <c r="T31" s="37"/>
      <c r="U31" s="37"/>
      <c r="V31" s="37"/>
      <c r="W31" s="37"/>
      <c r="X31" s="37"/>
      <c r="Y31" s="37"/>
      <c r="Z31" s="37"/>
      <c r="AA31" s="37"/>
      <c r="AB31" s="37"/>
      <c r="AC31" s="37"/>
      <c r="AD31" s="37"/>
      <c r="AE31" s="37"/>
    </row>
    <row r="32" spans="1:31" s="2" customFormat="1" ht="14.4" customHeight="1">
      <c r="A32" s="37"/>
      <c r="B32" s="42"/>
      <c r="C32" s="37"/>
      <c r="D32" s="37"/>
      <c r="E32" s="37"/>
      <c r="F32" s="119" t="s">
        <v>46</v>
      </c>
      <c r="G32" s="37"/>
      <c r="H32" s="37"/>
      <c r="I32" s="119" t="s">
        <v>45</v>
      </c>
      <c r="J32" s="119" t="s">
        <v>47</v>
      </c>
      <c r="K32" s="37"/>
      <c r="L32" s="110"/>
      <c r="S32" s="37"/>
      <c r="T32" s="37"/>
      <c r="U32" s="37"/>
      <c r="V32" s="37"/>
      <c r="W32" s="37"/>
      <c r="X32" s="37"/>
      <c r="Y32" s="37"/>
      <c r="Z32" s="37"/>
      <c r="AA32" s="37"/>
      <c r="AB32" s="37"/>
      <c r="AC32" s="37"/>
      <c r="AD32" s="37"/>
      <c r="AE32" s="37"/>
    </row>
    <row r="33" spans="1:31" s="2" customFormat="1" ht="14.4" customHeight="1">
      <c r="A33" s="37"/>
      <c r="B33" s="42"/>
      <c r="C33" s="37"/>
      <c r="D33" s="120" t="s">
        <v>48</v>
      </c>
      <c r="E33" s="109" t="s">
        <v>49</v>
      </c>
      <c r="F33" s="121">
        <f>ROUND((SUM(BE80:BE121)),  2)</f>
        <v>0</v>
      </c>
      <c r="G33" s="37"/>
      <c r="H33" s="37"/>
      <c r="I33" s="122">
        <v>0.21</v>
      </c>
      <c r="J33" s="121">
        <f>ROUND(((SUM(BE80:BE121))*I33),  2)</f>
        <v>0</v>
      </c>
      <c r="K33" s="37"/>
      <c r="L33" s="110"/>
      <c r="S33" s="37"/>
      <c r="T33" s="37"/>
      <c r="U33" s="37"/>
      <c r="V33" s="37"/>
      <c r="W33" s="37"/>
      <c r="X33" s="37"/>
      <c r="Y33" s="37"/>
      <c r="Z33" s="37"/>
      <c r="AA33" s="37"/>
      <c r="AB33" s="37"/>
      <c r="AC33" s="37"/>
      <c r="AD33" s="37"/>
      <c r="AE33" s="37"/>
    </row>
    <row r="34" spans="1:31" s="2" customFormat="1" ht="14.4" customHeight="1">
      <c r="A34" s="37"/>
      <c r="B34" s="42"/>
      <c r="C34" s="37"/>
      <c r="D34" s="37"/>
      <c r="E34" s="109" t="s">
        <v>50</v>
      </c>
      <c r="F34" s="121">
        <f>ROUND((SUM(BF80:BF121)),  2)</f>
        <v>0</v>
      </c>
      <c r="G34" s="37"/>
      <c r="H34" s="37"/>
      <c r="I34" s="122">
        <v>0.12</v>
      </c>
      <c r="J34" s="121">
        <f>ROUND(((SUM(BF80:BF121))*I34),  2)</f>
        <v>0</v>
      </c>
      <c r="K34" s="37"/>
      <c r="L34" s="110"/>
      <c r="S34" s="37"/>
      <c r="T34" s="37"/>
      <c r="U34" s="37"/>
      <c r="V34" s="37"/>
      <c r="W34" s="37"/>
      <c r="X34" s="37"/>
      <c r="Y34" s="37"/>
      <c r="Z34" s="37"/>
      <c r="AA34" s="37"/>
      <c r="AB34" s="37"/>
      <c r="AC34" s="37"/>
      <c r="AD34" s="37"/>
      <c r="AE34" s="37"/>
    </row>
    <row r="35" spans="1:31" s="2" customFormat="1" ht="14.4" hidden="1" customHeight="1">
      <c r="A35" s="37"/>
      <c r="B35" s="42"/>
      <c r="C35" s="37"/>
      <c r="D35" s="37"/>
      <c r="E35" s="109" t="s">
        <v>51</v>
      </c>
      <c r="F35" s="121">
        <f>ROUND((SUM(BG80:BG121)),  2)</f>
        <v>0</v>
      </c>
      <c r="G35" s="37"/>
      <c r="H35" s="37"/>
      <c r="I35" s="122">
        <v>0.21</v>
      </c>
      <c r="J35" s="121">
        <f>0</f>
        <v>0</v>
      </c>
      <c r="K35" s="37"/>
      <c r="L35" s="110"/>
      <c r="S35" s="37"/>
      <c r="T35" s="37"/>
      <c r="U35" s="37"/>
      <c r="V35" s="37"/>
      <c r="W35" s="37"/>
      <c r="X35" s="37"/>
      <c r="Y35" s="37"/>
      <c r="Z35" s="37"/>
      <c r="AA35" s="37"/>
      <c r="AB35" s="37"/>
      <c r="AC35" s="37"/>
      <c r="AD35" s="37"/>
      <c r="AE35" s="37"/>
    </row>
    <row r="36" spans="1:31" s="2" customFormat="1" ht="14.4" hidden="1" customHeight="1">
      <c r="A36" s="37"/>
      <c r="B36" s="42"/>
      <c r="C36" s="37"/>
      <c r="D36" s="37"/>
      <c r="E36" s="109" t="s">
        <v>52</v>
      </c>
      <c r="F36" s="121">
        <f>ROUND((SUM(BH80:BH121)),  2)</f>
        <v>0</v>
      </c>
      <c r="G36" s="37"/>
      <c r="H36" s="37"/>
      <c r="I36" s="122">
        <v>0.12</v>
      </c>
      <c r="J36" s="121">
        <f>0</f>
        <v>0</v>
      </c>
      <c r="K36" s="37"/>
      <c r="L36" s="110"/>
      <c r="S36" s="37"/>
      <c r="T36" s="37"/>
      <c r="U36" s="37"/>
      <c r="V36" s="37"/>
      <c r="W36" s="37"/>
      <c r="X36" s="37"/>
      <c r="Y36" s="37"/>
      <c r="Z36" s="37"/>
      <c r="AA36" s="37"/>
      <c r="AB36" s="37"/>
      <c r="AC36" s="37"/>
      <c r="AD36" s="37"/>
      <c r="AE36" s="37"/>
    </row>
    <row r="37" spans="1:31" s="2" customFormat="1" ht="14.4" hidden="1" customHeight="1">
      <c r="A37" s="37"/>
      <c r="B37" s="42"/>
      <c r="C37" s="37"/>
      <c r="D37" s="37"/>
      <c r="E37" s="109" t="s">
        <v>53</v>
      </c>
      <c r="F37" s="121">
        <f>ROUND((SUM(BI80:BI121)),  2)</f>
        <v>0</v>
      </c>
      <c r="G37" s="37"/>
      <c r="H37" s="37"/>
      <c r="I37" s="122">
        <v>0</v>
      </c>
      <c r="J37" s="121">
        <f>0</f>
        <v>0</v>
      </c>
      <c r="K37" s="37"/>
      <c r="L37" s="110"/>
      <c r="S37" s="37"/>
      <c r="T37" s="37"/>
      <c r="U37" s="37"/>
      <c r="V37" s="37"/>
      <c r="W37" s="37"/>
      <c r="X37" s="37"/>
      <c r="Y37" s="37"/>
      <c r="Z37" s="37"/>
      <c r="AA37" s="37"/>
      <c r="AB37" s="37"/>
      <c r="AC37" s="37"/>
      <c r="AD37" s="37"/>
      <c r="AE37" s="37"/>
    </row>
    <row r="38" spans="1:31" s="2" customFormat="1" ht="6.9" customHeight="1">
      <c r="A38" s="37"/>
      <c r="B38" s="42"/>
      <c r="C38" s="37"/>
      <c r="D38" s="37"/>
      <c r="E38" s="37"/>
      <c r="F38" s="37"/>
      <c r="G38" s="37"/>
      <c r="H38" s="37"/>
      <c r="I38" s="37"/>
      <c r="J38" s="37"/>
      <c r="K38" s="37"/>
      <c r="L38" s="110"/>
      <c r="S38" s="37"/>
      <c r="T38" s="37"/>
      <c r="U38" s="37"/>
      <c r="V38" s="37"/>
      <c r="W38" s="37"/>
      <c r="X38" s="37"/>
      <c r="Y38" s="37"/>
      <c r="Z38" s="37"/>
      <c r="AA38" s="37"/>
      <c r="AB38" s="37"/>
      <c r="AC38" s="37"/>
      <c r="AD38" s="37"/>
      <c r="AE38" s="37"/>
    </row>
    <row r="39" spans="1:31" s="2" customFormat="1" ht="25.35" customHeight="1">
      <c r="A39" s="37"/>
      <c r="B39" s="42"/>
      <c r="C39" s="123"/>
      <c r="D39" s="124" t="s">
        <v>54</v>
      </c>
      <c r="E39" s="125"/>
      <c r="F39" s="125"/>
      <c r="G39" s="126" t="s">
        <v>55</v>
      </c>
      <c r="H39" s="127" t="s">
        <v>56</v>
      </c>
      <c r="I39" s="125"/>
      <c r="J39" s="128">
        <f>SUM(J30:J37)</f>
        <v>0</v>
      </c>
      <c r="K39" s="129"/>
      <c r="L39" s="110"/>
      <c r="S39" s="37"/>
      <c r="T39" s="37"/>
      <c r="U39" s="37"/>
      <c r="V39" s="37"/>
      <c r="W39" s="37"/>
      <c r="X39" s="37"/>
      <c r="Y39" s="37"/>
      <c r="Z39" s="37"/>
      <c r="AA39" s="37"/>
      <c r="AB39" s="37"/>
      <c r="AC39" s="37"/>
      <c r="AD39" s="37"/>
      <c r="AE39" s="37"/>
    </row>
    <row r="40" spans="1:31" s="2" customFormat="1" ht="14.4" customHeight="1">
      <c r="A40" s="37"/>
      <c r="B40" s="130"/>
      <c r="C40" s="131"/>
      <c r="D40" s="131"/>
      <c r="E40" s="131"/>
      <c r="F40" s="131"/>
      <c r="G40" s="131"/>
      <c r="H40" s="131"/>
      <c r="I40" s="131"/>
      <c r="J40" s="131"/>
      <c r="K40" s="131"/>
      <c r="L40" s="110"/>
      <c r="S40" s="37"/>
      <c r="T40" s="37"/>
      <c r="U40" s="37"/>
      <c r="V40" s="37"/>
      <c r="W40" s="37"/>
      <c r="X40" s="37"/>
      <c r="Y40" s="37"/>
      <c r="Z40" s="37"/>
      <c r="AA40" s="37"/>
      <c r="AB40" s="37"/>
      <c r="AC40" s="37"/>
      <c r="AD40" s="37"/>
      <c r="AE40" s="37"/>
    </row>
    <row r="44" spans="1:31" s="2" customFormat="1" ht="6.9" customHeight="1">
      <c r="A44" s="37"/>
      <c r="B44" s="132"/>
      <c r="C44" s="133"/>
      <c r="D44" s="133"/>
      <c r="E44" s="133"/>
      <c r="F44" s="133"/>
      <c r="G44" s="133"/>
      <c r="H44" s="133"/>
      <c r="I44" s="133"/>
      <c r="J44" s="133"/>
      <c r="K44" s="133"/>
      <c r="L44" s="110"/>
      <c r="S44" s="37"/>
      <c r="T44" s="37"/>
      <c r="U44" s="37"/>
      <c r="V44" s="37"/>
      <c r="W44" s="37"/>
      <c r="X44" s="37"/>
      <c r="Y44" s="37"/>
      <c r="Z44" s="37"/>
      <c r="AA44" s="37"/>
      <c r="AB44" s="37"/>
      <c r="AC44" s="37"/>
      <c r="AD44" s="37"/>
      <c r="AE44" s="37"/>
    </row>
    <row r="45" spans="1:31" s="2" customFormat="1" ht="24.9" customHeight="1">
      <c r="A45" s="37"/>
      <c r="B45" s="38"/>
      <c r="C45" s="26" t="s">
        <v>131</v>
      </c>
      <c r="D45" s="39"/>
      <c r="E45" s="39"/>
      <c r="F45" s="39"/>
      <c r="G45" s="39"/>
      <c r="H45" s="39"/>
      <c r="I45" s="39"/>
      <c r="J45" s="39"/>
      <c r="K45" s="39"/>
      <c r="L45" s="110"/>
      <c r="S45" s="37"/>
      <c r="T45" s="37"/>
      <c r="U45" s="37"/>
      <c r="V45" s="37"/>
      <c r="W45" s="37"/>
      <c r="X45" s="37"/>
      <c r="Y45" s="37"/>
      <c r="Z45" s="37"/>
      <c r="AA45" s="37"/>
      <c r="AB45" s="37"/>
      <c r="AC45" s="37"/>
      <c r="AD45" s="37"/>
      <c r="AE45" s="37"/>
    </row>
    <row r="46" spans="1:31" s="2" customFormat="1" ht="6.9" customHeight="1">
      <c r="A46" s="37"/>
      <c r="B46" s="38"/>
      <c r="C46" s="39"/>
      <c r="D46" s="39"/>
      <c r="E46" s="39"/>
      <c r="F46" s="39"/>
      <c r="G46" s="39"/>
      <c r="H46" s="39"/>
      <c r="I46" s="39"/>
      <c r="J46" s="39"/>
      <c r="K46" s="39"/>
      <c r="L46" s="110"/>
      <c r="S46" s="37"/>
      <c r="T46" s="37"/>
      <c r="U46" s="37"/>
      <c r="V46" s="37"/>
      <c r="W46" s="37"/>
      <c r="X46" s="37"/>
      <c r="Y46" s="37"/>
      <c r="Z46" s="37"/>
      <c r="AA46" s="37"/>
      <c r="AB46" s="37"/>
      <c r="AC46" s="37"/>
      <c r="AD46" s="37"/>
      <c r="AE46" s="37"/>
    </row>
    <row r="47" spans="1:31" s="2" customFormat="1" ht="12" customHeight="1">
      <c r="A47" s="37"/>
      <c r="B47" s="38"/>
      <c r="C47" s="32" t="s">
        <v>16</v>
      </c>
      <c r="D47" s="39"/>
      <c r="E47" s="39"/>
      <c r="F47" s="39"/>
      <c r="G47" s="39"/>
      <c r="H47" s="39"/>
      <c r="I47" s="39"/>
      <c r="J47" s="39"/>
      <c r="K47" s="39"/>
      <c r="L47" s="110"/>
      <c r="S47" s="37"/>
      <c r="T47" s="37"/>
      <c r="U47" s="37"/>
      <c r="V47" s="37"/>
      <c r="W47" s="37"/>
      <c r="X47" s="37"/>
      <c r="Y47" s="37"/>
      <c r="Z47" s="37"/>
      <c r="AA47" s="37"/>
      <c r="AB47" s="37"/>
      <c r="AC47" s="37"/>
      <c r="AD47" s="37"/>
      <c r="AE47" s="37"/>
    </row>
    <row r="48" spans="1:31" s="2" customFormat="1" ht="26.25" customHeight="1">
      <c r="A48" s="37"/>
      <c r="B48" s="38"/>
      <c r="C48" s="39"/>
      <c r="D48" s="39"/>
      <c r="E48" s="403" t="str">
        <f>E7</f>
        <v>STAVEBNÍ ÚPRAVY A PŘÍSTAVBA ČÁSTI OBJEKTU ZŠ V. HAVLA, PODĚBRADY</v>
      </c>
      <c r="F48" s="404"/>
      <c r="G48" s="404"/>
      <c r="H48" s="404"/>
      <c r="I48" s="39"/>
      <c r="J48" s="39"/>
      <c r="K48" s="39"/>
      <c r="L48" s="110"/>
      <c r="S48" s="37"/>
      <c r="T48" s="37"/>
      <c r="U48" s="37"/>
      <c r="V48" s="37"/>
      <c r="W48" s="37"/>
      <c r="X48" s="37"/>
      <c r="Y48" s="37"/>
      <c r="Z48" s="37"/>
      <c r="AA48" s="37"/>
      <c r="AB48" s="37"/>
      <c r="AC48" s="37"/>
      <c r="AD48" s="37"/>
      <c r="AE48" s="37"/>
    </row>
    <row r="49" spans="1:47" s="2" customFormat="1" ht="12" customHeight="1">
      <c r="A49" s="37"/>
      <c r="B49" s="38"/>
      <c r="C49" s="32" t="s">
        <v>129</v>
      </c>
      <c r="D49" s="39"/>
      <c r="E49" s="39"/>
      <c r="F49" s="39"/>
      <c r="G49" s="39"/>
      <c r="H49" s="39"/>
      <c r="I49" s="39"/>
      <c r="J49" s="39"/>
      <c r="K49" s="39"/>
      <c r="L49" s="110"/>
      <c r="S49" s="37"/>
      <c r="T49" s="37"/>
      <c r="U49" s="37"/>
      <c r="V49" s="37"/>
      <c r="W49" s="37"/>
      <c r="X49" s="37"/>
      <c r="Y49" s="37"/>
      <c r="Z49" s="37"/>
      <c r="AA49" s="37"/>
      <c r="AB49" s="37"/>
      <c r="AC49" s="37"/>
      <c r="AD49" s="37"/>
      <c r="AE49" s="37"/>
    </row>
    <row r="50" spans="1:47" s="2" customFormat="1" ht="16.5" customHeight="1">
      <c r="A50" s="37"/>
      <c r="B50" s="38"/>
      <c r="C50" s="39"/>
      <c r="D50" s="39"/>
      <c r="E50" s="391" t="str">
        <f>E9</f>
        <v>E - Elektroinstalace - slaboproud</v>
      </c>
      <c r="F50" s="402"/>
      <c r="G50" s="402"/>
      <c r="H50" s="402"/>
      <c r="I50" s="39"/>
      <c r="J50" s="39"/>
      <c r="K50" s="39"/>
      <c r="L50" s="110"/>
      <c r="S50" s="37"/>
      <c r="T50" s="37"/>
      <c r="U50" s="37"/>
      <c r="V50" s="37"/>
      <c r="W50" s="37"/>
      <c r="X50" s="37"/>
      <c r="Y50" s="37"/>
      <c r="Z50" s="37"/>
      <c r="AA50" s="37"/>
      <c r="AB50" s="37"/>
      <c r="AC50" s="37"/>
      <c r="AD50" s="37"/>
      <c r="AE50" s="37"/>
    </row>
    <row r="51" spans="1:47" s="2" customFormat="1" ht="6.9" customHeight="1">
      <c r="A51" s="37"/>
      <c r="B51" s="38"/>
      <c r="C51" s="39"/>
      <c r="D51" s="39"/>
      <c r="E51" s="39"/>
      <c r="F51" s="39"/>
      <c r="G51" s="39"/>
      <c r="H51" s="39"/>
      <c r="I51" s="39"/>
      <c r="J51" s="39"/>
      <c r="K51" s="39"/>
      <c r="L51" s="110"/>
      <c r="S51" s="37"/>
      <c r="T51" s="37"/>
      <c r="U51" s="37"/>
      <c r="V51" s="37"/>
      <c r="W51" s="37"/>
      <c r="X51" s="37"/>
      <c r="Y51" s="37"/>
      <c r="Z51" s="37"/>
      <c r="AA51" s="37"/>
      <c r="AB51" s="37"/>
      <c r="AC51" s="37"/>
      <c r="AD51" s="37"/>
      <c r="AE51" s="37"/>
    </row>
    <row r="52" spans="1:47" s="2" customFormat="1" ht="12" customHeight="1">
      <c r="A52" s="37"/>
      <c r="B52" s="38"/>
      <c r="C52" s="32" t="s">
        <v>21</v>
      </c>
      <c r="D52" s="39"/>
      <c r="E52" s="39"/>
      <c r="F52" s="30" t="str">
        <f>F12</f>
        <v>Poděbrady</v>
      </c>
      <c r="G52" s="39"/>
      <c r="H52" s="39"/>
      <c r="I52" s="32" t="s">
        <v>23</v>
      </c>
      <c r="J52" s="62" t="str">
        <f>IF(J12="","",J12)</f>
        <v>24. 7. 2026</v>
      </c>
      <c r="K52" s="39"/>
      <c r="L52" s="110"/>
      <c r="S52" s="37"/>
      <c r="T52" s="37"/>
      <c r="U52" s="37"/>
      <c r="V52" s="37"/>
      <c r="W52" s="37"/>
      <c r="X52" s="37"/>
      <c r="Y52" s="37"/>
      <c r="Z52" s="37"/>
      <c r="AA52" s="37"/>
      <c r="AB52" s="37"/>
      <c r="AC52" s="37"/>
      <c r="AD52" s="37"/>
      <c r="AE52" s="37"/>
    </row>
    <row r="53" spans="1:47" s="2" customFormat="1" ht="6.9" customHeight="1">
      <c r="A53" s="37"/>
      <c r="B53" s="38"/>
      <c r="C53" s="39"/>
      <c r="D53" s="39"/>
      <c r="E53" s="39"/>
      <c r="F53" s="39"/>
      <c r="G53" s="39"/>
      <c r="H53" s="39"/>
      <c r="I53" s="39"/>
      <c r="J53" s="39"/>
      <c r="K53" s="39"/>
      <c r="L53" s="110"/>
      <c r="S53" s="37"/>
      <c r="T53" s="37"/>
      <c r="U53" s="37"/>
      <c r="V53" s="37"/>
      <c r="W53" s="37"/>
      <c r="X53" s="37"/>
      <c r="Y53" s="37"/>
      <c r="Z53" s="37"/>
      <c r="AA53" s="37"/>
      <c r="AB53" s="37"/>
      <c r="AC53" s="37"/>
      <c r="AD53" s="37"/>
      <c r="AE53" s="37"/>
    </row>
    <row r="54" spans="1:47" s="2" customFormat="1" ht="40.049999999999997" customHeight="1">
      <c r="A54" s="37"/>
      <c r="B54" s="38"/>
      <c r="C54" s="32" t="s">
        <v>25</v>
      </c>
      <c r="D54" s="39"/>
      <c r="E54" s="39"/>
      <c r="F54" s="30" t="str">
        <f>E15</f>
        <v>MĚSTO PODĚBRADY, JIŘÍHO NÁMĚSTÍ 20/1</v>
      </c>
      <c r="G54" s="39"/>
      <c r="H54" s="39"/>
      <c r="I54" s="32" t="s">
        <v>33</v>
      </c>
      <c r="J54" s="35" t="str">
        <f>E21</f>
        <v>AZ PROJECT spol. s r.o., Plynárenská 830, Kolín</v>
      </c>
      <c r="K54" s="39"/>
      <c r="L54" s="110"/>
      <c r="S54" s="37"/>
      <c r="T54" s="37"/>
      <c r="U54" s="37"/>
      <c r="V54" s="37"/>
      <c r="W54" s="37"/>
      <c r="X54" s="37"/>
      <c r="Y54" s="37"/>
      <c r="Z54" s="37"/>
      <c r="AA54" s="37"/>
      <c r="AB54" s="37"/>
      <c r="AC54" s="37"/>
      <c r="AD54" s="37"/>
      <c r="AE54" s="37"/>
    </row>
    <row r="55" spans="1:47" s="2" customFormat="1" ht="15.15" customHeight="1">
      <c r="A55" s="37"/>
      <c r="B55" s="38"/>
      <c r="C55" s="32" t="s">
        <v>31</v>
      </c>
      <c r="D55" s="39"/>
      <c r="E55" s="39"/>
      <c r="F55" s="30" t="str">
        <f>IF(E18="","",E18)</f>
        <v>Vyplň údaj</v>
      </c>
      <c r="G55" s="39"/>
      <c r="H55" s="39"/>
      <c r="I55" s="32" t="s">
        <v>38</v>
      </c>
      <c r="J55" s="35" t="str">
        <f>E24</f>
        <v>Ing. Luboš Michalec</v>
      </c>
      <c r="K55" s="39"/>
      <c r="L55" s="110"/>
      <c r="S55" s="37"/>
      <c r="T55" s="37"/>
      <c r="U55" s="37"/>
      <c r="V55" s="37"/>
      <c r="W55" s="37"/>
      <c r="X55" s="37"/>
      <c r="Y55" s="37"/>
      <c r="Z55" s="37"/>
      <c r="AA55" s="37"/>
      <c r="AB55" s="37"/>
      <c r="AC55" s="37"/>
      <c r="AD55" s="37"/>
      <c r="AE55" s="37"/>
    </row>
    <row r="56" spans="1:47" s="2" customFormat="1" ht="10.35" customHeight="1">
      <c r="A56" s="37"/>
      <c r="B56" s="38"/>
      <c r="C56" s="39"/>
      <c r="D56" s="39"/>
      <c r="E56" s="39"/>
      <c r="F56" s="39"/>
      <c r="G56" s="39"/>
      <c r="H56" s="39"/>
      <c r="I56" s="39"/>
      <c r="J56" s="39"/>
      <c r="K56" s="39"/>
      <c r="L56" s="110"/>
      <c r="S56" s="37"/>
      <c r="T56" s="37"/>
      <c r="U56" s="37"/>
      <c r="V56" s="37"/>
      <c r="W56" s="37"/>
      <c r="X56" s="37"/>
      <c r="Y56" s="37"/>
      <c r="Z56" s="37"/>
      <c r="AA56" s="37"/>
      <c r="AB56" s="37"/>
      <c r="AC56" s="37"/>
      <c r="AD56" s="37"/>
      <c r="AE56" s="37"/>
    </row>
    <row r="57" spans="1:47" s="2" customFormat="1" ht="29.25" customHeight="1">
      <c r="A57" s="37"/>
      <c r="B57" s="38"/>
      <c r="C57" s="134" t="s">
        <v>132</v>
      </c>
      <c r="D57" s="135"/>
      <c r="E57" s="135"/>
      <c r="F57" s="135"/>
      <c r="G57" s="135"/>
      <c r="H57" s="135"/>
      <c r="I57" s="135"/>
      <c r="J57" s="136" t="s">
        <v>133</v>
      </c>
      <c r="K57" s="135"/>
      <c r="L57" s="110"/>
      <c r="S57" s="37"/>
      <c r="T57" s="37"/>
      <c r="U57" s="37"/>
      <c r="V57" s="37"/>
      <c r="W57" s="37"/>
      <c r="X57" s="37"/>
      <c r="Y57" s="37"/>
      <c r="Z57" s="37"/>
      <c r="AA57" s="37"/>
      <c r="AB57" s="37"/>
      <c r="AC57" s="37"/>
      <c r="AD57" s="37"/>
      <c r="AE57" s="37"/>
    </row>
    <row r="58" spans="1:47" s="2" customFormat="1" ht="10.35" customHeight="1">
      <c r="A58" s="37"/>
      <c r="B58" s="38"/>
      <c r="C58" s="39"/>
      <c r="D58" s="39"/>
      <c r="E58" s="39"/>
      <c r="F58" s="39"/>
      <c r="G58" s="39"/>
      <c r="H58" s="39"/>
      <c r="I58" s="39"/>
      <c r="J58" s="39"/>
      <c r="K58" s="39"/>
      <c r="L58" s="110"/>
      <c r="S58" s="37"/>
      <c r="T58" s="37"/>
      <c r="U58" s="37"/>
      <c r="V58" s="37"/>
      <c r="W58" s="37"/>
      <c r="X58" s="37"/>
      <c r="Y58" s="37"/>
      <c r="Z58" s="37"/>
      <c r="AA58" s="37"/>
      <c r="AB58" s="37"/>
      <c r="AC58" s="37"/>
      <c r="AD58" s="37"/>
      <c r="AE58" s="37"/>
    </row>
    <row r="59" spans="1:47" s="2" customFormat="1" ht="22.8" customHeight="1">
      <c r="A59" s="37"/>
      <c r="B59" s="38"/>
      <c r="C59" s="137" t="s">
        <v>76</v>
      </c>
      <c r="D59" s="39"/>
      <c r="E59" s="39"/>
      <c r="F59" s="39"/>
      <c r="G59" s="39"/>
      <c r="H59" s="39"/>
      <c r="I59" s="39"/>
      <c r="J59" s="80">
        <f>J80</f>
        <v>0</v>
      </c>
      <c r="K59" s="39"/>
      <c r="L59" s="110"/>
      <c r="S59" s="37"/>
      <c r="T59" s="37"/>
      <c r="U59" s="37"/>
      <c r="V59" s="37"/>
      <c r="W59" s="37"/>
      <c r="X59" s="37"/>
      <c r="Y59" s="37"/>
      <c r="Z59" s="37"/>
      <c r="AA59" s="37"/>
      <c r="AB59" s="37"/>
      <c r="AC59" s="37"/>
      <c r="AD59" s="37"/>
      <c r="AE59" s="37"/>
      <c r="AU59" s="20" t="s">
        <v>134</v>
      </c>
    </row>
    <row r="60" spans="1:47" s="9" customFormat="1" ht="24.9" customHeight="1">
      <c r="B60" s="138"/>
      <c r="C60" s="139"/>
      <c r="D60" s="140" t="s">
        <v>1948</v>
      </c>
      <c r="E60" s="141"/>
      <c r="F60" s="141"/>
      <c r="G60" s="141"/>
      <c r="H60" s="141"/>
      <c r="I60" s="141"/>
      <c r="J60" s="142">
        <f>J81</f>
        <v>0</v>
      </c>
      <c r="K60" s="139"/>
      <c r="L60" s="143"/>
    </row>
    <row r="61" spans="1:47" s="2" customFormat="1" ht="21.75" customHeight="1">
      <c r="A61" s="37"/>
      <c r="B61" s="38"/>
      <c r="C61" s="39"/>
      <c r="D61" s="39"/>
      <c r="E61" s="39"/>
      <c r="F61" s="39"/>
      <c r="G61" s="39"/>
      <c r="H61" s="39"/>
      <c r="I61" s="39"/>
      <c r="J61" s="39"/>
      <c r="K61" s="39"/>
      <c r="L61" s="110"/>
      <c r="S61" s="37"/>
      <c r="T61" s="37"/>
      <c r="U61" s="37"/>
      <c r="V61" s="37"/>
      <c r="W61" s="37"/>
      <c r="X61" s="37"/>
      <c r="Y61" s="37"/>
      <c r="Z61" s="37"/>
      <c r="AA61" s="37"/>
      <c r="AB61" s="37"/>
      <c r="AC61" s="37"/>
      <c r="AD61" s="37"/>
      <c r="AE61" s="37"/>
    </row>
    <row r="62" spans="1:47" s="2" customFormat="1" ht="6.9" customHeight="1">
      <c r="A62" s="37"/>
      <c r="B62" s="50"/>
      <c r="C62" s="51"/>
      <c r="D62" s="51"/>
      <c r="E62" s="51"/>
      <c r="F62" s="51"/>
      <c r="G62" s="51"/>
      <c r="H62" s="51"/>
      <c r="I62" s="51"/>
      <c r="J62" s="51"/>
      <c r="K62" s="51"/>
      <c r="L62" s="110"/>
      <c r="S62" s="37"/>
      <c r="T62" s="37"/>
      <c r="U62" s="37"/>
      <c r="V62" s="37"/>
      <c r="W62" s="37"/>
      <c r="X62" s="37"/>
      <c r="Y62" s="37"/>
      <c r="Z62" s="37"/>
      <c r="AA62" s="37"/>
      <c r="AB62" s="37"/>
      <c r="AC62" s="37"/>
      <c r="AD62" s="37"/>
      <c r="AE62" s="37"/>
    </row>
    <row r="66" spans="1:63" s="2" customFormat="1" ht="6.9" customHeight="1">
      <c r="A66" s="37"/>
      <c r="B66" s="52"/>
      <c r="C66" s="53"/>
      <c r="D66" s="53"/>
      <c r="E66" s="53"/>
      <c r="F66" s="53"/>
      <c r="G66" s="53"/>
      <c r="H66" s="53"/>
      <c r="I66" s="53"/>
      <c r="J66" s="53"/>
      <c r="K66" s="53"/>
      <c r="L66" s="110"/>
      <c r="S66" s="37"/>
      <c r="T66" s="37"/>
      <c r="U66" s="37"/>
      <c r="V66" s="37"/>
      <c r="W66" s="37"/>
      <c r="X66" s="37"/>
      <c r="Y66" s="37"/>
      <c r="Z66" s="37"/>
      <c r="AA66" s="37"/>
      <c r="AB66" s="37"/>
      <c r="AC66" s="37"/>
      <c r="AD66" s="37"/>
      <c r="AE66" s="37"/>
    </row>
    <row r="67" spans="1:63" s="2" customFormat="1" ht="24.9" customHeight="1">
      <c r="A67" s="37"/>
      <c r="B67" s="38"/>
      <c r="C67" s="26" t="s">
        <v>159</v>
      </c>
      <c r="D67" s="39"/>
      <c r="E67" s="39"/>
      <c r="F67" s="39"/>
      <c r="G67" s="39"/>
      <c r="H67" s="39"/>
      <c r="I67" s="39"/>
      <c r="J67" s="39"/>
      <c r="K67" s="39"/>
      <c r="L67" s="110"/>
      <c r="S67" s="37"/>
      <c r="T67" s="37"/>
      <c r="U67" s="37"/>
      <c r="V67" s="37"/>
      <c r="W67" s="37"/>
      <c r="X67" s="37"/>
      <c r="Y67" s="37"/>
      <c r="Z67" s="37"/>
      <c r="AA67" s="37"/>
      <c r="AB67" s="37"/>
      <c r="AC67" s="37"/>
      <c r="AD67" s="37"/>
      <c r="AE67" s="37"/>
    </row>
    <row r="68" spans="1:63" s="2" customFormat="1" ht="6.9" customHeight="1">
      <c r="A68" s="37"/>
      <c r="B68" s="38"/>
      <c r="C68" s="39"/>
      <c r="D68" s="39"/>
      <c r="E68" s="39"/>
      <c r="F68" s="39"/>
      <c r="G68" s="39"/>
      <c r="H68" s="39"/>
      <c r="I68" s="39"/>
      <c r="J68" s="39"/>
      <c r="K68" s="39"/>
      <c r="L68" s="110"/>
      <c r="S68" s="37"/>
      <c r="T68" s="37"/>
      <c r="U68" s="37"/>
      <c r="V68" s="37"/>
      <c r="W68" s="37"/>
      <c r="X68" s="37"/>
      <c r="Y68" s="37"/>
      <c r="Z68" s="37"/>
      <c r="AA68" s="37"/>
      <c r="AB68" s="37"/>
      <c r="AC68" s="37"/>
      <c r="AD68" s="37"/>
      <c r="AE68" s="37"/>
    </row>
    <row r="69" spans="1:63" s="2" customFormat="1" ht="12" customHeight="1">
      <c r="A69" s="37"/>
      <c r="B69" s="38"/>
      <c r="C69" s="32" t="s">
        <v>16</v>
      </c>
      <c r="D69" s="39"/>
      <c r="E69" s="39"/>
      <c r="F69" s="39"/>
      <c r="G69" s="39"/>
      <c r="H69" s="39"/>
      <c r="I69" s="39"/>
      <c r="J69" s="39"/>
      <c r="K69" s="39"/>
      <c r="L69" s="110"/>
      <c r="S69" s="37"/>
      <c r="T69" s="37"/>
      <c r="U69" s="37"/>
      <c r="V69" s="37"/>
      <c r="W69" s="37"/>
      <c r="X69" s="37"/>
      <c r="Y69" s="37"/>
      <c r="Z69" s="37"/>
      <c r="AA69" s="37"/>
      <c r="AB69" s="37"/>
      <c r="AC69" s="37"/>
      <c r="AD69" s="37"/>
      <c r="AE69" s="37"/>
    </row>
    <row r="70" spans="1:63" s="2" customFormat="1" ht="26.25" customHeight="1">
      <c r="A70" s="37"/>
      <c r="B70" s="38"/>
      <c r="C70" s="39"/>
      <c r="D70" s="39"/>
      <c r="E70" s="403" t="str">
        <f>E7</f>
        <v>STAVEBNÍ ÚPRAVY A PŘÍSTAVBA ČÁSTI OBJEKTU ZŠ V. HAVLA, PODĚBRADY</v>
      </c>
      <c r="F70" s="404"/>
      <c r="G70" s="404"/>
      <c r="H70" s="404"/>
      <c r="I70" s="39"/>
      <c r="J70" s="39"/>
      <c r="K70" s="39"/>
      <c r="L70" s="110"/>
      <c r="S70" s="37"/>
      <c r="T70" s="37"/>
      <c r="U70" s="37"/>
      <c r="V70" s="37"/>
      <c r="W70" s="37"/>
      <c r="X70" s="37"/>
      <c r="Y70" s="37"/>
      <c r="Z70" s="37"/>
      <c r="AA70" s="37"/>
      <c r="AB70" s="37"/>
      <c r="AC70" s="37"/>
      <c r="AD70" s="37"/>
      <c r="AE70" s="37"/>
    </row>
    <row r="71" spans="1:63" s="2" customFormat="1" ht="12" customHeight="1">
      <c r="A71" s="37"/>
      <c r="B71" s="38"/>
      <c r="C71" s="32" t="s">
        <v>129</v>
      </c>
      <c r="D71" s="39"/>
      <c r="E71" s="39"/>
      <c r="F71" s="39"/>
      <c r="G71" s="39"/>
      <c r="H71" s="39"/>
      <c r="I71" s="39"/>
      <c r="J71" s="39"/>
      <c r="K71" s="39"/>
      <c r="L71" s="110"/>
      <c r="S71" s="37"/>
      <c r="T71" s="37"/>
      <c r="U71" s="37"/>
      <c r="V71" s="37"/>
      <c r="W71" s="37"/>
      <c r="X71" s="37"/>
      <c r="Y71" s="37"/>
      <c r="Z71" s="37"/>
      <c r="AA71" s="37"/>
      <c r="AB71" s="37"/>
      <c r="AC71" s="37"/>
      <c r="AD71" s="37"/>
      <c r="AE71" s="37"/>
    </row>
    <row r="72" spans="1:63" s="2" customFormat="1" ht="16.5" customHeight="1">
      <c r="A72" s="37"/>
      <c r="B72" s="38"/>
      <c r="C72" s="39"/>
      <c r="D72" s="39"/>
      <c r="E72" s="391" t="str">
        <f>E9</f>
        <v>E - Elektroinstalace - slaboproud</v>
      </c>
      <c r="F72" s="402"/>
      <c r="G72" s="402"/>
      <c r="H72" s="402"/>
      <c r="I72" s="39"/>
      <c r="J72" s="39"/>
      <c r="K72" s="39"/>
      <c r="L72" s="110"/>
      <c r="S72" s="37"/>
      <c r="T72" s="37"/>
      <c r="U72" s="37"/>
      <c r="V72" s="37"/>
      <c r="W72" s="37"/>
      <c r="X72" s="37"/>
      <c r="Y72" s="37"/>
      <c r="Z72" s="37"/>
      <c r="AA72" s="37"/>
      <c r="AB72" s="37"/>
      <c r="AC72" s="37"/>
      <c r="AD72" s="37"/>
      <c r="AE72" s="37"/>
    </row>
    <row r="73" spans="1:63" s="2" customFormat="1" ht="6.9" customHeight="1">
      <c r="A73" s="37"/>
      <c r="B73" s="38"/>
      <c r="C73" s="39"/>
      <c r="D73" s="39"/>
      <c r="E73" s="39"/>
      <c r="F73" s="39"/>
      <c r="G73" s="39"/>
      <c r="H73" s="39"/>
      <c r="I73" s="39"/>
      <c r="J73" s="39"/>
      <c r="K73" s="39"/>
      <c r="L73" s="110"/>
      <c r="S73" s="37"/>
      <c r="T73" s="37"/>
      <c r="U73" s="37"/>
      <c r="V73" s="37"/>
      <c r="W73" s="37"/>
      <c r="X73" s="37"/>
      <c r="Y73" s="37"/>
      <c r="Z73" s="37"/>
      <c r="AA73" s="37"/>
      <c r="AB73" s="37"/>
      <c r="AC73" s="37"/>
      <c r="AD73" s="37"/>
      <c r="AE73" s="37"/>
    </row>
    <row r="74" spans="1:63" s="2" customFormat="1" ht="12" customHeight="1">
      <c r="A74" s="37"/>
      <c r="B74" s="38"/>
      <c r="C74" s="32" t="s">
        <v>21</v>
      </c>
      <c r="D74" s="39"/>
      <c r="E74" s="39"/>
      <c r="F74" s="30" t="str">
        <f>F12</f>
        <v>Poděbrady</v>
      </c>
      <c r="G74" s="39"/>
      <c r="H74" s="39"/>
      <c r="I74" s="32" t="s">
        <v>23</v>
      </c>
      <c r="J74" s="62" t="str">
        <f>IF(J12="","",J12)</f>
        <v>24. 7. 2026</v>
      </c>
      <c r="K74" s="39"/>
      <c r="L74" s="110"/>
      <c r="S74" s="37"/>
      <c r="T74" s="37"/>
      <c r="U74" s="37"/>
      <c r="V74" s="37"/>
      <c r="W74" s="37"/>
      <c r="X74" s="37"/>
      <c r="Y74" s="37"/>
      <c r="Z74" s="37"/>
      <c r="AA74" s="37"/>
      <c r="AB74" s="37"/>
      <c r="AC74" s="37"/>
      <c r="AD74" s="37"/>
      <c r="AE74" s="37"/>
    </row>
    <row r="75" spans="1:63" s="2" customFormat="1" ht="6.9" customHeight="1">
      <c r="A75" s="37"/>
      <c r="B75" s="38"/>
      <c r="C75" s="39"/>
      <c r="D75" s="39"/>
      <c r="E75" s="39"/>
      <c r="F75" s="39"/>
      <c r="G75" s="39"/>
      <c r="H75" s="39"/>
      <c r="I75" s="39"/>
      <c r="J75" s="39"/>
      <c r="K75" s="39"/>
      <c r="L75" s="110"/>
      <c r="S75" s="37"/>
      <c r="T75" s="37"/>
      <c r="U75" s="37"/>
      <c r="V75" s="37"/>
      <c r="W75" s="37"/>
      <c r="X75" s="37"/>
      <c r="Y75" s="37"/>
      <c r="Z75" s="37"/>
      <c r="AA75" s="37"/>
      <c r="AB75" s="37"/>
      <c r="AC75" s="37"/>
      <c r="AD75" s="37"/>
      <c r="AE75" s="37"/>
    </row>
    <row r="76" spans="1:63" s="2" customFormat="1" ht="40.049999999999997" customHeight="1">
      <c r="A76" s="37"/>
      <c r="B76" s="38"/>
      <c r="C76" s="32" t="s">
        <v>25</v>
      </c>
      <c r="D76" s="39"/>
      <c r="E76" s="39"/>
      <c r="F76" s="30" t="str">
        <f>E15</f>
        <v>MĚSTO PODĚBRADY, JIŘÍHO NÁMĚSTÍ 20/1</v>
      </c>
      <c r="G76" s="39"/>
      <c r="H76" s="39"/>
      <c r="I76" s="32" t="s">
        <v>33</v>
      </c>
      <c r="J76" s="35" t="str">
        <f>E21</f>
        <v>AZ PROJECT spol. s r.o., Plynárenská 830, Kolín</v>
      </c>
      <c r="K76" s="39"/>
      <c r="L76" s="110"/>
      <c r="S76" s="37"/>
      <c r="T76" s="37"/>
      <c r="U76" s="37"/>
      <c r="V76" s="37"/>
      <c r="W76" s="37"/>
      <c r="X76" s="37"/>
      <c r="Y76" s="37"/>
      <c r="Z76" s="37"/>
      <c r="AA76" s="37"/>
      <c r="AB76" s="37"/>
      <c r="AC76" s="37"/>
      <c r="AD76" s="37"/>
      <c r="AE76" s="37"/>
    </row>
    <row r="77" spans="1:63" s="2" customFormat="1" ht="15.15" customHeight="1">
      <c r="A77" s="37"/>
      <c r="B77" s="38"/>
      <c r="C77" s="32" t="s">
        <v>31</v>
      </c>
      <c r="D77" s="39"/>
      <c r="E77" s="39"/>
      <c r="F77" s="30" t="str">
        <f>IF(E18="","",E18)</f>
        <v>Vyplň údaj</v>
      </c>
      <c r="G77" s="39"/>
      <c r="H77" s="39"/>
      <c r="I77" s="32" t="s">
        <v>38</v>
      </c>
      <c r="J77" s="35" t="str">
        <f>E24</f>
        <v>Ing. Luboš Michalec</v>
      </c>
      <c r="K77" s="39"/>
      <c r="L77" s="110"/>
      <c r="S77" s="37"/>
      <c r="T77" s="37"/>
      <c r="U77" s="37"/>
      <c r="V77" s="37"/>
      <c r="W77" s="37"/>
      <c r="X77" s="37"/>
      <c r="Y77" s="37"/>
      <c r="Z77" s="37"/>
      <c r="AA77" s="37"/>
      <c r="AB77" s="37"/>
      <c r="AC77" s="37"/>
      <c r="AD77" s="37"/>
      <c r="AE77" s="37"/>
    </row>
    <row r="78" spans="1:63" s="2" customFormat="1" ht="10.35" customHeight="1">
      <c r="A78" s="37"/>
      <c r="B78" s="38"/>
      <c r="C78" s="39"/>
      <c r="D78" s="39"/>
      <c r="E78" s="39"/>
      <c r="F78" s="39"/>
      <c r="G78" s="39"/>
      <c r="H78" s="39"/>
      <c r="I78" s="39"/>
      <c r="J78" s="39"/>
      <c r="K78" s="39"/>
      <c r="L78" s="110"/>
      <c r="S78" s="37"/>
      <c r="T78" s="37"/>
      <c r="U78" s="37"/>
      <c r="V78" s="37"/>
      <c r="W78" s="37"/>
      <c r="X78" s="37"/>
      <c r="Y78" s="37"/>
      <c r="Z78" s="37"/>
      <c r="AA78" s="37"/>
      <c r="AB78" s="37"/>
      <c r="AC78" s="37"/>
      <c r="AD78" s="37"/>
      <c r="AE78" s="37"/>
    </row>
    <row r="79" spans="1:63" s="11" customFormat="1" ht="29.25" customHeight="1">
      <c r="A79" s="150"/>
      <c r="B79" s="151"/>
      <c r="C79" s="152" t="s">
        <v>160</v>
      </c>
      <c r="D79" s="153" t="s">
        <v>63</v>
      </c>
      <c r="E79" s="153" t="s">
        <v>59</v>
      </c>
      <c r="F79" s="153" t="s">
        <v>60</v>
      </c>
      <c r="G79" s="153" t="s">
        <v>161</v>
      </c>
      <c r="H79" s="153" t="s">
        <v>162</v>
      </c>
      <c r="I79" s="153" t="s">
        <v>163</v>
      </c>
      <c r="J79" s="153" t="s">
        <v>133</v>
      </c>
      <c r="K79" s="154" t="s">
        <v>164</v>
      </c>
      <c r="L79" s="155"/>
      <c r="M79" s="71" t="s">
        <v>19</v>
      </c>
      <c r="N79" s="72" t="s">
        <v>48</v>
      </c>
      <c r="O79" s="72" t="s">
        <v>165</v>
      </c>
      <c r="P79" s="72" t="s">
        <v>166</v>
      </c>
      <c r="Q79" s="72" t="s">
        <v>167</v>
      </c>
      <c r="R79" s="72" t="s">
        <v>168</v>
      </c>
      <c r="S79" s="72" t="s">
        <v>169</v>
      </c>
      <c r="T79" s="73" t="s">
        <v>170</v>
      </c>
      <c r="U79" s="150"/>
      <c r="V79" s="150"/>
      <c r="W79" s="150"/>
      <c r="X79" s="150"/>
      <c r="Y79" s="150"/>
      <c r="Z79" s="150"/>
      <c r="AA79" s="150"/>
      <c r="AB79" s="150"/>
      <c r="AC79" s="150"/>
      <c r="AD79" s="150"/>
      <c r="AE79" s="150"/>
    </row>
    <row r="80" spans="1:63" s="2" customFormat="1" ht="22.8" customHeight="1">
      <c r="A80" s="37"/>
      <c r="B80" s="38"/>
      <c r="C80" s="78" t="s">
        <v>171</v>
      </c>
      <c r="D80" s="39"/>
      <c r="E80" s="39"/>
      <c r="F80" s="39"/>
      <c r="G80" s="39"/>
      <c r="H80" s="39"/>
      <c r="I80" s="39"/>
      <c r="J80" s="156">
        <f>BK80</f>
        <v>0</v>
      </c>
      <c r="K80" s="39"/>
      <c r="L80" s="42"/>
      <c r="M80" s="74"/>
      <c r="N80" s="157"/>
      <c r="O80" s="75"/>
      <c r="P80" s="158">
        <f>P81</f>
        <v>0</v>
      </c>
      <c r="Q80" s="75"/>
      <c r="R80" s="158">
        <f>R81</f>
        <v>0</v>
      </c>
      <c r="S80" s="75"/>
      <c r="T80" s="159">
        <f>T81</f>
        <v>0</v>
      </c>
      <c r="U80" s="37"/>
      <c r="V80" s="37"/>
      <c r="W80" s="37"/>
      <c r="X80" s="37"/>
      <c r="Y80" s="37"/>
      <c r="Z80" s="37"/>
      <c r="AA80" s="37"/>
      <c r="AB80" s="37"/>
      <c r="AC80" s="37"/>
      <c r="AD80" s="37"/>
      <c r="AE80" s="37"/>
      <c r="AT80" s="20" t="s">
        <v>77</v>
      </c>
      <c r="AU80" s="20" t="s">
        <v>134</v>
      </c>
      <c r="BK80" s="160">
        <f>BK81</f>
        <v>0</v>
      </c>
    </row>
    <row r="81" spans="1:65" s="12" customFormat="1" ht="25.95" customHeight="1">
      <c r="B81" s="161"/>
      <c r="C81" s="162"/>
      <c r="D81" s="163" t="s">
        <v>77</v>
      </c>
      <c r="E81" s="164" t="s">
        <v>1949</v>
      </c>
      <c r="F81" s="164" t="s">
        <v>98</v>
      </c>
      <c r="G81" s="162"/>
      <c r="H81" s="162"/>
      <c r="I81" s="165"/>
      <c r="J81" s="166">
        <f>BK81</f>
        <v>0</v>
      </c>
      <c r="K81" s="162"/>
      <c r="L81" s="167"/>
      <c r="M81" s="168"/>
      <c r="N81" s="169"/>
      <c r="O81" s="169"/>
      <c r="P81" s="170">
        <f>SUM(P82:P121)</f>
        <v>0</v>
      </c>
      <c r="Q81" s="169"/>
      <c r="R81" s="170">
        <f>SUM(R82:R121)</f>
        <v>0</v>
      </c>
      <c r="S81" s="169"/>
      <c r="T81" s="171">
        <f>SUM(T82:T121)</f>
        <v>0</v>
      </c>
      <c r="AR81" s="172" t="s">
        <v>88</v>
      </c>
      <c r="AT81" s="173" t="s">
        <v>77</v>
      </c>
      <c r="AU81" s="173" t="s">
        <v>78</v>
      </c>
      <c r="AY81" s="172" t="s">
        <v>174</v>
      </c>
      <c r="BK81" s="174">
        <f>SUM(BK82:BK121)</f>
        <v>0</v>
      </c>
    </row>
    <row r="82" spans="1:65" s="2" customFormat="1" ht="24.15" customHeight="1">
      <c r="A82" s="37"/>
      <c r="B82" s="38"/>
      <c r="C82" s="177" t="s">
        <v>86</v>
      </c>
      <c r="D82" s="177" t="s">
        <v>176</v>
      </c>
      <c r="E82" s="178" t="s">
        <v>1867</v>
      </c>
      <c r="F82" s="179" t="s">
        <v>1950</v>
      </c>
      <c r="G82" s="180" t="s">
        <v>19</v>
      </c>
      <c r="H82" s="181">
        <v>1</v>
      </c>
      <c r="I82" s="182"/>
      <c r="J82" s="183">
        <f t="shared" ref="J82:J121" si="0">ROUND(I82*H82,2)</f>
        <v>0</v>
      </c>
      <c r="K82" s="179" t="s">
        <v>19</v>
      </c>
      <c r="L82" s="42"/>
      <c r="M82" s="184" t="s">
        <v>19</v>
      </c>
      <c r="N82" s="185" t="s">
        <v>49</v>
      </c>
      <c r="O82" s="67"/>
      <c r="P82" s="186">
        <f t="shared" ref="P82:P121" si="1">O82*H82</f>
        <v>0</v>
      </c>
      <c r="Q82" s="186">
        <v>0</v>
      </c>
      <c r="R82" s="186">
        <f t="shared" ref="R82:R121" si="2">Q82*H82</f>
        <v>0</v>
      </c>
      <c r="S82" s="186">
        <v>0</v>
      </c>
      <c r="T82" s="187">
        <f t="shared" ref="T82:T121" si="3">S82*H82</f>
        <v>0</v>
      </c>
      <c r="U82" s="37"/>
      <c r="V82" s="37"/>
      <c r="W82" s="37"/>
      <c r="X82" s="37"/>
      <c r="Y82" s="37"/>
      <c r="Z82" s="37"/>
      <c r="AA82" s="37"/>
      <c r="AB82" s="37"/>
      <c r="AC82" s="37"/>
      <c r="AD82" s="37"/>
      <c r="AE82" s="37"/>
      <c r="AR82" s="188" t="s">
        <v>267</v>
      </c>
      <c r="AT82" s="188" t="s">
        <v>176</v>
      </c>
      <c r="AU82" s="188" t="s">
        <v>86</v>
      </c>
      <c r="AY82" s="20" t="s">
        <v>174</v>
      </c>
      <c r="BE82" s="189">
        <f t="shared" ref="BE82:BE121" si="4">IF(N82="základní",J82,0)</f>
        <v>0</v>
      </c>
      <c r="BF82" s="189">
        <f t="shared" ref="BF82:BF121" si="5">IF(N82="snížená",J82,0)</f>
        <v>0</v>
      </c>
      <c r="BG82" s="189">
        <f t="shared" ref="BG82:BG121" si="6">IF(N82="zákl. přenesená",J82,0)</f>
        <v>0</v>
      </c>
      <c r="BH82" s="189">
        <f t="shared" ref="BH82:BH121" si="7">IF(N82="sníž. přenesená",J82,0)</f>
        <v>0</v>
      </c>
      <c r="BI82" s="189">
        <f t="shared" ref="BI82:BI121" si="8">IF(N82="nulová",J82,0)</f>
        <v>0</v>
      </c>
      <c r="BJ82" s="20" t="s">
        <v>86</v>
      </c>
      <c r="BK82" s="189">
        <f t="shared" ref="BK82:BK121" si="9">ROUND(I82*H82,2)</f>
        <v>0</v>
      </c>
      <c r="BL82" s="20" t="s">
        <v>267</v>
      </c>
      <c r="BM82" s="188" t="s">
        <v>1951</v>
      </c>
    </row>
    <row r="83" spans="1:65" s="2" customFormat="1" ht="24.15" customHeight="1">
      <c r="A83" s="37"/>
      <c r="B83" s="38"/>
      <c r="C83" s="177" t="s">
        <v>88</v>
      </c>
      <c r="D83" s="177" t="s">
        <v>176</v>
      </c>
      <c r="E83" s="178" t="s">
        <v>1870</v>
      </c>
      <c r="F83" s="179" t="s">
        <v>1952</v>
      </c>
      <c r="G83" s="180" t="s">
        <v>19</v>
      </c>
      <c r="H83" s="181">
        <v>1</v>
      </c>
      <c r="I83" s="182"/>
      <c r="J83" s="183">
        <f t="shared" si="0"/>
        <v>0</v>
      </c>
      <c r="K83" s="179" t="s">
        <v>19</v>
      </c>
      <c r="L83" s="42"/>
      <c r="M83" s="184" t="s">
        <v>19</v>
      </c>
      <c r="N83" s="185" t="s">
        <v>49</v>
      </c>
      <c r="O83" s="67"/>
      <c r="P83" s="186">
        <f t="shared" si="1"/>
        <v>0</v>
      </c>
      <c r="Q83" s="186">
        <v>0</v>
      </c>
      <c r="R83" s="186">
        <f t="shared" si="2"/>
        <v>0</v>
      </c>
      <c r="S83" s="186">
        <v>0</v>
      </c>
      <c r="T83" s="187">
        <f t="shared" si="3"/>
        <v>0</v>
      </c>
      <c r="U83" s="37"/>
      <c r="V83" s="37"/>
      <c r="W83" s="37"/>
      <c r="X83" s="37"/>
      <c r="Y83" s="37"/>
      <c r="Z83" s="37"/>
      <c r="AA83" s="37"/>
      <c r="AB83" s="37"/>
      <c r="AC83" s="37"/>
      <c r="AD83" s="37"/>
      <c r="AE83" s="37"/>
      <c r="AR83" s="188" t="s">
        <v>267</v>
      </c>
      <c r="AT83" s="188" t="s">
        <v>176</v>
      </c>
      <c r="AU83" s="188" t="s">
        <v>86</v>
      </c>
      <c r="AY83" s="20" t="s">
        <v>174</v>
      </c>
      <c r="BE83" s="189">
        <f t="shared" si="4"/>
        <v>0</v>
      </c>
      <c r="BF83" s="189">
        <f t="shared" si="5"/>
        <v>0</v>
      </c>
      <c r="BG83" s="189">
        <f t="shared" si="6"/>
        <v>0</v>
      </c>
      <c r="BH83" s="189">
        <f t="shared" si="7"/>
        <v>0</v>
      </c>
      <c r="BI83" s="189">
        <f t="shared" si="8"/>
        <v>0</v>
      </c>
      <c r="BJ83" s="20" t="s">
        <v>86</v>
      </c>
      <c r="BK83" s="189">
        <f t="shared" si="9"/>
        <v>0</v>
      </c>
      <c r="BL83" s="20" t="s">
        <v>267</v>
      </c>
      <c r="BM83" s="188" t="s">
        <v>1953</v>
      </c>
    </row>
    <row r="84" spans="1:65" s="2" customFormat="1" ht="24.15" customHeight="1">
      <c r="A84" s="37"/>
      <c r="B84" s="38"/>
      <c r="C84" s="177" t="s">
        <v>190</v>
      </c>
      <c r="D84" s="177" t="s">
        <v>176</v>
      </c>
      <c r="E84" s="178" t="s">
        <v>1873</v>
      </c>
      <c r="F84" s="179" t="s">
        <v>1954</v>
      </c>
      <c r="G84" s="180" t="s">
        <v>19</v>
      </c>
      <c r="H84" s="181">
        <v>2</v>
      </c>
      <c r="I84" s="182"/>
      <c r="J84" s="183">
        <f t="shared" si="0"/>
        <v>0</v>
      </c>
      <c r="K84" s="179" t="s">
        <v>19</v>
      </c>
      <c r="L84" s="42"/>
      <c r="M84" s="184" t="s">
        <v>19</v>
      </c>
      <c r="N84" s="185" t="s">
        <v>49</v>
      </c>
      <c r="O84" s="67"/>
      <c r="P84" s="186">
        <f t="shared" si="1"/>
        <v>0</v>
      </c>
      <c r="Q84" s="186">
        <v>0</v>
      </c>
      <c r="R84" s="186">
        <f t="shared" si="2"/>
        <v>0</v>
      </c>
      <c r="S84" s="186">
        <v>0</v>
      </c>
      <c r="T84" s="187">
        <f t="shared" si="3"/>
        <v>0</v>
      </c>
      <c r="U84" s="37"/>
      <c r="V84" s="37"/>
      <c r="W84" s="37"/>
      <c r="X84" s="37"/>
      <c r="Y84" s="37"/>
      <c r="Z84" s="37"/>
      <c r="AA84" s="37"/>
      <c r="AB84" s="37"/>
      <c r="AC84" s="37"/>
      <c r="AD84" s="37"/>
      <c r="AE84" s="37"/>
      <c r="AR84" s="188" t="s">
        <v>267</v>
      </c>
      <c r="AT84" s="188" t="s">
        <v>176</v>
      </c>
      <c r="AU84" s="188" t="s">
        <v>86</v>
      </c>
      <c r="AY84" s="20" t="s">
        <v>174</v>
      </c>
      <c r="BE84" s="189">
        <f t="shared" si="4"/>
        <v>0</v>
      </c>
      <c r="BF84" s="189">
        <f t="shared" si="5"/>
        <v>0</v>
      </c>
      <c r="BG84" s="189">
        <f t="shared" si="6"/>
        <v>0</v>
      </c>
      <c r="BH84" s="189">
        <f t="shared" si="7"/>
        <v>0</v>
      </c>
      <c r="BI84" s="189">
        <f t="shared" si="8"/>
        <v>0</v>
      </c>
      <c r="BJ84" s="20" t="s">
        <v>86</v>
      </c>
      <c r="BK84" s="189">
        <f t="shared" si="9"/>
        <v>0</v>
      </c>
      <c r="BL84" s="20" t="s">
        <v>267</v>
      </c>
      <c r="BM84" s="188" t="s">
        <v>1955</v>
      </c>
    </row>
    <row r="85" spans="1:65" s="2" customFormat="1" ht="16.5" customHeight="1">
      <c r="A85" s="37"/>
      <c r="B85" s="38"/>
      <c r="C85" s="177" t="s">
        <v>181</v>
      </c>
      <c r="D85" s="177" t="s">
        <v>176</v>
      </c>
      <c r="E85" s="178" t="s">
        <v>1876</v>
      </c>
      <c r="F85" s="179" t="s">
        <v>1956</v>
      </c>
      <c r="G85" s="180" t="s">
        <v>19</v>
      </c>
      <c r="H85" s="181">
        <v>1</v>
      </c>
      <c r="I85" s="182"/>
      <c r="J85" s="183">
        <f t="shared" si="0"/>
        <v>0</v>
      </c>
      <c r="K85" s="179" t="s">
        <v>19</v>
      </c>
      <c r="L85" s="42"/>
      <c r="M85" s="184" t="s">
        <v>19</v>
      </c>
      <c r="N85" s="185" t="s">
        <v>49</v>
      </c>
      <c r="O85" s="67"/>
      <c r="P85" s="186">
        <f t="shared" si="1"/>
        <v>0</v>
      </c>
      <c r="Q85" s="186">
        <v>0</v>
      </c>
      <c r="R85" s="186">
        <f t="shared" si="2"/>
        <v>0</v>
      </c>
      <c r="S85" s="186">
        <v>0</v>
      </c>
      <c r="T85" s="187">
        <f t="shared" si="3"/>
        <v>0</v>
      </c>
      <c r="U85" s="37"/>
      <c r="V85" s="37"/>
      <c r="W85" s="37"/>
      <c r="X85" s="37"/>
      <c r="Y85" s="37"/>
      <c r="Z85" s="37"/>
      <c r="AA85" s="37"/>
      <c r="AB85" s="37"/>
      <c r="AC85" s="37"/>
      <c r="AD85" s="37"/>
      <c r="AE85" s="37"/>
      <c r="AR85" s="188" t="s">
        <v>267</v>
      </c>
      <c r="AT85" s="188" t="s">
        <v>176</v>
      </c>
      <c r="AU85" s="188" t="s">
        <v>86</v>
      </c>
      <c r="AY85" s="20" t="s">
        <v>174</v>
      </c>
      <c r="BE85" s="189">
        <f t="shared" si="4"/>
        <v>0</v>
      </c>
      <c r="BF85" s="189">
        <f t="shared" si="5"/>
        <v>0</v>
      </c>
      <c r="BG85" s="189">
        <f t="shared" si="6"/>
        <v>0</v>
      </c>
      <c r="BH85" s="189">
        <f t="shared" si="7"/>
        <v>0</v>
      </c>
      <c r="BI85" s="189">
        <f t="shared" si="8"/>
        <v>0</v>
      </c>
      <c r="BJ85" s="20" t="s">
        <v>86</v>
      </c>
      <c r="BK85" s="189">
        <f t="shared" si="9"/>
        <v>0</v>
      </c>
      <c r="BL85" s="20" t="s">
        <v>267</v>
      </c>
      <c r="BM85" s="188" t="s">
        <v>1957</v>
      </c>
    </row>
    <row r="86" spans="1:65" s="2" customFormat="1" ht="24.15" customHeight="1">
      <c r="A86" s="37"/>
      <c r="B86" s="38"/>
      <c r="C86" s="177" t="s">
        <v>205</v>
      </c>
      <c r="D86" s="177" t="s">
        <v>176</v>
      </c>
      <c r="E86" s="178" t="s">
        <v>1879</v>
      </c>
      <c r="F86" s="179" t="s">
        <v>1958</v>
      </c>
      <c r="G86" s="180" t="s">
        <v>19</v>
      </c>
      <c r="H86" s="181">
        <v>12</v>
      </c>
      <c r="I86" s="182"/>
      <c r="J86" s="183">
        <f t="shared" si="0"/>
        <v>0</v>
      </c>
      <c r="K86" s="179" t="s">
        <v>19</v>
      </c>
      <c r="L86" s="42"/>
      <c r="M86" s="184" t="s">
        <v>19</v>
      </c>
      <c r="N86" s="185" t="s">
        <v>49</v>
      </c>
      <c r="O86" s="67"/>
      <c r="P86" s="186">
        <f t="shared" si="1"/>
        <v>0</v>
      </c>
      <c r="Q86" s="186">
        <v>0</v>
      </c>
      <c r="R86" s="186">
        <f t="shared" si="2"/>
        <v>0</v>
      </c>
      <c r="S86" s="186">
        <v>0</v>
      </c>
      <c r="T86" s="187">
        <f t="shared" si="3"/>
        <v>0</v>
      </c>
      <c r="U86" s="37"/>
      <c r="V86" s="37"/>
      <c r="W86" s="37"/>
      <c r="X86" s="37"/>
      <c r="Y86" s="37"/>
      <c r="Z86" s="37"/>
      <c r="AA86" s="37"/>
      <c r="AB86" s="37"/>
      <c r="AC86" s="37"/>
      <c r="AD86" s="37"/>
      <c r="AE86" s="37"/>
      <c r="AR86" s="188" t="s">
        <v>267</v>
      </c>
      <c r="AT86" s="188" t="s">
        <v>176</v>
      </c>
      <c r="AU86" s="188" t="s">
        <v>86</v>
      </c>
      <c r="AY86" s="20" t="s">
        <v>174</v>
      </c>
      <c r="BE86" s="189">
        <f t="shared" si="4"/>
        <v>0</v>
      </c>
      <c r="BF86" s="189">
        <f t="shared" si="5"/>
        <v>0</v>
      </c>
      <c r="BG86" s="189">
        <f t="shared" si="6"/>
        <v>0</v>
      </c>
      <c r="BH86" s="189">
        <f t="shared" si="7"/>
        <v>0</v>
      </c>
      <c r="BI86" s="189">
        <f t="shared" si="8"/>
        <v>0</v>
      </c>
      <c r="BJ86" s="20" t="s">
        <v>86</v>
      </c>
      <c r="BK86" s="189">
        <f t="shared" si="9"/>
        <v>0</v>
      </c>
      <c r="BL86" s="20" t="s">
        <v>267</v>
      </c>
      <c r="BM86" s="188" t="s">
        <v>1959</v>
      </c>
    </row>
    <row r="87" spans="1:65" s="2" customFormat="1" ht="16.5" customHeight="1">
      <c r="A87" s="37"/>
      <c r="B87" s="38"/>
      <c r="C87" s="177" t="s">
        <v>212</v>
      </c>
      <c r="D87" s="177" t="s">
        <v>176</v>
      </c>
      <c r="E87" s="178" t="s">
        <v>1881</v>
      </c>
      <c r="F87" s="179" t="s">
        <v>1960</v>
      </c>
      <c r="G87" s="180" t="s">
        <v>19</v>
      </c>
      <c r="H87" s="181">
        <v>12</v>
      </c>
      <c r="I87" s="182"/>
      <c r="J87" s="183">
        <f t="shared" si="0"/>
        <v>0</v>
      </c>
      <c r="K87" s="179" t="s">
        <v>19</v>
      </c>
      <c r="L87" s="42"/>
      <c r="M87" s="184" t="s">
        <v>19</v>
      </c>
      <c r="N87" s="185" t="s">
        <v>49</v>
      </c>
      <c r="O87" s="67"/>
      <c r="P87" s="186">
        <f t="shared" si="1"/>
        <v>0</v>
      </c>
      <c r="Q87" s="186">
        <v>0</v>
      </c>
      <c r="R87" s="186">
        <f t="shared" si="2"/>
        <v>0</v>
      </c>
      <c r="S87" s="186">
        <v>0</v>
      </c>
      <c r="T87" s="187">
        <f t="shared" si="3"/>
        <v>0</v>
      </c>
      <c r="U87" s="37"/>
      <c r="V87" s="37"/>
      <c r="W87" s="37"/>
      <c r="X87" s="37"/>
      <c r="Y87" s="37"/>
      <c r="Z87" s="37"/>
      <c r="AA87" s="37"/>
      <c r="AB87" s="37"/>
      <c r="AC87" s="37"/>
      <c r="AD87" s="37"/>
      <c r="AE87" s="37"/>
      <c r="AR87" s="188" t="s">
        <v>267</v>
      </c>
      <c r="AT87" s="188" t="s">
        <v>176</v>
      </c>
      <c r="AU87" s="188" t="s">
        <v>86</v>
      </c>
      <c r="AY87" s="20" t="s">
        <v>174</v>
      </c>
      <c r="BE87" s="189">
        <f t="shared" si="4"/>
        <v>0</v>
      </c>
      <c r="BF87" s="189">
        <f t="shared" si="5"/>
        <v>0</v>
      </c>
      <c r="BG87" s="189">
        <f t="shared" si="6"/>
        <v>0</v>
      </c>
      <c r="BH87" s="189">
        <f t="shared" si="7"/>
        <v>0</v>
      </c>
      <c r="BI87" s="189">
        <f t="shared" si="8"/>
        <v>0</v>
      </c>
      <c r="BJ87" s="20" t="s">
        <v>86</v>
      </c>
      <c r="BK87" s="189">
        <f t="shared" si="9"/>
        <v>0</v>
      </c>
      <c r="BL87" s="20" t="s">
        <v>267</v>
      </c>
      <c r="BM87" s="188" t="s">
        <v>1961</v>
      </c>
    </row>
    <row r="88" spans="1:65" s="2" customFormat="1" ht="24.15" customHeight="1">
      <c r="A88" s="37"/>
      <c r="B88" s="38"/>
      <c r="C88" s="177" t="s">
        <v>217</v>
      </c>
      <c r="D88" s="177" t="s">
        <v>176</v>
      </c>
      <c r="E88" s="178" t="s">
        <v>1883</v>
      </c>
      <c r="F88" s="179" t="s">
        <v>1962</v>
      </c>
      <c r="G88" s="180" t="s">
        <v>19</v>
      </c>
      <c r="H88" s="181">
        <v>1</v>
      </c>
      <c r="I88" s="182"/>
      <c r="J88" s="183">
        <f t="shared" si="0"/>
        <v>0</v>
      </c>
      <c r="K88" s="179" t="s">
        <v>19</v>
      </c>
      <c r="L88" s="42"/>
      <c r="M88" s="184" t="s">
        <v>19</v>
      </c>
      <c r="N88" s="185" t="s">
        <v>49</v>
      </c>
      <c r="O88" s="67"/>
      <c r="P88" s="186">
        <f t="shared" si="1"/>
        <v>0</v>
      </c>
      <c r="Q88" s="186">
        <v>0</v>
      </c>
      <c r="R88" s="186">
        <f t="shared" si="2"/>
        <v>0</v>
      </c>
      <c r="S88" s="186">
        <v>0</v>
      </c>
      <c r="T88" s="187">
        <f t="shared" si="3"/>
        <v>0</v>
      </c>
      <c r="U88" s="37"/>
      <c r="V88" s="37"/>
      <c r="W88" s="37"/>
      <c r="X88" s="37"/>
      <c r="Y88" s="37"/>
      <c r="Z88" s="37"/>
      <c r="AA88" s="37"/>
      <c r="AB88" s="37"/>
      <c r="AC88" s="37"/>
      <c r="AD88" s="37"/>
      <c r="AE88" s="37"/>
      <c r="AR88" s="188" t="s">
        <v>267</v>
      </c>
      <c r="AT88" s="188" t="s">
        <v>176</v>
      </c>
      <c r="AU88" s="188" t="s">
        <v>86</v>
      </c>
      <c r="AY88" s="20" t="s">
        <v>174</v>
      </c>
      <c r="BE88" s="189">
        <f t="shared" si="4"/>
        <v>0</v>
      </c>
      <c r="BF88" s="189">
        <f t="shared" si="5"/>
        <v>0</v>
      </c>
      <c r="BG88" s="189">
        <f t="shared" si="6"/>
        <v>0</v>
      </c>
      <c r="BH88" s="189">
        <f t="shared" si="7"/>
        <v>0</v>
      </c>
      <c r="BI88" s="189">
        <f t="shared" si="8"/>
        <v>0</v>
      </c>
      <c r="BJ88" s="20" t="s">
        <v>86</v>
      </c>
      <c r="BK88" s="189">
        <f t="shared" si="9"/>
        <v>0</v>
      </c>
      <c r="BL88" s="20" t="s">
        <v>267</v>
      </c>
      <c r="BM88" s="188" t="s">
        <v>1963</v>
      </c>
    </row>
    <row r="89" spans="1:65" s="2" customFormat="1" ht="24.15" customHeight="1">
      <c r="A89" s="37"/>
      <c r="B89" s="38"/>
      <c r="C89" s="177" t="s">
        <v>226</v>
      </c>
      <c r="D89" s="177" t="s">
        <v>176</v>
      </c>
      <c r="E89" s="178" t="s">
        <v>1886</v>
      </c>
      <c r="F89" s="179" t="s">
        <v>1964</v>
      </c>
      <c r="G89" s="180" t="s">
        <v>19</v>
      </c>
      <c r="H89" s="181">
        <v>750</v>
      </c>
      <c r="I89" s="182"/>
      <c r="J89" s="183">
        <f t="shared" si="0"/>
        <v>0</v>
      </c>
      <c r="K89" s="179" t="s">
        <v>19</v>
      </c>
      <c r="L89" s="42"/>
      <c r="M89" s="184" t="s">
        <v>19</v>
      </c>
      <c r="N89" s="185" t="s">
        <v>49</v>
      </c>
      <c r="O89" s="67"/>
      <c r="P89" s="186">
        <f t="shared" si="1"/>
        <v>0</v>
      </c>
      <c r="Q89" s="186">
        <v>0</v>
      </c>
      <c r="R89" s="186">
        <f t="shared" si="2"/>
        <v>0</v>
      </c>
      <c r="S89" s="186">
        <v>0</v>
      </c>
      <c r="T89" s="187">
        <f t="shared" si="3"/>
        <v>0</v>
      </c>
      <c r="U89" s="37"/>
      <c r="V89" s="37"/>
      <c r="W89" s="37"/>
      <c r="X89" s="37"/>
      <c r="Y89" s="37"/>
      <c r="Z89" s="37"/>
      <c r="AA89" s="37"/>
      <c r="AB89" s="37"/>
      <c r="AC89" s="37"/>
      <c r="AD89" s="37"/>
      <c r="AE89" s="37"/>
      <c r="AR89" s="188" t="s">
        <v>267</v>
      </c>
      <c r="AT89" s="188" t="s">
        <v>176</v>
      </c>
      <c r="AU89" s="188" t="s">
        <v>86</v>
      </c>
      <c r="AY89" s="20" t="s">
        <v>174</v>
      </c>
      <c r="BE89" s="189">
        <f t="shared" si="4"/>
        <v>0</v>
      </c>
      <c r="BF89" s="189">
        <f t="shared" si="5"/>
        <v>0</v>
      </c>
      <c r="BG89" s="189">
        <f t="shared" si="6"/>
        <v>0</v>
      </c>
      <c r="BH89" s="189">
        <f t="shared" si="7"/>
        <v>0</v>
      </c>
      <c r="BI89" s="189">
        <f t="shared" si="8"/>
        <v>0</v>
      </c>
      <c r="BJ89" s="20" t="s">
        <v>86</v>
      </c>
      <c r="BK89" s="189">
        <f t="shared" si="9"/>
        <v>0</v>
      </c>
      <c r="BL89" s="20" t="s">
        <v>267</v>
      </c>
      <c r="BM89" s="188" t="s">
        <v>1965</v>
      </c>
    </row>
    <row r="90" spans="1:65" s="2" customFormat="1" ht="142.19999999999999" customHeight="1">
      <c r="A90" s="37"/>
      <c r="B90" s="38"/>
      <c r="C90" s="177" t="s">
        <v>232</v>
      </c>
      <c r="D90" s="177" t="s">
        <v>176</v>
      </c>
      <c r="E90" s="178" t="s">
        <v>1889</v>
      </c>
      <c r="F90" s="179" t="s">
        <v>1966</v>
      </c>
      <c r="G90" s="180" t="s">
        <v>19</v>
      </c>
      <c r="H90" s="181">
        <v>1</v>
      </c>
      <c r="I90" s="182"/>
      <c r="J90" s="183">
        <f t="shared" si="0"/>
        <v>0</v>
      </c>
      <c r="K90" s="179" t="s">
        <v>19</v>
      </c>
      <c r="L90" s="42"/>
      <c r="M90" s="184" t="s">
        <v>19</v>
      </c>
      <c r="N90" s="185" t="s">
        <v>49</v>
      </c>
      <c r="O90" s="67"/>
      <c r="P90" s="186">
        <f t="shared" si="1"/>
        <v>0</v>
      </c>
      <c r="Q90" s="186">
        <v>0</v>
      </c>
      <c r="R90" s="186">
        <f t="shared" si="2"/>
        <v>0</v>
      </c>
      <c r="S90" s="186">
        <v>0</v>
      </c>
      <c r="T90" s="187">
        <f t="shared" si="3"/>
        <v>0</v>
      </c>
      <c r="U90" s="37"/>
      <c r="V90" s="37"/>
      <c r="W90" s="37"/>
      <c r="X90" s="37"/>
      <c r="Y90" s="37"/>
      <c r="Z90" s="37"/>
      <c r="AA90" s="37"/>
      <c r="AB90" s="37"/>
      <c r="AC90" s="37"/>
      <c r="AD90" s="37"/>
      <c r="AE90" s="37"/>
      <c r="AR90" s="188" t="s">
        <v>267</v>
      </c>
      <c r="AT90" s="188" t="s">
        <v>176</v>
      </c>
      <c r="AU90" s="188" t="s">
        <v>86</v>
      </c>
      <c r="AY90" s="20" t="s">
        <v>174</v>
      </c>
      <c r="BE90" s="189">
        <f t="shared" si="4"/>
        <v>0</v>
      </c>
      <c r="BF90" s="189">
        <f t="shared" si="5"/>
        <v>0</v>
      </c>
      <c r="BG90" s="189">
        <f t="shared" si="6"/>
        <v>0</v>
      </c>
      <c r="BH90" s="189">
        <f t="shared" si="7"/>
        <v>0</v>
      </c>
      <c r="BI90" s="189">
        <f t="shared" si="8"/>
        <v>0</v>
      </c>
      <c r="BJ90" s="20" t="s">
        <v>86</v>
      </c>
      <c r="BK90" s="189">
        <f t="shared" si="9"/>
        <v>0</v>
      </c>
      <c r="BL90" s="20" t="s">
        <v>267</v>
      </c>
      <c r="BM90" s="188" t="s">
        <v>1967</v>
      </c>
    </row>
    <row r="91" spans="1:65" s="2" customFormat="1" ht="66.75" customHeight="1">
      <c r="A91" s="37"/>
      <c r="B91" s="38"/>
      <c r="C91" s="177" t="s">
        <v>238</v>
      </c>
      <c r="D91" s="177" t="s">
        <v>176</v>
      </c>
      <c r="E91" s="178" t="s">
        <v>1891</v>
      </c>
      <c r="F91" s="179" t="s">
        <v>1968</v>
      </c>
      <c r="G91" s="180" t="s">
        <v>19</v>
      </c>
      <c r="H91" s="181">
        <v>1</v>
      </c>
      <c r="I91" s="182"/>
      <c r="J91" s="183">
        <f t="shared" si="0"/>
        <v>0</v>
      </c>
      <c r="K91" s="179" t="s">
        <v>19</v>
      </c>
      <c r="L91" s="42"/>
      <c r="M91" s="184" t="s">
        <v>19</v>
      </c>
      <c r="N91" s="185" t="s">
        <v>49</v>
      </c>
      <c r="O91" s="67"/>
      <c r="P91" s="186">
        <f t="shared" si="1"/>
        <v>0</v>
      </c>
      <c r="Q91" s="186">
        <v>0</v>
      </c>
      <c r="R91" s="186">
        <f t="shared" si="2"/>
        <v>0</v>
      </c>
      <c r="S91" s="186">
        <v>0</v>
      </c>
      <c r="T91" s="187">
        <f t="shared" si="3"/>
        <v>0</v>
      </c>
      <c r="U91" s="37"/>
      <c r="V91" s="37"/>
      <c r="W91" s="37"/>
      <c r="X91" s="37"/>
      <c r="Y91" s="37"/>
      <c r="Z91" s="37"/>
      <c r="AA91" s="37"/>
      <c r="AB91" s="37"/>
      <c r="AC91" s="37"/>
      <c r="AD91" s="37"/>
      <c r="AE91" s="37"/>
      <c r="AR91" s="188" t="s">
        <v>267</v>
      </c>
      <c r="AT91" s="188" t="s">
        <v>176</v>
      </c>
      <c r="AU91" s="188" t="s">
        <v>86</v>
      </c>
      <c r="AY91" s="20" t="s">
        <v>174</v>
      </c>
      <c r="BE91" s="189">
        <f t="shared" si="4"/>
        <v>0</v>
      </c>
      <c r="BF91" s="189">
        <f t="shared" si="5"/>
        <v>0</v>
      </c>
      <c r="BG91" s="189">
        <f t="shared" si="6"/>
        <v>0</v>
      </c>
      <c r="BH91" s="189">
        <f t="shared" si="7"/>
        <v>0</v>
      </c>
      <c r="BI91" s="189">
        <f t="shared" si="8"/>
        <v>0</v>
      </c>
      <c r="BJ91" s="20" t="s">
        <v>86</v>
      </c>
      <c r="BK91" s="189">
        <f t="shared" si="9"/>
        <v>0</v>
      </c>
      <c r="BL91" s="20" t="s">
        <v>267</v>
      </c>
      <c r="BM91" s="188" t="s">
        <v>1969</v>
      </c>
    </row>
    <row r="92" spans="1:65" s="2" customFormat="1" ht="24.15" customHeight="1">
      <c r="A92" s="37"/>
      <c r="B92" s="38"/>
      <c r="C92" s="177" t="s">
        <v>242</v>
      </c>
      <c r="D92" s="177" t="s">
        <v>176</v>
      </c>
      <c r="E92" s="178" t="s">
        <v>1893</v>
      </c>
      <c r="F92" s="179" t="s">
        <v>1970</v>
      </c>
      <c r="G92" s="180" t="s">
        <v>19</v>
      </c>
      <c r="H92" s="181">
        <v>2</v>
      </c>
      <c r="I92" s="182"/>
      <c r="J92" s="183">
        <f t="shared" si="0"/>
        <v>0</v>
      </c>
      <c r="K92" s="179" t="s">
        <v>19</v>
      </c>
      <c r="L92" s="42"/>
      <c r="M92" s="184" t="s">
        <v>19</v>
      </c>
      <c r="N92" s="185" t="s">
        <v>49</v>
      </c>
      <c r="O92" s="67"/>
      <c r="P92" s="186">
        <f t="shared" si="1"/>
        <v>0</v>
      </c>
      <c r="Q92" s="186">
        <v>0</v>
      </c>
      <c r="R92" s="186">
        <f t="shared" si="2"/>
        <v>0</v>
      </c>
      <c r="S92" s="186">
        <v>0</v>
      </c>
      <c r="T92" s="187">
        <f t="shared" si="3"/>
        <v>0</v>
      </c>
      <c r="U92" s="37"/>
      <c r="V92" s="37"/>
      <c r="W92" s="37"/>
      <c r="X92" s="37"/>
      <c r="Y92" s="37"/>
      <c r="Z92" s="37"/>
      <c r="AA92" s="37"/>
      <c r="AB92" s="37"/>
      <c r="AC92" s="37"/>
      <c r="AD92" s="37"/>
      <c r="AE92" s="37"/>
      <c r="AR92" s="188" t="s">
        <v>267</v>
      </c>
      <c r="AT92" s="188" t="s">
        <v>176</v>
      </c>
      <c r="AU92" s="188" t="s">
        <v>86</v>
      </c>
      <c r="AY92" s="20" t="s">
        <v>174</v>
      </c>
      <c r="BE92" s="189">
        <f t="shared" si="4"/>
        <v>0</v>
      </c>
      <c r="BF92" s="189">
        <f t="shared" si="5"/>
        <v>0</v>
      </c>
      <c r="BG92" s="189">
        <f t="shared" si="6"/>
        <v>0</v>
      </c>
      <c r="BH92" s="189">
        <f t="shared" si="7"/>
        <v>0</v>
      </c>
      <c r="BI92" s="189">
        <f t="shared" si="8"/>
        <v>0</v>
      </c>
      <c r="BJ92" s="20" t="s">
        <v>86</v>
      </c>
      <c r="BK92" s="189">
        <f t="shared" si="9"/>
        <v>0</v>
      </c>
      <c r="BL92" s="20" t="s">
        <v>267</v>
      </c>
      <c r="BM92" s="188" t="s">
        <v>1971</v>
      </c>
    </row>
    <row r="93" spans="1:65" s="2" customFormat="1" ht="24.15" customHeight="1">
      <c r="A93" s="37"/>
      <c r="B93" s="38"/>
      <c r="C93" s="177" t="s">
        <v>8</v>
      </c>
      <c r="D93" s="177" t="s">
        <v>176</v>
      </c>
      <c r="E93" s="178" t="s">
        <v>1896</v>
      </c>
      <c r="F93" s="179" t="s">
        <v>1972</v>
      </c>
      <c r="G93" s="180" t="s">
        <v>19</v>
      </c>
      <c r="H93" s="181">
        <v>40</v>
      </c>
      <c r="I93" s="182"/>
      <c r="J93" s="183">
        <f t="shared" si="0"/>
        <v>0</v>
      </c>
      <c r="K93" s="179" t="s">
        <v>19</v>
      </c>
      <c r="L93" s="42"/>
      <c r="M93" s="184" t="s">
        <v>19</v>
      </c>
      <c r="N93" s="185" t="s">
        <v>49</v>
      </c>
      <c r="O93" s="67"/>
      <c r="P93" s="186">
        <f t="shared" si="1"/>
        <v>0</v>
      </c>
      <c r="Q93" s="186">
        <v>0</v>
      </c>
      <c r="R93" s="186">
        <f t="shared" si="2"/>
        <v>0</v>
      </c>
      <c r="S93" s="186">
        <v>0</v>
      </c>
      <c r="T93" s="187">
        <f t="shared" si="3"/>
        <v>0</v>
      </c>
      <c r="U93" s="37"/>
      <c r="V93" s="37"/>
      <c r="W93" s="37"/>
      <c r="X93" s="37"/>
      <c r="Y93" s="37"/>
      <c r="Z93" s="37"/>
      <c r="AA93" s="37"/>
      <c r="AB93" s="37"/>
      <c r="AC93" s="37"/>
      <c r="AD93" s="37"/>
      <c r="AE93" s="37"/>
      <c r="AR93" s="188" t="s">
        <v>267</v>
      </c>
      <c r="AT93" s="188" t="s">
        <v>176</v>
      </c>
      <c r="AU93" s="188" t="s">
        <v>86</v>
      </c>
      <c r="AY93" s="20" t="s">
        <v>174</v>
      </c>
      <c r="BE93" s="189">
        <f t="shared" si="4"/>
        <v>0</v>
      </c>
      <c r="BF93" s="189">
        <f t="shared" si="5"/>
        <v>0</v>
      </c>
      <c r="BG93" s="189">
        <f t="shared" si="6"/>
        <v>0</v>
      </c>
      <c r="BH93" s="189">
        <f t="shared" si="7"/>
        <v>0</v>
      </c>
      <c r="BI93" s="189">
        <f t="shared" si="8"/>
        <v>0</v>
      </c>
      <c r="BJ93" s="20" t="s">
        <v>86</v>
      </c>
      <c r="BK93" s="189">
        <f t="shared" si="9"/>
        <v>0</v>
      </c>
      <c r="BL93" s="20" t="s">
        <v>267</v>
      </c>
      <c r="BM93" s="188" t="s">
        <v>1973</v>
      </c>
    </row>
    <row r="94" spans="1:65" s="2" customFormat="1" ht="21.75" customHeight="1">
      <c r="A94" s="37"/>
      <c r="B94" s="38"/>
      <c r="C94" s="177" t="s">
        <v>250</v>
      </c>
      <c r="D94" s="177" t="s">
        <v>176</v>
      </c>
      <c r="E94" s="178" t="s">
        <v>1974</v>
      </c>
      <c r="F94" s="179" t="s">
        <v>1975</v>
      </c>
      <c r="G94" s="180" t="s">
        <v>19</v>
      </c>
      <c r="H94" s="181">
        <v>5</v>
      </c>
      <c r="I94" s="182"/>
      <c r="J94" s="183">
        <f t="shared" si="0"/>
        <v>0</v>
      </c>
      <c r="K94" s="179" t="s">
        <v>19</v>
      </c>
      <c r="L94" s="42"/>
      <c r="M94" s="184" t="s">
        <v>19</v>
      </c>
      <c r="N94" s="185" t="s">
        <v>49</v>
      </c>
      <c r="O94" s="67"/>
      <c r="P94" s="186">
        <f t="shared" si="1"/>
        <v>0</v>
      </c>
      <c r="Q94" s="186">
        <v>0</v>
      </c>
      <c r="R94" s="186">
        <f t="shared" si="2"/>
        <v>0</v>
      </c>
      <c r="S94" s="186">
        <v>0</v>
      </c>
      <c r="T94" s="187">
        <f t="shared" si="3"/>
        <v>0</v>
      </c>
      <c r="U94" s="37"/>
      <c r="V94" s="37"/>
      <c r="W94" s="37"/>
      <c r="X94" s="37"/>
      <c r="Y94" s="37"/>
      <c r="Z94" s="37"/>
      <c r="AA94" s="37"/>
      <c r="AB94" s="37"/>
      <c r="AC94" s="37"/>
      <c r="AD94" s="37"/>
      <c r="AE94" s="37"/>
      <c r="AR94" s="188" t="s">
        <v>267</v>
      </c>
      <c r="AT94" s="188" t="s">
        <v>176</v>
      </c>
      <c r="AU94" s="188" t="s">
        <v>86</v>
      </c>
      <c r="AY94" s="20" t="s">
        <v>174</v>
      </c>
      <c r="BE94" s="189">
        <f t="shared" si="4"/>
        <v>0</v>
      </c>
      <c r="BF94" s="189">
        <f t="shared" si="5"/>
        <v>0</v>
      </c>
      <c r="BG94" s="189">
        <f t="shared" si="6"/>
        <v>0</v>
      </c>
      <c r="BH94" s="189">
        <f t="shared" si="7"/>
        <v>0</v>
      </c>
      <c r="BI94" s="189">
        <f t="shared" si="8"/>
        <v>0</v>
      </c>
      <c r="BJ94" s="20" t="s">
        <v>86</v>
      </c>
      <c r="BK94" s="189">
        <f t="shared" si="9"/>
        <v>0</v>
      </c>
      <c r="BL94" s="20" t="s">
        <v>267</v>
      </c>
      <c r="BM94" s="188" t="s">
        <v>1976</v>
      </c>
    </row>
    <row r="95" spans="1:65" s="2" customFormat="1" ht="24.15" customHeight="1">
      <c r="A95" s="37"/>
      <c r="B95" s="38"/>
      <c r="C95" s="177" t="s">
        <v>256</v>
      </c>
      <c r="D95" s="177" t="s">
        <v>176</v>
      </c>
      <c r="E95" s="178" t="s">
        <v>1977</v>
      </c>
      <c r="F95" s="179" t="s">
        <v>1978</v>
      </c>
      <c r="G95" s="180" t="s">
        <v>19</v>
      </c>
      <c r="H95" s="181">
        <v>10</v>
      </c>
      <c r="I95" s="182"/>
      <c r="J95" s="183">
        <f t="shared" si="0"/>
        <v>0</v>
      </c>
      <c r="K95" s="179" t="s">
        <v>19</v>
      </c>
      <c r="L95" s="42"/>
      <c r="M95" s="184" t="s">
        <v>19</v>
      </c>
      <c r="N95" s="185" t="s">
        <v>49</v>
      </c>
      <c r="O95" s="67"/>
      <c r="P95" s="186">
        <f t="shared" si="1"/>
        <v>0</v>
      </c>
      <c r="Q95" s="186">
        <v>0</v>
      </c>
      <c r="R95" s="186">
        <f t="shared" si="2"/>
        <v>0</v>
      </c>
      <c r="S95" s="186">
        <v>0</v>
      </c>
      <c r="T95" s="187">
        <f t="shared" si="3"/>
        <v>0</v>
      </c>
      <c r="U95" s="37"/>
      <c r="V95" s="37"/>
      <c r="W95" s="37"/>
      <c r="X95" s="37"/>
      <c r="Y95" s="37"/>
      <c r="Z95" s="37"/>
      <c r="AA95" s="37"/>
      <c r="AB95" s="37"/>
      <c r="AC95" s="37"/>
      <c r="AD95" s="37"/>
      <c r="AE95" s="37"/>
      <c r="AR95" s="188" t="s">
        <v>267</v>
      </c>
      <c r="AT95" s="188" t="s">
        <v>176</v>
      </c>
      <c r="AU95" s="188" t="s">
        <v>86</v>
      </c>
      <c r="AY95" s="20" t="s">
        <v>174</v>
      </c>
      <c r="BE95" s="189">
        <f t="shared" si="4"/>
        <v>0</v>
      </c>
      <c r="BF95" s="189">
        <f t="shared" si="5"/>
        <v>0</v>
      </c>
      <c r="BG95" s="189">
        <f t="shared" si="6"/>
        <v>0</v>
      </c>
      <c r="BH95" s="189">
        <f t="shared" si="7"/>
        <v>0</v>
      </c>
      <c r="BI95" s="189">
        <f t="shared" si="8"/>
        <v>0</v>
      </c>
      <c r="BJ95" s="20" t="s">
        <v>86</v>
      </c>
      <c r="BK95" s="189">
        <f t="shared" si="9"/>
        <v>0</v>
      </c>
      <c r="BL95" s="20" t="s">
        <v>267</v>
      </c>
      <c r="BM95" s="188" t="s">
        <v>1979</v>
      </c>
    </row>
    <row r="96" spans="1:65" s="2" customFormat="1" ht="21.75" customHeight="1">
      <c r="A96" s="37"/>
      <c r="B96" s="38"/>
      <c r="C96" s="177" t="s">
        <v>261</v>
      </c>
      <c r="D96" s="177" t="s">
        <v>176</v>
      </c>
      <c r="E96" s="178" t="s">
        <v>1980</v>
      </c>
      <c r="F96" s="179" t="s">
        <v>1981</v>
      </c>
      <c r="G96" s="180" t="s">
        <v>19</v>
      </c>
      <c r="H96" s="181">
        <v>50</v>
      </c>
      <c r="I96" s="182"/>
      <c r="J96" s="183">
        <f t="shared" si="0"/>
        <v>0</v>
      </c>
      <c r="K96" s="179" t="s">
        <v>19</v>
      </c>
      <c r="L96" s="42"/>
      <c r="M96" s="184" t="s">
        <v>19</v>
      </c>
      <c r="N96" s="185" t="s">
        <v>49</v>
      </c>
      <c r="O96" s="67"/>
      <c r="P96" s="186">
        <f t="shared" si="1"/>
        <v>0</v>
      </c>
      <c r="Q96" s="186">
        <v>0</v>
      </c>
      <c r="R96" s="186">
        <f t="shared" si="2"/>
        <v>0</v>
      </c>
      <c r="S96" s="186">
        <v>0</v>
      </c>
      <c r="T96" s="187">
        <f t="shared" si="3"/>
        <v>0</v>
      </c>
      <c r="U96" s="37"/>
      <c r="V96" s="37"/>
      <c r="W96" s="37"/>
      <c r="X96" s="37"/>
      <c r="Y96" s="37"/>
      <c r="Z96" s="37"/>
      <c r="AA96" s="37"/>
      <c r="AB96" s="37"/>
      <c r="AC96" s="37"/>
      <c r="AD96" s="37"/>
      <c r="AE96" s="37"/>
      <c r="AR96" s="188" t="s">
        <v>267</v>
      </c>
      <c r="AT96" s="188" t="s">
        <v>176</v>
      </c>
      <c r="AU96" s="188" t="s">
        <v>86</v>
      </c>
      <c r="AY96" s="20" t="s">
        <v>174</v>
      </c>
      <c r="BE96" s="189">
        <f t="shared" si="4"/>
        <v>0</v>
      </c>
      <c r="BF96" s="189">
        <f t="shared" si="5"/>
        <v>0</v>
      </c>
      <c r="BG96" s="189">
        <f t="shared" si="6"/>
        <v>0</v>
      </c>
      <c r="BH96" s="189">
        <f t="shared" si="7"/>
        <v>0</v>
      </c>
      <c r="BI96" s="189">
        <f t="shared" si="8"/>
        <v>0</v>
      </c>
      <c r="BJ96" s="20" t="s">
        <v>86</v>
      </c>
      <c r="BK96" s="189">
        <f t="shared" si="9"/>
        <v>0</v>
      </c>
      <c r="BL96" s="20" t="s">
        <v>267</v>
      </c>
      <c r="BM96" s="188" t="s">
        <v>1982</v>
      </c>
    </row>
    <row r="97" spans="1:65" s="2" customFormat="1" ht="16.5" customHeight="1">
      <c r="A97" s="37"/>
      <c r="B97" s="38"/>
      <c r="C97" s="177" t="s">
        <v>267</v>
      </c>
      <c r="D97" s="177" t="s">
        <v>176</v>
      </c>
      <c r="E97" s="178" t="s">
        <v>1983</v>
      </c>
      <c r="F97" s="179" t="s">
        <v>1984</v>
      </c>
      <c r="G97" s="180" t="s">
        <v>19</v>
      </c>
      <c r="H97" s="181">
        <v>105</v>
      </c>
      <c r="I97" s="182"/>
      <c r="J97" s="183">
        <f t="shared" si="0"/>
        <v>0</v>
      </c>
      <c r="K97" s="179" t="s">
        <v>19</v>
      </c>
      <c r="L97" s="42"/>
      <c r="M97" s="184" t="s">
        <v>19</v>
      </c>
      <c r="N97" s="185" t="s">
        <v>49</v>
      </c>
      <c r="O97" s="67"/>
      <c r="P97" s="186">
        <f t="shared" si="1"/>
        <v>0</v>
      </c>
      <c r="Q97" s="186">
        <v>0</v>
      </c>
      <c r="R97" s="186">
        <f t="shared" si="2"/>
        <v>0</v>
      </c>
      <c r="S97" s="186">
        <v>0</v>
      </c>
      <c r="T97" s="187">
        <f t="shared" si="3"/>
        <v>0</v>
      </c>
      <c r="U97" s="37"/>
      <c r="V97" s="37"/>
      <c r="W97" s="37"/>
      <c r="X97" s="37"/>
      <c r="Y97" s="37"/>
      <c r="Z97" s="37"/>
      <c r="AA97" s="37"/>
      <c r="AB97" s="37"/>
      <c r="AC97" s="37"/>
      <c r="AD97" s="37"/>
      <c r="AE97" s="37"/>
      <c r="AR97" s="188" t="s">
        <v>267</v>
      </c>
      <c r="AT97" s="188" t="s">
        <v>176</v>
      </c>
      <c r="AU97" s="188" t="s">
        <v>86</v>
      </c>
      <c r="AY97" s="20" t="s">
        <v>174</v>
      </c>
      <c r="BE97" s="189">
        <f t="shared" si="4"/>
        <v>0</v>
      </c>
      <c r="BF97" s="189">
        <f t="shared" si="5"/>
        <v>0</v>
      </c>
      <c r="BG97" s="189">
        <f t="shared" si="6"/>
        <v>0</v>
      </c>
      <c r="BH97" s="189">
        <f t="shared" si="7"/>
        <v>0</v>
      </c>
      <c r="BI97" s="189">
        <f t="shared" si="8"/>
        <v>0</v>
      </c>
      <c r="BJ97" s="20" t="s">
        <v>86</v>
      </c>
      <c r="BK97" s="189">
        <f t="shared" si="9"/>
        <v>0</v>
      </c>
      <c r="BL97" s="20" t="s">
        <v>267</v>
      </c>
      <c r="BM97" s="188" t="s">
        <v>1985</v>
      </c>
    </row>
    <row r="98" spans="1:65" s="2" customFormat="1" ht="24.15" customHeight="1">
      <c r="A98" s="37"/>
      <c r="B98" s="38"/>
      <c r="C98" s="177" t="s">
        <v>274</v>
      </c>
      <c r="D98" s="177" t="s">
        <v>176</v>
      </c>
      <c r="E98" s="178" t="s">
        <v>1986</v>
      </c>
      <c r="F98" s="179" t="s">
        <v>1987</v>
      </c>
      <c r="G98" s="180" t="s">
        <v>19</v>
      </c>
      <c r="H98" s="181">
        <v>1</v>
      </c>
      <c r="I98" s="182"/>
      <c r="J98" s="183">
        <f t="shared" si="0"/>
        <v>0</v>
      </c>
      <c r="K98" s="179" t="s">
        <v>19</v>
      </c>
      <c r="L98" s="42"/>
      <c r="M98" s="184" t="s">
        <v>19</v>
      </c>
      <c r="N98" s="185" t="s">
        <v>49</v>
      </c>
      <c r="O98" s="67"/>
      <c r="P98" s="186">
        <f t="shared" si="1"/>
        <v>0</v>
      </c>
      <c r="Q98" s="186">
        <v>0</v>
      </c>
      <c r="R98" s="186">
        <f t="shared" si="2"/>
        <v>0</v>
      </c>
      <c r="S98" s="186">
        <v>0</v>
      </c>
      <c r="T98" s="187">
        <f t="shared" si="3"/>
        <v>0</v>
      </c>
      <c r="U98" s="37"/>
      <c r="V98" s="37"/>
      <c r="W98" s="37"/>
      <c r="X98" s="37"/>
      <c r="Y98" s="37"/>
      <c r="Z98" s="37"/>
      <c r="AA98" s="37"/>
      <c r="AB98" s="37"/>
      <c r="AC98" s="37"/>
      <c r="AD98" s="37"/>
      <c r="AE98" s="37"/>
      <c r="AR98" s="188" t="s">
        <v>267</v>
      </c>
      <c r="AT98" s="188" t="s">
        <v>176</v>
      </c>
      <c r="AU98" s="188" t="s">
        <v>86</v>
      </c>
      <c r="AY98" s="20" t="s">
        <v>174</v>
      </c>
      <c r="BE98" s="189">
        <f t="shared" si="4"/>
        <v>0</v>
      </c>
      <c r="BF98" s="189">
        <f t="shared" si="5"/>
        <v>0</v>
      </c>
      <c r="BG98" s="189">
        <f t="shared" si="6"/>
        <v>0</v>
      </c>
      <c r="BH98" s="189">
        <f t="shared" si="7"/>
        <v>0</v>
      </c>
      <c r="BI98" s="189">
        <f t="shared" si="8"/>
        <v>0</v>
      </c>
      <c r="BJ98" s="20" t="s">
        <v>86</v>
      </c>
      <c r="BK98" s="189">
        <f t="shared" si="9"/>
        <v>0</v>
      </c>
      <c r="BL98" s="20" t="s">
        <v>267</v>
      </c>
      <c r="BM98" s="188" t="s">
        <v>1988</v>
      </c>
    </row>
    <row r="99" spans="1:65" s="2" customFormat="1" ht="24.15" customHeight="1">
      <c r="A99" s="37"/>
      <c r="B99" s="38"/>
      <c r="C99" s="177" t="s">
        <v>279</v>
      </c>
      <c r="D99" s="177" t="s">
        <v>176</v>
      </c>
      <c r="E99" s="178" t="s">
        <v>1989</v>
      </c>
      <c r="F99" s="179" t="s">
        <v>1990</v>
      </c>
      <c r="G99" s="180" t="s">
        <v>19</v>
      </c>
      <c r="H99" s="181">
        <v>1</v>
      </c>
      <c r="I99" s="182"/>
      <c r="J99" s="183">
        <f t="shared" si="0"/>
        <v>0</v>
      </c>
      <c r="K99" s="179" t="s">
        <v>19</v>
      </c>
      <c r="L99" s="42"/>
      <c r="M99" s="184" t="s">
        <v>19</v>
      </c>
      <c r="N99" s="185" t="s">
        <v>49</v>
      </c>
      <c r="O99" s="67"/>
      <c r="P99" s="186">
        <f t="shared" si="1"/>
        <v>0</v>
      </c>
      <c r="Q99" s="186">
        <v>0</v>
      </c>
      <c r="R99" s="186">
        <f t="shared" si="2"/>
        <v>0</v>
      </c>
      <c r="S99" s="186">
        <v>0</v>
      </c>
      <c r="T99" s="187">
        <f t="shared" si="3"/>
        <v>0</v>
      </c>
      <c r="U99" s="37"/>
      <c r="V99" s="37"/>
      <c r="W99" s="37"/>
      <c r="X99" s="37"/>
      <c r="Y99" s="37"/>
      <c r="Z99" s="37"/>
      <c r="AA99" s="37"/>
      <c r="AB99" s="37"/>
      <c r="AC99" s="37"/>
      <c r="AD99" s="37"/>
      <c r="AE99" s="37"/>
      <c r="AR99" s="188" t="s">
        <v>267</v>
      </c>
      <c r="AT99" s="188" t="s">
        <v>176</v>
      </c>
      <c r="AU99" s="188" t="s">
        <v>86</v>
      </c>
      <c r="AY99" s="20" t="s">
        <v>174</v>
      </c>
      <c r="BE99" s="189">
        <f t="shared" si="4"/>
        <v>0</v>
      </c>
      <c r="BF99" s="189">
        <f t="shared" si="5"/>
        <v>0</v>
      </c>
      <c r="BG99" s="189">
        <f t="shared" si="6"/>
        <v>0</v>
      </c>
      <c r="BH99" s="189">
        <f t="shared" si="7"/>
        <v>0</v>
      </c>
      <c r="BI99" s="189">
        <f t="shared" si="8"/>
        <v>0</v>
      </c>
      <c r="BJ99" s="20" t="s">
        <v>86</v>
      </c>
      <c r="BK99" s="189">
        <f t="shared" si="9"/>
        <v>0</v>
      </c>
      <c r="BL99" s="20" t="s">
        <v>267</v>
      </c>
      <c r="BM99" s="188" t="s">
        <v>1991</v>
      </c>
    </row>
    <row r="100" spans="1:65" s="2" customFormat="1" ht="21.75" customHeight="1">
      <c r="A100" s="37"/>
      <c r="B100" s="38"/>
      <c r="C100" s="177" t="s">
        <v>284</v>
      </c>
      <c r="D100" s="177" t="s">
        <v>176</v>
      </c>
      <c r="E100" s="178" t="s">
        <v>1992</v>
      </c>
      <c r="F100" s="179" t="s">
        <v>1993</v>
      </c>
      <c r="G100" s="180" t="s">
        <v>19</v>
      </c>
      <c r="H100" s="181">
        <v>1</v>
      </c>
      <c r="I100" s="182"/>
      <c r="J100" s="183">
        <f t="shared" si="0"/>
        <v>0</v>
      </c>
      <c r="K100" s="179" t="s">
        <v>19</v>
      </c>
      <c r="L100" s="42"/>
      <c r="M100" s="184" t="s">
        <v>19</v>
      </c>
      <c r="N100" s="185" t="s">
        <v>49</v>
      </c>
      <c r="O100" s="67"/>
      <c r="P100" s="186">
        <f t="shared" si="1"/>
        <v>0</v>
      </c>
      <c r="Q100" s="186">
        <v>0</v>
      </c>
      <c r="R100" s="186">
        <f t="shared" si="2"/>
        <v>0</v>
      </c>
      <c r="S100" s="186">
        <v>0</v>
      </c>
      <c r="T100" s="187">
        <f t="shared" si="3"/>
        <v>0</v>
      </c>
      <c r="U100" s="37"/>
      <c r="V100" s="37"/>
      <c r="W100" s="37"/>
      <c r="X100" s="37"/>
      <c r="Y100" s="37"/>
      <c r="Z100" s="37"/>
      <c r="AA100" s="37"/>
      <c r="AB100" s="37"/>
      <c r="AC100" s="37"/>
      <c r="AD100" s="37"/>
      <c r="AE100" s="37"/>
      <c r="AR100" s="188" t="s">
        <v>267</v>
      </c>
      <c r="AT100" s="188" t="s">
        <v>176</v>
      </c>
      <c r="AU100" s="188" t="s">
        <v>86</v>
      </c>
      <c r="AY100" s="20" t="s">
        <v>174</v>
      </c>
      <c r="BE100" s="189">
        <f t="shared" si="4"/>
        <v>0</v>
      </c>
      <c r="BF100" s="189">
        <f t="shared" si="5"/>
        <v>0</v>
      </c>
      <c r="BG100" s="189">
        <f t="shared" si="6"/>
        <v>0</v>
      </c>
      <c r="BH100" s="189">
        <f t="shared" si="7"/>
        <v>0</v>
      </c>
      <c r="BI100" s="189">
        <f t="shared" si="8"/>
        <v>0</v>
      </c>
      <c r="BJ100" s="20" t="s">
        <v>86</v>
      </c>
      <c r="BK100" s="189">
        <f t="shared" si="9"/>
        <v>0</v>
      </c>
      <c r="BL100" s="20" t="s">
        <v>267</v>
      </c>
      <c r="BM100" s="188" t="s">
        <v>1994</v>
      </c>
    </row>
    <row r="101" spans="1:65" s="2" customFormat="1" ht="33" customHeight="1">
      <c r="A101" s="37"/>
      <c r="B101" s="38"/>
      <c r="C101" s="177" t="s">
        <v>289</v>
      </c>
      <c r="D101" s="177" t="s">
        <v>176</v>
      </c>
      <c r="E101" s="178" t="s">
        <v>1995</v>
      </c>
      <c r="F101" s="179" t="s">
        <v>1996</v>
      </c>
      <c r="G101" s="180" t="s">
        <v>19</v>
      </c>
      <c r="H101" s="181">
        <v>1</v>
      </c>
      <c r="I101" s="182"/>
      <c r="J101" s="183">
        <f t="shared" si="0"/>
        <v>0</v>
      </c>
      <c r="K101" s="179" t="s">
        <v>19</v>
      </c>
      <c r="L101" s="42"/>
      <c r="M101" s="184" t="s">
        <v>19</v>
      </c>
      <c r="N101" s="185" t="s">
        <v>49</v>
      </c>
      <c r="O101" s="67"/>
      <c r="P101" s="186">
        <f t="shared" si="1"/>
        <v>0</v>
      </c>
      <c r="Q101" s="186">
        <v>0</v>
      </c>
      <c r="R101" s="186">
        <f t="shared" si="2"/>
        <v>0</v>
      </c>
      <c r="S101" s="186">
        <v>0</v>
      </c>
      <c r="T101" s="187">
        <f t="shared" si="3"/>
        <v>0</v>
      </c>
      <c r="U101" s="37"/>
      <c r="V101" s="37"/>
      <c r="W101" s="37"/>
      <c r="X101" s="37"/>
      <c r="Y101" s="37"/>
      <c r="Z101" s="37"/>
      <c r="AA101" s="37"/>
      <c r="AB101" s="37"/>
      <c r="AC101" s="37"/>
      <c r="AD101" s="37"/>
      <c r="AE101" s="37"/>
      <c r="AR101" s="188" t="s">
        <v>267</v>
      </c>
      <c r="AT101" s="188" t="s">
        <v>176</v>
      </c>
      <c r="AU101" s="188" t="s">
        <v>86</v>
      </c>
      <c r="AY101" s="20" t="s">
        <v>174</v>
      </c>
      <c r="BE101" s="189">
        <f t="shared" si="4"/>
        <v>0</v>
      </c>
      <c r="BF101" s="189">
        <f t="shared" si="5"/>
        <v>0</v>
      </c>
      <c r="BG101" s="189">
        <f t="shared" si="6"/>
        <v>0</v>
      </c>
      <c r="BH101" s="189">
        <f t="shared" si="7"/>
        <v>0</v>
      </c>
      <c r="BI101" s="189">
        <f t="shared" si="8"/>
        <v>0</v>
      </c>
      <c r="BJ101" s="20" t="s">
        <v>86</v>
      </c>
      <c r="BK101" s="189">
        <f t="shared" si="9"/>
        <v>0</v>
      </c>
      <c r="BL101" s="20" t="s">
        <v>267</v>
      </c>
      <c r="BM101" s="188" t="s">
        <v>1997</v>
      </c>
    </row>
    <row r="102" spans="1:65" s="2" customFormat="1" ht="24.15" customHeight="1">
      <c r="A102" s="37"/>
      <c r="B102" s="38"/>
      <c r="C102" s="177" t="s">
        <v>7</v>
      </c>
      <c r="D102" s="177" t="s">
        <v>176</v>
      </c>
      <c r="E102" s="178" t="s">
        <v>1998</v>
      </c>
      <c r="F102" s="179" t="s">
        <v>1999</v>
      </c>
      <c r="G102" s="180" t="s">
        <v>19</v>
      </c>
      <c r="H102" s="181">
        <v>1</v>
      </c>
      <c r="I102" s="182"/>
      <c r="J102" s="183">
        <f t="shared" si="0"/>
        <v>0</v>
      </c>
      <c r="K102" s="179" t="s">
        <v>19</v>
      </c>
      <c r="L102" s="42"/>
      <c r="M102" s="184" t="s">
        <v>19</v>
      </c>
      <c r="N102" s="185" t="s">
        <v>49</v>
      </c>
      <c r="O102" s="67"/>
      <c r="P102" s="186">
        <f t="shared" si="1"/>
        <v>0</v>
      </c>
      <c r="Q102" s="186">
        <v>0</v>
      </c>
      <c r="R102" s="186">
        <f t="shared" si="2"/>
        <v>0</v>
      </c>
      <c r="S102" s="186">
        <v>0</v>
      </c>
      <c r="T102" s="187">
        <f t="shared" si="3"/>
        <v>0</v>
      </c>
      <c r="U102" s="37"/>
      <c r="V102" s="37"/>
      <c r="W102" s="37"/>
      <c r="X102" s="37"/>
      <c r="Y102" s="37"/>
      <c r="Z102" s="37"/>
      <c r="AA102" s="37"/>
      <c r="AB102" s="37"/>
      <c r="AC102" s="37"/>
      <c r="AD102" s="37"/>
      <c r="AE102" s="37"/>
      <c r="AR102" s="188" t="s">
        <v>267</v>
      </c>
      <c r="AT102" s="188" t="s">
        <v>176</v>
      </c>
      <c r="AU102" s="188" t="s">
        <v>86</v>
      </c>
      <c r="AY102" s="20" t="s">
        <v>174</v>
      </c>
      <c r="BE102" s="189">
        <f t="shared" si="4"/>
        <v>0</v>
      </c>
      <c r="BF102" s="189">
        <f t="shared" si="5"/>
        <v>0</v>
      </c>
      <c r="BG102" s="189">
        <f t="shared" si="6"/>
        <v>0</v>
      </c>
      <c r="BH102" s="189">
        <f t="shared" si="7"/>
        <v>0</v>
      </c>
      <c r="BI102" s="189">
        <f t="shared" si="8"/>
        <v>0</v>
      </c>
      <c r="BJ102" s="20" t="s">
        <v>86</v>
      </c>
      <c r="BK102" s="189">
        <f t="shared" si="9"/>
        <v>0</v>
      </c>
      <c r="BL102" s="20" t="s">
        <v>267</v>
      </c>
      <c r="BM102" s="188" t="s">
        <v>2000</v>
      </c>
    </row>
    <row r="103" spans="1:65" s="2" customFormat="1" ht="24.15" customHeight="1">
      <c r="A103" s="37"/>
      <c r="B103" s="38"/>
      <c r="C103" s="177" t="s">
        <v>301</v>
      </c>
      <c r="D103" s="177" t="s">
        <v>176</v>
      </c>
      <c r="E103" s="178" t="s">
        <v>2001</v>
      </c>
      <c r="F103" s="179" t="s">
        <v>2002</v>
      </c>
      <c r="G103" s="180" t="s">
        <v>19</v>
      </c>
      <c r="H103" s="181">
        <v>1</v>
      </c>
      <c r="I103" s="182"/>
      <c r="J103" s="183">
        <f t="shared" si="0"/>
        <v>0</v>
      </c>
      <c r="K103" s="179" t="s">
        <v>19</v>
      </c>
      <c r="L103" s="42"/>
      <c r="M103" s="184" t="s">
        <v>19</v>
      </c>
      <c r="N103" s="185" t="s">
        <v>49</v>
      </c>
      <c r="O103" s="67"/>
      <c r="P103" s="186">
        <f t="shared" si="1"/>
        <v>0</v>
      </c>
      <c r="Q103" s="186">
        <v>0</v>
      </c>
      <c r="R103" s="186">
        <f t="shared" si="2"/>
        <v>0</v>
      </c>
      <c r="S103" s="186">
        <v>0</v>
      </c>
      <c r="T103" s="187">
        <f t="shared" si="3"/>
        <v>0</v>
      </c>
      <c r="U103" s="37"/>
      <c r="V103" s="37"/>
      <c r="W103" s="37"/>
      <c r="X103" s="37"/>
      <c r="Y103" s="37"/>
      <c r="Z103" s="37"/>
      <c r="AA103" s="37"/>
      <c r="AB103" s="37"/>
      <c r="AC103" s="37"/>
      <c r="AD103" s="37"/>
      <c r="AE103" s="37"/>
      <c r="AR103" s="188" t="s">
        <v>267</v>
      </c>
      <c r="AT103" s="188" t="s">
        <v>176</v>
      </c>
      <c r="AU103" s="188" t="s">
        <v>86</v>
      </c>
      <c r="AY103" s="20" t="s">
        <v>174</v>
      </c>
      <c r="BE103" s="189">
        <f t="shared" si="4"/>
        <v>0</v>
      </c>
      <c r="BF103" s="189">
        <f t="shared" si="5"/>
        <v>0</v>
      </c>
      <c r="BG103" s="189">
        <f t="shared" si="6"/>
        <v>0</v>
      </c>
      <c r="BH103" s="189">
        <f t="shared" si="7"/>
        <v>0</v>
      </c>
      <c r="BI103" s="189">
        <f t="shared" si="8"/>
        <v>0</v>
      </c>
      <c r="BJ103" s="20" t="s">
        <v>86</v>
      </c>
      <c r="BK103" s="189">
        <f t="shared" si="9"/>
        <v>0</v>
      </c>
      <c r="BL103" s="20" t="s">
        <v>267</v>
      </c>
      <c r="BM103" s="188" t="s">
        <v>2003</v>
      </c>
    </row>
    <row r="104" spans="1:65" s="2" customFormat="1" ht="24.15" customHeight="1">
      <c r="A104" s="37"/>
      <c r="B104" s="38"/>
      <c r="C104" s="177" t="s">
        <v>307</v>
      </c>
      <c r="D104" s="177" t="s">
        <v>176</v>
      </c>
      <c r="E104" s="178" t="s">
        <v>2004</v>
      </c>
      <c r="F104" s="179" t="s">
        <v>2002</v>
      </c>
      <c r="G104" s="180" t="s">
        <v>19</v>
      </c>
      <c r="H104" s="181">
        <v>1</v>
      </c>
      <c r="I104" s="182"/>
      <c r="J104" s="183">
        <f t="shared" si="0"/>
        <v>0</v>
      </c>
      <c r="K104" s="179" t="s">
        <v>19</v>
      </c>
      <c r="L104" s="42"/>
      <c r="M104" s="184" t="s">
        <v>19</v>
      </c>
      <c r="N104" s="185" t="s">
        <v>49</v>
      </c>
      <c r="O104" s="67"/>
      <c r="P104" s="186">
        <f t="shared" si="1"/>
        <v>0</v>
      </c>
      <c r="Q104" s="186">
        <v>0</v>
      </c>
      <c r="R104" s="186">
        <f t="shared" si="2"/>
        <v>0</v>
      </c>
      <c r="S104" s="186">
        <v>0</v>
      </c>
      <c r="T104" s="187">
        <f t="shared" si="3"/>
        <v>0</v>
      </c>
      <c r="U104" s="37"/>
      <c r="V104" s="37"/>
      <c r="W104" s="37"/>
      <c r="X104" s="37"/>
      <c r="Y104" s="37"/>
      <c r="Z104" s="37"/>
      <c r="AA104" s="37"/>
      <c r="AB104" s="37"/>
      <c r="AC104" s="37"/>
      <c r="AD104" s="37"/>
      <c r="AE104" s="37"/>
      <c r="AR104" s="188" t="s">
        <v>267</v>
      </c>
      <c r="AT104" s="188" t="s">
        <v>176</v>
      </c>
      <c r="AU104" s="188" t="s">
        <v>86</v>
      </c>
      <c r="AY104" s="20" t="s">
        <v>174</v>
      </c>
      <c r="BE104" s="189">
        <f t="shared" si="4"/>
        <v>0</v>
      </c>
      <c r="BF104" s="189">
        <f t="shared" si="5"/>
        <v>0</v>
      </c>
      <c r="BG104" s="189">
        <f t="shared" si="6"/>
        <v>0</v>
      </c>
      <c r="BH104" s="189">
        <f t="shared" si="7"/>
        <v>0</v>
      </c>
      <c r="BI104" s="189">
        <f t="shared" si="8"/>
        <v>0</v>
      </c>
      <c r="BJ104" s="20" t="s">
        <v>86</v>
      </c>
      <c r="BK104" s="189">
        <f t="shared" si="9"/>
        <v>0</v>
      </c>
      <c r="BL104" s="20" t="s">
        <v>267</v>
      </c>
      <c r="BM104" s="188" t="s">
        <v>2005</v>
      </c>
    </row>
    <row r="105" spans="1:65" s="2" customFormat="1" ht="128.55000000000001" customHeight="1">
      <c r="A105" s="37"/>
      <c r="B105" s="38"/>
      <c r="C105" s="177" t="s">
        <v>312</v>
      </c>
      <c r="D105" s="177" t="s">
        <v>176</v>
      </c>
      <c r="E105" s="178" t="s">
        <v>2006</v>
      </c>
      <c r="F105" s="179" t="s">
        <v>2007</v>
      </c>
      <c r="G105" s="180" t="s">
        <v>19</v>
      </c>
      <c r="H105" s="181">
        <v>1</v>
      </c>
      <c r="I105" s="182"/>
      <c r="J105" s="183">
        <f t="shared" si="0"/>
        <v>0</v>
      </c>
      <c r="K105" s="179" t="s">
        <v>19</v>
      </c>
      <c r="L105" s="42"/>
      <c r="M105" s="184" t="s">
        <v>19</v>
      </c>
      <c r="N105" s="185" t="s">
        <v>49</v>
      </c>
      <c r="O105" s="67"/>
      <c r="P105" s="186">
        <f t="shared" si="1"/>
        <v>0</v>
      </c>
      <c r="Q105" s="186">
        <v>0</v>
      </c>
      <c r="R105" s="186">
        <f t="shared" si="2"/>
        <v>0</v>
      </c>
      <c r="S105" s="186">
        <v>0</v>
      </c>
      <c r="T105" s="187">
        <f t="shared" si="3"/>
        <v>0</v>
      </c>
      <c r="U105" s="37"/>
      <c r="V105" s="37"/>
      <c r="W105" s="37"/>
      <c r="X105" s="37"/>
      <c r="Y105" s="37"/>
      <c r="Z105" s="37"/>
      <c r="AA105" s="37"/>
      <c r="AB105" s="37"/>
      <c r="AC105" s="37"/>
      <c r="AD105" s="37"/>
      <c r="AE105" s="37"/>
      <c r="AR105" s="188" t="s">
        <v>267</v>
      </c>
      <c r="AT105" s="188" t="s">
        <v>176</v>
      </c>
      <c r="AU105" s="188" t="s">
        <v>86</v>
      </c>
      <c r="AY105" s="20" t="s">
        <v>174</v>
      </c>
      <c r="BE105" s="189">
        <f t="shared" si="4"/>
        <v>0</v>
      </c>
      <c r="BF105" s="189">
        <f t="shared" si="5"/>
        <v>0</v>
      </c>
      <c r="BG105" s="189">
        <f t="shared" si="6"/>
        <v>0</v>
      </c>
      <c r="BH105" s="189">
        <f t="shared" si="7"/>
        <v>0</v>
      </c>
      <c r="BI105" s="189">
        <f t="shared" si="8"/>
        <v>0</v>
      </c>
      <c r="BJ105" s="20" t="s">
        <v>86</v>
      </c>
      <c r="BK105" s="189">
        <f t="shared" si="9"/>
        <v>0</v>
      </c>
      <c r="BL105" s="20" t="s">
        <v>267</v>
      </c>
      <c r="BM105" s="188" t="s">
        <v>2008</v>
      </c>
    </row>
    <row r="106" spans="1:65" s="2" customFormat="1" ht="24.15" customHeight="1">
      <c r="A106" s="37"/>
      <c r="B106" s="38"/>
      <c r="C106" s="177" t="s">
        <v>317</v>
      </c>
      <c r="D106" s="177" t="s">
        <v>176</v>
      </c>
      <c r="E106" s="178" t="s">
        <v>2009</v>
      </c>
      <c r="F106" s="179" t="s">
        <v>2010</v>
      </c>
      <c r="G106" s="180" t="s">
        <v>19</v>
      </c>
      <c r="H106" s="181">
        <v>1</v>
      </c>
      <c r="I106" s="182"/>
      <c r="J106" s="183">
        <f t="shared" si="0"/>
        <v>0</v>
      </c>
      <c r="K106" s="179" t="s">
        <v>19</v>
      </c>
      <c r="L106" s="42"/>
      <c r="M106" s="184" t="s">
        <v>19</v>
      </c>
      <c r="N106" s="185" t="s">
        <v>49</v>
      </c>
      <c r="O106" s="67"/>
      <c r="P106" s="186">
        <f t="shared" si="1"/>
        <v>0</v>
      </c>
      <c r="Q106" s="186">
        <v>0</v>
      </c>
      <c r="R106" s="186">
        <f t="shared" si="2"/>
        <v>0</v>
      </c>
      <c r="S106" s="186">
        <v>0</v>
      </c>
      <c r="T106" s="187">
        <f t="shared" si="3"/>
        <v>0</v>
      </c>
      <c r="U106" s="37"/>
      <c r="V106" s="37"/>
      <c r="W106" s="37"/>
      <c r="X106" s="37"/>
      <c r="Y106" s="37"/>
      <c r="Z106" s="37"/>
      <c r="AA106" s="37"/>
      <c r="AB106" s="37"/>
      <c r="AC106" s="37"/>
      <c r="AD106" s="37"/>
      <c r="AE106" s="37"/>
      <c r="AR106" s="188" t="s">
        <v>267</v>
      </c>
      <c r="AT106" s="188" t="s">
        <v>176</v>
      </c>
      <c r="AU106" s="188" t="s">
        <v>86</v>
      </c>
      <c r="AY106" s="20" t="s">
        <v>174</v>
      </c>
      <c r="BE106" s="189">
        <f t="shared" si="4"/>
        <v>0</v>
      </c>
      <c r="BF106" s="189">
        <f t="shared" si="5"/>
        <v>0</v>
      </c>
      <c r="BG106" s="189">
        <f t="shared" si="6"/>
        <v>0</v>
      </c>
      <c r="BH106" s="189">
        <f t="shared" si="7"/>
        <v>0</v>
      </c>
      <c r="BI106" s="189">
        <f t="shared" si="8"/>
        <v>0</v>
      </c>
      <c r="BJ106" s="20" t="s">
        <v>86</v>
      </c>
      <c r="BK106" s="189">
        <f t="shared" si="9"/>
        <v>0</v>
      </c>
      <c r="BL106" s="20" t="s">
        <v>267</v>
      </c>
      <c r="BM106" s="188" t="s">
        <v>2011</v>
      </c>
    </row>
    <row r="107" spans="1:65" s="2" customFormat="1" ht="16.5" customHeight="1">
      <c r="A107" s="37"/>
      <c r="B107" s="38"/>
      <c r="C107" s="177" t="s">
        <v>322</v>
      </c>
      <c r="D107" s="177" t="s">
        <v>176</v>
      </c>
      <c r="E107" s="178" t="s">
        <v>2012</v>
      </c>
      <c r="F107" s="179" t="s">
        <v>2013</v>
      </c>
      <c r="G107" s="180" t="s">
        <v>19</v>
      </c>
      <c r="H107" s="181">
        <v>1</v>
      </c>
      <c r="I107" s="182"/>
      <c r="J107" s="183">
        <f t="shared" si="0"/>
        <v>0</v>
      </c>
      <c r="K107" s="179" t="s">
        <v>19</v>
      </c>
      <c r="L107" s="42"/>
      <c r="M107" s="184" t="s">
        <v>19</v>
      </c>
      <c r="N107" s="185" t="s">
        <v>49</v>
      </c>
      <c r="O107" s="67"/>
      <c r="P107" s="186">
        <f t="shared" si="1"/>
        <v>0</v>
      </c>
      <c r="Q107" s="186">
        <v>0</v>
      </c>
      <c r="R107" s="186">
        <f t="shared" si="2"/>
        <v>0</v>
      </c>
      <c r="S107" s="186">
        <v>0</v>
      </c>
      <c r="T107" s="187">
        <f t="shared" si="3"/>
        <v>0</v>
      </c>
      <c r="U107" s="37"/>
      <c r="V107" s="37"/>
      <c r="W107" s="37"/>
      <c r="X107" s="37"/>
      <c r="Y107" s="37"/>
      <c r="Z107" s="37"/>
      <c r="AA107" s="37"/>
      <c r="AB107" s="37"/>
      <c r="AC107" s="37"/>
      <c r="AD107" s="37"/>
      <c r="AE107" s="37"/>
      <c r="AR107" s="188" t="s">
        <v>267</v>
      </c>
      <c r="AT107" s="188" t="s">
        <v>176</v>
      </c>
      <c r="AU107" s="188" t="s">
        <v>86</v>
      </c>
      <c r="AY107" s="20" t="s">
        <v>174</v>
      </c>
      <c r="BE107" s="189">
        <f t="shared" si="4"/>
        <v>0</v>
      </c>
      <c r="BF107" s="189">
        <f t="shared" si="5"/>
        <v>0</v>
      </c>
      <c r="BG107" s="189">
        <f t="shared" si="6"/>
        <v>0</v>
      </c>
      <c r="BH107" s="189">
        <f t="shared" si="7"/>
        <v>0</v>
      </c>
      <c r="BI107" s="189">
        <f t="shared" si="8"/>
        <v>0</v>
      </c>
      <c r="BJ107" s="20" t="s">
        <v>86</v>
      </c>
      <c r="BK107" s="189">
        <f t="shared" si="9"/>
        <v>0</v>
      </c>
      <c r="BL107" s="20" t="s">
        <v>267</v>
      </c>
      <c r="BM107" s="188" t="s">
        <v>2014</v>
      </c>
    </row>
    <row r="108" spans="1:65" s="2" customFormat="1" ht="16.5" customHeight="1">
      <c r="A108" s="37"/>
      <c r="B108" s="38"/>
      <c r="C108" s="177" t="s">
        <v>327</v>
      </c>
      <c r="D108" s="177" t="s">
        <v>176</v>
      </c>
      <c r="E108" s="178" t="s">
        <v>2015</v>
      </c>
      <c r="F108" s="179" t="s">
        <v>2016</v>
      </c>
      <c r="G108" s="180" t="s">
        <v>19</v>
      </c>
      <c r="H108" s="181">
        <v>1</v>
      </c>
      <c r="I108" s="182"/>
      <c r="J108" s="183">
        <f t="shared" si="0"/>
        <v>0</v>
      </c>
      <c r="K108" s="179" t="s">
        <v>19</v>
      </c>
      <c r="L108" s="42"/>
      <c r="M108" s="184" t="s">
        <v>19</v>
      </c>
      <c r="N108" s="185" t="s">
        <v>49</v>
      </c>
      <c r="O108" s="67"/>
      <c r="P108" s="186">
        <f t="shared" si="1"/>
        <v>0</v>
      </c>
      <c r="Q108" s="186">
        <v>0</v>
      </c>
      <c r="R108" s="186">
        <f t="shared" si="2"/>
        <v>0</v>
      </c>
      <c r="S108" s="186">
        <v>0</v>
      </c>
      <c r="T108" s="187">
        <f t="shared" si="3"/>
        <v>0</v>
      </c>
      <c r="U108" s="37"/>
      <c r="V108" s="37"/>
      <c r="W108" s="37"/>
      <c r="X108" s="37"/>
      <c r="Y108" s="37"/>
      <c r="Z108" s="37"/>
      <c r="AA108" s="37"/>
      <c r="AB108" s="37"/>
      <c r="AC108" s="37"/>
      <c r="AD108" s="37"/>
      <c r="AE108" s="37"/>
      <c r="AR108" s="188" t="s">
        <v>267</v>
      </c>
      <c r="AT108" s="188" t="s">
        <v>176</v>
      </c>
      <c r="AU108" s="188" t="s">
        <v>86</v>
      </c>
      <c r="AY108" s="20" t="s">
        <v>174</v>
      </c>
      <c r="BE108" s="189">
        <f t="shared" si="4"/>
        <v>0</v>
      </c>
      <c r="BF108" s="189">
        <f t="shared" si="5"/>
        <v>0</v>
      </c>
      <c r="BG108" s="189">
        <f t="shared" si="6"/>
        <v>0</v>
      </c>
      <c r="BH108" s="189">
        <f t="shared" si="7"/>
        <v>0</v>
      </c>
      <c r="BI108" s="189">
        <f t="shared" si="8"/>
        <v>0</v>
      </c>
      <c r="BJ108" s="20" t="s">
        <v>86</v>
      </c>
      <c r="BK108" s="189">
        <f t="shared" si="9"/>
        <v>0</v>
      </c>
      <c r="BL108" s="20" t="s">
        <v>267</v>
      </c>
      <c r="BM108" s="188" t="s">
        <v>2017</v>
      </c>
    </row>
    <row r="109" spans="1:65" s="2" customFormat="1" ht="16.5" customHeight="1">
      <c r="A109" s="37"/>
      <c r="B109" s="38"/>
      <c r="C109" s="177" t="s">
        <v>332</v>
      </c>
      <c r="D109" s="177" t="s">
        <v>176</v>
      </c>
      <c r="E109" s="178" t="s">
        <v>2018</v>
      </c>
      <c r="F109" s="179" t="s">
        <v>2019</v>
      </c>
      <c r="G109" s="180" t="s">
        <v>19</v>
      </c>
      <c r="H109" s="181">
        <v>1</v>
      </c>
      <c r="I109" s="182"/>
      <c r="J109" s="183">
        <f t="shared" si="0"/>
        <v>0</v>
      </c>
      <c r="K109" s="179" t="s">
        <v>19</v>
      </c>
      <c r="L109" s="42"/>
      <c r="M109" s="184" t="s">
        <v>19</v>
      </c>
      <c r="N109" s="185" t="s">
        <v>49</v>
      </c>
      <c r="O109" s="67"/>
      <c r="P109" s="186">
        <f t="shared" si="1"/>
        <v>0</v>
      </c>
      <c r="Q109" s="186">
        <v>0</v>
      </c>
      <c r="R109" s="186">
        <f t="shared" si="2"/>
        <v>0</v>
      </c>
      <c r="S109" s="186">
        <v>0</v>
      </c>
      <c r="T109" s="187">
        <f t="shared" si="3"/>
        <v>0</v>
      </c>
      <c r="U109" s="37"/>
      <c r="V109" s="37"/>
      <c r="W109" s="37"/>
      <c r="X109" s="37"/>
      <c r="Y109" s="37"/>
      <c r="Z109" s="37"/>
      <c r="AA109" s="37"/>
      <c r="AB109" s="37"/>
      <c r="AC109" s="37"/>
      <c r="AD109" s="37"/>
      <c r="AE109" s="37"/>
      <c r="AR109" s="188" t="s">
        <v>267</v>
      </c>
      <c r="AT109" s="188" t="s">
        <v>176</v>
      </c>
      <c r="AU109" s="188" t="s">
        <v>86</v>
      </c>
      <c r="AY109" s="20" t="s">
        <v>174</v>
      </c>
      <c r="BE109" s="189">
        <f t="shared" si="4"/>
        <v>0</v>
      </c>
      <c r="BF109" s="189">
        <f t="shared" si="5"/>
        <v>0</v>
      </c>
      <c r="BG109" s="189">
        <f t="shared" si="6"/>
        <v>0</v>
      </c>
      <c r="BH109" s="189">
        <f t="shared" si="7"/>
        <v>0</v>
      </c>
      <c r="BI109" s="189">
        <f t="shared" si="8"/>
        <v>0</v>
      </c>
      <c r="BJ109" s="20" t="s">
        <v>86</v>
      </c>
      <c r="BK109" s="189">
        <f t="shared" si="9"/>
        <v>0</v>
      </c>
      <c r="BL109" s="20" t="s">
        <v>267</v>
      </c>
      <c r="BM109" s="188" t="s">
        <v>2020</v>
      </c>
    </row>
    <row r="110" spans="1:65" s="2" customFormat="1" ht="24.15" customHeight="1">
      <c r="A110" s="37"/>
      <c r="B110" s="38"/>
      <c r="C110" s="177" t="s">
        <v>337</v>
      </c>
      <c r="D110" s="177" t="s">
        <v>176</v>
      </c>
      <c r="E110" s="178" t="s">
        <v>2021</v>
      </c>
      <c r="F110" s="179" t="s">
        <v>2022</v>
      </c>
      <c r="G110" s="180" t="s">
        <v>19</v>
      </c>
      <c r="H110" s="181">
        <v>1</v>
      </c>
      <c r="I110" s="182"/>
      <c r="J110" s="183">
        <f t="shared" si="0"/>
        <v>0</v>
      </c>
      <c r="K110" s="179" t="s">
        <v>19</v>
      </c>
      <c r="L110" s="42"/>
      <c r="M110" s="184" t="s">
        <v>19</v>
      </c>
      <c r="N110" s="185" t="s">
        <v>49</v>
      </c>
      <c r="O110" s="67"/>
      <c r="P110" s="186">
        <f t="shared" si="1"/>
        <v>0</v>
      </c>
      <c r="Q110" s="186">
        <v>0</v>
      </c>
      <c r="R110" s="186">
        <f t="shared" si="2"/>
        <v>0</v>
      </c>
      <c r="S110" s="186">
        <v>0</v>
      </c>
      <c r="T110" s="187">
        <f t="shared" si="3"/>
        <v>0</v>
      </c>
      <c r="U110" s="37"/>
      <c r="V110" s="37"/>
      <c r="W110" s="37"/>
      <c r="X110" s="37"/>
      <c r="Y110" s="37"/>
      <c r="Z110" s="37"/>
      <c r="AA110" s="37"/>
      <c r="AB110" s="37"/>
      <c r="AC110" s="37"/>
      <c r="AD110" s="37"/>
      <c r="AE110" s="37"/>
      <c r="AR110" s="188" t="s">
        <v>267</v>
      </c>
      <c r="AT110" s="188" t="s">
        <v>176</v>
      </c>
      <c r="AU110" s="188" t="s">
        <v>86</v>
      </c>
      <c r="AY110" s="20" t="s">
        <v>174</v>
      </c>
      <c r="BE110" s="189">
        <f t="shared" si="4"/>
        <v>0</v>
      </c>
      <c r="BF110" s="189">
        <f t="shared" si="5"/>
        <v>0</v>
      </c>
      <c r="BG110" s="189">
        <f t="shared" si="6"/>
        <v>0</v>
      </c>
      <c r="BH110" s="189">
        <f t="shared" si="7"/>
        <v>0</v>
      </c>
      <c r="BI110" s="189">
        <f t="shared" si="8"/>
        <v>0</v>
      </c>
      <c r="BJ110" s="20" t="s">
        <v>86</v>
      </c>
      <c r="BK110" s="189">
        <f t="shared" si="9"/>
        <v>0</v>
      </c>
      <c r="BL110" s="20" t="s">
        <v>267</v>
      </c>
      <c r="BM110" s="188" t="s">
        <v>2023</v>
      </c>
    </row>
    <row r="111" spans="1:65" s="2" customFormat="1" ht="16.5" customHeight="1">
      <c r="A111" s="37"/>
      <c r="B111" s="38"/>
      <c r="C111" s="177" t="s">
        <v>342</v>
      </c>
      <c r="D111" s="177" t="s">
        <v>176</v>
      </c>
      <c r="E111" s="178" t="s">
        <v>2024</v>
      </c>
      <c r="F111" s="179" t="s">
        <v>2025</v>
      </c>
      <c r="G111" s="180" t="s">
        <v>19</v>
      </c>
      <c r="H111" s="181">
        <v>1</v>
      </c>
      <c r="I111" s="182"/>
      <c r="J111" s="183">
        <f t="shared" si="0"/>
        <v>0</v>
      </c>
      <c r="K111" s="179" t="s">
        <v>19</v>
      </c>
      <c r="L111" s="42"/>
      <c r="M111" s="184" t="s">
        <v>19</v>
      </c>
      <c r="N111" s="185" t="s">
        <v>49</v>
      </c>
      <c r="O111" s="67"/>
      <c r="P111" s="186">
        <f t="shared" si="1"/>
        <v>0</v>
      </c>
      <c r="Q111" s="186">
        <v>0</v>
      </c>
      <c r="R111" s="186">
        <f t="shared" si="2"/>
        <v>0</v>
      </c>
      <c r="S111" s="186">
        <v>0</v>
      </c>
      <c r="T111" s="187">
        <f t="shared" si="3"/>
        <v>0</v>
      </c>
      <c r="U111" s="37"/>
      <c r="V111" s="37"/>
      <c r="W111" s="37"/>
      <c r="X111" s="37"/>
      <c r="Y111" s="37"/>
      <c r="Z111" s="37"/>
      <c r="AA111" s="37"/>
      <c r="AB111" s="37"/>
      <c r="AC111" s="37"/>
      <c r="AD111" s="37"/>
      <c r="AE111" s="37"/>
      <c r="AR111" s="188" t="s">
        <v>267</v>
      </c>
      <c r="AT111" s="188" t="s">
        <v>176</v>
      </c>
      <c r="AU111" s="188" t="s">
        <v>86</v>
      </c>
      <c r="AY111" s="20" t="s">
        <v>174</v>
      </c>
      <c r="BE111" s="189">
        <f t="shared" si="4"/>
        <v>0</v>
      </c>
      <c r="BF111" s="189">
        <f t="shared" si="5"/>
        <v>0</v>
      </c>
      <c r="BG111" s="189">
        <f t="shared" si="6"/>
        <v>0</v>
      </c>
      <c r="BH111" s="189">
        <f t="shared" si="7"/>
        <v>0</v>
      </c>
      <c r="BI111" s="189">
        <f t="shared" si="8"/>
        <v>0</v>
      </c>
      <c r="BJ111" s="20" t="s">
        <v>86</v>
      </c>
      <c r="BK111" s="189">
        <f t="shared" si="9"/>
        <v>0</v>
      </c>
      <c r="BL111" s="20" t="s">
        <v>267</v>
      </c>
      <c r="BM111" s="188" t="s">
        <v>2026</v>
      </c>
    </row>
    <row r="112" spans="1:65" s="2" customFormat="1" ht="21.75" customHeight="1">
      <c r="A112" s="37"/>
      <c r="B112" s="38"/>
      <c r="C112" s="177" t="s">
        <v>349</v>
      </c>
      <c r="D112" s="177" t="s">
        <v>176</v>
      </c>
      <c r="E112" s="178" t="s">
        <v>2027</v>
      </c>
      <c r="F112" s="179" t="s">
        <v>2028</v>
      </c>
      <c r="G112" s="180" t="s">
        <v>19</v>
      </c>
      <c r="H112" s="181">
        <v>1</v>
      </c>
      <c r="I112" s="182"/>
      <c r="J112" s="183">
        <f t="shared" si="0"/>
        <v>0</v>
      </c>
      <c r="K112" s="179" t="s">
        <v>19</v>
      </c>
      <c r="L112" s="42"/>
      <c r="M112" s="184" t="s">
        <v>19</v>
      </c>
      <c r="N112" s="185" t="s">
        <v>49</v>
      </c>
      <c r="O112" s="67"/>
      <c r="P112" s="186">
        <f t="shared" si="1"/>
        <v>0</v>
      </c>
      <c r="Q112" s="186">
        <v>0</v>
      </c>
      <c r="R112" s="186">
        <f t="shared" si="2"/>
        <v>0</v>
      </c>
      <c r="S112" s="186">
        <v>0</v>
      </c>
      <c r="T112" s="187">
        <f t="shared" si="3"/>
        <v>0</v>
      </c>
      <c r="U112" s="37"/>
      <c r="V112" s="37"/>
      <c r="W112" s="37"/>
      <c r="X112" s="37"/>
      <c r="Y112" s="37"/>
      <c r="Z112" s="37"/>
      <c r="AA112" s="37"/>
      <c r="AB112" s="37"/>
      <c r="AC112" s="37"/>
      <c r="AD112" s="37"/>
      <c r="AE112" s="37"/>
      <c r="AR112" s="188" t="s">
        <v>267</v>
      </c>
      <c r="AT112" s="188" t="s">
        <v>176</v>
      </c>
      <c r="AU112" s="188" t="s">
        <v>86</v>
      </c>
      <c r="AY112" s="20" t="s">
        <v>174</v>
      </c>
      <c r="BE112" s="189">
        <f t="shared" si="4"/>
        <v>0</v>
      </c>
      <c r="BF112" s="189">
        <f t="shared" si="5"/>
        <v>0</v>
      </c>
      <c r="BG112" s="189">
        <f t="shared" si="6"/>
        <v>0</v>
      </c>
      <c r="BH112" s="189">
        <f t="shared" si="7"/>
        <v>0</v>
      </c>
      <c r="BI112" s="189">
        <f t="shared" si="8"/>
        <v>0</v>
      </c>
      <c r="BJ112" s="20" t="s">
        <v>86</v>
      </c>
      <c r="BK112" s="189">
        <f t="shared" si="9"/>
        <v>0</v>
      </c>
      <c r="BL112" s="20" t="s">
        <v>267</v>
      </c>
      <c r="BM112" s="188" t="s">
        <v>2029</v>
      </c>
    </row>
    <row r="113" spans="1:65" s="2" customFormat="1" ht="24.15" customHeight="1">
      <c r="A113" s="37"/>
      <c r="B113" s="38"/>
      <c r="C113" s="177" t="s">
        <v>355</v>
      </c>
      <c r="D113" s="177" t="s">
        <v>176</v>
      </c>
      <c r="E113" s="178" t="s">
        <v>2030</v>
      </c>
      <c r="F113" s="179" t="s">
        <v>2031</v>
      </c>
      <c r="G113" s="180" t="s">
        <v>19</v>
      </c>
      <c r="H113" s="181">
        <v>1</v>
      </c>
      <c r="I113" s="182"/>
      <c r="J113" s="183">
        <f t="shared" si="0"/>
        <v>0</v>
      </c>
      <c r="K113" s="179" t="s">
        <v>19</v>
      </c>
      <c r="L113" s="42"/>
      <c r="M113" s="184" t="s">
        <v>19</v>
      </c>
      <c r="N113" s="185" t="s">
        <v>49</v>
      </c>
      <c r="O113" s="67"/>
      <c r="P113" s="186">
        <f t="shared" si="1"/>
        <v>0</v>
      </c>
      <c r="Q113" s="186">
        <v>0</v>
      </c>
      <c r="R113" s="186">
        <f t="shared" si="2"/>
        <v>0</v>
      </c>
      <c r="S113" s="186">
        <v>0</v>
      </c>
      <c r="T113" s="187">
        <f t="shared" si="3"/>
        <v>0</v>
      </c>
      <c r="U113" s="37"/>
      <c r="V113" s="37"/>
      <c r="W113" s="37"/>
      <c r="X113" s="37"/>
      <c r="Y113" s="37"/>
      <c r="Z113" s="37"/>
      <c r="AA113" s="37"/>
      <c r="AB113" s="37"/>
      <c r="AC113" s="37"/>
      <c r="AD113" s="37"/>
      <c r="AE113" s="37"/>
      <c r="AR113" s="188" t="s">
        <v>267</v>
      </c>
      <c r="AT113" s="188" t="s">
        <v>176</v>
      </c>
      <c r="AU113" s="188" t="s">
        <v>86</v>
      </c>
      <c r="AY113" s="20" t="s">
        <v>174</v>
      </c>
      <c r="BE113" s="189">
        <f t="shared" si="4"/>
        <v>0</v>
      </c>
      <c r="BF113" s="189">
        <f t="shared" si="5"/>
        <v>0</v>
      </c>
      <c r="BG113" s="189">
        <f t="shared" si="6"/>
        <v>0</v>
      </c>
      <c r="BH113" s="189">
        <f t="shared" si="7"/>
        <v>0</v>
      </c>
      <c r="BI113" s="189">
        <f t="shared" si="8"/>
        <v>0</v>
      </c>
      <c r="BJ113" s="20" t="s">
        <v>86</v>
      </c>
      <c r="BK113" s="189">
        <f t="shared" si="9"/>
        <v>0</v>
      </c>
      <c r="BL113" s="20" t="s">
        <v>267</v>
      </c>
      <c r="BM113" s="188" t="s">
        <v>2032</v>
      </c>
    </row>
    <row r="114" spans="1:65" s="2" customFormat="1" ht="24.15" customHeight="1">
      <c r="A114" s="37"/>
      <c r="B114" s="38"/>
      <c r="C114" s="177" t="s">
        <v>363</v>
      </c>
      <c r="D114" s="177" t="s">
        <v>176</v>
      </c>
      <c r="E114" s="178" t="s">
        <v>2033</v>
      </c>
      <c r="F114" s="179" t="s">
        <v>2034</v>
      </c>
      <c r="G114" s="180" t="s">
        <v>19</v>
      </c>
      <c r="H114" s="181">
        <v>1</v>
      </c>
      <c r="I114" s="182"/>
      <c r="J114" s="183">
        <f t="shared" si="0"/>
        <v>0</v>
      </c>
      <c r="K114" s="179" t="s">
        <v>19</v>
      </c>
      <c r="L114" s="42"/>
      <c r="M114" s="184" t="s">
        <v>19</v>
      </c>
      <c r="N114" s="185" t="s">
        <v>49</v>
      </c>
      <c r="O114" s="67"/>
      <c r="P114" s="186">
        <f t="shared" si="1"/>
        <v>0</v>
      </c>
      <c r="Q114" s="186">
        <v>0</v>
      </c>
      <c r="R114" s="186">
        <f t="shared" si="2"/>
        <v>0</v>
      </c>
      <c r="S114" s="186">
        <v>0</v>
      </c>
      <c r="T114" s="187">
        <f t="shared" si="3"/>
        <v>0</v>
      </c>
      <c r="U114" s="37"/>
      <c r="V114" s="37"/>
      <c r="W114" s="37"/>
      <c r="X114" s="37"/>
      <c r="Y114" s="37"/>
      <c r="Z114" s="37"/>
      <c r="AA114" s="37"/>
      <c r="AB114" s="37"/>
      <c r="AC114" s="37"/>
      <c r="AD114" s="37"/>
      <c r="AE114" s="37"/>
      <c r="AR114" s="188" t="s">
        <v>267</v>
      </c>
      <c r="AT114" s="188" t="s">
        <v>176</v>
      </c>
      <c r="AU114" s="188" t="s">
        <v>86</v>
      </c>
      <c r="AY114" s="20" t="s">
        <v>174</v>
      </c>
      <c r="BE114" s="189">
        <f t="shared" si="4"/>
        <v>0</v>
      </c>
      <c r="BF114" s="189">
        <f t="shared" si="5"/>
        <v>0</v>
      </c>
      <c r="BG114" s="189">
        <f t="shared" si="6"/>
        <v>0</v>
      </c>
      <c r="BH114" s="189">
        <f t="shared" si="7"/>
        <v>0</v>
      </c>
      <c r="BI114" s="189">
        <f t="shared" si="8"/>
        <v>0</v>
      </c>
      <c r="BJ114" s="20" t="s">
        <v>86</v>
      </c>
      <c r="BK114" s="189">
        <f t="shared" si="9"/>
        <v>0</v>
      </c>
      <c r="BL114" s="20" t="s">
        <v>267</v>
      </c>
      <c r="BM114" s="188" t="s">
        <v>2035</v>
      </c>
    </row>
    <row r="115" spans="1:65" s="2" customFormat="1" ht="24.15" customHeight="1">
      <c r="A115" s="37"/>
      <c r="B115" s="38"/>
      <c r="C115" s="177" t="s">
        <v>368</v>
      </c>
      <c r="D115" s="177" t="s">
        <v>176</v>
      </c>
      <c r="E115" s="178" t="s">
        <v>2036</v>
      </c>
      <c r="F115" s="179" t="s">
        <v>2037</v>
      </c>
      <c r="G115" s="180" t="s">
        <v>19</v>
      </c>
      <c r="H115" s="181">
        <v>1</v>
      </c>
      <c r="I115" s="182"/>
      <c r="J115" s="183">
        <f t="shared" si="0"/>
        <v>0</v>
      </c>
      <c r="K115" s="179" t="s">
        <v>19</v>
      </c>
      <c r="L115" s="42"/>
      <c r="M115" s="184" t="s">
        <v>19</v>
      </c>
      <c r="N115" s="185" t="s">
        <v>49</v>
      </c>
      <c r="O115" s="67"/>
      <c r="P115" s="186">
        <f t="shared" si="1"/>
        <v>0</v>
      </c>
      <c r="Q115" s="186">
        <v>0</v>
      </c>
      <c r="R115" s="186">
        <f t="shared" si="2"/>
        <v>0</v>
      </c>
      <c r="S115" s="186">
        <v>0</v>
      </c>
      <c r="T115" s="187">
        <f t="shared" si="3"/>
        <v>0</v>
      </c>
      <c r="U115" s="37"/>
      <c r="V115" s="37"/>
      <c r="W115" s="37"/>
      <c r="X115" s="37"/>
      <c r="Y115" s="37"/>
      <c r="Z115" s="37"/>
      <c r="AA115" s="37"/>
      <c r="AB115" s="37"/>
      <c r="AC115" s="37"/>
      <c r="AD115" s="37"/>
      <c r="AE115" s="37"/>
      <c r="AR115" s="188" t="s">
        <v>267</v>
      </c>
      <c r="AT115" s="188" t="s">
        <v>176</v>
      </c>
      <c r="AU115" s="188" t="s">
        <v>86</v>
      </c>
      <c r="AY115" s="20" t="s">
        <v>174</v>
      </c>
      <c r="BE115" s="189">
        <f t="shared" si="4"/>
        <v>0</v>
      </c>
      <c r="BF115" s="189">
        <f t="shared" si="5"/>
        <v>0</v>
      </c>
      <c r="BG115" s="189">
        <f t="shared" si="6"/>
        <v>0</v>
      </c>
      <c r="BH115" s="189">
        <f t="shared" si="7"/>
        <v>0</v>
      </c>
      <c r="BI115" s="189">
        <f t="shared" si="8"/>
        <v>0</v>
      </c>
      <c r="BJ115" s="20" t="s">
        <v>86</v>
      </c>
      <c r="BK115" s="189">
        <f t="shared" si="9"/>
        <v>0</v>
      </c>
      <c r="BL115" s="20" t="s">
        <v>267</v>
      </c>
      <c r="BM115" s="188" t="s">
        <v>2038</v>
      </c>
    </row>
    <row r="116" spans="1:65" s="2" customFormat="1" ht="24.15" customHeight="1">
      <c r="A116" s="37"/>
      <c r="B116" s="38"/>
      <c r="C116" s="177" t="s">
        <v>373</v>
      </c>
      <c r="D116" s="177" t="s">
        <v>176</v>
      </c>
      <c r="E116" s="178" t="s">
        <v>2039</v>
      </c>
      <c r="F116" s="179" t="s">
        <v>2040</v>
      </c>
      <c r="G116" s="180" t="s">
        <v>19</v>
      </c>
      <c r="H116" s="181">
        <v>1</v>
      </c>
      <c r="I116" s="182"/>
      <c r="J116" s="183">
        <f t="shared" si="0"/>
        <v>0</v>
      </c>
      <c r="K116" s="179" t="s">
        <v>19</v>
      </c>
      <c r="L116" s="42"/>
      <c r="M116" s="184" t="s">
        <v>19</v>
      </c>
      <c r="N116" s="185" t="s">
        <v>49</v>
      </c>
      <c r="O116" s="67"/>
      <c r="P116" s="186">
        <f t="shared" si="1"/>
        <v>0</v>
      </c>
      <c r="Q116" s="186">
        <v>0</v>
      </c>
      <c r="R116" s="186">
        <f t="shared" si="2"/>
        <v>0</v>
      </c>
      <c r="S116" s="186">
        <v>0</v>
      </c>
      <c r="T116" s="187">
        <f t="shared" si="3"/>
        <v>0</v>
      </c>
      <c r="U116" s="37"/>
      <c r="V116" s="37"/>
      <c r="W116" s="37"/>
      <c r="X116" s="37"/>
      <c r="Y116" s="37"/>
      <c r="Z116" s="37"/>
      <c r="AA116" s="37"/>
      <c r="AB116" s="37"/>
      <c r="AC116" s="37"/>
      <c r="AD116" s="37"/>
      <c r="AE116" s="37"/>
      <c r="AR116" s="188" t="s">
        <v>267</v>
      </c>
      <c r="AT116" s="188" t="s">
        <v>176</v>
      </c>
      <c r="AU116" s="188" t="s">
        <v>86</v>
      </c>
      <c r="AY116" s="20" t="s">
        <v>174</v>
      </c>
      <c r="BE116" s="189">
        <f t="shared" si="4"/>
        <v>0</v>
      </c>
      <c r="BF116" s="189">
        <f t="shared" si="5"/>
        <v>0</v>
      </c>
      <c r="BG116" s="189">
        <f t="shared" si="6"/>
        <v>0</v>
      </c>
      <c r="BH116" s="189">
        <f t="shared" si="7"/>
        <v>0</v>
      </c>
      <c r="BI116" s="189">
        <f t="shared" si="8"/>
        <v>0</v>
      </c>
      <c r="BJ116" s="20" t="s">
        <v>86</v>
      </c>
      <c r="BK116" s="189">
        <f t="shared" si="9"/>
        <v>0</v>
      </c>
      <c r="BL116" s="20" t="s">
        <v>267</v>
      </c>
      <c r="BM116" s="188" t="s">
        <v>2041</v>
      </c>
    </row>
    <row r="117" spans="1:65" s="2" customFormat="1" ht="24.15" customHeight="1">
      <c r="A117" s="37"/>
      <c r="B117" s="38"/>
      <c r="C117" s="177" t="s">
        <v>378</v>
      </c>
      <c r="D117" s="177" t="s">
        <v>176</v>
      </c>
      <c r="E117" s="178" t="s">
        <v>2042</v>
      </c>
      <c r="F117" s="179" t="s">
        <v>2043</v>
      </c>
      <c r="G117" s="180" t="s">
        <v>19</v>
      </c>
      <c r="H117" s="181">
        <v>1</v>
      </c>
      <c r="I117" s="182"/>
      <c r="J117" s="183">
        <f t="shared" si="0"/>
        <v>0</v>
      </c>
      <c r="K117" s="179" t="s">
        <v>19</v>
      </c>
      <c r="L117" s="42"/>
      <c r="M117" s="184" t="s">
        <v>19</v>
      </c>
      <c r="N117" s="185" t="s">
        <v>49</v>
      </c>
      <c r="O117" s="67"/>
      <c r="P117" s="186">
        <f t="shared" si="1"/>
        <v>0</v>
      </c>
      <c r="Q117" s="186">
        <v>0</v>
      </c>
      <c r="R117" s="186">
        <f t="shared" si="2"/>
        <v>0</v>
      </c>
      <c r="S117" s="186">
        <v>0</v>
      </c>
      <c r="T117" s="187">
        <f t="shared" si="3"/>
        <v>0</v>
      </c>
      <c r="U117" s="37"/>
      <c r="V117" s="37"/>
      <c r="W117" s="37"/>
      <c r="X117" s="37"/>
      <c r="Y117" s="37"/>
      <c r="Z117" s="37"/>
      <c r="AA117" s="37"/>
      <c r="AB117" s="37"/>
      <c r="AC117" s="37"/>
      <c r="AD117" s="37"/>
      <c r="AE117" s="37"/>
      <c r="AR117" s="188" t="s">
        <v>267</v>
      </c>
      <c r="AT117" s="188" t="s">
        <v>176</v>
      </c>
      <c r="AU117" s="188" t="s">
        <v>86</v>
      </c>
      <c r="AY117" s="20" t="s">
        <v>174</v>
      </c>
      <c r="BE117" s="189">
        <f t="shared" si="4"/>
        <v>0</v>
      </c>
      <c r="BF117" s="189">
        <f t="shared" si="5"/>
        <v>0</v>
      </c>
      <c r="BG117" s="189">
        <f t="shared" si="6"/>
        <v>0</v>
      </c>
      <c r="BH117" s="189">
        <f t="shared" si="7"/>
        <v>0</v>
      </c>
      <c r="BI117" s="189">
        <f t="shared" si="8"/>
        <v>0</v>
      </c>
      <c r="BJ117" s="20" t="s">
        <v>86</v>
      </c>
      <c r="BK117" s="189">
        <f t="shared" si="9"/>
        <v>0</v>
      </c>
      <c r="BL117" s="20" t="s">
        <v>267</v>
      </c>
      <c r="BM117" s="188" t="s">
        <v>2044</v>
      </c>
    </row>
    <row r="118" spans="1:65" s="2" customFormat="1" ht="16.5" customHeight="1">
      <c r="A118" s="37"/>
      <c r="B118" s="38"/>
      <c r="C118" s="177" t="s">
        <v>383</v>
      </c>
      <c r="D118" s="177" t="s">
        <v>176</v>
      </c>
      <c r="E118" s="178" t="s">
        <v>2045</v>
      </c>
      <c r="F118" s="179" t="s">
        <v>2046</v>
      </c>
      <c r="G118" s="180" t="s">
        <v>19</v>
      </c>
      <c r="H118" s="181">
        <v>1</v>
      </c>
      <c r="I118" s="182"/>
      <c r="J118" s="183">
        <f t="shared" si="0"/>
        <v>0</v>
      </c>
      <c r="K118" s="179" t="s">
        <v>19</v>
      </c>
      <c r="L118" s="42"/>
      <c r="M118" s="184" t="s">
        <v>19</v>
      </c>
      <c r="N118" s="185" t="s">
        <v>49</v>
      </c>
      <c r="O118" s="67"/>
      <c r="P118" s="186">
        <f t="shared" si="1"/>
        <v>0</v>
      </c>
      <c r="Q118" s="186">
        <v>0</v>
      </c>
      <c r="R118" s="186">
        <f t="shared" si="2"/>
        <v>0</v>
      </c>
      <c r="S118" s="186">
        <v>0</v>
      </c>
      <c r="T118" s="187">
        <f t="shared" si="3"/>
        <v>0</v>
      </c>
      <c r="U118" s="37"/>
      <c r="V118" s="37"/>
      <c r="W118" s="37"/>
      <c r="X118" s="37"/>
      <c r="Y118" s="37"/>
      <c r="Z118" s="37"/>
      <c r="AA118" s="37"/>
      <c r="AB118" s="37"/>
      <c r="AC118" s="37"/>
      <c r="AD118" s="37"/>
      <c r="AE118" s="37"/>
      <c r="AR118" s="188" t="s">
        <v>267</v>
      </c>
      <c r="AT118" s="188" t="s">
        <v>176</v>
      </c>
      <c r="AU118" s="188" t="s">
        <v>86</v>
      </c>
      <c r="AY118" s="20" t="s">
        <v>174</v>
      </c>
      <c r="BE118" s="189">
        <f t="shared" si="4"/>
        <v>0</v>
      </c>
      <c r="BF118" s="189">
        <f t="shared" si="5"/>
        <v>0</v>
      </c>
      <c r="BG118" s="189">
        <f t="shared" si="6"/>
        <v>0</v>
      </c>
      <c r="BH118" s="189">
        <f t="shared" si="7"/>
        <v>0</v>
      </c>
      <c r="BI118" s="189">
        <f t="shared" si="8"/>
        <v>0</v>
      </c>
      <c r="BJ118" s="20" t="s">
        <v>86</v>
      </c>
      <c r="BK118" s="189">
        <f t="shared" si="9"/>
        <v>0</v>
      </c>
      <c r="BL118" s="20" t="s">
        <v>267</v>
      </c>
      <c r="BM118" s="188" t="s">
        <v>2047</v>
      </c>
    </row>
    <row r="119" spans="1:65" s="2" customFormat="1" ht="62.7" customHeight="1">
      <c r="A119" s="37"/>
      <c r="B119" s="38"/>
      <c r="C119" s="177" t="s">
        <v>388</v>
      </c>
      <c r="D119" s="177" t="s">
        <v>176</v>
      </c>
      <c r="E119" s="178" t="s">
        <v>2048</v>
      </c>
      <c r="F119" s="179" t="s">
        <v>2049</v>
      </c>
      <c r="G119" s="180" t="s">
        <v>19</v>
      </c>
      <c r="H119" s="181">
        <v>1</v>
      </c>
      <c r="I119" s="182"/>
      <c r="J119" s="183">
        <f t="shared" si="0"/>
        <v>0</v>
      </c>
      <c r="K119" s="179" t="s">
        <v>19</v>
      </c>
      <c r="L119" s="42"/>
      <c r="M119" s="184" t="s">
        <v>19</v>
      </c>
      <c r="N119" s="185" t="s">
        <v>49</v>
      </c>
      <c r="O119" s="67"/>
      <c r="P119" s="186">
        <f t="shared" si="1"/>
        <v>0</v>
      </c>
      <c r="Q119" s="186">
        <v>0</v>
      </c>
      <c r="R119" s="186">
        <f t="shared" si="2"/>
        <v>0</v>
      </c>
      <c r="S119" s="186">
        <v>0</v>
      </c>
      <c r="T119" s="187">
        <f t="shared" si="3"/>
        <v>0</v>
      </c>
      <c r="U119" s="37"/>
      <c r="V119" s="37"/>
      <c r="W119" s="37"/>
      <c r="X119" s="37"/>
      <c r="Y119" s="37"/>
      <c r="Z119" s="37"/>
      <c r="AA119" s="37"/>
      <c r="AB119" s="37"/>
      <c r="AC119" s="37"/>
      <c r="AD119" s="37"/>
      <c r="AE119" s="37"/>
      <c r="AR119" s="188" t="s">
        <v>267</v>
      </c>
      <c r="AT119" s="188" t="s">
        <v>176</v>
      </c>
      <c r="AU119" s="188" t="s">
        <v>86</v>
      </c>
      <c r="AY119" s="20" t="s">
        <v>174</v>
      </c>
      <c r="BE119" s="189">
        <f t="shared" si="4"/>
        <v>0</v>
      </c>
      <c r="BF119" s="189">
        <f t="shared" si="5"/>
        <v>0</v>
      </c>
      <c r="BG119" s="189">
        <f t="shared" si="6"/>
        <v>0</v>
      </c>
      <c r="BH119" s="189">
        <f t="shared" si="7"/>
        <v>0</v>
      </c>
      <c r="BI119" s="189">
        <f t="shared" si="8"/>
        <v>0</v>
      </c>
      <c r="BJ119" s="20" t="s">
        <v>86</v>
      </c>
      <c r="BK119" s="189">
        <f t="shared" si="9"/>
        <v>0</v>
      </c>
      <c r="BL119" s="20" t="s">
        <v>267</v>
      </c>
      <c r="BM119" s="188" t="s">
        <v>2050</v>
      </c>
    </row>
    <row r="120" spans="1:65" s="2" customFormat="1" ht="90" customHeight="1">
      <c r="A120" s="37"/>
      <c r="B120" s="38"/>
      <c r="C120" s="177" t="s">
        <v>393</v>
      </c>
      <c r="D120" s="177" t="s">
        <v>176</v>
      </c>
      <c r="E120" s="178" t="s">
        <v>2051</v>
      </c>
      <c r="F120" s="179" t="s">
        <v>2052</v>
      </c>
      <c r="G120" s="180" t="s">
        <v>19</v>
      </c>
      <c r="H120" s="181">
        <v>1</v>
      </c>
      <c r="I120" s="182"/>
      <c r="J120" s="183">
        <f t="shared" si="0"/>
        <v>0</v>
      </c>
      <c r="K120" s="179" t="s">
        <v>19</v>
      </c>
      <c r="L120" s="42"/>
      <c r="M120" s="184" t="s">
        <v>19</v>
      </c>
      <c r="N120" s="185" t="s">
        <v>49</v>
      </c>
      <c r="O120" s="67"/>
      <c r="P120" s="186">
        <f t="shared" si="1"/>
        <v>0</v>
      </c>
      <c r="Q120" s="186">
        <v>0</v>
      </c>
      <c r="R120" s="186">
        <f t="shared" si="2"/>
        <v>0</v>
      </c>
      <c r="S120" s="186">
        <v>0</v>
      </c>
      <c r="T120" s="187">
        <f t="shared" si="3"/>
        <v>0</v>
      </c>
      <c r="U120" s="37"/>
      <c r="V120" s="37"/>
      <c r="W120" s="37"/>
      <c r="X120" s="37"/>
      <c r="Y120" s="37"/>
      <c r="Z120" s="37"/>
      <c r="AA120" s="37"/>
      <c r="AB120" s="37"/>
      <c r="AC120" s="37"/>
      <c r="AD120" s="37"/>
      <c r="AE120" s="37"/>
      <c r="AR120" s="188" t="s">
        <v>267</v>
      </c>
      <c r="AT120" s="188" t="s">
        <v>176</v>
      </c>
      <c r="AU120" s="188" t="s">
        <v>86</v>
      </c>
      <c r="AY120" s="20" t="s">
        <v>174</v>
      </c>
      <c r="BE120" s="189">
        <f t="shared" si="4"/>
        <v>0</v>
      </c>
      <c r="BF120" s="189">
        <f t="shared" si="5"/>
        <v>0</v>
      </c>
      <c r="BG120" s="189">
        <f t="shared" si="6"/>
        <v>0</v>
      </c>
      <c r="BH120" s="189">
        <f t="shared" si="7"/>
        <v>0</v>
      </c>
      <c r="BI120" s="189">
        <f t="shared" si="8"/>
        <v>0</v>
      </c>
      <c r="BJ120" s="20" t="s">
        <v>86</v>
      </c>
      <c r="BK120" s="189">
        <f t="shared" si="9"/>
        <v>0</v>
      </c>
      <c r="BL120" s="20" t="s">
        <v>267</v>
      </c>
      <c r="BM120" s="188" t="s">
        <v>2053</v>
      </c>
    </row>
    <row r="121" spans="1:65" s="2" customFormat="1" ht="16.5" customHeight="1">
      <c r="A121" s="37"/>
      <c r="B121" s="38"/>
      <c r="C121" s="177" t="s">
        <v>397</v>
      </c>
      <c r="D121" s="177" t="s">
        <v>176</v>
      </c>
      <c r="E121" s="178" t="s">
        <v>2054</v>
      </c>
      <c r="F121" s="179" t="s">
        <v>2055</v>
      </c>
      <c r="G121" s="180" t="s">
        <v>19</v>
      </c>
      <c r="H121" s="181">
        <v>1</v>
      </c>
      <c r="I121" s="182"/>
      <c r="J121" s="183">
        <f t="shared" si="0"/>
        <v>0</v>
      </c>
      <c r="K121" s="179" t="s">
        <v>19</v>
      </c>
      <c r="L121" s="42"/>
      <c r="M121" s="257" t="s">
        <v>19</v>
      </c>
      <c r="N121" s="258" t="s">
        <v>49</v>
      </c>
      <c r="O121" s="255"/>
      <c r="P121" s="259">
        <f t="shared" si="1"/>
        <v>0</v>
      </c>
      <c r="Q121" s="259">
        <v>0</v>
      </c>
      <c r="R121" s="259">
        <f t="shared" si="2"/>
        <v>0</v>
      </c>
      <c r="S121" s="259">
        <v>0</v>
      </c>
      <c r="T121" s="260">
        <f t="shared" si="3"/>
        <v>0</v>
      </c>
      <c r="U121" s="37"/>
      <c r="V121" s="37"/>
      <c r="W121" s="37"/>
      <c r="X121" s="37"/>
      <c r="Y121" s="37"/>
      <c r="Z121" s="37"/>
      <c r="AA121" s="37"/>
      <c r="AB121" s="37"/>
      <c r="AC121" s="37"/>
      <c r="AD121" s="37"/>
      <c r="AE121" s="37"/>
      <c r="AR121" s="188" t="s">
        <v>267</v>
      </c>
      <c r="AT121" s="188" t="s">
        <v>176</v>
      </c>
      <c r="AU121" s="188" t="s">
        <v>86</v>
      </c>
      <c r="AY121" s="20" t="s">
        <v>174</v>
      </c>
      <c r="BE121" s="189">
        <f t="shared" si="4"/>
        <v>0</v>
      </c>
      <c r="BF121" s="189">
        <f t="shared" si="5"/>
        <v>0</v>
      </c>
      <c r="BG121" s="189">
        <f t="shared" si="6"/>
        <v>0</v>
      </c>
      <c r="BH121" s="189">
        <f t="shared" si="7"/>
        <v>0</v>
      </c>
      <c r="BI121" s="189">
        <f t="shared" si="8"/>
        <v>0</v>
      </c>
      <c r="BJ121" s="20" t="s">
        <v>86</v>
      </c>
      <c r="BK121" s="189">
        <f t="shared" si="9"/>
        <v>0</v>
      </c>
      <c r="BL121" s="20" t="s">
        <v>267</v>
      </c>
      <c r="BM121" s="188" t="s">
        <v>2056</v>
      </c>
    </row>
    <row r="122" spans="1:65" s="2" customFormat="1" ht="6.9" customHeight="1">
      <c r="A122" s="37"/>
      <c r="B122" s="50"/>
      <c r="C122" s="51"/>
      <c r="D122" s="51"/>
      <c r="E122" s="51"/>
      <c r="F122" s="51"/>
      <c r="G122" s="51"/>
      <c r="H122" s="51"/>
      <c r="I122" s="51"/>
      <c r="J122" s="51"/>
      <c r="K122" s="51"/>
      <c r="L122" s="42"/>
      <c r="M122" s="37"/>
      <c r="O122" s="37"/>
      <c r="P122" s="37"/>
      <c r="Q122" s="37"/>
      <c r="R122" s="37"/>
      <c r="S122" s="37"/>
      <c r="T122" s="37"/>
      <c r="U122" s="37"/>
      <c r="V122" s="37"/>
      <c r="W122" s="37"/>
      <c r="X122" s="37"/>
      <c r="Y122" s="37"/>
      <c r="Z122" s="37"/>
      <c r="AA122" s="37"/>
      <c r="AB122" s="37"/>
      <c r="AC122" s="37"/>
      <c r="AD122" s="37"/>
      <c r="AE122" s="37"/>
    </row>
  </sheetData>
  <sheetProtection algorithmName="SHA-512" hashValue="+8mWECxEAWoj9/Byjf0Vp+EjRuArLawq4ONUVkHumlA/hVfRV9qXxHtp1U5EQtM8+c6btpdE+Gt3W538LrX1bQ==" saltValue="AqqxpMKt6alHxCtY+xfD8bNUWa1M7k48KBOCaZFzmBaZpZU64GGEzeEhiCI9LIkX+oDoSuSy0GYdzwW2KjBCtA==" spinCount="100000" sheet="1" objects="1" scenarios="1" formatColumns="0" formatRows="0" autoFilter="0"/>
  <autoFilter ref="C79:K121" xr:uid="{00000000-0009-0000-0000-000005000000}"/>
  <mergeCells count="9">
    <mergeCell ref="E50:H50"/>
    <mergeCell ref="E70:H70"/>
    <mergeCell ref="E72:H72"/>
    <mergeCell ref="L2:V2"/>
    <mergeCell ref="E7:H7"/>
    <mergeCell ref="E9:H9"/>
    <mergeCell ref="E18:H18"/>
    <mergeCell ref="E27:H27"/>
    <mergeCell ref="E48:H48"/>
  </mergeCells>
  <printOptions horizontalCentered="1"/>
  <pageMargins left="0.7" right="0.7" top="0.75" bottom="0.75" header="0.3" footer="0.3"/>
  <pageSetup paperSize="9" scale="70" fitToHeight="100" orientation="portrait" r:id="rId1"/>
  <headerFooter>
    <oddFooter>&amp;CStrana &amp;P z &amp;N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2:BM134"/>
  <sheetViews>
    <sheetView showGridLines="0" workbookViewId="0"/>
  </sheetViews>
  <sheetFormatPr defaultRowHeight="10.199999999999999"/>
  <cols>
    <col min="1" max="1" width="8.28515625" style="1" customWidth="1"/>
    <col min="2" max="2" width="1.140625" style="1" customWidth="1"/>
    <col min="3" max="3" width="4.140625" style="1" customWidth="1"/>
    <col min="4" max="4" width="4.28515625" style="1" customWidth="1"/>
    <col min="5" max="5" width="17.140625" style="1" customWidth="1"/>
    <col min="6" max="6" width="50.85546875" style="1" customWidth="1"/>
    <col min="7" max="7" width="7.42578125" style="1" customWidth="1"/>
    <col min="8" max="8" width="14" style="1" customWidth="1"/>
    <col min="9" max="9" width="15.85546875" style="1" customWidth="1"/>
    <col min="10" max="11" width="22.28515625" style="1" customWidth="1"/>
    <col min="12" max="12" width="9.28515625" style="1" customWidth="1"/>
    <col min="13" max="13" width="10.85546875" style="1" hidden="1" customWidth="1"/>
    <col min="14" max="14" width="9.28515625" style="1" hidden="1"/>
    <col min="15" max="20" width="14.140625" style="1" hidden="1" customWidth="1"/>
    <col min="21" max="21" width="16.28515625" style="1" hidden="1" customWidth="1"/>
    <col min="22" max="22" width="12.28515625" style="1" customWidth="1"/>
    <col min="23" max="23" width="16.28515625" style="1" customWidth="1"/>
    <col min="24" max="24" width="12.28515625" style="1" customWidth="1"/>
    <col min="25" max="25" width="15" style="1" customWidth="1"/>
    <col min="26" max="26" width="11" style="1" customWidth="1"/>
    <col min="27" max="27" width="15" style="1" customWidth="1"/>
    <col min="28" max="28" width="16.28515625" style="1" customWidth="1"/>
    <col min="29" max="29" width="11" style="1" customWidth="1"/>
    <col min="30" max="30" width="15" style="1" customWidth="1"/>
    <col min="31" max="31" width="16.28515625" style="1" customWidth="1"/>
    <col min="44" max="65" width="9.28515625" style="1" hidden="1"/>
  </cols>
  <sheetData>
    <row r="2" spans="1:46" s="1" customFormat="1" ht="36.9" customHeight="1">
      <c r="L2" s="362"/>
      <c r="M2" s="362"/>
      <c r="N2" s="362"/>
      <c r="O2" s="362"/>
      <c r="P2" s="362"/>
      <c r="Q2" s="362"/>
      <c r="R2" s="362"/>
      <c r="S2" s="362"/>
      <c r="T2" s="362"/>
      <c r="U2" s="362"/>
      <c r="V2" s="362"/>
      <c r="AT2" s="20" t="s">
        <v>102</v>
      </c>
    </row>
    <row r="3" spans="1:46" s="1" customFormat="1" ht="6.9" customHeight="1">
      <c r="B3" s="105"/>
      <c r="C3" s="106"/>
      <c r="D3" s="106"/>
      <c r="E3" s="106"/>
      <c r="F3" s="106"/>
      <c r="G3" s="106"/>
      <c r="H3" s="106"/>
      <c r="I3" s="106"/>
      <c r="J3" s="106"/>
      <c r="K3" s="106"/>
      <c r="L3" s="23"/>
      <c r="AT3" s="20" t="s">
        <v>88</v>
      </c>
    </row>
    <row r="4" spans="1:46" s="1" customFormat="1" ht="24.9" customHeight="1">
      <c r="B4" s="23"/>
      <c r="D4" s="107" t="s">
        <v>116</v>
      </c>
      <c r="L4" s="23"/>
      <c r="M4" s="108" t="s">
        <v>10</v>
      </c>
      <c r="AT4" s="20" t="s">
        <v>4</v>
      </c>
    </row>
    <row r="5" spans="1:46" s="1" customFormat="1" ht="6.9" customHeight="1">
      <c r="B5" s="23"/>
      <c r="L5" s="23"/>
    </row>
    <row r="6" spans="1:46" s="1" customFormat="1" ht="12" customHeight="1">
      <c r="B6" s="23"/>
      <c r="D6" s="109" t="s">
        <v>16</v>
      </c>
      <c r="L6" s="23"/>
    </row>
    <row r="7" spans="1:46" s="1" customFormat="1" ht="26.25" customHeight="1">
      <c r="B7" s="23"/>
      <c r="E7" s="405" t="str">
        <f>'Rekapitulace stavby'!K6</f>
        <v>STAVEBNÍ ÚPRAVY A PŘÍSTAVBA ČÁSTI OBJEKTU ZŠ V. HAVLA, PODĚBRADY</v>
      </c>
      <c r="F7" s="406"/>
      <c r="G7" s="406"/>
      <c r="H7" s="406"/>
      <c r="L7" s="23"/>
    </row>
    <row r="8" spans="1:46" s="2" customFormat="1" ht="12" customHeight="1">
      <c r="A8" s="37"/>
      <c r="B8" s="42"/>
      <c r="C8" s="37"/>
      <c r="D8" s="109" t="s">
        <v>129</v>
      </c>
      <c r="E8" s="37"/>
      <c r="F8" s="37"/>
      <c r="G8" s="37"/>
      <c r="H8" s="37"/>
      <c r="I8" s="37"/>
      <c r="J8" s="37"/>
      <c r="K8" s="37"/>
      <c r="L8" s="110"/>
      <c r="S8" s="37"/>
      <c r="T8" s="37"/>
      <c r="U8" s="37"/>
      <c r="V8" s="37"/>
      <c r="W8" s="37"/>
      <c r="X8" s="37"/>
      <c r="Y8" s="37"/>
      <c r="Z8" s="37"/>
      <c r="AA8" s="37"/>
      <c r="AB8" s="37"/>
      <c r="AC8" s="37"/>
      <c r="AD8" s="37"/>
      <c r="AE8" s="37"/>
    </row>
    <row r="9" spans="1:46" s="2" customFormat="1" ht="16.5" customHeight="1">
      <c r="A9" s="37"/>
      <c r="B9" s="42"/>
      <c r="C9" s="37"/>
      <c r="D9" s="37"/>
      <c r="E9" s="407" t="s">
        <v>2057</v>
      </c>
      <c r="F9" s="408"/>
      <c r="G9" s="408"/>
      <c r="H9" s="408"/>
      <c r="I9" s="37"/>
      <c r="J9" s="37"/>
      <c r="K9" s="37"/>
      <c r="L9" s="110"/>
      <c r="S9" s="37"/>
      <c r="T9" s="37"/>
      <c r="U9" s="37"/>
      <c r="V9" s="37"/>
      <c r="W9" s="37"/>
      <c r="X9" s="37"/>
      <c r="Y9" s="37"/>
      <c r="Z9" s="37"/>
      <c r="AA9" s="37"/>
      <c r="AB9" s="37"/>
      <c r="AC9" s="37"/>
      <c r="AD9" s="37"/>
      <c r="AE9" s="37"/>
    </row>
    <row r="10" spans="1:46" s="2" customFormat="1">
      <c r="A10" s="37"/>
      <c r="B10" s="42"/>
      <c r="C10" s="37"/>
      <c r="D10" s="37"/>
      <c r="E10" s="37"/>
      <c r="F10" s="37"/>
      <c r="G10" s="37"/>
      <c r="H10" s="37"/>
      <c r="I10" s="37"/>
      <c r="J10" s="37"/>
      <c r="K10" s="37"/>
      <c r="L10" s="110"/>
      <c r="S10" s="37"/>
      <c r="T10" s="37"/>
      <c r="U10" s="37"/>
      <c r="V10" s="37"/>
      <c r="W10" s="37"/>
      <c r="X10" s="37"/>
      <c r="Y10" s="37"/>
      <c r="Z10" s="37"/>
      <c r="AA10" s="37"/>
      <c r="AB10" s="37"/>
      <c r="AC10" s="37"/>
      <c r="AD10" s="37"/>
      <c r="AE10" s="37"/>
    </row>
    <row r="11" spans="1:46" s="2" customFormat="1" ht="12" customHeight="1">
      <c r="A11" s="37"/>
      <c r="B11" s="42"/>
      <c r="C11" s="37"/>
      <c r="D11" s="109" t="s">
        <v>18</v>
      </c>
      <c r="E11" s="37"/>
      <c r="F11" s="111" t="s">
        <v>19</v>
      </c>
      <c r="G11" s="37"/>
      <c r="H11" s="37"/>
      <c r="I11" s="109" t="s">
        <v>20</v>
      </c>
      <c r="J11" s="111" t="s">
        <v>19</v>
      </c>
      <c r="K11" s="37"/>
      <c r="L11" s="110"/>
      <c r="S11" s="37"/>
      <c r="T11" s="37"/>
      <c r="U11" s="37"/>
      <c r="V11" s="37"/>
      <c r="W11" s="37"/>
      <c r="X11" s="37"/>
      <c r="Y11" s="37"/>
      <c r="Z11" s="37"/>
      <c r="AA11" s="37"/>
      <c r="AB11" s="37"/>
      <c r="AC11" s="37"/>
      <c r="AD11" s="37"/>
      <c r="AE11" s="37"/>
    </row>
    <row r="12" spans="1:46" s="2" customFormat="1" ht="12" customHeight="1">
      <c r="A12" s="37"/>
      <c r="B12" s="42"/>
      <c r="C12" s="37"/>
      <c r="D12" s="109" t="s">
        <v>21</v>
      </c>
      <c r="E12" s="37"/>
      <c r="F12" s="111" t="s">
        <v>22</v>
      </c>
      <c r="G12" s="37"/>
      <c r="H12" s="37"/>
      <c r="I12" s="109" t="s">
        <v>23</v>
      </c>
      <c r="J12" s="112" t="str">
        <f>'Rekapitulace stavby'!AN8</f>
        <v>24. 7. 2026</v>
      </c>
      <c r="K12" s="37"/>
      <c r="L12" s="110"/>
      <c r="S12" s="37"/>
      <c r="T12" s="37"/>
      <c r="U12" s="37"/>
      <c r="V12" s="37"/>
      <c r="W12" s="37"/>
      <c r="X12" s="37"/>
      <c r="Y12" s="37"/>
      <c r="Z12" s="37"/>
      <c r="AA12" s="37"/>
      <c r="AB12" s="37"/>
      <c r="AC12" s="37"/>
      <c r="AD12" s="37"/>
      <c r="AE12" s="37"/>
    </row>
    <row r="13" spans="1:46" s="2" customFormat="1" ht="10.8" customHeight="1">
      <c r="A13" s="37"/>
      <c r="B13" s="42"/>
      <c r="C13" s="37"/>
      <c r="D13" s="37"/>
      <c r="E13" s="37"/>
      <c r="F13" s="37"/>
      <c r="G13" s="37"/>
      <c r="H13" s="37"/>
      <c r="I13" s="37"/>
      <c r="J13" s="37"/>
      <c r="K13" s="37"/>
      <c r="L13" s="110"/>
      <c r="S13" s="37"/>
      <c r="T13" s="37"/>
      <c r="U13" s="37"/>
      <c r="V13" s="37"/>
      <c r="W13" s="37"/>
      <c r="X13" s="37"/>
      <c r="Y13" s="37"/>
      <c r="Z13" s="37"/>
      <c r="AA13" s="37"/>
      <c r="AB13" s="37"/>
      <c r="AC13" s="37"/>
      <c r="AD13" s="37"/>
      <c r="AE13" s="37"/>
    </row>
    <row r="14" spans="1:46" s="2" customFormat="1" ht="12" customHeight="1">
      <c r="A14" s="37"/>
      <c r="B14" s="42"/>
      <c r="C14" s="37"/>
      <c r="D14" s="109" t="s">
        <v>25</v>
      </c>
      <c r="E14" s="37"/>
      <c r="F14" s="37"/>
      <c r="G14" s="37"/>
      <c r="H14" s="37"/>
      <c r="I14" s="109" t="s">
        <v>26</v>
      </c>
      <c r="J14" s="111" t="s">
        <v>27</v>
      </c>
      <c r="K14" s="37"/>
      <c r="L14" s="110"/>
      <c r="S14" s="37"/>
      <c r="T14" s="37"/>
      <c r="U14" s="37"/>
      <c r="V14" s="37"/>
      <c r="W14" s="37"/>
      <c r="X14" s="37"/>
      <c r="Y14" s="37"/>
      <c r="Z14" s="37"/>
      <c r="AA14" s="37"/>
      <c r="AB14" s="37"/>
      <c r="AC14" s="37"/>
      <c r="AD14" s="37"/>
      <c r="AE14" s="37"/>
    </row>
    <row r="15" spans="1:46" s="2" customFormat="1" ht="18" customHeight="1">
      <c r="A15" s="37"/>
      <c r="B15" s="42"/>
      <c r="C15" s="37"/>
      <c r="D15" s="37"/>
      <c r="E15" s="111" t="s">
        <v>28</v>
      </c>
      <c r="F15" s="37"/>
      <c r="G15" s="37"/>
      <c r="H15" s="37"/>
      <c r="I15" s="109" t="s">
        <v>29</v>
      </c>
      <c r="J15" s="111" t="s">
        <v>30</v>
      </c>
      <c r="K15" s="37"/>
      <c r="L15" s="110"/>
      <c r="S15" s="37"/>
      <c r="T15" s="37"/>
      <c r="U15" s="37"/>
      <c r="V15" s="37"/>
      <c r="W15" s="37"/>
      <c r="X15" s="37"/>
      <c r="Y15" s="37"/>
      <c r="Z15" s="37"/>
      <c r="AA15" s="37"/>
      <c r="AB15" s="37"/>
      <c r="AC15" s="37"/>
      <c r="AD15" s="37"/>
      <c r="AE15" s="37"/>
    </row>
    <row r="16" spans="1:46" s="2" customFormat="1" ht="6.9" customHeight="1">
      <c r="A16" s="37"/>
      <c r="B16" s="42"/>
      <c r="C16" s="37"/>
      <c r="D16" s="37"/>
      <c r="E16" s="37"/>
      <c r="F16" s="37"/>
      <c r="G16" s="37"/>
      <c r="H16" s="37"/>
      <c r="I16" s="37"/>
      <c r="J16" s="37"/>
      <c r="K16" s="37"/>
      <c r="L16" s="110"/>
      <c r="S16" s="37"/>
      <c r="T16" s="37"/>
      <c r="U16" s="37"/>
      <c r="V16" s="37"/>
      <c r="W16" s="37"/>
      <c r="X16" s="37"/>
      <c r="Y16" s="37"/>
      <c r="Z16" s="37"/>
      <c r="AA16" s="37"/>
      <c r="AB16" s="37"/>
      <c r="AC16" s="37"/>
      <c r="AD16" s="37"/>
      <c r="AE16" s="37"/>
    </row>
    <row r="17" spans="1:31" s="2" customFormat="1" ht="12" customHeight="1">
      <c r="A17" s="37"/>
      <c r="B17" s="42"/>
      <c r="C17" s="37"/>
      <c r="D17" s="109" t="s">
        <v>31</v>
      </c>
      <c r="E17" s="37"/>
      <c r="F17" s="37"/>
      <c r="G17" s="37"/>
      <c r="H17" s="37"/>
      <c r="I17" s="109" t="s">
        <v>26</v>
      </c>
      <c r="J17" s="33" t="str">
        <f>'Rekapitulace stavby'!AN13</f>
        <v>Vyplň údaj</v>
      </c>
      <c r="K17" s="37"/>
      <c r="L17" s="110"/>
      <c r="S17" s="37"/>
      <c r="T17" s="37"/>
      <c r="U17" s="37"/>
      <c r="V17" s="37"/>
      <c r="W17" s="37"/>
      <c r="X17" s="37"/>
      <c r="Y17" s="37"/>
      <c r="Z17" s="37"/>
      <c r="AA17" s="37"/>
      <c r="AB17" s="37"/>
      <c r="AC17" s="37"/>
      <c r="AD17" s="37"/>
      <c r="AE17" s="37"/>
    </row>
    <row r="18" spans="1:31" s="2" customFormat="1" ht="18" customHeight="1">
      <c r="A18" s="37"/>
      <c r="B18" s="42"/>
      <c r="C18" s="37"/>
      <c r="D18" s="37"/>
      <c r="E18" s="409" t="str">
        <f>'Rekapitulace stavby'!E14</f>
        <v>Vyplň údaj</v>
      </c>
      <c r="F18" s="410"/>
      <c r="G18" s="410"/>
      <c r="H18" s="410"/>
      <c r="I18" s="109" t="s">
        <v>29</v>
      </c>
      <c r="J18" s="33" t="str">
        <f>'Rekapitulace stavby'!AN14</f>
        <v>Vyplň údaj</v>
      </c>
      <c r="K18" s="37"/>
      <c r="L18" s="110"/>
      <c r="S18" s="37"/>
      <c r="T18" s="37"/>
      <c r="U18" s="37"/>
      <c r="V18" s="37"/>
      <c r="W18" s="37"/>
      <c r="X18" s="37"/>
      <c r="Y18" s="37"/>
      <c r="Z18" s="37"/>
      <c r="AA18" s="37"/>
      <c r="AB18" s="37"/>
      <c r="AC18" s="37"/>
      <c r="AD18" s="37"/>
      <c r="AE18" s="37"/>
    </row>
    <row r="19" spans="1:31" s="2" customFormat="1" ht="6.9" customHeight="1">
      <c r="A19" s="37"/>
      <c r="B19" s="42"/>
      <c r="C19" s="37"/>
      <c r="D19" s="37"/>
      <c r="E19" s="37"/>
      <c r="F19" s="37"/>
      <c r="G19" s="37"/>
      <c r="H19" s="37"/>
      <c r="I19" s="37"/>
      <c r="J19" s="37"/>
      <c r="K19" s="37"/>
      <c r="L19" s="110"/>
      <c r="S19" s="37"/>
      <c r="T19" s="37"/>
      <c r="U19" s="37"/>
      <c r="V19" s="37"/>
      <c r="W19" s="37"/>
      <c r="X19" s="37"/>
      <c r="Y19" s="37"/>
      <c r="Z19" s="37"/>
      <c r="AA19" s="37"/>
      <c r="AB19" s="37"/>
      <c r="AC19" s="37"/>
      <c r="AD19" s="37"/>
      <c r="AE19" s="37"/>
    </row>
    <row r="20" spans="1:31" s="2" customFormat="1" ht="12" customHeight="1">
      <c r="A20" s="37"/>
      <c r="B20" s="42"/>
      <c r="C20" s="37"/>
      <c r="D20" s="109" t="s">
        <v>33</v>
      </c>
      <c r="E20" s="37"/>
      <c r="F20" s="37"/>
      <c r="G20" s="37"/>
      <c r="H20" s="37"/>
      <c r="I20" s="109" t="s">
        <v>26</v>
      </c>
      <c r="J20" s="111" t="s">
        <v>34</v>
      </c>
      <c r="K20" s="37"/>
      <c r="L20" s="110"/>
      <c r="S20" s="37"/>
      <c r="T20" s="37"/>
      <c r="U20" s="37"/>
      <c r="V20" s="37"/>
      <c r="W20" s="37"/>
      <c r="X20" s="37"/>
      <c r="Y20" s="37"/>
      <c r="Z20" s="37"/>
      <c r="AA20" s="37"/>
      <c r="AB20" s="37"/>
      <c r="AC20" s="37"/>
      <c r="AD20" s="37"/>
      <c r="AE20" s="37"/>
    </row>
    <row r="21" spans="1:31" s="2" customFormat="1" ht="18" customHeight="1">
      <c r="A21" s="37"/>
      <c r="B21" s="42"/>
      <c r="C21" s="37"/>
      <c r="D21" s="37"/>
      <c r="E21" s="111" t="s">
        <v>36</v>
      </c>
      <c r="F21" s="37"/>
      <c r="G21" s="37"/>
      <c r="H21" s="37"/>
      <c r="I21" s="109" t="s">
        <v>29</v>
      </c>
      <c r="J21" s="111" t="s">
        <v>37</v>
      </c>
      <c r="K21" s="37"/>
      <c r="L21" s="110"/>
      <c r="S21" s="37"/>
      <c r="T21" s="37"/>
      <c r="U21" s="37"/>
      <c r="V21" s="37"/>
      <c r="W21" s="37"/>
      <c r="X21" s="37"/>
      <c r="Y21" s="37"/>
      <c r="Z21" s="37"/>
      <c r="AA21" s="37"/>
      <c r="AB21" s="37"/>
      <c r="AC21" s="37"/>
      <c r="AD21" s="37"/>
      <c r="AE21" s="37"/>
    </row>
    <row r="22" spans="1:31" s="2" customFormat="1" ht="6.9" customHeight="1">
      <c r="A22" s="37"/>
      <c r="B22" s="42"/>
      <c r="C22" s="37"/>
      <c r="D22" s="37"/>
      <c r="E22" s="37"/>
      <c r="F22" s="37"/>
      <c r="G22" s="37"/>
      <c r="H22" s="37"/>
      <c r="I22" s="37"/>
      <c r="J22" s="37"/>
      <c r="K22" s="37"/>
      <c r="L22" s="110"/>
      <c r="S22" s="37"/>
      <c r="T22" s="37"/>
      <c r="U22" s="37"/>
      <c r="V22" s="37"/>
      <c r="W22" s="37"/>
      <c r="X22" s="37"/>
      <c r="Y22" s="37"/>
      <c r="Z22" s="37"/>
      <c r="AA22" s="37"/>
      <c r="AB22" s="37"/>
      <c r="AC22" s="37"/>
      <c r="AD22" s="37"/>
      <c r="AE22" s="37"/>
    </row>
    <row r="23" spans="1:31" s="2" customFormat="1" ht="12" customHeight="1">
      <c r="A23" s="37"/>
      <c r="B23" s="42"/>
      <c r="C23" s="37"/>
      <c r="D23" s="109" t="s">
        <v>38</v>
      </c>
      <c r="E23" s="37"/>
      <c r="F23" s="37"/>
      <c r="G23" s="37"/>
      <c r="H23" s="37"/>
      <c r="I23" s="109" t="s">
        <v>26</v>
      </c>
      <c r="J23" s="111" t="s">
        <v>39</v>
      </c>
      <c r="K23" s="37"/>
      <c r="L23" s="110"/>
      <c r="S23" s="37"/>
      <c r="T23" s="37"/>
      <c r="U23" s="37"/>
      <c r="V23" s="37"/>
      <c r="W23" s="37"/>
      <c r="X23" s="37"/>
      <c r="Y23" s="37"/>
      <c r="Z23" s="37"/>
      <c r="AA23" s="37"/>
      <c r="AB23" s="37"/>
      <c r="AC23" s="37"/>
      <c r="AD23" s="37"/>
      <c r="AE23" s="37"/>
    </row>
    <row r="24" spans="1:31" s="2" customFormat="1" ht="18" customHeight="1">
      <c r="A24" s="37"/>
      <c r="B24" s="42"/>
      <c r="C24" s="37"/>
      <c r="D24" s="37"/>
      <c r="E24" s="111" t="s">
        <v>40</v>
      </c>
      <c r="F24" s="37"/>
      <c r="G24" s="37"/>
      <c r="H24" s="37"/>
      <c r="I24" s="109" t="s">
        <v>29</v>
      </c>
      <c r="J24" s="111" t="s">
        <v>41</v>
      </c>
      <c r="K24" s="37"/>
      <c r="L24" s="110"/>
      <c r="S24" s="37"/>
      <c r="T24" s="37"/>
      <c r="U24" s="37"/>
      <c r="V24" s="37"/>
      <c r="W24" s="37"/>
      <c r="X24" s="37"/>
      <c r="Y24" s="37"/>
      <c r="Z24" s="37"/>
      <c r="AA24" s="37"/>
      <c r="AB24" s="37"/>
      <c r="AC24" s="37"/>
      <c r="AD24" s="37"/>
      <c r="AE24" s="37"/>
    </row>
    <row r="25" spans="1:31" s="2" customFormat="1" ht="6.9" customHeight="1">
      <c r="A25" s="37"/>
      <c r="B25" s="42"/>
      <c r="C25" s="37"/>
      <c r="D25" s="37"/>
      <c r="E25" s="37"/>
      <c r="F25" s="37"/>
      <c r="G25" s="37"/>
      <c r="H25" s="37"/>
      <c r="I25" s="37"/>
      <c r="J25" s="37"/>
      <c r="K25" s="37"/>
      <c r="L25" s="110"/>
      <c r="S25" s="37"/>
      <c r="T25" s="37"/>
      <c r="U25" s="37"/>
      <c r="V25" s="37"/>
      <c r="W25" s="37"/>
      <c r="X25" s="37"/>
      <c r="Y25" s="37"/>
      <c r="Z25" s="37"/>
      <c r="AA25" s="37"/>
      <c r="AB25" s="37"/>
      <c r="AC25" s="37"/>
      <c r="AD25" s="37"/>
      <c r="AE25" s="37"/>
    </row>
    <row r="26" spans="1:31" s="2" customFormat="1" ht="12" customHeight="1">
      <c r="A26" s="37"/>
      <c r="B26" s="42"/>
      <c r="C26" s="37"/>
      <c r="D26" s="109" t="s">
        <v>42</v>
      </c>
      <c r="E26" s="37"/>
      <c r="F26" s="37"/>
      <c r="G26" s="37"/>
      <c r="H26" s="37"/>
      <c r="I26" s="37"/>
      <c r="J26" s="37"/>
      <c r="K26" s="37"/>
      <c r="L26" s="110"/>
      <c r="S26" s="37"/>
      <c r="T26" s="37"/>
      <c r="U26" s="37"/>
      <c r="V26" s="37"/>
      <c r="W26" s="37"/>
      <c r="X26" s="37"/>
      <c r="Y26" s="37"/>
      <c r="Z26" s="37"/>
      <c r="AA26" s="37"/>
      <c r="AB26" s="37"/>
      <c r="AC26" s="37"/>
      <c r="AD26" s="37"/>
      <c r="AE26" s="37"/>
    </row>
    <row r="27" spans="1:31" s="8" customFormat="1" ht="71.25" customHeight="1">
      <c r="A27" s="113"/>
      <c r="B27" s="114"/>
      <c r="C27" s="113"/>
      <c r="D27" s="113"/>
      <c r="E27" s="411" t="s">
        <v>43</v>
      </c>
      <c r="F27" s="411"/>
      <c r="G27" s="411"/>
      <c r="H27" s="411"/>
      <c r="I27" s="113"/>
      <c r="J27" s="113"/>
      <c r="K27" s="113"/>
      <c r="L27" s="115"/>
      <c r="S27" s="113"/>
      <c r="T27" s="113"/>
      <c r="U27" s="113"/>
      <c r="V27" s="113"/>
      <c r="W27" s="113"/>
      <c r="X27" s="113"/>
      <c r="Y27" s="113"/>
      <c r="Z27" s="113"/>
      <c r="AA27" s="113"/>
      <c r="AB27" s="113"/>
      <c r="AC27" s="113"/>
      <c r="AD27" s="113"/>
      <c r="AE27" s="113"/>
    </row>
    <row r="28" spans="1:31" s="2" customFormat="1" ht="6.9" customHeight="1">
      <c r="A28" s="37"/>
      <c r="B28" s="42"/>
      <c r="C28" s="37"/>
      <c r="D28" s="37"/>
      <c r="E28" s="37"/>
      <c r="F28" s="37"/>
      <c r="G28" s="37"/>
      <c r="H28" s="37"/>
      <c r="I28" s="37"/>
      <c r="J28" s="37"/>
      <c r="K28" s="37"/>
      <c r="L28" s="110"/>
      <c r="S28" s="37"/>
      <c r="T28" s="37"/>
      <c r="U28" s="37"/>
      <c r="V28" s="37"/>
      <c r="W28" s="37"/>
      <c r="X28" s="37"/>
      <c r="Y28" s="37"/>
      <c r="Z28" s="37"/>
      <c r="AA28" s="37"/>
      <c r="AB28" s="37"/>
      <c r="AC28" s="37"/>
      <c r="AD28" s="37"/>
      <c r="AE28" s="37"/>
    </row>
    <row r="29" spans="1:31" s="2" customFormat="1" ht="6.9" customHeight="1">
      <c r="A29" s="37"/>
      <c r="B29" s="42"/>
      <c r="C29" s="37"/>
      <c r="D29" s="116"/>
      <c r="E29" s="116"/>
      <c r="F29" s="116"/>
      <c r="G29" s="116"/>
      <c r="H29" s="116"/>
      <c r="I29" s="116"/>
      <c r="J29" s="116"/>
      <c r="K29" s="116"/>
      <c r="L29" s="110"/>
      <c r="S29" s="37"/>
      <c r="T29" s="37"/>
      <c r="U29" s="37"/>
      <c r="V29" s="37"/>
      <c r="W29" s="37"/>
      <c r="X29" s="37"/>
      <c r="Y29" s="37"/>
      <c r="Z29" s="37"/>
      <c r="AA29" s="37"/>
      <c r="AB29" s="37"/>
      <c r="AC29" s="37"/>
      <c r="AD29" s="37"/>
      <c r="AE29" s="37"/>
    </row>
    <row r="30" spans="1:31" s="2" customFormat="1" ht="25.35" customHeight="1">
      <c r="A30" s="37"/>
      <c r="B30" s="42"/>
      <c r="C30" s="37"/>
      <c r="D30" s="117" t="s">
        <v>44</v>
      </c>
      <c r="E30" s="37"/>
      <c r="F30" s="37"/>
      <c r="G30" s="37"/>
      <c r="H30" s="37"/>
      <c r="I30" s="37"/>
      <c r="J30" s="118">
        <f>ROUND(J85, 2)</f>
        <v>0</v>
      </c>
      <c r="K30" s="37"/>
      <c r="L30" s="110"/>
      <c r="S30" s="37"/>
      <c r="T30" s="37"/>
      <c r="U30" s="37"/>
      <c r="V30" s="37"/>
      <c r="W30" s="37"/>
      <c r="X30" s="37"/>
      <c r="Y30" s="37"/>
      <c r="Z30" s="37"/>
      <c r="AA30" s="37"/>
      <c r="AB30" s="37"/>
      <c r="AC30" s="37"/>
      <c r="AD30" s="37"/>
      <c r="AE30" s="37"/>
    </row>
    <row r="31" spans="1:31" s="2" customFormat="1" ht="6.9" customHeight="1">
      <c r="A31" s="37"/>
      <c r="B31" s="42"/>
      <c r="C31" s="37"/>
      <c r="D31" s="116"/>
      <c r="E31" s="116"/>
      <c r="F31" s="116"/>
      <c r="G31" s="116"/>
      <c r="H31" s="116"/>
      <c r="I31" s="116"/>
      <c r="J31" s="116"/>
      <c r="K31" s="116"/>
      <c r="L31" s="110"/>
      <c r="S31" s="37"/>
      <c r="T31" s="37"/>
      <c r="U31" s="37"/>
      <c r="V31" s="37"/>
      <c r="W31" s="37"/>
      <c r="X31" s="37"/>
      <c r="Y31" s="37"/>
      <c r="Z31" s="37"/>
      <c r="AA31" s="37"/>
      <c r="AB31" s="37"/>
      <c r="AC31" s="37"/>
      <c r="AD31" s="37"/>
      <c r="AE31" s="37"/>
    </row>
    <row r="32" spans="1:31" s="2" customFormat="1" ht="14.4" customHeight="1">
      <c r="A32" s="37"/>
      <c r="B32" s="42"/>
      <c r="C32" s="37"/>
      <c r="D32" s="37"/>
      <c r="E32" s="37"/>
      <c r="F32" s="119" t="s">
        <v>46</v>
      </c>
      <c r="G32" s="37"/>
      <c r="H32" s="37"/>
      <c r="I32" s="119" t="s">
        <v>45</v>
      </c>
      <c r="J32" s="119" t="s">
        <v>47</v>
      </c>
      <c r="K32" s="37"/>
      <c r="L32" s="110"/>
      <c r="S32" s="37"/>
      <c r="T32" s="37"/>
      <c r="U32" s="37"/>
      <c r="V32" s="37"/>
      <c r="W32" s="37"/>
      <c r="X32" s="37"/>
      <c r="Y32" s="37"/>
      <c r="Z32" s="37"/>
      <c r="AA32" s="37"/>
      <c r="AB32" s="37"/>
      <c r="AC32" s="37"/>
      <c r="AD32" s="37"/>
      <c r="AE32" s="37"/>
    </row>
    <row r="33" spans="1:31" s="2" customFormat="1" ht="14.4" customHeight="1">
      <c r="A33" s="37"/>
      <c r="B33" s="42"/>
      <c r="C33" s="37"/>
      <c r="D33" s="120" t="s">
        <v>48</v>
      </c>
      <c r="E33" s="109" t="s">
        <v>49</v>
      </c>
      <c r="F33" s="121">
        <f>ROUND((SUM(BE85:BE133)),  2)</f>
        <v>0</v>
      </c>
      <c r="G33" s="37"/>
      <c r="H33" s="37"/>
      <c r="I33" s="122">
        <v>0.21</v>
      </c>
      <c r="J33" s="121">
        <f>ROUND(((SUM(BE85:BE133))*I33),  2)</f>
        <v>0</v>
      </c>
      <c r="K33" s="37"/>
      <c r="L33" s="110"/>
      <c r="S33" s="37"/>
      <c r="T33" s="37"/>
      <c r="U33" s="37"/>
      <c r="V33" s="37"/>
      <c r="W33" s="37"/>
      <c r="X33" s="37"/>
      <c r="Y33" s="37"/>
      <c r="Z33" s="37"/>
      <c r="AA33" s="37"/>
      <c r="AB33" s="37"/>
      <c r="AC33" s="37"/>
      <c r="AD33" s="37"/>
      <c r="AE33" s="37"/>
    </row>
    <row r="34" spans="1:31" s="2" customFormat="1" ht="14.4" customHeight="1">
      <c r="A34" s="37"/>
      <c r="B34" s="42"/>
      <c r="C34" s="37"/>
      <c r="D34" s="37"/>
      <c r="E34" s="109" t="s">
        <v>50</v>
      </c>
      <c r="F34" s="121">
        <f>ROUND((SUM(BF85:BF133)),  2)</f>
        <v>0</v>
      </c>
      <c r="G34" s="37"/>
      <c r="H34" s="37"/>
      <c r="I34" s="122">
        <v>0.12</v>
      </c>
      <c r="J34" s="121">
        <f>ROUND(((SUM(BF85:BF133))*I34),  2)</f>
        <v>0</v>
      </c>
      <c r="K34" s="37"/>
      <c r="L34" s="110"/>
      <c r="S34" s="37"/>
      <c r="T34" s="37"/>
      <c r="U34" s="37"/>
      <c r="V34" s="37"/>
      <c r="W34" s="37"/>
      <c r="X34" s="37"/>
      <c r="Y34" s="37"/>
      <c r="Z34" s="37"/>
      <c r="AA34" s="37"/>
      <c r="AB34" s="37"/>
      <c r="AC34" s="37"/>
      <c r="AD34" s="37"/>
      <c r="AE34" s="37"/>
    </row>
    <row r="35" spans="1:31" s="2" customFormat="1" ht="14.4" hidden="1" customHeight="1">
      <c r="A35" s="37"/>
      <c r="B35" s="42"/>
      <c r="C35" s="37"/>
      <c r="D35" s="37"/>
      <c r="E35" s="109" t="s">
        <v>51</v>
      </c>
      <c r="F35" s="121">
        <f>ROUND((SUM(BG85:BG133)),  2)</f>
        <v>0</v>
      </c>
      <c r="G35" s="37"/>
      <c r="H35" s="37"/>
      <c r="I35" s="122">
        <v>0.21</v>
      </c>
      <c r="J35" s="121">
        <f>0</f>
        <v>0</v>
      </c>
      <c r="K35" s="37"/>
      <c r="L35" s="110"/>
      <c r="S35" s="37"/>
      <c r="T35" s="37"/>
      <c r="U35" s="37"/>
      <c r="V35" s="37"/>
      <c r="W35" s="37"/>
      <c r="X35" s="37"/>
      <c r="Y35" s="37"/>
      <c r="Z35" s="37"/>
      <c r="AA35" s="37"/>
      <c r="AB35" s="37"/>
      <c r="AC35" s="37"/>
      <c r="AD35" s="37"/>
      <c r="AE35" s="37"/>
    </row>
    <row r="36" spans="1:31" s="2" customFormat="1" ht="14.4" hidden="1" customHeight="1">
      <c r="A36" s="37"/>
      <c r="B36" s="42"/>
      <c r="C36" s="37"/>
      <c r="D36" s="37"/>
      <c r="E36" s="109" t="s">
        <v>52</v>
      </c>
      <c r="F36" s="121">
        <f>ROUND((SUM(BH85:BH133)),  2)</f>
        <v>0</v>
      </c>
      <c r="G36" s="37"/>
      <c r="H36" s="37"/>
      <c r="I36" s="122">
        <v>0.12</v>
      </c>
      <c r="J36" s="121">
        <f>0</f>
        <v>0</v>
      </c>
      <c r="K36" s="37"/>
      <c r="L36" s="110"/>
      <c r="S36" s="37"/>
      <c r="T36" s="37"/>
      <c r="U36" s="37"/>
      <c r="V36" s="37"/>
      <c r="W36" s="37"/>
      <c r="X36" s="37"/>
      <c r="Y36" s="37"/>
      <c r="Z36" s="37"/>
      <c r="AA36" s="37"/>
      <c r="AB36" s="37"/>
      <c r="AC36" s="37"/>
      <c r="AD36" s="37"/>
      <c r="AE36" s="37"/>
    </row>
    <row r="37" spans="1:31" s="2" customFormat="1" ht="14.4" hidden="1" customHeight="1">
      <c r="A37" s="37"/>
      <c r="B37" s="42"/>
      <c r="C37" s="37"/>
      <c r="D37" s="37"/>
      <c r="E37" s="109" t="s">
        <v>53</v>
      </c>
      <c r="F37" s="121">
        <f>ROUND((SUM(BI85:BI133)),  2)</f>
        <v>0</v>
      </c>
      <c r="G37" s="37"/>
      <c r="H37" s="37"/>
      <c r="I37" s="122">
        <v>0</v>
      </c>
      <c r="J37" s="121">
        <f>0</f>
        <v>0</v>
      </c>
      <c r="K37" s="37"/>
      <c r="L37" s="110"/>
      <c r="S37" s="37"/>
      <c r="T37" s="37"/>
      <c r="U37" s="37"/>
      <c r="V37" s="37"/>
      <c r="W37" s="37"/>
      <c r="X37" s="37"/>
      <c r="Y37" s="37"/>
      <c r="Z37" s="37"/>
      <c r="AA37" s="37"/>
      <c r="AB37" s="37"/>
      <c r="AC37" s="37"/>
      <c r="AD37" s="37"/>
      <c r="AE37" s="37"/>
    </row>
    <row r="38" spans="1:31" s="2" customFormat="1" ht="6.9" customHeight="1">
      <c r="A38" s="37"/>
      <c r="B38" s="42"/>
      <c r="C38" s="37"/>
      <c r="D38" s="37"/>
      <c r="E38" s="37"/>
      <c r="F38" s="37"/>
      <c r="G38" s="37"/>
      <c r="H38" s="37"/>
      <c r="I38" s="37"/>
      <c r="J38" s="37"/>
      <c r="K38" s="37"/>
      <c r="L38" s="110"/>
      <c r="S38" s="37"/>
      <c r="T38" s="37"/>
      <c r="U38" s="37"/>
      <c r="V38" s="37"/>
      <c r="W38" s="37"/>
      <c r="X38" s="37"/>
      <c r="Y38" s="37"/>
      <c r="Z38" s="37"/>
      <c r="AA38" s="37"/>
      <c r="AB38" s="37"/>
      <c r="AC38" s="37"/>
      <c r="AD38" s="37"/>
      <c r="AE38" s="37"/>
    </row>
    <row r="39" spans="1:31" s="2" customFormat="1" ht="25.35" customHeight="1">
      <c r="A39" s="37"/>
      <c r="B39" s="42"/>
      <c r="C39" s="123"/>
      <c r="D39" s="124" t="s">
        <v>54</v>
      </c>
      <c r="E39" s="125"/>
      <c r="F39" s="125"/>
      <c r="G39" s="126" t="s">
        <v>55</v>
      </c>
      <c r="H39" s="127" t="s">
        <v>56</v>
      </c>
      <c r="I39" s="125"/>
      <c r="J39" s="128">
        <f>SUM(J30:J37)</f>
        <v>0</v>
      </c>
      <c r="K39" s="129"/>
      <c r="L39" s="110"/>
      <c r="S39" s="37"/>
      <c r="T39" s="37"/>
      <c r="U39" s="37"/>
      <c r="V39" s="37"/>
      <c r="W39" s="37"/>
      <c r="X39" s="37"/>
      <c r="Y39" s="37"/>
      <c r="Z39" s="37"/>
      <c r="AA39" s="37"/>
      <c r="AB39" s="37"/>
      <c r="AC39" s="37"/>
      <c r="AD39" s="37"/>
      <c r="AE39" s="37"/>
    </row>
    <row r="40" spans="1:31" s="2" customFormat="1" ht="14.4" customHeight="1">
      <c r="A40" s="37"/>
      <c r="B40" s="130"/>
      <c r="C40" s="131"/>
      <c r="D40" s="131"/>
      <c r="E40" s="131"/>
      <c r="F40" s="131"/>
      <c r="G40" s="131"/>
      <c r="H40" s="131"/>
      <c r="I40" s="131"/>
      <c r="J40" s="131"/>
      <c r="K40" s="131"/>
      <c r="L40" s="110"/>
      <c r="S40" s="37"/>
      <c r="T40" s="37"/>
      <c r="U40" s="37"/>
      <c r="V40" s="37"/>
      <c r="W40" s="37"/>
      <c r="X40" s="37"/>
      <c r="Y40" s="37"/>
      <c r="Z40" s="37"/>
      <c r="AA40" s="37"/>
      <c r="AB40" s="37"/>
      <c r="AC40" s="37"/>
      <c r="AD40" s="37"/>
      <c r="AE40" s="37"/>
    </row>
    <row r="44" spans="1:31" s="2" customFormat="1" ht="6.9" customHeight="1">
      <c r="A44" s="37"/>
      <c r="B44" s="132"/>
      <c r="C44" s="133"/>
      <c r="D44" s="133"/>
      <c r="E44" s="133"/>
      <c r="F44" s="133"/>
      <c r="G44" s="133"/>
      <c r="H44" s="133"/>
      <c r="I44" s="133"/>
      <c r="J44" s="133"/>
      <c r="K44" s="133"/>
      <c r="L44" s="110"/>
      <c r="S44" s="37"/>
      <c r="T44" s="37"/>
      <c r="U44" s="37"/>
      <c r="V44" s="37"/>
      <c r="W44" s="37"/>
      <c r="X44" s="37"/>
      <c r="Y44" s="37"/>
      <c r="Z44" s="37"/>
      <c r="AA44" s="37"/>
      <c r="AB44" s="37"/>
      <c r="AC44" s="37"/>
      <c r="AD44" s="37"/>
      <c r="AE44" s="37"/>
    </row>
    <row r="45" spans="1:31" s="2" customFormat="1" ht="24.9" customHeight="1">
      <c r="A45" s="37"/>
      <c r="B45" s="38"/>
      <c r="C45" s="26" t="s">
        <v>131</v>
      </c>
      <c r="D45" s="39"/>
      <c r="E45" s="39"/>
      <c r="F45" s="39"/>
      <c r="G45" s="39"/>
      <c r="H45" s="39"/>
      <c r="I45" s="39"/>
      <c r="J45" s="39"/>
      <c r="K45" s="39"/>
      <c r="L45" s="110"/>
      <c r="S45" s="37"/>
      <c r="T45" s="37"/>
      <c r="U45" s="37"/>
      <c r="V45" s="37"/>
      <c r="W45" s="37"/>
      <c r="X45" s="37"/>
      <c r="Y45" s="37"/>
      <c r="Z45" s="37"/>
      <c r="AA45" s="37"/>
      <c r="AB45" s="37"/>
      <c r="AC45" s="37"/>
      <c r="AD45" s="37"/>
      <c r="AE45" s="37"/>
    </row>
    <row r="46" spans="1:31" s="2" customFormat="1" ht="6.9" customHeight="1">
      <c r="A46" s="37"/>
      <c r="B46" s="38"/>
      <c r="C46" s="39"/>
      <c r="D46" s="39"/>
      <c r="E46" s="39"/>
      <c r="F46" s="39"/>
      <c r="G46" s="39"/>
      <c r="H46" s="39"/>
      <c r="I46" s="39"/>
      <c r="J46" s="39"/>
      <c r="K46" s="39"/>
      <c r="L46" s="110"/>
      <c r="S46" s="37"/>
      <c r="T46" s="37"/>
      <c r="U46" s="37"/>
      <c r="V46" s="37"/>
      <c r="W46" s="37"/>
      <c r="X46" s="37"/>
      <c r="Y46" s="37"/>
      <c r="Z46" s="37"/>
      <c r="AA46" s="37"/>
      <c r="AB46" s="37"/>
      <c r="AC46" s="37"/>
      <c r="AD46" s="37"/>
      <c r="AE46" s="37"/>
    </row>
    <row r="47" spans="1:31" s="2" customFormat="1" ht="12" customHeight="1">
      <c r="A47" s="37"/>
      <c r="B47" s="38"/>
      <c r="C47" s="32" t="s">
        <v>16</v>
      </c>
      <c r="D47" s="39"/>
      <c r="E47" s="39"/>
      <c r="F47" s="39"/>
      <c r="G47" s="39"/>
      <c r="H47" s="39"/>
      <c r="I47" s="39"/>
      <c r="J47" s="39"/>
      <c r="K47" s="39"/>
      <c r="L47" s="110"/>
      <c r="S47" s="37"/>
      <c r="T47" s="37"/>
      <c r="U47" s="37"/>
      <c r="V47" s="37"/>
      <c r="W47" s="37"/>
      <c r="X47" s="37"/>
      <c r="Y47" s="37"/>
      <c r="Z47" s="37"/>
      <c r="AA47" s="37"/>
      <c r="AB47" s="37"/>
      <c r="AC47" s="37"/>
      <c r="AD47" s="37"/>
      <c r="AE47" s="37"/>
    </row>
    <row r="48" spans="1:31" s="2" customFormat="1" ht="26.25" customHeight="1">
      <c r="A48" s="37"/>
      <c r="B48" s="38"/>
      <c r="C48" s="39"/>
      <c r="D48" s="39"/>
      <c r="E48" s="403" t="str">
        <f>E7</f>
        <v>STAVEBNÍ ÚPRAVY A PŘÍSTAVBA ČÁSTI OBJEKTU ZŠ V. HAVLA, PODĚBRADY</v>
      </c>
      <c r="F48" s="404"/>
      <c r="G48" s="404"/>
      <c r="H48" s="404"/>
      <c r="I48" s="39"/>
      <c r="J48" s="39"/>
      <c r="K48" s="39"/>
      <c r="L48" s="110"/>
      <c r="S48" s="37"/>
      <c r="T48" s="37"/>
      <c r="U48" s="37"/>
      <c r="V48" s="37"/>
      <c r="W48" s="37"/>
      <c r="X48" s="37"/>
      <c r="Y48" s="37"/>
      <c r="Z48" s="37"/>
      <c r="AA48" s="37"/>
      <c r="AB48" s="37"/>
      <c r="AC48" s="37"/>
      <c r="AD48" s="37"/>
      <c r="AE48" s="37"/>
    </row>
    <row r="49" spans="1:47" s="2" customFormat="1" ht="12" customHeight="1">
      <c r="A49" s="37"/>
      <c r="B49" s="38"/>
      <c r="C49" s="32" t="s">
        <v>129</v>
      </c>
      <c r="D49" s="39"/>
      <c r="E49" s="39"/>
      <c r="F49" s="39"/>
      <c r="G49" s="39"/>
      <c r="H49" s="39"/>
      <c r="I49" s="39"/>
      <c r="J49" s="39"/>
      <c r="K49" s="39"/>
      <c r="L49" s="110"/>
      <c r="S49" s="37"/>
      <c r="T49" s="37"/>
      <c r="U49" s="37"/>
      <c r="V49" s="37"/>
      <c r="W49" s="37"/>
      <c r="X49" s="37"/>
      <c r="Y49" s="37"/>
      <c r="Z49" s="37"/>
      <c r="AA49" s="37"/>
      <c r="AB49" s="37"/>
      <c r="AC49" s="37"/>
      <c r="AD49" s="37"/>
      <c r="AE49" s="37"/>
    </row>
    <row r="50" spans="1:47" s="2" customFormat="1" ht="16.5" customHeight="1">
      <c r="A50" s="37"/>
      <c r="B50" s="38"/>
      <c r="C50" s="39"/>
      <c r="D50" s="39"/>
      <c r="E50" s="391" t="str">
        <f>E9</f>
        <v>F - Vzduchotechnika</v>
      </c>
      <c r="F50" s="402"/>
      <c r="G50" s="402"/>
      <c r="H50" s="402"/>
      <c r="I50" s="39"/>
      <c r="J50" s="39"/>
      <c r="K50" s="39"/>
      <c r="L50" s="110"/>
      <c r="S50" s="37"/>
      <c r="T50" s="37"/>
      <c r="U50" s="37"/>
      <c r="V50" s="37"/>
      <c r="W50" s="37"/>
      <c r="X50" s="37"/>
      <c r="Y50" s="37"/>
      <c r="Z50" s="37"/>
      <c r="AA50" s="37"/>
      <c r="AB50" s="37"/>
      <c r="AC50" s="37"/>
      <c r="AD50" s="37"/>
      <c r="AE50" s="37"/>
    </row>
    <row r="51" spans="1:47" s="2" customFormat="1" ht="6.9" customHeight="1">
      <c r="A51" s="37"/>
      <c r="B51" s="38"/>
      <c r="C51" s="39"/>
      <c r="D51" s="39"/>
      <c r="E51" s="39"/>
      <c r="F51" s="39"/>
      <c r="G51" s="39"/>
      <c r="H51" s="39"/>
      <c r="I51" s="39"/>
      <c r="J51" s="39"/>
      <c r="K51" s="39"/>
      <c r="L51" s="110"/>
      <c r="S51" s="37"/>
      <c r="T51" s="37"/>
      <c r="U51" s="37"/>
      <c r="V51" s="37"/>
      <c r="W51" s="37"/>
      <c r="X51" s="37"/>
      <c r="Y51" s="37"/>
      <c r="Z51" s="37"/>
      <c r="AA51" s="37"/>
      <c r="AB51" s="37"/>
      <c r="AC51" s="37"/>
      <c r="AD51" s="37"/>
      <c r="AE51" s="37"/>
    </row>
    <row r="52" spans="1:47" s="2" customFormat="1" ht="12" customHeight="1">
      <c r="A52" s="37"/>
      <c r="B52" s="38"/>
      <c r="C52" s="32" t="s">
        <v>21</v>
      </c>
      <c r="D52" s="39"/>
      <c r="E52" s="39"/>
      <c r="F52" s="30" t="str">
        <f>F12</f>
        <v>Poděbrady</v>
      </c>
      <c r="G52" s="39"/>
      <c r="H52" s="39"/>
      <c r="I52" s="32" t="s">
        <v>23</v>
      </c>
      <c r="J52" s="62" t="str">
        <f>IF(J12="","",J12)</f>
        <v>24. 7. 2026</v>
      </c>
      <c r="K52" s="39"/>
      <c r="L52" s="110"/>
      <c r="S52" s="37"/>
      <c r="T52" s="37"/>
      <c r="U52" s="37"/>
      <c r="V52" s="37"/>
      <c r="W52" s="37"/>
      <c r="X52" s="37"/>
      <c r="Y52" s="37"/>
      <c r="Z52" s="37"/>
      <c r="AA52" s="37"/>
      <c r="AB52" s="37"/>
      <c r="AC52" s="37"/>
      <c r="AD52" s="37"/>
      <c r="AE52" s="37"/>
    </row>
    <row r="53" spans="1:47" s="2" customFormat="1" ht="6.9" customHeight="1">
      <c r="A53" s="37"/>
      <c r="B53" s="38"/>
      <c r="C53" s="39"/>
      <c r="D53" s="39"/>
      <c r="E53" s="39"/>
      <c r="F53" s="39"/>
      <c r="G53" s="39"/>
      <c r="H53" s="39"/>
      <c r="I53" s="39"/>
      <c r="J53" s="39"/>
      <c r="K53" s="39"/>
      <c r="L53" s="110"/>
      <c r="S53" s="37"/>
      <c r="T53" s="37"/>
      <c r="U53" s="37"/>
      <c r="V53" s="37"/>
      <c r="W53" s="37"/>
      <c r="X53" s="37"/>
      <c r="Y53" s="37"/>
      <c r="Z53" s="37"/>
      <c r="AA53" s="37"/>
      <c r="AB53" s="37"/>
      <c r="AC53" s="37"/>
      <c r="AD53" s="37"/>
      <c r="AE53" s="37"/>
    </row>
    <row r="54" spans="1:47" s="2" customFormat="1" ht="40.049999999999997" customHeight="1">
      <c r="A54" s="37"/>
      <c r="B54" s="38"/>
      <c r="C54" s="32" t="s">
        <v>25</v>
      </c>
      <c r="D54" s="39"/>
      <c r="E54" s="39"/>
      <c r="F54" s="30" t="str">
        <f>E15</f>
        <v>MĚSTO PODĚBRADY, JIŘÍHO NÁMĚSTÍ 20/1</v>
      </c>
      <c r="G54" s="39"/>
      <c r="H54" s="39"/>
      <c r="I54" s="32" t="s">
        <v>33</v>
      </c>
      <c r="J54" s="35" t="str">
        <f>E21</f>
        <v>AZ PROJECT spol. s r.o., Plynárenská 830, Kolín</v>
      </c>
      <c r="K54" s="39"/>
      <c r="L54" s="110"/>
      <c r="S54" s="37"/>
      <c r="T54" s="37"/>
      <c r="U54" s="37"/>
      <c r="V54" s="37"/>
      <c r="W54" s="37"/>
      <c r="X54" s="37"/>
      <c r="Y54" s="37"/>
      <c r="Z54" s="37"/>
      <c r="AA54" s="37"/>
      <c r="AB54" s="37"/>
      <c r="AC54" s="37"/>
      <c r="AD54" s="37"/>
      <c r="AE54" s="37"/>
    </row>
    <row r="55" spans="1:47" s="2" customFormat="1" ht="15.15" customHeight="1">
      <c r="A55" s="37"/>
      <c r="B55" s="38"/>
      <c r="C55" s="32" t="s">
        <v>31</v>
      </c>
      <c r="D55" s="39"/>
      <c r="E55" s="39"/>
      <c r="F55" s="30" t="str">
        <f>IF(E18="","",E18)</f>
        <v>Vyplň údaj</v>
      </c>
      <c r="G55" s="39"/>
      <c r="H55" s="39"/>
      <c r="I55" s="32" t="s">
        <v>38</v>
      </c>
      <c r="J55" s="35" t="str">
        <f>E24</f>
        <v>Ing. Luboš Michalec</v>
      </c>
      <c r="K55" s="39"/>
      <c r="L55" s="110"/>
      <c r="S55" s="37"/>
      <c r="T55" s="37"/>
      <c r="U55" s="37"/>
      <c r="V55" s="37"/>
      <c r="W55" s="37"/>
      <c r="X55" s="37"/>
      <c r="Y55" s="37"/>
      <c r="Z55" s="37"/>
      <c r="AA55" s="37"/>
      <c r="AB55" s="37"/>
      <c r="AC55" s="37"/>
      <c r="AD55" s="37"/>
      <c r="AE55" s="37"/>
    </row>
    <row r="56" spans="1:47" s="2" customFormat="1" ht="10.35" customHeight="1">
      <c r="A56" s="37"/>
      <c r="B56" s="38"/>
      <c r="C56" s="39"/>
      <c r="D56" s="39"/>
      <c r="E56" s="39"/>
      <c r="F56" s="39"/>
      <c r="G56" s="39"/>
      <c r="H56" s="39"/>
      <c r="I56" s="39"/>
      <c r="J56" s="39"/>
      <c r="K56" s="39"/>
      <c r="L56" s="110"/>
      <c r="S56" s="37"/>
      <c r="T56" s="37"/>
      <c r="U56" s="37"/>
      <c r="V56" s="37"/>
      <c r="W56" s="37"/>
      <c r="X56" s="37"/>
      <c r="Y56" s="37"/>
      <c r="Z56" s="37"/>
      <c r="AA56" s="37"/>
      <c r="AB56" s="37"/>
      <c r="AC56" s="37"/>
      <c r="AD56" s="37"/>
      <c r="AE56" s="37"/>
    </row>
    <row r="57" spans="1:47" s="2" customFormat="1" ht="29.25" customHeight="1">
      <c r="A57" s="37"/>
      <c r="B57" s="38"/>
      <c r="C57" s="134" t="s">
        <v>132</v>
      </c>
      <c r="D57" s="135"/>
      <c r="E57" s="135"/>
      <c r="F57" s="135"/>
      <c r="G57" s="135"/>
      <c r="H57" s="135"/>
      <c r="I57" s="135"/>
      <c r="J57" s="136" t="s">
        <v>133</v>
      </c>
      <c r="K57" s="135"/>
      <c r="L57" s="110"/>
      <c r="S57" s="37"/>
      <c r="T57" s="37"/>
      <c r="U57" s="37"/>
      <c r="V57" s="37"/>
      <c r="W57" s="37"/>
      <c r="X57" s="37"/>
      <c r="Y57" s="37"/>
      <c r="Z57" s="37"/>
      <c r="AA57" s="37"/>
      <c r="AB57" s="37"/>
      <c r="AC57" s="37"/>
      <c r="AD57" s="37"/>
      <c r="AE57" s="37"/>
    </row>
    <row r="58" spans="1:47" s="2" customFormat="1" ht="10.35" customHeight="1">
      <c r="A58" s="37"/>
      <c r="B58" s="38"/>
      <c r="C58" s="39"/>
      <c r="D58" s="39"/>
      <c r="E58" s="39"/>
      <c r="F58" s="39"/>
      <c r="G58" s="39"/>
      <c r="H58" s="39"/>
      <c r="I58" s="39"/>
      <c r="J58" s="39"/>
      <c r="K58" s="39"/>
      <c r="L58" s="110"/>
      <c r="S58" s="37"/>
      <c r="T58" s="37"/>
      <c r="U58" s="37"/>
      <c r="V58" s="37"/>
      <c r="W58" s="37"/>
      <c r="X58" s="37"/>
      <c r="Y58" s="37"/>
      <c r="Z58" s="37"/>
      <c r="AA58" s="37"/>
      <c r="AB58" s="37"/>
      <c r="AC58" s="37"/>
      <c r="AD58" s="37"/>
      <c r="AE58" s="37"/>
    </row>
    <row r="59" spans="1:47" s="2" customFormat="1" ht="22.8" customHeight="1">
      <c r="A59" s="37"/>
      <c r="B59" s="38"/>
      <c r="C59" s="137" t="s">
        <v>76</v>
      </c>
      <c r="D59" s="39"/>
      <c r="E59" s="39"/>
      <c r="F59" s="39"/>
      <c r="G59" s="39"/>
      <c r="H59" s="39"/>
      <c r="I59" s="39"/>
      <c r="J59" s="80">
        <f>J85</f>
        <v>0</v>
      </c>
      <c r="K59" s="39"/>
      <c r="L59" s="110"/>
      <c r="S59" s="37"/>
      <c r="T59" s="37"/>
      <c r="U59" s="37"/>
      <c r="V59" s="37"/>
      <c r="W59" s="37"/>
      <c r="X59" s="37"/>
      <c r="Y59" s="37"/>
      <c r="Z59" s="37"/>
      <c r="AA59" s="37"/>
      <c r="AB59" s="37"/>
      <c r="AC59" s="37"/>
      <c r="AD59" s="37"/>
      <c r="AE59" s="37"/>
      <c r="AU59" s="20" t="s">
        <v>134</v>
      </c>
    </row>
    <row r="60" spans="1:47" s="9" customFormat="1" ht="24.9" customHeight="1">
      <c r="B60" s="138"/>
      <c r="C60" s="139"/>
      <c r="D60" s="140" t="s">
        <v>2058</v>
      </c>
      <c r="E60" s="141"/>
      <c r="F60" s="141"/>
      <c r="G60" s="141"/>
      <c r="H60" s="141"/>
      <c r="I60" s="141"/>
      <c r="J60" s="142">
        <f>J86</f>
        <v>0</v>
      </c>
      <c r="K60" s="139"/>
      <c r="L60" s="143"/>
    </row>
    <row r="61" spans="1:47" s="10" customFormat="1" ht="19.95" customHeight="1">
      <c r="B61" s="144"/>
      <c r="C61" s="145"/>
      <c r="D61" s="146" t="s">
        <v>2059</v>
      </c>
      <c r="E61" s="147"/>
      <c r="F61" s="147"/>
      <c r="G61" s="147"/>
      <c r="H61" s="147"/>
      <c r="I61" s="147"/>
      <c r="J61" s="148">
        <f>J87</f>
        <v>0</v>
      </c>
      <c r="K61" s="145"/>
      <c r="L61" s="149"/>
    </row>
    <row r="62" spans="1:47" s="10" customFormat="1" ht="19.95" customHeight="1">
      <c r="B62" s="144"/>
      <c r="C62" s="145"/>
      <c r="D62" s="146" t="s">
        <v>2060</v>
      </c>
      <c r="E62" s="147"/>
      <c r="F62" s="147"/>
      <c r="G62" s="147"/>
      <c r="H62" s="147"/>
      <c r="I62" s="147"/>
      <c r="J62" s="148">
        <f>J111</f>
        <v>0</v>
      </c>
      <c r="K62" s="145"/>
      <c r="L62" s="149"/>
    </row>
    <row r="63" spans="1:47" s="10" customFormat="1" ht="19.95" customHeight="1">
      <c r="B63" s="144"/>
      <c r="C63" s="145"/>
      <c r="D63" s="146" t="s">
        <v>2061</v>
      </c>
      <c r="E63" s="147"/>
      <c r="F63" s="147"/>
      <c r="G63" s="147"/>
      <c r="H63" s="147"/>
      <c r="I63" s="147"/>
      <c r="J63" s="148">
        <f>J119</f>
        <v>0</v>
      </c>
      <c r="K63" s="145"/>
      <c r="L63" s="149"/>
    </row>
    <row r="64" spans="1:47" s="10" customFormat="1" ht="19.95" customHeight="1">
      <c r="B64" s="144"/>
      <c r="C64" s="145"/>
      <c r="D64" s="146" t="s">
        <v>2062</v>
      </c>
      <c r="E64" s="147"/>
      <c r="F64" s="147"/>
      <c r="G64" s="147"/>
      <c r="H64" s="147"/>
      <c r="I64" s="147"/>
      <c r="J64" s="148">
        <f>J122</f>
        <v>0</v>
      </c>
      <c r="K64" s="145"/>
      <c r="L64" s="149"/>
    </row>
    <row r="65" spans="1:31" s="10" customFormat="1" ht="19.95" customHeight="1">
      <c r="B65" s="144"/>
      <c r="C65" s="145"/>
      <c r="D65" s="146" t="s">
        <v>2063</v>
      </c>
      <c r="E65" s="147"/>
      <c r="F65" s="147"/>
      <c r="G65" s="147"/>
      <c r="H65" s="147"/>
      <c r="I65" s="147"/>
      <c r="J65" s="148">
        <f>J128</f>
        <v>0</v>
      </c>
      <c r="K65" s="145"/>
      <c r="L65" s="149"/>
    </row>
    <row r="66" spans="1:31" s="2" customFormat="1" ht="21.75" customHeight="1">
      <c r="A66" s="37"/>
      <c r="B66" s="38"/>
      <c r="C66" s="39"/>
      <c r="D66" s="39"/>
      <c r="E66" s="39"/>
      <c r="F66" s="39"/>
      <c r="G66" s="39"/>
      <c r="H66" s="39"/>
      <c r="I66" s="39"/>
      <c r="J66" s="39"/>
      <c r="K66" s="39"/>
      <c r="L66" s="110"/>
      <c r="S66" s="37"/>
      <c r="T66" s="37"/>
      <c r="U66" s="37"/>
      <c r="V66" s="37"/>
      <c r="W66" s="37"/>
      <c r="X66" s="37"/>
      <c r="Y66" s="37"/>
      <c r="Z66" s="37"/>
      <c r="AA66" s="37"/>
      <c r="AB66" s="37"/>
      <c r="AC66" s="37"/>
      <c r="AD66" s="37"/>
      <c r="AE66" s="37"/>
    </row>
    <row r="67" spans="1:31" s="2" customFormat="1" ht="6.9" customHeight="1">
      <c r="A67" s="37"/>
      <c r="B67" s="50"/>
      <c r="C67" s="51"/>
      <c r="D67" s="51"/>
      <c r="E67" s="51"/>
      <c r="F67" s="51"/>
      <c r="G67" s="51"/>
      <c r="H67" s="51"/>
      <c r="I67" s="51"/>
      <c r="J67" s="51"/>
      <c r="K67" s="51"/>
      <c r="L67" s="110"/>
      <c r="S67" s="37"/>
      <c r="T67" s="37"/>
      <c r="U67" s="37"/>
      <c r="V67" s="37"/>
      <c r="W67" s="37"/>
      <c r="X67" s="37"/>
      <c r="Y67" s="37"/>
      <c r="Z67" s="37"/>
      <c r="AA67" s="37"/>
      <c r="AB67" s="37"/>
      <c r="AC67" s="37"/>
      <c r="AD67" s="37"/>
      <c r="AE67" s="37"/>
    </row>
    <row r="71" spans="1:31" s="2" customFormat="1" ht="6.9" customHeight="1">
      <c r="A71" s="37"/>
      <c r="B71" s="52"/>
      <c r="C71" s="53"/>
      <c r="D71" s="53"/>
      <c r="E71" s="53"/>
      <c r="F71" s="53"/>
      <c r="G71" s="53"/>
      <c r="H71" s="53"/>
      <c r="I71" s="53"/>
      <c r="J71" s="53"/>
      <c r="K71" s="53"/>
      <c r="L71" s="110"/>
      <c r="S71" s="37"/>
      <c r="T71" s="37"/>
      <c r="U71" s="37"/>
      <c r="V71" s="37"/>
      <c r="W71" s="37"/>
      <c r="X71" s="37"/>
      <c r="Y71" s="37"/>
      <c r="Z71" s="37"/>
      <c r="AA71" s="37"/>
      <c r="AB71" s="37"/>
      <c r="AC71" s="37"/>
      <c r="AD71" s="37"/>
      <c r="AE71" s="37"/>
    </row>
    <row r="72" spans="1:31" s="2" customFormat="1" ht="24.9" customHeight="1">
      <c r="A72" s="37"/>
      <c r="B72" s="38"/>
      <c r="C72" s="26" t="s">
        <v>159</v>
      </c>
      <c r="D72" s="39"/>
      <c r="E72" s="39"/>
      <c r="F72" s="39"/>
      <c r="G72" s="39"/>
      <c r="H72" s="39"/>
      <c r="I72" s="39"/>
      <c r="J72" s="39"/>
      <c r="K72" s="39"/>
      <c r="L72" s="110"/>
      <c r="S72" s="37"/>
      <c r="T72" s="37"/>
      <c r="U72" s="37"/>
      <c r="V72" s="37"/>
      <c r="W72" s="37"/>
      <c r="X72" s="37"/>
      <c r="Y72" s="37"/>
      <c r="Z72" s="37"/>
      <c r="AA72" s="37"/>
      <c r="AB72" s="37"/>
      <c r="AC72" s="37"/>
      <c r="AD72" s="37"/>
      <c r="AE72" s="37"/>
    </row>
    <row r="73" spans="1:31" s="2" customFormat="1" ht="6.9" customHeight="1">
      <c r="A73" s="37"/>
      <c r="B73" s="38"/>
      <c r="C73" s="39"/>
      <c r="D73" s="39"/>
      <c r="E73" s="39"/>
      <c r="F73" s="39"/>
      <c r="G73" s="39"/>
      <c r="H73" s="39"/>
      <c r="I73" s="39"/>
      <c r="J73" s="39"/>
      <c r="K73" s="39"/>
      <c r="L73" s="110"/>
      <c r="S73" s="37"/>
      <c r="T73" s="37"/>
      <c r="U73" s="37"/>
      <c r="V73" s="37"/>
      <c r="W73" s="37"/>
      <c r="X73" s="37"/>
      <c r="Y73" s="37"/>
      <c r="Z73" s="37"/>
      <c r="AA73" s="37"/>
      <c r="AB73" s="37"/>
      <c r="AC73" s="37"/>
      <c r="AD73" s="37"/>
      <c r="AE73" s="37"/>
    </row>
    <row r="74" spans="1:31" s="2" customFormat="1" ht="12" customHeight="1">
      <c r="A74" s="37"/>
      <c r="B74" s="38"/>
      <c r="C74" s="32" t="s">
        <v>16</v>
      </c>
      <c r="D74" s="39"/>
      <c r="E74" s="39"/>
      <c r="F74" s="39"/>
      <c r="G74" s="39"/>
      <c r="H74" s="39"/>
      <c r="I74" s="39"/>
      <c r="J74" s="39"/>
      <c r="K74" s="39"/>
      <c r="L74" s="110"/>
      <c r="S74" s="37"/>
      <c r="T74" s="37"/>
      <c r="U74" s="37"/>
      <c r="V74" s="37"/>
      <c r="W74" s="37"/>
      <c r="X74" s="37"/>
      <c r="Y74" s="37"/>
      <c r="Z74" s="37"/>
      <c r="AA74" s="37"/>
      <c r="AB74" s="37"/>
      <c r="AC74" s="37"/>
      <c r="AD74" s="37"/>
      <c r="AE74" s="37"/>
    </row>
    <row r="75" spans="1:31" s="2" customFormat="1" ht="26.25" customHeight="1">
      <c r="A75" s="37"/>
      <c r="B75" s="38"/>
      <c r="C75" s="39"/>
      <c r="D75" s="39"/>
      <c r="E75" s="403" t="str">
        <f>E7</f>
        <v>STAVEBNÍ ÚPRAVY A PŘÍSTAVBA ČÁSTI OBJEKTU ZŠ V. HAVLA, PODĚBRADY</v>
      </c>
      <c r="F75" s="404"/>
      <c r="G75" s="404"/>
      <c r="H75" s="404"/>
      <c r="I75" s="39"/>
      <c r="J75" s="39"/>
      <c r="K75" s="39"/>
      <c r="L75" s="110"/>
      <c r="S75" s="37"/>
      <c r="T75" s="37"/>
      <c r="U75" s="37"/>
      <c r="V75" s="37"/>
      <c r="W75" s="37"/>
      <c r="X75" s="37"/>
      <c r="Y75" s="37"/>
      <c r="Z75" s="37"/>
      <c r="AA75" s="37"/>
      <c r="AB75" s="37"/>
      <c r="AC75" s="37"/>
      <c r="AD75" s="37"/>
      <c r="AE75" s="37"/>
    </row>
    <row r="76" spans="1:31" s="2" customFormat="1" ht="12" customHeight="1">
      <c r="A76" s="37"/>
      <c r="B76" s="38"/>
      <c r="C76" s="32" t="s">
        <v>129</v>
      </c>
      <c r="D76" s="39"/>
      <c r="E76" s="39"/>
      <c r="F76" s="39"/>
      <c r="G76" s="39"/>
      <c r="H76" s="39"/>
      <c r="I76" s="39"/>
      <c r="J76" s="39"/>
      <c r="K76" s="39"/>
      <c r="L76" s="110"/>
      <c r="S76" s="37"/>
      <c r="T76" s="37"/>
      <c r="U76" s="37"/>
      <c r="V76" s="37"/>
      <c r="W76" s="37"/>
      <c r="X76" s="37"/>
      <c r="Y76" s="37"/>
      <c r="Z76" s="37"/>
      <c r="AA76" s="37"/>
      <c r="AB76" s="37"/>
      <c r="AC76" s="37"/>
      <c r="AD76" s="37"/>
      <c r="AE76" s="37"/>
    </row>
    <row r="77" spans="1:31" s="2" customFormat="1" ht="16.5" customHeight="1">
      <c r="A77" s="37"/>
      <c r="B77" s="38"/>
      <c r="C77" s="39"/>
      <c r="D77" s="39"/>
      <c r="E77" s="391" t="str">
        <f>E9</f>
        <v>F - Vzduchotechnika</v>
      </c>
      <c r="F77" s="402"/>
      <c r="G77" s="402"/>
      <c r="H77" s="402"/>
      <c r="I77" s="39"/>
      <c r="J77" s="39"/>
      <c r="K77" s="39"/>
      <c r="L77" s="110"/>
      <c r="S77" s="37"/>
      <c r="T77" s="37"/>
      <c r="U77" s="37"/>
      <c r="V77" s="37"/>
      <c r="W77" s="37"/>
      <c r="X77" s="37"/>
      <c r="Y77" s="37"/>
      <c r="Z77" s="37"/>
      <c r="AA77" s="37"/>
      <c r="AB77" s="37"/>
      <c r="AC77" s="37"/>
      <c r="AD77" s="37"/>
      <c r="AE77" s="37"/>
    </row>
    <row r="78" spans="1:31" s="2" customFormat="1" ht="6.9" customHeight="1">
      <c r="A78" s="37"/>
      <c r="B78" s="38"/>
      <c r="C78" s="39"/>
      <c r="D78" s="39"/>
      <c r="E78" s="39"/>
      <c r="F78" s="39"/>
      <c r="G78" s="39"/>
      <c r="H78" s="39"/>
      <c r="I78" s="39"/>
      <c r="J78" s="39"/>
      <c r="K78" s="39"/>
      <c r="L78" s="110"/>
      <c r="S78" s="37"/>
      <c r="T78" s="37"/>
      <c r="U78" s="37"/>
      <c r="V78" s="37"/>
      <c r="W78" s="37"/>
      <c r="X78" s="37"/>
      <c r="Y78" s="37"/>
      <c r="Z78" s="37"/>
      <c r="AA78" s="37"/>
      <c r="AB78" s="37"/>
      <c r="AC78" s="37"/>
      <c r="AD78" s="37"/>
      <c r="AE78" s="37"/>
    </row>
    <row r="79" spans="1:31" s="2" customFormat="1" ht="12" customHeight="1">
      <c r="A79" s="37"/>
      <c r="B79" s="38"/>
      <c r="C79" s="32" t="s">
        <v>21</v>
      </c>
      <c r="D79" s="39"/>
      <c r="E79" s="39"/>
      <c r="F79" s="30" t="str">
        <f>F12</f>
        <v>Poděbrady</v>
      </c>
      <c r="G79" s="39"/>
      <c r="H79" s="39"/>
      <c r="I79" s="32" t="s">
        <v>23</v>
      </c>
      <c r="J79" s="62" t="str">
        <f>IF(J12="","",J12)</f>
        <v>24. 7. 2026</v>
      </c>
      <c r="K79" s="39"/>
      <c r="L79" s="110"/>
      <c r="S79" s="37"/>
      <c r="T79" s="37"/>
      <c r="U79" s="37"/>
      <c r="V79" s="37"/>
      <c r="W79" s="37"/>
      <c r="X79" s="37"/>
      <c r="Y79" s="37"/>
      <c r="Z79" s="37"/>
      <c r="AA79" s="37"/>
      <c r="AB79" s="37"/>
      <c r="AC79" s="37"/>
      <c r="AD79" s="37"/>
      <c r="AE79" s="37"/>
    </row>
    <row r="80" spans="1:31" s="2" customFormat="1" ht="6.9" customHeight="1">
      <c r="A80" s="37"/>
      <c r="B80" s="38"/>
      <c r="C80" s="39"/>
      <c r="D80" s="39"/>
      <c r="E80" s="39"/>
      <c r="F80" s="39"/>
      <c r="G80" s="39"/>
      <c r="H80" s="39"/>
      <c r="I80" s="39"/>
      <c r="J80" s="39"/>
      <c r="K80" s="39"/>
      <c r="L80" s="110"/>
      <c r="S80" s="37"/>
      <c r="T80" s="37"/>
      <c r="U80" s="37"/>
      <c r="V80" s="37"/>
      <c r="W80" s="37"/>
      <c r="X80" s="37"/>
      <c r="Y80" s="37"/>
      <c r="Z80" s="37"/>
      <c r="AA80" s="37"/>
      <c r="AB80" s="37"/>
      <c r="AC80" s="37"/>
      <c r="AD80" s="37"/>
      <c r="AE80" s="37"/>
    </row>
    <row r="81" spans="1:65" s="2" customFormat="1" ht="40.049999999999997" customHeight="1">
      <c r="A81" s="37"/>
      <c r="B81" s="38"/>
      <c r="C81" s="32" t="s">
        <v>25</v>
      </c>
      <c r="D81" s="39"/>
      <c r="E81" s="39"/>
      <c r="F81" s="30" t="str">
        <f>E15</f>
        <v>MĚSTO PODĚBRADY, JIŘÍHO NÁMĚSTÍ 20/1</v>
      </c>
      <c r="G81" s="39"/>
      <c r="H81" s="39"/>
      <c r="I81" s="32" t="s">
        <v>33</v>
      </c>
      <c r="J81" s="35" t="str">
        <f>E21</f>
        <v>AZ PROJECT spol. s r.o., Plynárenská 830, Kolín</v>
      </c>
      <c r="K81" s="39"/>
      <c r="L81" s="110"/>
      <c r="S81" s="37"/>
      <c r="T81" s="37"/>
      <c r="U81" s="37"/>
      <c r="V81" s="37"/>
      <c r="W81" s="37"/>
      <c r="X81" s="37"/>
      <c r="Y81" s="37"/>
      <c r="Z81" s="37"/>
      <c r="AA81" s="37"/>
      <c r="AB81" s="37"/>
      <c r="AC81" s="37"/>
      <c r="AD81" s="37"/>
      <c r="AE81" s="37"/>
    </row>
    <row r="82" spans="1:65" s="2" customFormat="1" ht="15.15" customHeight="1">
      <c r="A82" s="37"/>
      <c r="B82" s="38"/>
      <c r="C82" s="32" t="s">
        <v>31</v>
      </c>
      <c r="D82" s="39"/>
      <c r="E82" s="39"/>
      <c r="F82" s="30" t="str">
        <f>IF(E18="","",E18)</f>
        <v>Vyplň údaj</v>
      </c>
      <c r="G82" s="39"/>
      <c r="H82" s="39"/>
      <c r="I82" s="32" t="s">
        <v>38</v>
      </c>
      <c r="J82" s="35" t="str">
        <f>E24</f>
        <v>Ing. Luboš Michalec</v>
      </c>
      <c r="K82" s="39"/>
      <c r="L82" s="110"/>
      <c r="S82" s="37"/>
      <c r="T82" s="37"/>
      <c r="U82" s="37"/>
      <c r="V82" s="37"/>
      <c r="W82" s="37"/>
      <c r="X82" s="37"/>
      <c r="Y82" s="37"/>
      <c r="Z82" s="37"/>
      <c r="AA82" s="37"/>
      <c r="AB82" s="37"/>
      <c r="AC82" s="37"/>
      <c r="AD82" s="37"/>
      <c r="AE82" s="37"/>
    </row>
    <row r="83" spans="1:65" s="2" customFormat="1" ht="10.35" customHeight="1">
      <c r="A83" s="37"/>
      <c r="B83" s="38"/>
      <c r="C83" s="39"/>
      <c r="D83" s="39"/>
      <c r="E83" s="39"/>
      <c r="F83" s="39"/>
      <c r="G83" s="39"/>
      <c r="H83" s="39"/>
      <c r="I83" s="39"/>
      <c r="J83" s="39"/>
      <c r="K83" s="39"/>
      <c r="L83" s="110"/>
      <c r="S83" s="37"/>
      <c r="T83" s="37"/>
      <c r="U83" s="37"/>
      <c r="V83" s="37"/>
      <c r="W83" s="37"/>
      <c r="X83" s="37"/>
      <c r="Y83" s="37"/>
      <c r="Z83" s="37"/>
      <c r="AA83" s="37"/>
      <c r="AB83" s="37"/>
      <c r="AC83" s="37"/>
      <c r="AD83" s="37"/>
      <c r="AE83" s="37"/>
    </row>
    <row r="84" spans="1:65" s="11" customFormat="1" ht="29.25" customHeight="1">
      <c r="A84" s="150"/>
      <c r="B84" s="151"/>
      <c r="C84" s="152" t="s">
        <v>160</v>
      </c>
      <c r="D84" s="153" t="s">
        <v>63</v>
      </c>
      <c r="E84" s="153" t="s">
        <v>59</v>
      </c>
      <c r="F84" s="153" t="s">
        <v>60</v>
      </c>
      <c r="G84" s="153" t="s">
        <v>161</v>
      </c>
      <c r="H84" s="153" t="s">
        <v>162</v>
      </c>
      <c r="I84" s="153" t="s">
        <v>163</v>
      </c>
      <c r="J84" s="153" t="s">
        <v>133</v>
      </c>
      <c r="K84" s="154" t="s">
        <v>164</v>
      </c>
      <c r="L84" s="155"/>
      <c r="M84" s="71" t="s">
        <v>19</v>
      </c>
      <c r="N84" s="72" t="s">
        <v>48</v>
      </c>
      <c r="O84" s="72" t="s">
        <v>165</v>
      </c>
      <c r="P84" s="72" t="s">
        <v>166</v>
      </c>
      <c r="Q84" s="72" t="s">
        <v>167</v>
      </c>
      <c r="R84" s="72" t="s">
        <v>168</v>
      </c>
      <c r="S84" s="72" t="s">
        <v>169</v>
      </c>
      <c r="T84" s="73" t="s">
        <v>170</v>
      </c>
      <c r="U84" s="150"/>
      <c r="V84" s="150"/>
      <c r="W84" s="150"/>
      <c r="X84" s="150"/>
      <c r="Y84" s="150"/>
      <c r="Z84" s="150"/>
      <c r="AA84" s="150"/>
      <c r="AB84" s="150"/>
      <c r="AC84" s="150"/>
      <c r="AD84" s="150"/>
      <c r="AE84" s="150"/>
    </row>
    <row r="85" spans="1:65" s="2" customFormat="1" ht="22.8" customHeight="1">
      <c r="A85" s="37"/>
      <c r="B85" s="38"/>
      <c r="C85" s="78" t="s">
        <v>171</v>
      </c>
      <c r="D85" s="39"/>
      <c r="E85" s="39"/>
      <c r="F85" s="39"/>
      <c r="G85" s="39"/>
      <c r="H85" s="39"/>
      <c r="I85" s="39"/>
      <c r="J85" s="156">
        <f>BK85</f>
        <v>0</v>
      </c>
      <c r="K85" s="39"/>
      <c r="L85" s="42"/>
      <c r="M85" s="74"/>
      <c r="N85" s="157"/>
      <c r="O85" s="75"/>
      <c r="P85" s="158">
        <f>P86</f>
        <v>0</v>
      </c>
      <c r="Q85" s="75"/>
      <c r="R85" s="158">
        <f>R86</f>
        <v>0</v>
      </c>
      <c r="S85" s="75"/>
      <c r="T85" s="159">
        <f>T86</f>
        <v>0</v>
      </c>
      <c r="U85" s="37"/>
      <c r="V85" s="37"/>
      <c r="W85" s="37"/>
      <c r="X85" s="37"/>
      <c r="Y85" s="37"/>
      <c r="Z85" s="37"/>
      <c r="AA85" s="37"/>
      <c r="AB85" s="37"/>
      <c r="AC85" s="37"/>
      <c r="AD85" s="37"/>
      <c r="AE85" s="37"/>
      <c r="AT85" s="20" t="s">
        <v>77</v>
      </c>
      <c r="AU85" s="20" t="s">
        <v>134</v>
      </c>
      <c r="BK85" s="160">
        <f>BK86</f>
        <v>0</v>
      </c>
    </row>
    <row r="86" spans="1:65" s="12" customFormat="1" ht="25.95" customHeight="1">
      <c r="B86" s="161"/>
      <c r="C86" s="162"/>
      <c r="D86" s="163" t="s">
        <v>77</v>
      </c>
      <c r="E86" s="164" t="s">
        <v>2064</v>
      </c>
      <c r="F86" s="164" t="s">
        <v>101</v>
      </c>
      <c r="G86" s="162"/>
      <c r="H86" s="162"/>
      <c r="I86" s="165"/>
      <c r="J86" s="166">
        <f>BK86</f>
        <v>0</v>
      </c>
      <c r="K86" s="162"/>
      <c r="L86" s="167"/>
      <c r="M86" s="168"/>
      <c r="N86" s="169"/>
      <c r="O86" s="169"/>
      <c r="P86" s="170">
        <f>P87+P111+P119+P122+P128</f>
        <v>0</v>
      </c>
      <c r="Q86" s="169"/>
      <c r="R86" s="170">
        <f>R87+R111+R119+R122+R128</f>
        <v>0</v>
      </c>
      <c r="S86" s="169"/>
      <c r="T86" s="171">
        <f>T87+T111+T119+T122+T128</f>
        <v>0</v>
      </c>
      <c r="AR86" s="172" t="s">
        <v>88</v>
      </c>
      <c r="AT86" s="173" t="s">
        <v>77</v>
      </c>
      <c r="AU86" s="173" t="s">
        <v>78</v>
      </c>
      <c r="AY86" s="172" t="s">
        <v>174</v>
      </c>
      <c r="BK86" s="174">
        <f>BK87+BK111+BK119+BK122+BK128</f>
        <v>0</v>
      </c>
    </row>
    <row r="87" spans="1:65" s="12" customFormat="1" ht="22.8" customHeight="1">
      <c r="B87" s="161"/>
      <c r="C87" s="162"/>
      <c r="D87" s="163" t="s">
        <v>77</v>
      </c>
      <c r="E87" s="175" t="s">
        <v>2065</v>
      </c>
      <c r="F87" s="175" t="s">
        <v>2066</v>
      </c>
      <c r="G87" s="162"/>
      <c r="H87" s="162"/>
      <c r="I87" s="165"/>
      <c r="J87" s="176">
        <f>BK87</f>
        <v>0</v>
      </c>
      <c r="K87" s="162"/>
      <c r="L87" s="167"/>
      <c r="M87" s="168"/>
      <c r="N87" s="169"/>
      <c r="O87" s="169"/>
      <c r="P87" s="170">
        <f>SUM(P88:P110)</f>
        <v>0</v>
      </c>
      <c r="Q87" s="169"/>
      <c r="R87" s="170">
        <f>SUM(R88:R110)</f>
        <v>0</v>
      </c>
      <c r="S87" s="169"/>
      <c r="T87" s="171">
        <f>SUM(T88:T110)</f>
        <v>0</v>
      </c>
      <c r="AR87" s="172" t="s">
        <v>88</v>
      </c>
      <c r="AT87" s="173" t="s">
        <v>77</v>
      </c>
      <c r="AU87" s="173" t="s">
        <v>86</v>
      </c>
      <c r="AY87" s="172" t="s">
        <v>174</v>
      </c>
      <c r="BK87" s="174">
        <f>SUM(BK88:BK110)</f>
        <v>0</v>
      </c>
    </row>
    <row r="88" spans="1:65" s="2" customFormat="1" ht="361.5" customHeight="1">
      <c r="A88" s="37"/>
      <c r="B88" s="38"/>
      <c r="C88" s="177" t="s">
        <v>86</v>
      </c>
      <c r="D88" s="177" t="s">
        <v>176</v>
      </c>
      <c r="E88" s="178" t="s">
        <v>2067</v>
      </c>
      <c r="F88" s="179" t="s">
        <v>2068</v>
      </c>
      <c r="G88" s="180" t="s">
        <v>989</v>
      </c>
      <c r="H88" s="181">
        <v>1</v>
      </c>
      <c r="I88" s="182"/>
      <c r="J88" s="183">
        <f t="shared" ref="J88:J110" si="0">ROUND(I88*H88,2)</f>
        <v>0</v>
      </c>
      <c r="K88" s="179" t="s">
        <v>19</v>
      </c>
      <c r="L88" s="42"/>
      <c r="M88" s="184" t="s">
        <v>19</v>
      </c>
      <c r="N88" s="185" t="s">
        <v>49</v>
      </c>
      <c r="O88" s="67"/>
      <c r="P88" s="186">
        <f t="shared" ref="P88:P110" si="1">O88*H88</f>
        <v>0</v>
      </c>
      <c r="Q88" s="186">
        <v>0</v>
      </c>
      <c r="R88" s="186">
        <f t="shared" ref="R88:R110" si="2">Q88*H88</f>
        <v>0</v>
      </c>
      <c r="S88" s="186">
        <v>0</v>
      </c>
      <c r="T88" s="187">
        <f t="shared" ref="T88:T110" si="3">S88*H88</f>
        <v>0</v>
      </c>
      <c r="U88" s="37"/>
      <c r="V88" s="37"/>
      <c r="W88" s="37"/>
      <c r="X88" s="37"/>
      <c r="Y88" s="37"/>
      <c r="Z88" s="37"/>
      <c r="AA88" s="37"/>
      <c r="AB88" s="37"/>
      <c r="AC88" s="37"/>
      <c r="AD88" s="37"/>
      <c r="AE88" s="37"/>
      <c r="AR88" s="188" t="s">
        <v>267</v>
      </c>
      <c r="AT88" s="188" t="s">
        <v>176</v>
      </c>
      <c r="AU88" s="188" t="s">
        <v>88</v>
      </c>
      <c r="AY88" s="20" t="s">
        <v>174</v>
      </c>
      <c r="BE88" s="189">
        <f t="shared" ref="BE88:BE110" si="4">IF(N88="základní",J88,0)</f>
        <v>0</v>
      </c>
      <c r="BF88" s="189">
        <f t="shared" ref="BF88:BF110" si="5">IF(N88="snížená",J88,0)</f>
        <v>0</v>
      </c>
      <c r="BG88" s="189">
        <f t="shared" ref="BG88:BG110" si="6">IF(N88="zákl. přenesená",J88,0)</f>
        <v>0</v>
      </c>
      <c r="BH88" s="189">
        <f t="shared" ref="BH88:BH110" si="7">IF(N88="sníž. přenesená",J88,0)</f>
        <v>0</v>
      </c>
      <c r="BI88" s="189">
        <f t="shared" ref="BI88:BI110" si="8">IF(N88="nulová",J88,0)</f>
        <v>0</v>
      </c>
      <c r="BJ88" s="20" t="s">
        <v>86</v>
      </c>
      <c r="BK88" s="189">
        <f t="shared" ref="BK88:BK110" si="9">ROUND(I88*H88,2)</f>
        <v>0</v>
      </c>
      <c r="BL88" s="20" t="s">
        <v>267</v>
      </c>
      <c r="BM88" s="188" t="s">
        <v>2069</v>
      </c>
    </row>
    <row r="89" spans="1:65" s="2" customFormat="1" ht="90" customHeight="1">
      <c r="A89" s="37"/>
      <c r="B89" s="38"/>
      <c r="C89" s="177" t="s">
        <v>88</v>
      </c>
      <c r="D89" s="177" t="s">
        <v>176</v>
      </c>
      <c r="E89" s="178" t="s">
        <v>2070</v>
      </c>
      <c r="F89" s="179" t="s">
        <v>2071</v>
      </c>
      <c r="G89" s="180" t="s">
        <v>989</v>
      </c>
      <c r="H89" s="181">
        <v>1</v>
      </c>
      <c r="I89" s="182"/>
      <c r="J89" s="183">
        <f t="shared" si="0"/>
        <v>0</v>
      </c>
      <c r="K89" s="179" t="s">
        <v>19</v>
      </c>
      <c r="L89" s="42"/>
      <c r="M89" s="184" t="s">
        <v>19</v>
      </c>
      <c r="N89" s="185" t="s">
        <v>49</v>
      </c>
      <c r="O89" s="67"/>
      <c r="P89" s="186">
        <f t="shared" si="1"/>
        <v>0</v>
      </c>
      <c r="Q89" s="186">
        <v>0</v>
      </c>
      <c r="R89" s="186">
        <f t="shared" si="2"/>
        <v>0</v>
      </c>
      <c r="S89" s="186">
        <v>0</v>
      </c>
      <c r="T89" s="187">
        <f t="shared" si="3"/>
        <v>0</v>
      </c>
      <c r="U89" s="37"/>
      <c r="V89" s="37"/>
      <c r="W89" s="37"/>
      <c r="X89" s="37"/>
      <c r="Y89" s="37"/>
      <c r="Z89" s="37"/>
      <c r="AA89" s="37"/>
      <c r="AB89" s="37"/>
      <c r="AC89" s="37"/>
      <c r="AD89" s="37"/>
      <c r="AE89" s="37"/>
      <c r="AR89" s="188" t="s">
        <v>267</v>
      </c>
      <c r="AT89" s="188" t="s">
        <v>176</v>
      </c>
      <c r="AU89" s="188" t="s">
        <v>88</v>
      </c>
      <c r="AY89" s="20" t="s">
        <v>174</v>
      </c>
      <c r="BE89" s="189">
        <f t="shared" si="4"/>
        <v>0</v>
      </c>
      <c r="BF89" s="189">
        <f t="shared" si="5"/>
        <v>0</v>
      </c>
      <c r="BG89" s="189">
        <f t="shared" si="6"/>
        <v>0</v>
      </c>
      <c r="BH89" s="189">
        <f t="shared" si="7"/>
        <v>0</v>
      </c>
      <c r="BI89" s="189">
        <f t="shared" si="8"/>
        <v>0</v>
      </c>
      <c r="BJ89" s="20" t="s">
        <v>86</v>
      </c>
      <c r="BK89" s="189">
        <f t="shared" si="9"/>
        <v>0</v>
      </c>
      <c r="BL89" s="20" t="s">
        <v>267</v>
      </c>
      <c r="BM89" s="188" t="s">
        <v>2072</v>
      </c>
    </row>
    <row r="90" spans="1:65" s="2" customFormat="1" ht="24.15" customHeight="1">
      <c r="A90" s="37"/>
      <c r="B90" s="38"/>
      <c r="C90" s="177" t="s">
        <v>190</v>
      </c>
      <c r="D90" s="177" t="s">
        <v>176</v>
      </c>
      <c r="E90" s="178" t="s">
        <v>2073</v>
      </c>
      <c r="F90" s="179" t="s">
        <v>2074</v>
      </c>
      <c r="G90" s="180" t="s">
        <v>989</v>
      </c>
      <c r="H90" s="181">
        <v>1</v>
      </c>
      <c r="I90" s="182"/>
      <c r="J90" s="183">
        <f t="shared" si="0"/>
        <v>0</v>
      </c>
      <c r="K90" s="179" t="s">
        <v>19</v>
      </c>
      <c r="L90" s="42"/>
      <c r="M90" s="184" t="s">
        <v>19</v>
      </c>
      <c r="N90" s="185" t="s">
        <v>49</v>
      </c>
      <c r="O90" s="67"/>
      <c r="P90" s="186">
        <f t="shared" si="1"/>
        <v>0</v>
      </c>
      <c r="Q90" s="186">
        <v>0</v>
      </c>
      <c r="R90" s="186">
        <f t="shared" si="2"/>
        <v>0</v>
      </c>
      <c r="S90" s="186">
        <v>0</v>
      </c>
      <c r="T90" s="187">
        <f t="shared" si="3"/>
        <v>0</v>
      </c>
      <c r="U90" s="37"/>
      <c r="V90" s="37"/>
      <c r="W90" s="37"/>
      <c r="X90" s="37"/>
      <c r="Y90" s="37"/>
      <c r="Z90" s="37"/>
      <c r="AA90" s="37"/>
      <c r="AB90" s="37"/>
      <c r="AC90" s="37"/>
      <c r="AD90" s="37"/>
      <c r="AE90" s="37"/>
      <c r="AR90" s="188" t="s">
        <v>267</v>
      </c>
      <c r="AT90" s="188" t="s">
        <v>176</v>
      </c>
      <c r="AU90" s="188" t="s">
        <v>88</v>
      </c>
      <c r="AY90" s="20" t="s">
        <v>174</v>
      </c>
      <c r="BE90" s="189">
        <f t="shared" si="4"/>
        <v>0</v>
      </c>
      <c r="BF90" s="189">
        <f t="shared" si="5"/>
        <v>0</v>
      </c>
      <c r="BG90" s="189">
        <f t="shared" si="6"/>
        <v>0</v>
      </c>
      <c r="BH90" s="189">
        <f t="shared" si="7"/>
        <v>0</v>
      </c>
      <c r="BI90" s="189">
        <f t="shared" si="8"/>
        <v>0</v>
      </c>
      <c r="BJ90" s="20" t="s">
        <v>86</v>
      </c>
      <c r="BK90" s="189">
        <f t="shared" si="9"/>
        <v>0</v>
      </c>
      <c r="BL90" s="20" t="s">
        <v>267</v>
      </c>
      <c r="BM90" s="188" t="s">
        <v>2075</v>
      </c>
    </row>
    <row r="91" spans="1:65" s="2" customFormat="1" ht="62.7" customHeight="1">
      <c r="A91" s="37"/>
      <c r="B91" s="38"/>
      <c r="C91" s="177" t="s">
        <v>181</v>
      </c>
      <c r="D91" s="177" t="s">
        <v>176</v>
      </c>
      <c r="E91" s="178" t="s">
        <v>2076</v>
      </c>
      <c r="F91" s="179" t="s">
        <v>2077</v>
      </c>
      <c r="G91" s="180" t="s">
        <v>989</v>
      </c>
      <c r="H91" s="181">
        <v>1</v>
      </c>
      <c r="I91" s="182"/>
      <c r="J91" s="183">
        <f t="shared" si="0"/>
        <v>0</v>
      </c>
      <c r="K91" s="179" t="s">
        <v>19</v>
      </c>
      <c r="L91" s="42"/>
      <c r="M91" s="184" t="s">
        <v>19</v>
      </c>
      <c r="N91" s="185" t="s">
        <v>49</v>
      </c>
      <c r="O91" s="67"/>
      <c r="P91" s="186">
        <f t="shared" si="1"/>
        <v>0</v>
      </c>
      <c r="Q91" s="186">
        <v>0</v>
      </c>
      <c r="R91" s="186">
        <f t="shared" si="2"/>
        <v>0</v>
      </c>
      <c r="S91" s="186">
        <v>0</v>
      </c>
      <c r="T91" s="187">
        <f t="shared" si="3"/>
        <v>0</v>
      </c>
      <c r="U91" s="37"/>
      <c r="V91" s="37"/>
      <c r="W91" s="37"/>
      <c r="X91" s="37"/>
      <c r="Y91" s="37"/>
      <c r="Z91" s="37"/>
      <c r="AA91" s="37"/>
      <c r="AB91" s="37"/>
      <c r="AC91" s="37"/>
      <c r="AD91" s="37"/>
      <c r="AE91" s="37"/>
      <c r="AR91" s="188" t="s">
        <v>267</v>
      </c>
      <c r="AT91" s="188" t="s">
        <v>176</v>
      </c>
      <c r="AU91" s="188" t="s">
        <v>88</v>
      </c>
      <c r="AY91" s="20" t="s">
        <v>174</v>
      </c>
      <c r="BE91" s="189">
        <f t="shared" si="4"/>
        <v>0</v>
      </c>
      <c r="BF91" s="189">
        <f t="shared" si="5"/>
        <v>0</v>
      </c>
      <c r="BG91" s="189">
        <f t="shared" si="6"/>
        <v>0</v>
      </c>
      <c r="BH91" s="189">
        <f t="shared" si="7"/>
        <v>0</v>
      </c>
      <c r="BI91" s="189">
        <f t="shared" si="8"/>
        <v>0</v>
      </c>
      <c r="BJ91" s="20" t="s">
        <v>86</v>
      </c>
      <c r="BK91" s="189">
        <f t="shared" si="9"/>
        <v>0</v>
      </c>
      <c r="BL91" s="20" t="s">
        <v>267</v>
      </c>
      <c r="BM91" s="188" t="s">
        <v>2078</v>
      </c>
    </row>
    <row r="92" spans="1:65" s="2" customFormat="1" ht="21.75" customHeight="1">
      <c r="A92" s="37"/>
      <c r="B92" s="38"/>
      <c r="C92" s="177" t="s">
        <v>205</v>
      </c>
      <c r="D92" s="177" t="s">
        <v>176</v>
      </c>
      <c r="E92" s="178" t="s">
        <v>2079</v>
      </c>
      <c r="F92" s="179" t="s">
        <v>2080</v>
      </c>
      <c r="G92" s="180" t="s">
        <v>989</v>
      </c>
      <c r="H92" s="181">
        <v>1</v>
      </c>
      <c r="I92" s="182"/>
      <c r="J92" s="183">
        <f t="shared" si="0"/>
        <v>0</v>
      </c>
      <c r="K92" s="179" t="s">
        <v>19</v>
      </c>
      <c r="L92" s="42"/>
      <c r="M92" s="184" t="s">
        <v>19</v>
      </c>
      <c r="N92" s="185" t="s">
        <v>49</v>
      </c>
      <c r="O92" s="67"/>
      <c r="P92" s="186">
        <f t="shared" si="1"/>
        <v>0</v>
      </c>
      <c r="Q92" s="186">
        <v>0</v>
      </c>
      <c r="R92" s="186">
        <f t="shared" si="2"/>
        <v>0</v>
      </c>
      <c r="S92" s="186">
        <v>0</v>
      </c>
      <c r="T92" s="187">
        <f t="shared" si="3"/>
        <v>0</v>
      </c>
      <c r="U92" s="37"/>
      <c r="V92" s="37"/>
      <c r="W92" s="37"/>
      <c r="X92" s="37"/>
      <c r="Y92" s="37"/>
      <c r="Z92" s="37"/>
      <c r="AA92" s="37"/>
      <c r="AB92" s="37"/>
      <c r="AC92" s="37"/>
      <c r="AD92" s="37"/>
      <c r="AE92" s="37"/>
      <c r="AR92" s="188" t="s">
        <v>267</v>
      </c>
      <c r="AT92" s="188" t="s">
        <v>176</v>
      </c>
      <c r="AU92" s="188" t="s">
        <v>88</v>
      </c>
      <c r="AY92" s="20" t="s">
        <v>174</v>
      </c>
      <c r="BE92" s="189">
        <f t="shared" si="4"/>
        <v>0</v>
      </c>
      <c r="BF92" s="189">
        <f t="shared" si="5"/>
        <v>0</v>
      </c>
      <c r="BG92" s="189">
        <f t="shared" si="6"/>
        <v>0</v>
      </c>
      <c r="BH92" s="189">
        <f t="shared" si="7"/>
        <v>0</v>
      </c>
      <c r="BI92" s="189">
        <f t="shared" si="8"/>
        <v>0</v>
      </c>
      <c r="BJ92" s="20" t="s">
        <v>86</v>
      </c>
      <c r="BK92" s="189">
        <f t="shared" si="9"/>
        <v>0</v>
      </c>
      <c r="BL92" s="20" t="s">
        <v>267</v>
      </c>
      <c r="BM92" s="188" t="s">
        <v>2081</v>
      </c>
    </row>
    <row r="93" spans="1:65" s="2" customFormat="1" ht="24.15" customHeight="1">
      <c r="A93" s="37"/>
      <c r="B93" s="38"/>
      <c r="C93" s="177" t="s">
        <v>212</v>
      </c>
      <c r="D93" s="177" t="s">
        <v>176</v>
      </c>
      <c r="E93" s="178" t="s">
        <v>2082</v>
      </c>
      <c r="F93" s="179" t="s">
        <v>2083</v>
      </c>
      <c r="G93" s="180" t="s">
        <v>989</v>
      </c>
      <c r="H93" s="181">
        <v>1</v>
      </c>
      <c r="I93" s="182"/>
      <c r="J93" s="183">
        <f t="shared" si="0"/>
        <v>0</v>
      </c>
      <c r="K93" s="179" t="s">
        <v>19</v>
      </c>
      <c r="L93" s="42"/>
      <c r="M93" s="184" t="s">
        <v>19</v>
      </c>
      <c r="N93" s="185" t="s">
        <v>49</v>
      </c>
      <c r="O93" s="67"/>
      <c r="P93" s="186">
        <f t="shared" si="1"/>
        <v>0</v>
      </c>
      <c r="Q93" s="186">
        <v>0</v>
      </c>
      <c r="R93" s="186">
        <f t="shared" si="2"/>
        <v>0</v>
      </c>
      <c r="S93" s="186">
        <v>0</v>
      </c>
      <c r="T93" s="187">
        <f t="shared" si="3"/>
        <v>0</v>
      </c>
      <c r="U93" s="37"/>
      <c r="V93" s="37"/>
      <c r="W93" s="37"/>
      <c r="X93" s="37"/>
      <c r="Y93" s="37"/>
      <c r="Z93" s="37"/>
      <c r="AA93" s="37"/>
      <c r="AB93" s="37"/>
      <c r="AC93" s="37"/>
      <c r="AD93" s="37"/>
      <c r="AE93" s="37"/>
      <c r="AR93" s="188" t="s">
        <v>267</v>
      </c>
      <c r="AT93" s="188" t="s">
        <v>176</v>
      </c>
      <c r="AU93" s="188" t="s">
        <v>88</v>
      </c>
      <c r="AY93" s="20" t="s">
        <v>174</v>
      </c>
      <c r="BE93" s="189">
        <f t="shared" si="4"/>
        <v>0</v>
      </c>
      <c r="BF93" s="189">
        <f t="shared" si="5"/>
        <v>0</v>
      </c>
      <c r="BG93" s="189">
        <f t="shared" si="6"/>
        <v>0</v>
      </c>
      <c r="BH93" s="189">
        <f t="shared" si="7"/>
        <v>0</v>
      </c>
      <c r="BI93" s="189">
        <f t="shared" si="8"/>
        <v>0</v>
      </c>
      <c r="BJ93" s="20" t="s">
        <v>86</v>
      </c>
      <c r="BK93" s="189">
        <f t="shared" si="9"/>
        <v>0</v>
      </c>
      <c r="BL93" s="20" t="s">
        <v>267</v>
      </c>
      <c r="BM93" s="188" t="s">
        <v>2084</v>
      </c>
    </row>
    <row r="94" spans="1:65" s="2" customFormat="1" ht="90" customHeight="1">
      <c r="A94" s="37"/>
      <c r="B94" s="38"/>
      <c r="C94" s="177" t="s">
        <v>217</v>
      </c>
      <c r="D94" s="177" t="s">
        <v>176</v>
      </c>
      <c r="E94" s="178" t="s">
        <v>2085</v>
      </c>
      <c r="F94" s="179" t="s">
        <v>2086</v>
      </c>
      <c r="G94" s="180" t="s">
        <v>989</v>
      </c>
      <c r="H94" s="181">
        <v>1</v>
      </c>
      <c r="I94" s="182"/>
      <c r="J94" s="183">
        <f t="shared" si="0"/>
        <v>0</v>
      </c>
      <c r="K94" s="179" t="s">
        <v>19</v>
      </c>
      <c r="L94" s="42"/>
      <c r="M94" s="184" t="s">
        <v>19</v>
      </c>
      <c r="N94" s="185" t="s">
        <v>49</v>
      </c>
      <c r="O94" s="67"/>
      <c r="P94" s="186">
        <f t="shared" si="1"/>
        <v>0</v>
      </c>
      <c r="Q94" s="186">
        <v>0</v>
      </c>
      <c r="R94" s="186">
        <f t="shared" si="2"/>
        <v>0</v>
      </c>
      <c r="S94" s="186">
        <v>0</v>
      </c>
      <c r="T94" s="187">
        <f t="shared" si="3"/>
        <v>0</v>
      </c>
      <c r="U94" s="37"/>
      <c r="V94" s="37"/>
      <c r="W94" s="37"/>
      <c r="X94" s="37"/>
      <c r="Y94" s="37"/>
      <c r="Z94" s="37"/>
      <c r="AA94" s="37"/>
      <c r="AB94" s="37"/>
      <c r="AC94" s="37"/>
      <c r="AD94" s="37"/>
      <c r="AE94" s="37"/>
      <c r="AR94" s="188" t="s">
        <v>267</v>
      </c>
      <c r="AT94" s="188" t="s">
        <v>176</v>
      </c>
      <c r="AU94" s="188" t="s">
        <v>88</v>
      </c>
      <c r="AY94" s="20" t="s">
        <v>174</v>
      </c>
      <c r="BE94" s="189">
        <f t="shared" si="4"/>
        <v>0</v>
      </c>
      <c r="BF94" s="189">
        <f t="shared" si="5"/>
        <v>0</v>
      </c>
      <c r="BG94" s="189">
        <f t="shared" si="6"/>
        <v>0</v>
      </c>
      <c r="BH94" s="189">
        <f t="shared" si="7"/>
        <v>0</v>
      </c>
      <c r="BI94" s="189">
        <f t="shared" si="8"/>
        <v>0</v>
      </c>
      <c r="BJ94" s="20" t="s">
        <v>86</v>
      </c>
      <c r="BK94" s="189">
        <f t="shared" si="9"/>
        <v>0</v>
      </c>
      <c r="BL94" s="20" t="s">
        <v>267</v>
      </c>
      <c r="BM94" s="188" t="s">
        <v>2087</v>
      </c>
    </row>
    <row r="95" spans="1:65" s="2" customFormat="1" ht="90" customHeight="1">
      <c r="A95" s="37"/>
      <c r="B95" s="38"/>
      <c r="C95" s="177" t="s">
        <v>226</v>
      </c>
      <c r="D95" s="177" t="s">
        <v>176</v>
      </c>
      <c r="E95" s="178" t="s">
        <v>2088</v>
      </c>
      <c r="F95" s="179" t="s">
        <v>2089</v>
      </c>
      <c r="G95" s="180" t="s">
        <v>989</v>
      </c>
      <c r="H95" s="181">
        <v>1</v>
      </c>
      <c r="I95" s="182"/>
      <c r="J95" s="183">
        <f t="shared" si="0"/>
        <v>0</v>
      </c>
      <c r="K95" s="179" t="s">
        <v>19</v>
      </c>
      <c r="L95" s="42"/>
      <c r="M95" s="184" t="s">
        <v>19</v>
      </c>
      <c r="N95" s="185" t="s">
        <v>49</v>
      </c>
      <c r="O95" s="67"/>
      <c r="P95" s="186">
        <f t="shared" si="1"/>
        <v>0</v>
      </c>
      <c r="Q95" s="186">
        <v>0</v>
      </c>
      <c r="R95" s="186">
        <f t="shared" si="2"/>
        <v>0</v>
      </c>
      <c r="S95" s="186">
        <v>0</v>
      </c>
      <c r="T95" s="187">
        <f t="shared" si="3"/>
        <v>0</v>
      </c>
      <c r="U95" s="37"/>
      <c r="V95" s="37"/>
      <c r="W95" s="37"/>
      <c r="X95" s="37"/>
      <c r="Y95" s="37"/>
      <c r="Z95" s="37"/>
      <c r="AA95" s="37"/>
      <c r="AB95" s="37"/>
      <c r="AC95" s="37"/>
      <c r="AD95" s="37"/>
      <c r="AE95" s="37"/>
      <c r="AR95" s="188" t="s">
        <v>267</v>
      </c>
      <c r="AT95" s="188" t="s">
        <v>176</v>
      </c>
      <c r="AU95" s="188" t="s">
        <v>88</v>
      </c>
      <c r="AY95" s="20" t="s">
        <v>174</v>
      </c>
      <c r="BE95" s="189">
        <f t="shared" si="4"/>
        <v>0</v>
      </c>
      <c r="BF95" s="189">
        <f t="shared" si="5"/>
        <v>0</v>
      </c>
      <c r="BG95" s="189">
        <f t="shared" si="6"/>
        <v>0</v>
      </c>
      <c r="BH95" s="189">
        <f t="shared" si="7"/>
        <v>0</v>
      </c>
      <c r="BI95" s="189">
        <f t="shared" si="8"/>
        <v>0</v>
      </c>
      <c r="BJ95" s="20" t="s">
        <v>86</v>
      </c>
      <c r="BK95" s="189">
        <f t="shared" si="9"/>
        <v>0</v>
      </c>
      <c r="BL95" s="20" t="s">
        <v>267</v>
      </c>
      <c r="BM95" s="188" t="s">
        <v>2090</v>
      </c>
    </row>
    <row r="96" spans="1:65" s="2" customFormat="1" ht="90" customHeight="1">
      <c r="A96" s="37"/>
      <c r="B96" s="38"/>
      <c r="C96" s="177" t="s">
        <v>232</v>
      </c>
      <c r="D96" s="177" t="s">
        <v>176</v>
      </c>
      <c r="E96" s="178" t="s">
        <v>2091</v>
      </c>
      <c r="F96" s="179" t="s">
        <v>2092</v>
      </c>
      <c r="G96" s="180" t="s">
        <v>989</v>
      </c>
      <c r="H96" s="181">
        <v>1</v>
      </c>
      <c r="I96" s="182"/>
      <c r="J96" s="183">
        <f t="shared" si="0"/>
        <v>0</v>
      </c>
      <c r="K96" s="179" t="s">
        <v>19</v>
      </c>
      <c r="L96" s="42"/>
      <c r="M96" s="184" t="s">
        <v>19</v>
      </c>
      <c r="N96" s="185" t="s">
        <v>49</v>
      </c>
      <c r="O96" s="67"/>
      <c r="P96" s="186">
        <f t="shared" si="1"/>
        <v>0</v>
      </c>
      <c r="Q96" s="186">
        <v>0</v>
      </c>
      <c r="R96" s="186">
        <f t="shared" si="2"/>
        <v>0</v>
      </c>
      <c r="S96" s="186">
        <v>0</v>
      </c>
      <c r="T96" s="187">
        <f t="shared" si="3"/>
        <v>0</v>
      </c>
      <c r="U96" s="37"/>
      <c r="V96" s="37"/>
      <c r="W96" s="37"/>
      <c r="X96" s="37"/>
      <c r="Y96" s="37"/>
      <c r="Z96" s="37"/>
      <c r="AA96" s="37"/>
      <c r="AB96" s="37"/>
      <c r="AC96" s="37"/>
      <c r="AD96" s="37"/>
      <c r="AE96" s="37"/>
      <c r="AR96" s="188" t="s">
        <v>267</v>
      </c>
      <c r="AT96" s="188" t="s">
        <v>176</v>
      </c>
      <c r="AU96" s="188" t="s">
        <v>88</v>
      </c>
      <c r="AY96" s="20" t="s">
        <v>174</v>
      </c>
      <c r="BE96" s="189">
        <f t="shared" si="4"/>
        <v>0</v>
      </c>
      <c r="BF96" s="189">
        <f t="shared" si="5"/>
        <v>0</v>
      </c>
      <c r="BG96" s="189">
        <f t="shared" si="6"/>
        <v>0</v>
      </c>
      <c r="BH96" s="189">
        <f t="shared" si="7"/>
        <v>0</v>
      </c>
      <c r="BI96" s="189">
        <f t="shared" si="8"/>
        <v>0</v>
      </c>
      <c r="BJ96" s="20" t="s">
        <v>86</v>
      </c>
      <c r="BK96" s="189">
        <f t="shared" si="9"/>
        <v>0</v>
      </c>
      <c r="BL96" s="20" t="s">
        <v>267</v>
      </c>
      <c r="BM96" s="188" t="s">
        <v>2093</v>
      </c>
    </row>
    <row r="97" spans="1:65" s="2" customFormat="1" ht="90" customHeight="1">
      <c r="A97" s="37"/>
      <c r="B97" s="38"/>
      <c r="C97" s="177" t="s">
        <v>238</v>
      </c>
      <c r="D97" s="177" t="s">
        <v>176</v>
      </c>
      <c r="E97" s="178" t="s">
        <v>2094</v>
      </c>
      <c r="F97" s="179" t="s">
        <v>2095</v>
      </c>
      <c r="G97" s="180" t="s">
        <v>989</v>
      </c>
      <c r="H97" s="181">
        <v>4</v>
      </c>
      <c r="I97" s="182"/>
      <c r="J97" s="183">
        <f t="shared" si="0"/>
        <v>0</v>
      </c>
      <c r="K97" s="179" t="s">
        <v>19</v>
      </c>
      <c r="L97" s="42"/>
      <c r="M97" s="184" t="s">
        <v>19</v>
      </c>
      <c r="N97" s="185" t="s">
        <v>49</v>
      </c>
      <c r="O97" s="67"/>
      <c r="P97" s="186">
        <f t="shared" si="1"/>
        <v>0</v>
      </c>
      <c r="Q97" s="186">
        <v>0</v>
      </c>
      <c r="R97" s="186">
        <f t="shared" si="2"/>
        <v>0</v>
      </c>
      <c r="S97" s="186">
        <v>0</v>
      </c>
      <c r="T97" s="187">
        <f t="shared" si="3"/>
        <v>0</v>
      </c>
      <c r="U97" s="37"/>
      <c r="V97" s="37"/>
      <c r="W97" s="37"/>
      <c r="X97" s="37"/>
      <c r="Y97" s="37"/>
      <c r="Z97" s="37"/>
      <c r="AA97" s="37"/>
      <c r="AB97" s="37"/>
      <c r="AC97" s="37"/>
      <c r="AD97" s="37"/>
      <c r="AE97" s="37"/>
      <c r="AR97" s="188" t="s">
        <v>267</v>
      </c>
      <c r="AT97" s="188" t="s">
        <v>176</v>
      </c>
      <c r="AU97" s="188" t="s">
        <v>88</v>
      </c>
      <c r="AY97" s="20" t="s">
        <v>174</v>
      </c>
      <c r="BE97" s="189">
        <f t="shared" si="4"/>
        <v>0</v>
      </c>
      <c r="BF97" s="189">
        <f t="shared" si="5"/>
        <v>0</v>
      </c>
      <c r="BG97" s="189">
        <f t="shared" si="6"/>
        <v>0</v>
      </c>
      <c r="BH97" s="189">
        <f t="shared" si="7"/>
        <v>0</v>
      </c>
      <c r="BI97" s="189">
        <f t="shared" si="8"/>
        <v>0</v>
      </c>
      <c r="BJ97" s="20" t="s">
        <v>86</v>
      </c>
      <c r="BK97" s="189">
        <f t="shared" si="9"/>
        <v>0</v>
      </c>
      <c r="BL97" s="20" t="s">
        <v>267</v>
      </c>
      <c r="BM97" s="188" t="s">
        <v>2096</v>
      </c>
    </row>
    <row r="98" spans="1:65" s="2" customFormat="1" ht="33" customHeight="1">
      <c r="A98" s="37"/>
      <c r="B98" s="38"/>
      <c r="C98" s="177" t="s">
        <v>242</v>
      </c>
      <c r="D98" s="177" t="s">
        <v>176</v>
      </c>
      <c r="E98" s="178" t="s">
        <v>2097</v>
      </c>
      <c r="F98" s="179" t="s">
        <v>2098</v>
      </c>
      <c r="G98" s="180" t="s">
        <v>989</v>
      </c>
      <c r="H98" s="181">
        <v>4</v>
      </c>
      <c r="I98" s="182"/>
      <c r="J98" s="183">
        <f t="shared" si="0"/>
        <v>0</v>
      </c>
      <c r="K98" s="179" t="s">
        <v>19</v>
      </c>
      <c r="L98" s="42"/>
      <c r="M98" s="184" t="s">
        <v>19</v>
      </c>
      <c r="N98" s="185" t="s">
        <v>49</v>
      </c>
      <c r="O98" s="67"/>
      <c r="P98" s="186">
        <f t="shared" si="1"/>
        <v>0</v>
      </c>
      <c r="Q98" s="186">
        <v>0</v>
      </c>
      <c r="R98" s="186">
        <f t="shared" si="2"/>
        <v>0</v>
      </c>
      <c r="S98" s="186">
        <v>0</v>
      </c>
      <c r="T98" s="187">
        <f t="shared" si="3"/>
        <v>0</v>
      </c>
      <c r="U98" s="37"/>
      <c r="V98" s="37"/>
      <c r="W98" s="37"/>
      <c r="X98" s="37"/>
      <c r="Y98" s="37"/>
      <c r="Z98" s="37"/>
      <c r="AA98" s="37"/>
      <c r="AB98" s="37"/>
      <c r="AC98" s="37"/>
      <c r="AD98" s="37"/>
      <c r="AE98" s="37"/>
      <c r="AR98" s="188" t="s">
        <v>267</v>
      </c>
      <c r="AT98" s="188" t="s">
        <v>176</v>
      </c>
      <c r="AU98" s="188" t="s">
        <v>88</v>
      </c>
      <c r="AY98" s="20" t="s">
        <v>174</v>
      </c>
      <c r="BE98" s="189">
        <f t="shared" si="4"/>
        <v>0</v>
      </c>
      <c r="BF98" s="189">
        <f t="shared" si="5"/>
        <v>0</v>
      </c>
      <c r="BG98" s="189">
        <f t="shared" si="6"/>
        <v>0</v>
      </c>
      <c r="BH98" s="189">
        <f t="shared" si="7"/>
        <v>0</v>
      </c>
      <c r="BI98" s="189">
        <f t="shared" si="8"/>
        <v>0</v>
      </c>
      <c r="BJ98" s="20" t="s">
        <v>86</v>
      </c>
      <c r="BK98" s="189">
        <f t="shared" si="9"/>
        <v>0</v>
      </c>
      <c r="BL98" s="20" t="s">
        <v>267</v>
      </c>
      <c r="BM98" s="188" t="s">
        <v>2099</v>
      </c>
    </row>
    <row r="99" spans="1:65" s="2" customFormat="1" ht="49.05" customHeight="1">
      <c r="A99" s="37"/>
      <c r="B99" s="38"/>
      <c r="C99" s="177" t="s">
        <v>8</v>
      </c>
      <c r="D99" s="177" t="s">
        <v>176</v>
      </c>
      <c r="E99" s="178" t="s">
        <v>2100</v>
      </c>
      <c r="F99" s="179" t="s">
        <v>2101</v>
      </c>
      <c r="G99" s="180" t="s">
        <v>989</v>
      </c>
      <c r="H99" s="181">
        <v>4</v>
      </c>
      <c r="I99" s="182"/>
      <c r="J99" s="183">
        <f t="shared" si="0"/>
        <v>0</v>
      </c>
      <c r="K99" s="179" t="s">
        <v>19</v>
      </c>
      <c r="L99" s="42"/>
      <c r="M99" s="184" t="s">
        <v>19</v>
      </c>
      <c r="N99" s="185" t="s">
        <v>49</v>
      </c>
      <c r="O99" s="67"/>
      <c r="P99" s="186">
        <f t="shared" si="1"/>
        <v>0</v>
      </c>
      <c r="Q99" s="186">
        <v>0</v>
      </c>
      <c r="R99" s="186">
        <f t="shared" si="2"/>
        <v>0</v>
      </c>
      <c r="S99" s="186">
        <v>0</v>
      </c>
      <c r="T99" s="187">
        <f t="shared" si="3"/>
        <v>0</v>
      </c>
      <c r="U99" s="37"/>
      <c r="V99" s="37"/>
      <c r="W99" s="37"/>
      <c r="X99" s="37"/>
      <c r="Y99" s="37"/>
      <c r="Z99" s="37"/>
      <c r="AA99" s="37"/>
      <c r="AB99" s="37"/>
      <c r="AC99" s="37"/>
      <c r="AD99" s="37"/>
      <c r="AE99" s="37"/>
      <c r="AR99" s="188" t="s">
        <v>267</v>
      </c>
      <c r="AT99" s="188" t="s">
        <v>176</v>
      </c>
      <c r="AU99" s="188" t="s">
        <v>88</v>
      </c>
      <c r="AY99" s="20" t="s">
        <v>174</v>
      </c>
      <c r="BE99" s="189">
        <f t="shared" si="4"/>
        <v>0</v>
      </c>
      <c r="BF99" s="189">
        <f t="shared" si="5"/>
        <v>0</v>
      </c>
      <c r="BG99" s="189">
        <f t="shared" si="6"/>
        <v>0</v>
      </c>
      <c r="BH99" s="189">
        <f t="shared" si="7"/>
        <v>0</v>
      </c>
      <c r="BI99" s="189">
        <f t="shared" si="8"/>
        <v>0</v>
      </c>
      <c r="BJ99" s="20" t="s">
        <v>86</v>
      </c>
      <c r="BK99" s="189">
        <f t="shared" si="9"/>
        <v>0</v>
      </c>
      <c r="BL99" s="20" t="s">
        <v>267</v>
      </c>
      <c r="BM99" s="188" t="s">
        <v>2102</v>
      </c>
    </row>
    <row r="100" spans="1:65" s="2" customFormat="1" ht="62.7" customHeight="1">
      <c r="A100" s="37"/>
      <c r="B100" s="38"/>
      <c r="C100" s="177" t="s">
        <v>250</v>
      </c>
      <c r="D100" s="177" t="s">
        <v>176</v>
      </c>
      <c r="E100" s="178" t="s">
        <v>2103</v>
      </c>
      <c r="F100" s="179" t="s">
        <v>2104</v>
      </c>
      <c r="G100" s="180" t="s">
        <v>989</v>
      </c>
      <c r="H100" s="181">
        <v>6</v>
      </c>
      <c r="I100" s="182"/>
      <c r="J100" s="183">
        <f t="shared" si="0"/>
        <v>0</v>
      </c>
      <c r="K100" s="179" t="s">
        <v>19</v>
      </c>
      <c r="L100" s="42"/>
      <c r="M100" s="184" t="s">
        <v>19</v>
      </c>
      <c r="N100" s="185" t="s">
        <v>49</v>
      </c>
      <c r="O100" s="67"/>
      <c r="P100" s="186">
        <f t="shared" si="1"/>
        <v>0</v>
      </c>
      <c r="Q100" s="186">
        <v>0</v>
      </c>
      <c r="R100" s="186">
        <f t="shared" si="2"/>
        <v>0</v>
      </c>
      <c r="S100" s="186">
        <v>0</v>
      </c>
      <c r="T100" s="187">
        <f t="shared" si="3"/>
        <v>0</v>
      </c>
      <c r="U100" s="37"/>
      <c r="V100" s="37"/>
      <c r="W100" s="37"/>
      <c r="X100" s="37"/>
      <c r="Y100" s="37"/>
      <c r="Z100" s="37"/>
      <c r="AA100" s="37"/>
      <c r="AB100" s="37"/>
      <c r="AC100" s="37"/>
      <c r="AD100" s="37"/>
      <c r="AE100" s="37"/>
      <c r="AR100" s="188" t="s">
        <v>267</v>
      </c>
      <c r="AT100" s="188" t="s">
        <v>176</v>
      </c>
      <c r="AU100" s="188" t="s">
        <v>88</v>
      </c>
      <c r="AY100" s="20" t="s">
        <v>174</v>
      </c>
      <c r="BE100" s="189">
        <f t="shared" si="4"/>
        <v>0</v>
      </c>
      <c r="BF100" s="189">
        <f t="shared" si="5"/>
        <v>0</v>
      </c>
      <c r="BG100" s="189">
        <f t="shared" si="6"/>
        <v>0</v>
      </c>
      <c r="BH100" s="189">
        <f t="shared" si="7"/>
        <v>0</v>
      </c>
      <c r="BI100" s="189">
        <f t="shared" si="8"/>
        <v>0</v>
      </c>
      <c r="BJ100" s="20" t="s">
        <v>86</v>
      </c>
      <c r="BK100" s="189">
        <f t="shared" si="9"/>
        <v>0</v>
      </c>
      <c r="BL100" s="20" t="s">
        <v>267</v>
      </c>
      <c r="BM100" s="188" t="s">
        <v>2105</v>
      </c>
    </row>
    <row r="101" spans="1:65" s="2" customFormat="1" ht="62.7" customHeight="1">
      <c r="A101" s="37"/>
      <c r="B101" s="38"/>
      <c r="C101" s="177" t="s">
        <v>256</v>
      </c>
      <c r="D101" s="177" t="s">
        <v>176</v>
      </c>
      <c r="E101" s="178" t="s">
        <v>2106</v>
      </c>
      <c r="F101" s="179" t="s">
        <v>2107</v>
      </c>
      <c r="G101" s="180" t="s">
        <v>989</v>
      </c>
      <c r="H101" s="181">
        <v>6</v>
      </c>
      <c r="I101" s="182"/>
      <c r="J101" s="183">
        <f t="shared" si="0"/>
        <v>0</v>
      </c>
      <c r="K101" s="179" t="s">
        <v>19</v>
      </c>
      <c r="L101" s="42"/>
      <c r="M101" s="184" t="s">
        <v>19</v>
      </c>
      <c r="N101" s="185" t="s">
        <v>49</v>
      </c>
      <c r="O101" s="67"/>
      <c r="P101" s="186">
        <f t="shared" si="1"/>
        <v>0</v>
      </c>
      <c r="Q101" s="186">
        <v>0</v>
      </c>
      <c r="R101" s="186">
        <f t="shared" si="2"/>
        <v>0</v>
      </c>
      <c r="S101" s="186">
        <v>0</v>
      </c>
      <c r="T101" s="187">
        <f t="shared" si="3"/>
        <v>0</v>
      </c>
      <c r="U101" s="37"/>
      <c r="V101" s="37"/>
      <c r="W101" s="37"/>
      <c r="X101" s="37"/>
      <c r="Y101" s="37"/>
      <c r="Z101" s="37"/>
      <c r="AA101" s="37"/>
      <c r="AB101" s="37"/>
      <c r="AC101" s="37"/>
      <c r="AD101" s="37"/>
      <c r="AE101" s="37"/>
      <c r="AR101" s="188" t="s">
        <v>267</v>
      </c>
      <c r="AT101" s="188" t="s">
        <v>176</v>
      </c>
      <c r="AU101" s="188" t="s">
        <v>88</v>
      </c>
      <c r="AY101" s="20" t="s">
        <v>174</v>
      </c>
      <c r="BE101" s="189">
        <f t="shared" si="4"/>
        <v>0</v>
      </c>
      <c r="BF101" s="189">
        <f t="shared" si="5"/>
        <v>0</v>
      </c>
      <c r="BG101" s="189">
        <f t="shared" si="6"/>
        <v>0</v>
      </c>
      <c r="BH101" s="189">
        <f t="shared" si="7"/>
        <v>0</v>
      </c>
      <c r="BI101" s="189">
        <f t="shared" si="8"/>
        <v>0</v>
      </c>
      <c r="BJ101" s="20" t="s">
        <v>86</v>
      </c>
      <c r="BK101" s="189">
        <f t="shared" si="9"/>
        <v>0</v>
      </c>
      <c r="BL101" s="20" t="s">
        <v>267</v>
      </c>
      <c r="BM101" s="188" t="s">
        <v>2108</v>
      </c>
    </row>
    <row r="102" spans="1:65" s="2" customFormat="1" ht="49.05" customHeight="1">
      <c r="A102" s="37"/>
      <c r="B102" s="38"/>
      <c r="C102" s="177" t="s">
        <v>261</v>
      </c>
      <c r="D102" s="177" t="s">
        <v>176</v>
      </c>
      <c r="E102" s="178" t="s">
        <v>2109</v>
      </c>
      <c r="F102" s="179" t="s">
        <v>2110</v>
      </c>
      <c r="G102" s="180" t="s">
        <v>989</v>
      </c>
      <c r="H102" s="181">
        <v>2</v>
      </c>
      <c r="I102" s="182"/>
      <c r="J102" s="183">
        <f t="shared" si="0"/>
        <v>0</v>
      </c>
      <c r="K102" s="179" t="s">
        <v>19</v>
      </c>
      <c r="L102" s="42"/>
      <c r="M102" s="184" t="s">
        <v>19</v>
      </c>
      <c r="N102" s="185" t="s">
        <v>49</v>
      </c>
      <c r="O102" s="67"/>
      <c r="P102" s="186">
        <f t="shared" si="1"/>
        <v>0</v>
      </c>
      <c r="Q102" s="186">
        <v>0</v>
      </c>
      <c r="R102" s="186">
        <f t="shared" si="2"/>
        <v>0</v>
      </c>
      <c r="S102" s="186">
        <v>0</v>
      </c>
      <c r="T102" s="187">
        <f t="shared" si="3"/>
        <v>0</v>
      </c>
      <c r="U102" s="37"/>
      <c r="V102" s="37"/>
      <c r="W102" s="37"/>
      <c r="X102" s="37"/>
      <c r="Y102" s="37"/>
      <c r="Z102" s="37"/>
      <c r="AA102" s="37"/>
      <c r="AB102" s="37"/>
      <c r="AC102" s="37"/>
      <c r="AD102" s="37"/>
      <c r="AE102" s="37"/>
      <c r="AR102" s="188" t="s">
        <v>267</v>
      </c>
      <c r="AT102" s="188" t="s">
        <v>176</v>
      </c>
      <c r="AU102" s="188" t="s">
        <v>88</v>
      </c>
      <c r="AY102" s="20" t="s">
        <v>174</v>
      </c>
      <c r="BE102" s="189">
        <f t="shared" si="4"/>
        <v>0</v>
      </c>
      <c r="BF102" s="189">
        <f t="shared" si="5"/>
        <v>0</v>
      </c>
      <c r="BG102" s="189">
        <f t="shared" si="6"/>
        <v>0</v>
      </c>
      <c r="BH102" s="189">
        <f t="shared" si="7"/>
        <v>0</v>
      </c>
      <c r="BI102" s="189">
        <f t="shared" si="8"/>
        <v>0</v>
      </c>
      <c r="BJ102" s="20" t="s">
        <v>86</v>
      </c>
      <c r="BK102" s="189">
        <f t="shared" si="9"/>
        <v>0</v>
      </c>
      <c r="BL102" s="20" t="s">
        <v>267</v>
      </c>
      <c r="BM102" s="188" t="s">
        <v>2111</v>
      </c>
    </row>
    <row r="103" spans="1:65" s="2" customFormat="1" ht="49.05" customHeight="1">
      <c r="A103" s="37"/>
      <c r="B103" s="38"/>
      <c r="C103" s="177" t="s">
        <v>267</v>
      </c>
      <c r="D103" s="177" t="s">
        <v>176</v>
      </c>
      <c r="E103" s="178" t="s">
        <v>2112</v>
      </c>
      <c r="F103" s="179" t="s">
        <v>2113</v>
      </c>
      <c r="G103" s="180" t="s">
        <v>989</v>
      </c>
      <c r="H103" s="181">
        <v>2</v>
      </c>
      <c r="I103" s="182"/>
      <c r="J103" s="183">
        <f t="shared" si="0"/>
        <v>0</v>
      </c>
      <c r="K103" s="179" t="s">
        <v>19</v>
      </c>
      <c r="L103" s="42"/>
      <c r="M103" s="184" t="s">
        <v>19</v>
      </c>
      <c r="N103" s="185" t="s">
        <v>49</v>
      </c>
      <c r="O103" s="67"/>
      <c r="P103" s="186">
        <f t="shared" si="1"/>
        <v>0</v>
      </c>
      <c r="Q103" s="186">
        <v>0</v>
      </c>
      <c r="R103" s="186">
        <f t="shared" si="2"/>
        <v>0</v>
      </c>
      <c r="S103" s="186">
        <v>0</v>
      </c>
      <c r="T103" s="187">
        <f t="shared" si="3"/>
        <v>0</v>
      </c>
      <c r="U103" s="37"/>
      <c r="V103" s="37"/>
      <c r="W103" s="37"/>
      <c r="X103" s="37"/>
      <c r="Y103" s="37"/>
      <c r="Z103" s="37"/>
      <c r="AA103" s="37"/>
      <c r="AB103" s="37"/>
      <c r="AC103" s="37"/>
      <c r="AD103" s="37"/>
      <c r="AE103" s="37"/>
      <c r="AR103" s="188" t="s">
        <v>267</v>
      </c>
      <c r="AT103" s="188" t="s">
        <v>176</v>
      </c>
      <c r="AU103" s="188" t="s">
        <v>88</v>
      </c>
      <c r="AY103" s="20" t="s">
        <v>174</v>
      </c>
      <c r="BE103" s="189">
        <f t="shared" si="4"/>
        <v>0</v>
      </c>
      <c r="BF103" s="189">
        <f t="shared" si="5"/>
        <v>0</v>
      </c>
      <c r="BG103" s="189">
        <f t="shared" si="6"/>
        <v>0</v>
      </c>
      <c r="BH103" s="189">
        <f t="shared" si="7"/>
        <v>0</v>
      </c>
      <c r="BI103" s="189">
        <f t="shared" si="8"/>
        <v>0</v>
      </c>
      <c r="BJ103" s="20" t="s">
        <v>86</v>
      </c>
      <c r="BK103" s="189">
        <f t="shared" si="9"/>
        <v>0</v>
      </c>
      <c r="BL103" s="20" t="s">
        <v>267</v>
      </c>
      <c r="BM103" s="188" t="s">
        <v>2114</v>
      </c>
    </row>
    <row r="104" spans="1:65" s="2" customFormat="1" ht="37.799999999999997" customHeight="1">
      <c r="A104" s="37"/>
      <c r="B104" s="38"/>
      <c r="C104" s="177" t="s">
        <v>274</v>
      </c>
      <c r="D104" s="177" t="s">
        <v>176</v>
      </c>
      <c r="E104" s="178" t="s">
        <v>2115</v>
      </c>
      <c r="F104" s="179" t="s">
        <v>2116</v>
      </c>
      <c r="G104" s="180" t="s">
        <v>111</v>
      </c>
      <c r="H104" s="181">
        <v>92</v>
      </c>
      <c r="I104" s="182"/>
      <c r="J104" s="183">
        <f t="shared" si="0"/>
        <v>0</v>
      </c>
      <c r="K104" s="179" t="s">
        <v>19</v>
      </c>
      <c r="L104" s="42"/>
      <c r="M104" s="184" t="s">
        <v>19</v>
      </c>
      <c r="N104" s="185" t="s">
        <v>49</v>
      </c>
      <c r="O104" s="67"/>
      <c r="P104" s="186">
        <f t="shared" si="1"/>
        <v>0</v>
      </c>
      <c r="Q104" s="186">
        <v>0</v>
      </c>
      <c r="R104" s="186">
        <f t="shared" si="2"/>
        <v>0</v>
      </c>
      <c r="S104" s="186">
        <v>0</v>
      </c>
      <c r="T104" s="187">
        <f t="shared" si="3"/>
        <v>0</v>
      </c>
      <c r="U104" s="37"/>
      <c r="V104" s="37"/>
      <c r="W104" s="37"/>
      <c r="X104" s="37"/>
      <c r="Y104" s="37"/>
      <c r="Z104" s="37"/>
      <c r="AA104" s="37"/>
      <c r="AB104" s="37"/>
      <c r="AC104" s="37"/>
      <c r="AD104" s="37"/>
      <c r="AE104" s="37"/>
      <c r="AR104" s="188" t="s">
        <v>267</v>
      </c>
      <c r="AT104" s="188" t="s">
        <v>176</v>
      </c>
      <c r="AU104" s="188" t="s">
        <v>88</v>
      </c>
      <c r="AY104" s="20" t="s">
        <v>174</v>
      </c>
      <c r="BE104" s="189">
        <f t="shared" si="4"/>
        <v>0</v>
      </c>
      <c r="BF104" s="189">
        <f t="shared" si="5"/>
        <v>0</v>
      </c>
      <c r="BG104" s="189">
        <f t="shared" si="6"/>
        <v>0</v>
      </c>
      <c r="BH104" s="189">
        <f t="shared" si="7"/>
        <v>0</v>
      </c>
      <c r="BI104" s="189">
        <f t="shared" si="8"/>
        <v>0</v>
      </c>
      <c r="BJ104" s="20" t="s">
        <v>86</v>
      </c>
      <c r="BK104" s="189">
        <f t="shared" si="9"/>
        <v>0</v>
      </c>
      <c r="BL104" s="20" t="s">
        <v>267</v>
      </c>
      <c r="BM104" s="188" t="s">
        <v>2117</v>
      </c>
    </row>
    <row r="105" spans="1:65" s="2" customFormat="1" ht="44.25" customHeight="1">
      <c r="A105" s="37"/>
      <c r="B105" s="38"/>
      <c r="C105" s="177" t="s">
        <v>279</v>
      </c>
      <c r="D105" s="177" t="s">
        <v>176</v>
      </c>
      <c r="E105" s="178" t="s">
        <v>2118</v>
      </c>
      <c r="F105" s="179" t="s">
        <v>2119</v>
      </c>
      <c r="G105" s="180" t="s">
        <v>2120</v>
      </c>
      <c r="H105" s="181">
        <v>6</v>
      </c>
      <c r="I105" s="182"/>
      <c r="J105" s="183">
        <f t="shared" si="0"/>
        <v>0</v>
      </c>
      <c r="K105" s="179" t="s">
        <v>19</v>
      </c>
      <c r="L105" s="42"/>
      <c r="M105" s="184" t="s">
        <v>19</v>
      </c>
      <c r="N105" s="185" t="s">
        <v>49</v>
      </c>
      <c r="O105" s="67"/>
      <c r="P105" s="186">
        <f t="shared" si="1"/>
        <v>0</v>
      </c>
      <c r="Q105" s="186">
        <v>0</v>
      </c>
      <c r="R105" s="186">
        <f t="shared" si="2"/>
        <v>0</v>
      </c>
      <c r="S105" s="186">
        <v>0</v>
      </c>
      <c r="T105" s="187">
        <f t="shared" si="3"/>
        <v>0</v>
      </c>
      <c r="U105" s="37"/>
      <c r="V105" s="37"/>
      <c r="W105" s="37"/>
      <c r="X105" s="37"/>
      <c r="Y105" s="37"/>
      <c r="Z105" s="37"/>
      <c r="AA105" s="37"/>
      <c r="AB105" s="37"/>
      <c r="AC105" s="37"/>
      <c r="AD105" s="37"/>
      <c r="AE105" s="37"/>
      <c r="AR105" s="188" t="s">
        <v>267</v>
      </c>
      <c r="AT105" s="188" t="s">
        <v>176</v>
      </c>
      <c r="AU105" s="188" t="s">
        <v>88</v>
      </c>
      <c r="AY105" s="20" t="s">
        <v>174</v>
      </c>
      <c r="BE105" s="189">
        <f t="shared" si="4"/>
        <v>0</v>
      </c>
      <c r="BF105" s="189">
        <f t="shared" si="5"/>
        <v>0</v>
      </c>
      <c r="BG105" s="189">
        <f t="shared" si="6"/>
        <v>0</v>
      </c>
      <c r="BH105" s="189">
        <f t="shared" si="7"/>
        <v>0</v>
      </c>
      <c r="BI105" s="189">
        <f t="shared" si="8"/>
        <v>0</v>
      </c>
      <c r="BJ105" s="20" t="s">
        <v>86</v>
      </c>
      <c r="BK105" s="189">
        <f t="shared" si="9"/>
        <v>0</v>
      </c>
      <c r="BL105" s="20" t="s">
        <v>267</v>
      </c>
      <c r="BM105" s="188" t="s">
        <v>2121</v>
      </c>
    </row>
    <row r="106" spans="1:65" s="2" customFormat="1" ht="44.25" customHeight="1">
      <c r="A106" s="37"/>
      <c r="B106" s="38"/>
      <c r="C106" s="177" t="s">
        <v>284</v>
      </c>
      <c r="D106" s="177" t="s">
        <v>176</v>
      </c>
      <c r="E106" s="178" t="s">
        <v>2122</v>
      </c>
      <c r="F106" s="179" t="s">
        <v>2123</v>
      </c>
      <c r="G106" s="180" t="s">
        <v>989</v>
      </c>
      <c r="H106" s="181">
        <v>6</v>
      </c>
      <c r="I106" s="182"/>
      <c r="J106" s="183">
        <f t="shared" si="0"/>
        <v>0</v>
      </c>
      <c r="K106" s="179" t="s">
        <v>19</v>
      </c>
      <c r="L106" s="42"/>
      <c r="M106" s="184" t="s">
        <v>19</v>
      </c>
      <c r="N106" s="185" t="s">
        <v>49</v>
      </c>
      <c r="O106" s="67"/>
      <c r="P106" s="186">
        <f t="shared" si="1"/>
        <v>0</v>
      </c>
      <c r="Q106" s="186">
        <v>0</v>
      </c>
      <c r="R106" s="186">
        <f t="shared" si="2"/>
        <v>0</v>
      </c>
      <c r="S106" s="186">
        <v>0</v>
      </c>
      <c r="T106" s="187">
        <f t="shared" si="3"/>
        <v>0</v>
      </c>
      <c r="U106" s="37"/>
      <c r="V106" s="37"/>
      <c r="W106" s="37"/>
      <c r="X106" s="37"/>
      <c r="Y106" s="37"/>
      <c r="Z106" s="37"/>
      <c r="AA106" s="37"/>
      <c r="AB106" s="37"/>
      <c r="AC106" s="37"/>
      <c r="AD106" s="37"/>
      <c r="AE106" s="37"/>
      <c r="AR106" s="188" t="s">
        <v>267</v>
      </c>
      <c r="AT106" s="188" t="s">
        <v>176</v>
      </c>
      <c r="AU106" s="188" t="s">
        <v>88</v>
      </c>
      <c r="AY106" s="20" t="s">
        <v>174</v>
      </c>
      <c r="BE106" s="189">
        <f t="shared" si="4"/>
        <v>0</v>
      </c>
      <c r="BF106" s="189">
        <f t="shared" si="5"/>
        <v>0</v>
      </c>
      <c r="BG106" s="189">
        <f t="shared" si="6"/>
        <v>0</v>
      </c>
      <c r="BH106" s="189">
        <f t="shared" si="7"/>
        <v>0</v>
      </c>
      <c r="BI106" s="189">
        <f t="shared" si="8"/>
        <v>0</v>
      </c>
      <c r="BJ106" s="20" t="s">
        <v>86</v>
      </c>
      <c r="BK106" s="189">
        <f t="shared" si="9"/>
        <v>0</v>
      </c>
      <c r="BL106" s="20" t="s">
        <v>267</v>
      </c>
      <c r="BM106" s="188" t="s">
        <v>2124</v>
      </c>
    </row>
    <row r="107" spans="1:65" s="2" customFormat="1" ht="44.25" customHeight="1">
      <c r="A107" s="37"/>
      <c r="B107" s="38"/>
      <c r="C107" s="177" t="s">
        <v>289</v>
      </c>
      <c r="D107" s="177" t="s">
        <v>176</v>
      </c>
      <c r="E107" s="178" t="s">
        <v>2125</v>
      </c>
      <c r="F107" s="179" t="s">
        <v>2126</v>
      </c>
      <c r="G107" s="180" t="s">
        <v>2120</v>
      </c>
      <c r="H107" s="181">
        <v>12</v>
      </c>
      <c r="I107" s="182"/>
      <c r="J107" s="183">
        <f t="shared" si="0"/>
        <v>0</v>
      </c>
      <c r="K107" s="179" t="s">
        <v>19</v>
      </c>
      <c r="L107" s="42"/>
      <c r="M107" s="184" t="s">
        <v>19</v>
      </c>
      <c r="N107" s="185" t="s">
        <v>49</v>
      </c>
      <c r="O107" s="67"/>
      <c r="P107" s="186">
        <f t="shared" si="1"/>
        <v>0</v>
      </c>
      <c r="Q107" s="186">
        <v>0</v>
      </c>
      <c r="R107" s="186">
        <f t="shared" si="2"/>
        <v>0</v>
      </c>
      <c r="S107" s="186">
        <v>0</v>
      </c>
      <c r="T107" s="187">
        <f t="shared" si="3"/>
        <v>0</v>
      </c>
      <c r="U107" s="37"/>
      <c r="V107" s="37"/>
      <c r="W107" s="37"/>
      <c r="X107" s="37"/>
      <c r="Y107" s="37"/>
      <c r="Z107" s="37"/>
      <c r="AA107" s="37"/>
      <c r="AB107" s="37"/>
      <c r="AC107" s="37"/>
      <c r="AD107" s="37"/>
      <c r="AE107" s="37"/>
      <c r="AR107" s="188" t="s">
        <v>267</v>
      </c>
      <c r="AT107" s="188" t="s">
        <v>176</v>
      </c>
      <c r="AU107" s="188" t="s">
        <v>88</v>
      </c>
      <c r="AY107" s="20" t="s">
        <v>174</v>
      </c>
      <c r="BE107" s="189">
        <f t="shared" si="4"/>
        <v>0</v>
      </c>
      <c r="BF107" s="189">
        <f t="shared" si="5"/>
        <v>0</v>
      </c>
      <c r="BG107" s="189">
        <f t="shared" si="6"/>
        <v>0</v>
      </c>
      <c r="BH107" s="189">
        <f t="shared" si="7"/>
        <v>0</v>
      </c>
      <c r="BI107" s="189">
        <f t="shared" si="8"/>
        <v>0</v>
      </c>
      <c r="BJ107" s="20" t="s">
        <v>86</v>
      </c>
      <c r="BK107" s="189">
        <f t="shared" si="9"/>
        <v>0</v>
      </c>
      <c r="BL107" s="20" t="s">
        <v>267</v>
      </c>
      <c r="BM107" s="188" t="s">
        <v>2127</v>
      </c>
    </row>
    <row r="108" spans="1:65" s="2" customFormat="1" ht="44.25" customHeight="1">
      <c r="A108" s="37"/>
      <c r="B108" s="38"/>
      <c r="C108" s="177" t="s">
        <v>7</v>
      </c>
      <c r="D108" s="177" t="s">
        <v>176</v>
      </c>
      <c r="E108" s="178" t="s">
        <v>2128</v>
      </c>
      <c r="F108" s="179" t="s">
        <v>2129</v>
      </c>
      <c r="G108" s="180" t="s">
        <v>989</v>
      </c>
      <c r="H108" s="181">
        <v>8</v>
      </c>
      <c r="I108" s="182"/>
      <c r="J108" s="183">
        <f t="shared" si="0"/>
        <v>0</v>
      </c>
      <c r="K108" s="179" t="s">
        <v>19</v>
      </c>
      <c r="L108" s="42"/>
      <c r="M108" s="184" t="s">
        <v>19</v>
      </c>
      <c r="N108" s="185" t="s">
        <v>49</v>
      </c>
      <c r="O108" s="67"/>
      <c r="P108" s="186">
        <f t="shared" si="1"/>
        <v>0</v>
      </c>
      <c r="Q108" s="186">
        <v>0</v>
      </c>
      <c r="R108" s="186">
        <f t="shared" si="2"/>
        <v>0</v>
      </c>
      <c r="S108" s="186">
        <v>0</v>
      </c>
      <c r="T108" s="187">
        <f t="shared" si="3"/>
        <v>0</v>
      </c>
      <c r="U108" s="37"/>
      <c r="V108" s="37"/>
      <c r="W108" s="37"/>
      <c r="X108" s="37"/>
      <c r="Y108" s="37"/>
      <c r="Z108" s="37"/>
      <c r="AA108" s="37"/>
      <c r="AB108" s="37"/>
      <c r="AC108" s="37"/>
      <c r="AD108" s="37"/>
      <c r="AE108" s="37"/>
      <c r="AR108" s="188" t="s">
        <v>267</v>
      </c>
      <c r="AT108" s="188" t="s">
        <v>176</v>
      </c>
      <c r="AU108" s="188" t="s">
        <v>88</v>
      </c>
      <c r="AY108" s="20" t="s">
        <v>174</v>
      </c>
      <c r="BE108" s="189">
        <f t="shared" si="4"/>
        <v>0</v>
      </c>
      <c r="BF108" s="189">
        <f t="shared" si="5"/>
        <v>0</v>
      </c>
      <c r="BG108" s="189">
        <f t="shared" si="6"/>
        <v>0</v>
      </c>
      <c r="BH108" s="189">
        <f t="shared" si="7"/>
        <v>0</v>
      </c>
      <c r="BI108" s="189">
        <f t="shared" si="8"/>
        <v>0</v>
      </c>
      <c r="BJ108" s="20" t="s">
        <v>86</v>
      </c>
      <c r="BK108" s="189">
        <f t="shared" si="9"/>
        <v>0</v>
      </c>
      <c r="BL108" s="20" t="s">
        <v>267</v>
      </c>
      <c r="BM108" s="188" t="s">
        <v>2130</v>
      </c>
    </row>
    <row r="109" spans="1:65" s="2" customFormat="1" ht="55.5" customHeight="1">
      <c r="A109" s="37"/>
      <c r="B109" s="38"/>
      <c r="C109" s="177" t="s">
        <v>301</v>
      </c>
      <c r="D109" s="177" t="s">
        <v>176</v>
      </c>
      <c r="E109" s="178" t="s">
        <v>2131</v>
      </c>
      <c r="F109" s="179" t="s">
        <v>2132</v>
      </c>
      <c r="G109" s="180" t="s">
        <v>111</v>
      </c>
      <c r="H109" s="181">
        <v>33</v>
      </c>
      <c r="I109" s="182"/>
      <c r="J109" s="183">
        <f t="shared" si="0"/>
        <v>0</v>
      </c>
      <c r="K109" s="179" t="s">
        <v>19</v>
      </c>
      <c r="L109" s="42"/>
      <c r="M109" s="184" t="s">
        <v>19</v>
      </c>
      <c r="N109" s="185" t="s">
        <v>49</v>
      </c>
      <c r="O109" s="67"/>
      <c r="P109" s="186">
        <f t="shared" si="1"/>
        <v>0</v>
      </c>
      <c r="Q109" s="186">
        <v>0</v>
      </c>
      <c r="R109" s="186">
        <f t="shared" si="2"/>
        <v>0</v>
      </c>
      <c r="S109" s="186">
        <v>0</v>
      </c>
      <c r="T109" s="187">
        <f t="shared" si="3"/>
        <v>0</v>
      </c>
      <c r="U109" s="37"/>
      <c r="V109" s="37"/>
      <c r="W109" s="37"/>
      <c r="X109" s="37"/>
      <c r="Y109" s="37"/>
      <c r="Z109" s="37"/>
      <c r="AA109" s="37"/>
      <c r="AB109" s="37"/>
      <c r="AC109" s="37"/>
      <c r="AD109" s="37"/>
      <c r="AE109" s="37"/>
      <c r="AR109" s="188" t="s">
        <v>267</v>
      </c>
      <c r="AT109" s="188" t="s">
        <v>176</v>
      </c>
      <c r="AU109" s="188" t="s">
        <v>88</v>
      </c>
      <c r="AY109" s="20" t="s">
        <v>174</v>
      </c>
      <c r="BE109" s="189">
        <f t="shared" si="4"/>
        <v>0</v>
      </c>
      <c r="BF109" s="189">
        <f t="shared" si="5"/>
        <v>0</v>
      </c>
      <c r="BG109" s="189">
        <f t="shared" si="6"/>
        <v>0</v>
      </c>
      <c r="BH109" s="189">
        <f t="shared" si="7"/>
        <v>0</v>
      </c>
      <c r="BI109" s="189">
        <f t="shared" si="8"/>
        <v>0</v>
      </c>
      <c r="BJ109" s="20" t="s">
        <v>86</v>
      </c>
      <c r="BK109" s="189">
        <f t="shared" si="9"/>
        <v>0</v>
      </c>
      <c r="BL109" s="20" t="s">
        <v>267</v>
      </c>
      <c r="BM109" s="188" t="s">
        <v>2133</v>
      </c>
    </row>
    <row r="110" spans="1:65" s="2" customFormat="1" ht="49.05" customHeight="1">
      <c r="A110" s="37"/>
      <c r="B110" s="38"/>
      <c r="C110" s="177" t="s">
        <v>307</v>
      </c>
      <c r="D110" s="177" t="s">
        <v>176</v>
      </c>
      <c r="E110" s="178" t="s">
        <v>2134</v>
      </c>
      <c r="F110" s="179" t="s">
        <v>2135</v>
      </c>
      <c r="G110" s="180" t="s">
        <v>2120</v>
      </c>
      <c r="H110" s="181">
        <v>8</v>
      </c>
      <c r="I110" s="182"/>
      <c r="J110" s="183">
        <f t="shared" si="0"/>
        <v>0</v>
      </c>
      <c r="K110" s="179" t="s">
        <v>19</v>
      </c>
      <c r="L110" s="42"/>
      <c r="M110" s="184" t="s">
        <v>19</v>
      </c>
      <c r="N110" s="185" t="s">
        <v>49</v>
      </c>
      <c r="O110" s="67"/>
      <c r="P110" s="186">
        <f t="shared" si="1"/>
        <v>0</v>
      </c>
      <c r="Q110" s="186">
        <v>0</v>
      </c>
      <c r="R110" s="186">
        <f t="shared" si="2"/>
        <v>0</v>
      </c>
      <c r="S110" s="186">
        <v>0</v>
      </c>
      <c r="T110" s="187">
        <f t="shared" si="3"/>
        <v>0</v>
      </c>
      <c r="U110" s="37"/>
      <c r="V110" s="37"/>
      <c r="W110" s="37"/>
      <c r="X110" s="37"/>
      <c r="Y110" s="37"/>
      <c r="Z110" s="37"/>
      <c r="AA110" s="37"/>
      <c r="AB110" s="37"/>
      <c r="AC110" s="37"/>
      <c r="AD110" s="37"/>
      <c r="AE110" s="37"/>
      <c r="AR110" s="188" t="s">
        <v>267</v>
      </c>
      <c r="AT110" s="188" t="s">
        <v>176</v>
      </c>
      <c r="AU110" s="188" t="s">
        <v>88</v>
      </c>
      <c r="AY110" s="20" t="s">
        <v>174</v>
      </c>
      <c r="BE110" s="189">
        <f t="shared" si="4"/>
        <v>0</v>
      </c>
      <c r="BF110" s="189">
        <f t="shared" si="5"/>
        <v>0</v>
      </c>
      <c r="BG110" s="189">
        <f t="shared" si="6"/>
        <v>0</v>
      </c>
      <c r="BH110" s="189">
        <f t="shared" si="7"/>
        <v>0</v>
      </c>
      <c r="BI110" s="189">
        <f t="shared" si="8"/>
        <v>0</v>
      </c>
      <c r="BJ110" s="20" t="s">
        <v>86</v>
      </c>
      <c r="BK110" s="189">
        <f t="shared" si="9"/>
        <v>0</v>
      </c>
      <c r="BL110" s="20" t="s">
        <v>267</v>
      </c>
      <c r="BM110" s="188" t="s">
        <v>2136</v>
      </c>
    </row>
    <row r="111" spans="1:65" s="12" customFormat="1" ht="22.8" customHeight="1">
      <c r="B111" s="161"/>
      <c r="C111" s="162"/>
      <c r="D111" s="163" t="s">
        <v>77</v>
      </c>
      <c r="E111" s="175" t="s">
        <v>2137</v>
      </c>
      <c r="F111" s="175" t="s">
        <v>2138</v>
      </c>
      <c r="G111" s="162"/>
      <c r="H111" s="162"/>
      <c r="I111" s="165"/>
      <c r="J111" s="176">
        <f>BK111</f>
        <v>0</v>
      </c>
      <c r="K111" s="162"/>
      <c r="L111" s="167"/>
      <c r="M111" s="168"/>
      <c r="N111" s="169"/>
      <c r="O111" s="169"/>
      <c r="P111" s="170">
        <f>SUM(P112:P118)</f>
        <v>0</v>
      </c>
      <c r="Q111" s="169"/>
      <c r="R111" s="170">
        <f>SUM(R112:R118)</f>
        <v>0</v>
      </c>
      <c r="S111" s="169"/>
      <c r="T111" s="171">
        <f>SUM(T112:T118)</f>
        <v>0</v>
      </c>
      <c r="AR111" s="172" t="s">
        <v>88</v>
      </c>
      <c r="AT111" s="173" t="s">
        <v>77</v>
      </c>
      <c r="AU111" s="173" t="s">
        <v>86</v>
      </c>
      <c r="AY111" s="172" t="s">
        <v>174</v>
      </c>
      <c r="BK111" s="174">
        <f>SUM(BK112:BK118)</f>
        <v>0</v>
      </c>
    </row>
    <row r="112" spans="1:65" s="2" customFormat="1" ht="78" customHeight="1">
      <c r="A112" s="37"/>
      <c r="B112" s="38"/>
      <c r="C112" s="177" t="s">
        <v>312</v>
      </c>
      <c r="D112" s="177" t="s">
        <v>176</v>
      </c>
      <c r="E112" s="178" t="s">
        <v>2139</v>
      </c>
      <c r="F112" s="179" t="s">
        <v>2140</v>
      </c>
      <c r="G112" s="180" t="s">
        <v>989</v>
      </c>
      <c r="H112" s="181">
        <v>3</v>
      </c>
      <c r="I112" s="182"/>
      <c r="J112" s="183">
        <f t="shared" ref="J112:J118" si="10">ROUND(I112*H112,2)</f>
        <v>0</v>
      </c>
      <c r="K112" s="179" t="s">
        <v>19</v>
      </c>
      <c r="L112" s="42"/>
      <c r="M112" s="184" t="s">
        <v>19</v>
      </c>
      <c r="N112" s="185" t="s">
        <v>49</v>
      </c>
      <c r="O112" s="67"/>
      <c r="P112" s="186">
        <f t="shared" ref="P112:P118" si="11">O112*H112</f>
        <v>0</v>
      </c>
      <c r="Q112" s="186">
        <v>0</v>
      </c>
      <c r="R112" s="186">
        <f t="shared" ref="R112:R118" si="12">Q112*H112</f>
        <v>0</v>
      </c>
      <c r="S112" s="186">
        <v>0</v>
      </c>
      <c r="T112" s="187">
        <f t="shared" ref="T112:T118" si="13">S112*H112</f>
        <v>0</v>
      </c>
      <c r="U112" s="37"/>
      <c r="V112" s="37"/>
      <c r="W112" s="37"/>
      <c r="X112" s="37"/>
      <c r="Y112" s="37"/>
      <c r="Z112" s="37"/>
      <c r="AA112" s="37"/>
      <c r="AB112" s="37"/>
      <c r="AC112" s="37"/>
      <c r="AD112" s="37"/>
      <c r="AE112" s="37"/>
      <c r="AR112" s="188" t="s">
        <v>267</v>
      </c>
      <c r="AT112" s="188" t="s">
        <v>176</v>
      </c>
      <c r="AU112" s="188" t="s">
        <v>88</v>
      </c>
      <c r="AY112" s="20" t="s">
        <v>174</v>
      </c>
      <c r="BE112" s="189">
        <f t="shared" ref="BE112:BE118" si="14">IF(N112="základní",J112,0)</f>
        <v>0</v>
      </c>
      <c r="BF112" s="189">
        <f t="shared" ref="BF112:BF118" si="15">IF(N112="snížená",J112,0)</f>
        <v>0</v>
      </c>
      <c r="BG112" s="189">
        <f t="shared" ref="BG112:BG118" si="16">IF(N112="zákl. přenesená",J112,0)</f>
        <v>0</v>
      </c>
      <c r="BH112" s="189">
        <f t="shared" ref="BH112:BH118" si="17">IF(N112="sníž. přenesená",J112,0)</f>
        <v>0</v>
      </c>
      <c r="BI112" s="189">
        <f t="shared" ref="BI112:BI118" si="18">IF(N112="nulová",J112,0)</f>
        <v>0</v>
      </c>
      <c r="BJ112" s="20" t="s">
        <v>86</v>
      </c>
      <c r="BK112" s="189">
        <f t="shared" ref="BK112:BK118" si="19">ROUND(I112*H112,2)</f>
        <v>0</v>
      </c>
      <c r="BL112" s="20" t="s">
        <v>267</v>
      </c>
      <c r="BM112" s="188" t="s">
        <v>2141</v>
      </c>
    </row>
    <row r="113" spans="1:65" s="2" customFormat="1" ht="37.799999999999997" customHeight="1">
      <c r="A113" s="37"/>
      <c r="B113" s="38"/>
      <c r="C113" s="177" t="s">
        <v>317</v>
      </c>
      <c r="D113" s="177" t="s">
        <v>176</v>
      </c>
      <c r="E113" s="178" t="s">
        <v>2142</v>
      </c>
      <c r="F113" s="179" t="s">
        <v>2143</v>
      </c>
      <c r="G113" s="180" t="s">
        <v>989</v>
      </c>
      <c r="H113" s="181">
        <v>3</v>
      </c>
      <c r="I113" s="182"/>
      <c r="J113" s="183">
        <f t="shared" si="10"/>
        <v>0</v>
      </c>
      <c r="K113" s="179" t="s">
        <v>19</v>
      </c>
      <c r="L113" s="42"/>
      <c r="M113" s="184" t="s">
        <v>19</v>
      </c>
      <c r="N113" s="185" t="s">
        <v>49</v>
      </c>
      <c r="O113" s="67"/>
      <c r="P113" s="186">
        <f t="shared" si="11"/>
        <v>0</v>
      </c>
      <c r="Q113" s="186">
        <v>0</v>
      </c>
      <c r="R113" s="186">
        <f t="shared" si="12"/>
        <v>0</v>
      </c>
      <c r="S113" s="186">
        <v>0</v>
      </c>
      <c r="T113" s="187">
        <f t="shared" si="13"/>
        <v>0</v>
      </c>
      <c r="U113" s="37"/>
      <c r="V113" s="37"/>
      <c r="W113" s="37"/>
      <c r="X113" s="37"/>
      <c r="Y113" s="37"/>
      <c r="Z113" s="37"/>
      <c r="AA113" s="37"/>
      <c r="AB113" s="37"/>
      <c r="AC113" s="37"/>
      <c r="AD113" s="37"/>
      <c r="AE113" s="37"/>
      <c r="AR113" s="188" t="s">
        <v>267</v>
      </c>
      <c r="AT113" s="188" t="s">
        <v>176</v>
      </c>
      <c r="AU113" s="188" t="s">
        <v>88</v>
      </c>
      <c r="AY113" s="20" t="s">
        <v>174</v>
      </c>
      <c r="BE113" s="189">
        <f t="shared" si="14"/>
        <v>0</v>
      </c>
      <c r="BF113" s="189">
        <f t="shared" si="15"/>
        <v>0</v>
      </c>
      <c r="BG113" s="189">
        <f t="shared" si="16"/>
        <v>0</v>
      </c>
      <c r="BH113" s="189">
        <f t="shared" si="17"/>
        <v>0</v>
      </c>
      <c r="BI113" s="189">
        <f t="shared" si="18"/>
        <v>0</v>
      </c>
      <c r="BJ113" s="20" t="s">
        <v>86</v>
      </c>
      <c r="BK113" s="189">
        <f t="shared" si="19"/>
        <v>0</v>
      </c>
      <c r="BL113" s="20" t="s">
        <v>267</v>
      </c>
      <c r="BM113" s="188" t="s">
        <v>2144</v>
      </c>
    </row>
    <row r="114" spans="1:65" s="2" customFormat="1" ht="37.799999999999997" customHeight="1">
      <c r="A114" s="37"/>
      <c r="B114" s="38"/>
      <c r="C114" s="177" t="s">
        <v>322</v>
      </c>
      <c r="D114" s="177" t="s">
        <v>176</v>
      </c>
      <c r="E114" s="178" t="s">
        <v>2145</v>
      </c>
      <c r="F114" s="179" t="s">
        <v>2143</v>
      </c>
      <c r="G114" s="180" t="s">
        <v>989</v>
      </c>
      <c r="H114" s="181">
        <v>6</v>
      </c>
      <c r="I114" s="182"/>
      <c r="J114" s="183">
        <f t="shared" si="10"/>
        <v>0</v>
      </c>
      <c r="K114" s="179" t="s">
        <v>19</v>
      </c>
      <c r="L114" s="42"/>
      <c r="M114" s="184" t="s">
        <v>19</v>
      </c>
      <c r="N114" s="185" t="s">
        <v>49</v>
      </c>
      <c r="O114" s="67"/>
      <c r="P114" s="186">
        <f t="shared" si="11"/>
        <v>0</v>
      </c>
      <c r="Q114" s="186">
        <v>0</v>
      </c>
      <c r="R114" s="186">
        <f t="shared" si="12"/>
        <v>0</v>
      </c>
      <c r="S114" s="186">
        <v>0</v>
      </c>
      <c r="T114" s="187">
        <f t="shared" si="13"/>
        <v>0</v>
      </c>
      <c r="U114" s="37"/>
      <c r="V114" s="37"/>
      <c r="W114" s="37"/>
      <c r="X114" s="37"/>
      <c r="Y114" s="37"/>
      <c r="Z114" s="37"/>
      <c r="AA114" s="37"/>
      <c r="AB114" s="37"/>
      <c r="AC114" s="37"/>
      <c r="AD114" s="37"/>
      <c r="AE114" s="37"/>
      <c r="AR114" s="188" t="s">
        <v>267</v>
      </c>
      <c r="AT114" s="188" t="s">
        <v>176</v>
      </c>
      <c r="AU114" s="188" t="s">
        <v>88</v>
      </c>
      <c r="AY114" s="20" t="s">
        <v>174</v>
      </c>
      <c r="BE114" s="189">
        <f t="shared" si="14"/>
        <v>0</v>
      </c>
      <c r="BF114" s="189">
        <f t="shared" si="15"/>
        <v>0</v>
      </c>
      <c r="BG114" s="189">
        <f t="shared" si="16"/>
        <v>0</v>
      </c>
      <c r="BH114" s="189">
        <f t="shared" si="17"/>
        <v>0</v>
      </c>
      <c r="BI114" s="189">
        <f t="shared" si="18"/>
        <v>0</v>
      </c>
      <c r="BJ114" s="20" t="s">
        <v>86</v>
      </c>
      <c r="BK114" s="189">
        <f t="shared" si="19"/>
        <v>0</v>
      </c>
      <c r="BL114" s="20" t="s">
        <v>267</v>
      </c>
      <c r="BM114" s="188" t="s">
        <v>2146</v>
      </c>
    </row>
    <row r="115" spans="1:65" s="2" customFormat="1" ht="37.799999999999997" customHeight="1">
      <c r="A115" s="37"/>
      <c r="B115" s="38"/>
      <c r="C115" s="177" t="s">
        <v>327</v>
      </c>
      <c r="D115" s="177" t="s">
        <v>176</v>
      </c>
      <c r="E115" s="178" t="s">
        <v>2147</v>
      </c>
      <c r="F115" s="179" t="s">
        <v>2143</v>
      </c>
      <c r="G115" s="180" t="s">
        <v>989</v>
      </c>
      <c r="H115" s="181">
        <v>3</v>
      </c>
      <c r="I115" s="182"/>
      <c r="J115" s="183">
        <f t="shared" si="10"/>
        <v>0</v>
      </c>
      <c r="K115" s="179" t="s">
        <v>19</v>
      </c>
      <c r="L115" s="42"/>
      <c r="M115" s="184" t="s">
        <v>19</v>
      </c>
      <c r="N115" s="185" t="s">
        <v>49</v>
      </c>
      <c r="O115" s="67"/>
      <c r="P115" s="186">
        <f t="shared" si="11"/>
        <v>0</v>
      </c>
      <c r="Q115" s="186">
        <v>0</v>
      </c>
      <c r="R115" s="186">
        <f t="shared" si="12"/>
        <v>0</v>
      </c>
      <c r="S115" s="186">
        <v>0</v>
      </c>
      <c r="T115" s="187">
        <f t="shared" si="13"/>
        <v>0</v>
      </c>
      <c r="U115" s="37"/>
      <c r="V115" s="37"/>
      <c r="W115" s="37"/>
      <c r="X115" s="37"/>
      <c r="Y115" s="37"/>
      <c r="Z115" s="37"/>
      <c r="AA115" s="37"/>
      <c r="AB115" s="37"/>
      <c r="AC115" s="37"/>
      <c r="AD115" s="37"/>
      <c r="AE115" s="37"/>
      <c r="AR115" s="188" t="s">
        <v>267</v>
      </c>
      <c r="AT115" s="188" t="s">
        <v>176</v>
      </c>
      <c r="AU115" s="188" t="s">
        <v>88</v>
      </c>
      <c r="AY115" s="20" t="s">
        <v>174</v>
      </c>
      <c r="BE115" s="189">
        <f t="shared" si="14"/>
        <v>0</v>
      </c>
      <c r="BF115" s="189">
        <f t="shared" si="15"/>
        <v>0</v>
      </c>
      <c r="BG115" s="189">
        <f t="shared" si="16"/>
        <v>0</v>
      </c>
      <c r="BH115" s="189">
        <f t="shared" si="17"/>
        <v>0</v>
      </c>
      <c r="BI115" s="189">
        <f t="shared" si="18"/>
        <v>0</v>
      </c>
      <c r="BJ115" s="20" t="s">
        <v>86</v>
      </c>
      <c r="BK115" s="189">
        <f t="shared" si="19"/>
        <v>0</v>
      </c>
      <c r="BL115" s="20" t="s">
        <v>267</v>
      </c>
      <c r="BM115" s="188" t="s">
        <v>2148</v>
      </c>
    </row>
    <row r="116" spans="1:65" s="2" customFormat="1" ht="44.25" customHeight="1">
      <c r="A116" s="37"/>
      <c r="B116" s="38"/>
      <c r="C116" s="177" t="s">
        <v>332</v>
      </c>
      <c r="D116" s="177" t="s">
        <v>176</v>
      </c>
      <c r="E116" s="178" t="s">
        <v>2149</v>
      </c>
      <c r="F116" s="179" t="s">
        <v>2150</v>
      </c>
      <c r="G116" s="180" t="s">
        <v>236</v>
      </c>
      <c r="H116" s="181">
        <v>15</v>
      </c>
      <c r="I116" s="182"/>
      <c r="J116" s="183">
        <f t="shared" si="10"/>
        <v>0</v>
      </c>
      <c r="K116" s="179" t="s">
        <v>19</v>
      </c>
      <c r="L116" s="42"/>
      <c r="M116" s="184" t="s">
        <v>19</v>
      </c>
      <c r="N116" s="185" t="s">
        <v>49</v>
      </c>
      <c r="O116" s="67"/>
      <c r="P116" s="186">
        <f t="shared" si="11"/>
        <v>0</v>
      </c>
      <c r="Q116" s="186">
        <v>0</v>
      </c>
      <c r="R116" s="186">
        <f t="shared" si="12"/>
        <v>0</v>
      </c>
      <c r="S116" s="186">
        <v>0</v>
      </c>
      <c r="T116" s="187">
        <f t="shared" si="13"/>
        <v>0</v>
      </c>
      <c r="U116" s="37"/>
      <c r="V116" s="37"/>
      <c r="W116" s="37"/>
      <c r="X116" s="37"/>
      <c r="Y116" s="37"/>
      <c r="Z116" s="37"/>
      <c r="AA116" s="37"/>
      <c r="AB116" s="37"/>
      <c r="AC116" s="37"/>
      <c r="AD116" s="37"/>
      <c r="AE116" s="37"/>
      <c r="AR116" s="188" t="s">
        <v>267</v>
      </c>
      <c r="AT116" s="188" t="s">
        <v>176</v>
      </c>
      <c r="AU116" s="188" t="s">
        <v>88</v>
      </c>
      <c r="AY116" s="20" t="s">
        <v>174</v>
      </c>
      <c r="BE116" s="189">
        <f t="shared" si="14"/>
        <v>0</v>
      </c>
      <c r="BF116" s="189">
        <f t="shared" si="15"/>
        <v>0</v>
      </c>
      <c r="BG116" s="189">
        <f t="shared" si="16"/>
        <v>0</v>
      </c>
      <c r="BH116" s="189">
        <f t="shared" si="17"/>
        <v>0</v>
      </c>
      <c r="BI116" s="189">
        <f t="shared" si="18"/>
        <v>0</v>
      </c>
      <c r="BJ116" s="20" t="s">
        <v>86</v>
      </c>
      <c r="BK116" s="189">
        <f t="shared" si="19"/>
        <v>0</v>
      </c>
      <c r="BL116" s="20" t="s">
        <v>267</v>
      </c>
      <c r="BM116" s="188" t="s">
        <v>2151</v>
      </c>
    </row>
    <row r="117" spans="1:65" s="2" customFormat="1" ht="44.25" customHeight="1">
      <c r="A117" s="37"/>
      <c r="B117" s="38"/>
      <c r="C117" s="177" t="s">
        <v>337</v>
      </c>
      <c r="D117" s="177" t="s">
        <v>176</v>
      </c>
      <c r="E117" s="178" t="s">
        <v>2152</v>
      </c>
      <c r="F117" s="179" t="s">
        <v>2153</v>
      </c>
      <c r="G117" s="180" t="s">
        <v>989</v>
      </c>
      <c r="H117" s="181">
        <v>3</v>
      </c>
      <c r="I117" s="182"/>
      <c r="J117" s="183">
        <f t="shared" si="10"/>
        <v>0</v>
      </c>
      <c r="K117" s="179" t="s">
        <v>19</v>
      </c>
      <c r="L117" s="42"/>
      <c r="M117" s="184" t="s">
        <v>19</v>
      </c>
      <c r="N117" s="185" t="s">
        <v>49</v>
      </c>
      <c r="O117" s="67"/>
      <c r="P117" s="186">
        <f t="shared" si="11"/>
        <v>0</v>
      </c>
      <c r="Q117" s="186">
        <v>0</v>
      </c>
      <c r="R117" s="186">
        <f t="shared" si="12"/>
        <v>0</v>
      </c>
      <c r="S117" s="186">
        <v>0</v>
      </c>
      <c r="T117" s="187">
        <f t="shared" si="13"/>
        <v>0</v>
      </c>
      <c r="U117" s="37"/>
      <c r="V117" s="37"/>
      <c r="W117" s="37"/>
      <c r="X117" s="37"/>
      <c r="Y117" s="37"/>
      <c r="Z117" s="37"/>
      <c r="AA117" s="37"/>
      <c r="AB117" s="37"/>
      <c r="AC117" s="37"/>
      <c r="AD117" s="37"/>
      <c r="AE117" s="37"/>
      <c r="AR117" s="188" t="s">
        <v>267</v>
      </c>
      <c r="AT117" s="188" t="s">
        <v>176</v>
      </c>
      <c r="AU117" s="188" t="s">
        <v>88</v>
      </c>
      <c r="AY117" s="20" t="s">
        <v>174</v>
      </c>
      <c r="BE117" s="189">
        <f t="shared" si="14"/>
        <v>0</v>
      </c>
      <c r="BF117" s="189">
        <f t="shared" si="15"/>
        <v>0</v>
      </c>
      <c r="BG117" s="189">
        <f t="shared" si="16"/>
        <v>0</v>
      </c>
      <c r="BH117" s="189">
        <f t="shared" si="17"/>
        <v>0</v>
      </c>
      <c r="BI117" s="189">
        <f t="shared" si="18"/>
        <v>0</v>
      </c>
      <c r="BJ117" s="20" t="s">
        <v>86</v>
      </c>
      <c r="BK117" s="189">
        <f t="shared" si="19"/>
        <v>0</v>
      </c>
      <c r="BL117" s="20" t="s">
        <v>267</v>
      </c>
      <c r="BM117" s="188" t="s">
        <v>2154</v>
      </c>
    </row>
    <row r="118" spans="1:65" s="2" customFormat="1" ht="44.25" customHeight="1">
      <c r="A118" s="37"/>
      <c r="B118" s="38"/>
      <c r="C118" s="177" t="s">
        <v>342</v>
      </c>
      <c r="D118" s="177" t="s">
        <v>176</v>
      </c>
      <c r="E118" s="178" t="s">
        <v>2155</v>
      </c>
      <c r="F118" s="179" t="s">
        <v>2156</v>
      </c>
      <c r="G118" s="180" t="s">
        <v>111</v>
      </c>
      <c r="H118" s="181">
        <v>6</v>
      </c>
      <c r="I118" s="182"/>
      <c r="J118" s="183">
        <f t="shared" si="10"/>
        <v>0</v>
      </c>
      <c r="K118" s="179" t="s">
        <v>19</v>
      </c>
      <c r="L118" s="42"/>
      <c r="M118" s="184" t="s">
        <v>19</v>
      </c>
      <c r="N118" s="185" t="s">
        <v>49</v>
      </c>
      <c r="O118" s="67"/>
      <c r="P118" s="186">
        <f t="shared" si="11"/>
        <v>0</v>
      </c>
      <c r="Q118" s="186">
        <v>0</v>
      </c>
      <c r="R118" s="186">
        <f t="shared" si="12"/>
        <v>0</v>
      </c>
      <c r="S118" s="186">
        <v>0</v>
      </c>
      <c r="T118" s="187">
        <f t="shared" si="13"/>
        <v>0</v>
      </c>
      <c r="U118" s="37"/>
      <c r="V118" s="37"/>
      <c r="W118" s="37"/>
      <c r="X118" s="37"/>
      <c r="Y118" s="37"/>
      <c r="Z118" s="37"/>
      <c r="AA118" s="37"/>
      <c r="AB118" s="37"/>
      <c r="AC118" s="37"/>
      <c r="AD118" s="37"/>
      <c r="AE118" s="37"/>
      <c r="AR118" s="188" t="s">
        <v>267</v>
      </c>
      <c r="AT118" s="188" t="s">
        <v>176</v>
      </c>
      <c r="AU118" s="188" t="s">
        <v>88</v>
      </c>
      <c r="AY118" s="20" t="s">
        <v>174</v>
      </c>
      <c r="BE118" s="189">
        <f t="shared" si="14"/>
        <v>0</v>
      </c>
      <c r="BF118" s="189">
        <f t="shared" si="15"/>
        <v>0</v>
      </c>
      <c r="BG118" s="189">
        <f t="shared" si="16"/>
        <v>0</v>
      </c>
      <c r="BH118" s="189">
        <f t="shared" si="17"/>
        <v>0</v>
      </c>
      <c r="BI118" s="189">
        <f t="shared" si="18"/>
        <v>0</v>
      </c>
      <c r="BJ118" s="20" t="s">
        <v>86</v>
      </c>
      <c r="BK118" s="189">
        <f t="shared" si="19"/>
        <v>0</v>
      </c>
      <c r="BL118" s="20" t="s">
        <v>267</v>
      </c>
      <c r="BM118" s="188" t="s">
        <v>2157</v>
      </c>
    </row>
    <row r="119" spans="1:65" s="12" customFormat="1" ht="22.8" customHeight="1">
      <c r="B119" s="161"/>
      <c r="C119" s="162"/>
      <c r="D119" s="163" t="s">
        <v>77</v>
      </c>
      <c r="E119" s="175" t="s">
        <v>2158</v>
      </c>
      <c r="F119" s="175" t="s">
        <v>2159</v>
      </c>
      <c r="G119" s="162"/>
      <c r="H119" s="162"/>
      <c r="I119" s="165"/>
      <c r="J119" s="176">
        <f>BK119</f>
        <v>0</v>
      </c>
      <c r="K119" s="162"/>
      <c r="L119" s="167"/>
      <c r="M119" s="168"/>
      <c r="N119" s="169"/>
      <c r="O119" s="169"/>
      <c r="P119" s="170">
        <f>SUM(P120:P121)</f>
        <v>0</v>
      </c>
      <c r="Q119" s="169"/>
      <c r="R119" s="170">
        <f>SUM(R120:R121)</f>
        <v>0</v>
      </c>
      <c r="S119" s="169"/>
      <c r="T119" s="171">
        <f>SUM(T120:T121)</f>
        <v>0</v>
      </c>
      <c r="AR119" s="172" t="s">
        <v>88</v>
      </c>
      <c r="AT119" s="173" t="s">
        <v>77</v>
      </c>
      <c r="AU119" s="173" t="s">
        <v>86</v>
      </c>
      <c r="AY119" s="172" t="s">
        <v>174</v>
      </c>
      <c r="BK119" s="174">
        <f>SUM(BK120:BK121)</f>
        <v>0</v>
      </c>
    </row>
    <row r="120" spans="1:65" s="2" customFormat="1" ht="37.799999999999997" customHeight="1">
      <c r="A120" s="37"/>
      <c r="B120" s="38"/>
      <c r="C120" s="177" t="s">
        <v>349</v>
      </c>
      <c r="D120" s="177" t="s">
        <v>176</v>
      </c>
      <c r="E120" s="178" t="s">
        <v>2160</v>
      </c>
      <c r="F120" s="179" t="s">
        <v>2161</v>
      </c>
      <c r="G120" s="180" t="s">
        <v>989</v>
      </c>
      <c r="H120" s="181">
        <v>3</v>
      </c>
      <c r="I120" s="182"/>
      <c r="J120" s="183">
        <f>ROUND(I120*H120,2)</f>
        <v>0</v>
      </c>
      <c r="K120" s="179" t="s">
        <v>19</v>
      </c>
      <c r="L120" s="42"/>
      <c r="M120" s="184" t="s">
        <v>19</v>
      </c>
      <c r="N120" s="185" t="s">
        <v>49</v>
      </c>
      <c r="O120" s="67"/>
      <c r="P120" s="186">
        <f>O120*H120</f>
        <v>0</v>
      </c>
      <c r="Q120" s="186">
        <v>0</v>
      </c>
      <c r="R120" s="186">
        <f>Q120*H120</f>
        <v>0</v>
      </c>
      <c r="S120" s="186">
        <v>0</v>
      </c>
      <c r="T120" s="187">
        <f>S120*H120</f>
        <v>0</v>
      </c>
      <c r="U120" s="37"/>
      <c r="V120" s="37"/>
      <c r="W120" s="37"/>
      <c r="X120" s="37"/>
      <c r="Y120" s="37"/>
      <c r="Z120" s="37"/>
      <c r="AA120" s="37"/>
      <c r="AB120" s="37"/>
      <c r="AC120" s="37"/>
      <c r="AD120" s="37"/>
      <c r="AE120" s="37"/>
      <c r="AR120" s="188" t="s">
        <v>267</v>
      </c>
      <c r="AT120" s="188" t="s">
        <v>176</v>
      </c>
      <c r="AU120" s="188" t="s">
        <v>88</v>
      </c>
      <c r="AY120" s="20" t="s">
        <v>174</v>
      </c>
      <c r="BE120" s="189">
        <f>IF(N120="základní",J120,0)</f>
        <v>0</v>
      </c>
      <c r="BF120" s="189">
        <f>IF(N120="snížená",J120,0)</f>
        <v>0</v>
      </c>
      <c r="BG120" s="189">
        <f>IF(N120="zákl. přenesená",J120,0)</f>
        <v>0</v>
      </c>
      <c r="BH120" s="189">
        <f>IF(N120="sníž. přenesená",J120,0)</f>
        <v>0</v>
      </c>
      <c r="BI120" s="189">
        <f>IF(N120="nulová",J120,0)</f>
        <v>0</v>
      </c>
      <c r="BJ120" s="20" t="s">
        <v>86</v>
      </c>
      <c r="BK120" s="189">
        <f>ROUND(I120*H120,2)</f>
        <v>0</v>
      </c>
      <c r="BL120" s="20" t="s">
        <v>267</v>
      </c>
      <c r="BM120" s="188" t="s">
        <v>2162</v>
      </c>
    </row>
    <row r="121" spans="1:65" s="2" customFormat="1" ht="24.15" customHeight="1">
      <c r="A121" s="37"/>
      <c r="B121" s="38"/>
      <c r="C121" s="177" t="s">
        <v>355</v>
      </c>
      <c r="D121" s="177" t="s">
        <v>176</v>
      </c>
      <c r="E121" s="178" t="s">
        <v>2163</v>
      </c>
      <c r="F121" s="179" t="s">
        <v>2164</v>
      </c>
      <c r="G121" s="180" t="s">
        <v>989</v>
      </c>
      <c r="H121" s="181">
        <v>3</v>
      </c>
      <c r="I121" s="182"/>
      <c r="J121" s="183">
        <f>ROUND(I121*H121,2)</f>
        <v>0</v>
      </c>
      <c r="K121" s="179" t="s">
        <v>19</v>
      </c>
      <c r="L121" s="42"/>
      <c r="M121" s="184" t="s">
        <v>19</v>
      </c>
      <c r="N121" s="185" t="s">
        <v>49</v>
      </c>
      <c r="O121" s="67"/>
      <c r="P121" s="186">
        <f>O121*H121</f>
        <v>0</v>
      </c>
      <c r="Q121" s="186">
        <v>0</v>
      </c>
      <c r="R121" s="186">
        <f>Q121*H121</f>
        <v>0</v>
      </c>
      <c r="S121" s="186">
        <v>0</v>
      </c>
      <c r="T121" s="187">
        <f>S121*H121</f>
        <v>0</v>
      </c>
      <c r="U121" s="37"/>
      <c r="V121" s="37"/>
      <c r="W121" s="37"/>
      <c r="X121" s="37"/>
      <c r="Y121" s="37"/>
      <c r="Z121" s="37"/>
      <c r="AA121" s="37"/>
      <c r="AB121" s="37"/>
      <c r="AC121" s="37"/>
      <c r="AD121" s="37"/>
      <c r="AE121" s="37"/>
      <c r="AR121" s="188" t="s">
        <v>267</v>
      </c>
      <c r="AT121" s="188" t="s">
        <v>176</v>
      </c>
      <c r="AU121" s="188" t="s">
        <v>88</v>
      </c>
      <c r="AY121" s="20" t="s">
        <v>174</v>
      </c>
      <c r="BE121" s="189">
        <f>IF(N121="základní",J121,0)</f>
        <v>0</v>
      </c>
      <c r="BF121" s="189">
        <f>IF(N121="snížená",J121,0)</f>
        <v>0</v>
      </c>
      <c r="BG121" s="189">
        <f>IF(N121="zákl. přenesená",J121,0)</f>
        <v>0</v>
      </c>
      <c r="BH121" s="189">
        <f>IF(N121="sníž. přenesená",J121,0)</f>
        <v>0</v>
      </c>
      <c r="BI121" s="189">
        <f>IF(N121="nulová",J121,0)</f>
        <v>0</v>
      </c>
      <c r="BJ121" s="20" t="s">
        <v>86</v>
      </c>
      <c r="BK121" s="189">
        <f>ROUND(I121*H121,2)</f>
        <v>0</v>
      </c>
      <c r="BL121" s="20" t="s">
        <v>267</v>
      </c>
      <c r="BM121" s="188" t="s">
        <v>2165</v>
      </c>
    </row>
    <row r="122" spans="1:65" s="12" customFormat="1" ht="22.8" customHeight="1">
      <c r="B122" s="161"/>
      <c r="C122" s="162"/>
      <c r="D122" s="163" t="s">
        <v>77</v>
      </c>
      <c r="E122" s="175" t="s">
        <v>2166</v>
      </c>
      <c r="F122" s="175" t="s">
        <v>2167</v>
      </c>
      <c r="G122" s="162"/>
      <c r="H122" s="162"/>
      <c r="I122" s="165"/>
      <c r="J122" s="176">
        <f>BK122</f>
        <v>0</v>
      </c>
      <c r="K122" s="162"/>
      <c r="L122" s="167"/>
      <c r="M122" s="168"/>
      <c r="N122" s="169"/>
      <c r="O122" s="169"/>
      <c r="P122" s="170">
        <f>SUM(P123:P127)</f>
        <v>0</v>
      </c>
      <c r="Q122" s="169"/>
      <c r="R122" s="170">
        <f>SUM(R123:R127)</f>
        <v>0</v>
      </c>
      <c r="S122" s="169"/>
      <c r="T122" s="171">
        <f>SUM(T123:T127)</f>
        <v>0</v>
      </c>
      <c r="AR122" s="172" t="s">
        <v>88</v>
      </c>
      <c r="AT122" s="173" t="s">
        <v>77</v>
      </c>
      <c r="AU122" s="173" t="s">
        <v>86</v>
      </c>
      <c r="AY122" s="172" t="s">
        <v>174</v>
      </c>
      <c r="BK122" s="174">
        <f>SUM(BK123:BK127)</f>
        <v>0</v>
      </c>
    </row>
    <row r="123" spans="1:65" s="2" customFormat="1" ht="24.15" customHeight="1">
      <c r="A123" s="37"/>
      <c r="B123" s="38"/>
      <c r="C123" s="177" t="s">
        <v>363</v>
      </c>
      <c r="D123" s="177" t="s">
        <v>176</v>
      </c>
      <c r="E123" s="178" t="s">
        <v>2168</v>
      </c>
      <c r="F123" s="179" t="s">
        <v>2169</v>
      </c>
      <c r="G123" s="180" t="s">
        <v>1282</v>
      </c>
      <c r="H123" s="181">
        <v>43</v>
      </c>
      <c r="I123" s="182"/>
      <c r="J123" s="183">
        <f>ROUND(I123*H123,2)</f>
        <v>0</v>
      </c>
      <c r="K123" s="179" t="s">
        <v>19</v>
      </c>
      <c r="L123" s="42"/>
      <c r="M123" s="184" t="s">
        <v>19</v>
      </c>
      <c r="N123" s="185" t="s">
        <v>49</v>
      </c>
      <c r="O123" s="67"/>
      <c r="P123" s="186">
        <f>O123*H123</f>
        <v>0</v>
      </c>
      <c r="Q123" s="186">
        <v>0</v>
      </c>
      <c r="R123" s="186">
        <f>Q123*H123</f>
        <v>0</v>
      </c>
      <c r="S123" s="186">
        <v>0</v>
      </c>
      <c r="T123" s="187">
        <f>S123*H123</f>
        <v>0</v>
      </c>
      <c r="U123" s="37"/>
      <c r="V123" s="37"/>
      <c r="W123" s="37"/>
      <c r="X123" s="37"/>
      <c r="Y123" s="37"/>
      <c r="Z123" s="37"/>
      <c r="AA123" s="37"/>
      <c r="AB123" s="37"/>
      <c r="AC123" s="37"/>
      <c r="AD123" s="37"/>
      <c r="AE123" s="37"/>
      <c r="AR123" s="188" t="s">
        <v>267</v>
      </c>
      <c r="AT123" s="188" t="s">
        <v>176</v>
      </c>
      <c r="AU123" s="188" t="s">
        <v>88</v>
      </c>
      <c r="AY123" s="20" t="s">
        <v>174</v>
      </c>
      <c r="BE123" s="189">
        <f>IF(N123="základní",J123,0)</f>
        <v>0</v>
      </c>
      <c r="BF123" s="189">
        <f>IF(N123="snížená",J123,0)</f>
        <v>0</v>
      </c>
      <c r="BG123" s="189">
        <f>IF(N123="zákl. přenesená",J123,0)</f>
        <v>0</v>
      </c>
      <c r="BH123" s="189">
        <f>IF(N123="sníž. přenesená",J123,0)</f>
        <v>0</v>
      </c>
      <c r="BI123" s="189">
        <f>IF(N123="nulová",J123,0)</f>
        <v>0</v>
      </c>
      <c r="BJ123" s="20" t="s">
        <v>86</v>
      </c>
      <c r="BK123" s="189">
        <f>ROUND(I123*H123,2)</f>
        <v>0</v>
      </c>
      <c r="BL123" s="20" t="s">
        <v>267</v>
      </c>
      <c r="BM123" s="188" t="s">
        <v>2170</v>
      </c>
    </row>
    <row r="124" spans="1:65" s="2" customFormat="1" ht="37.799999999999997" customHeight="1">
      <c r="A124" s="37"/>
      <c r="B124" s="38"/>
      <c r="C124" s="177" t="s">
        <v>368</v>
      </c>
      <c r="D124" s="177" t="s">
        <v>176</v>
      </c>
      <c r="E124" s="178" t="s">
        <v>2171</v>
      </c>
      <c r="F124" s="179" t="s">
        <v>2172</v>
      </c>
      <c r="G124" s="180" t="s">
        <v>1578</v>
      </c>
      <c r="H124" s="181">
        <v>56</v>
      </c>
      <c r="I124" s="182"/>
      <c r="J124" s="183">
        <f>ROUND(I124*H124,2)</f>
        <v>0</v>
      </c>
      <c r="K124" s="179" t="s">
        <v>19</v>
      </c>
      <c r="L124" s="42"/>
      <c r="M124" s="184" t="s">
        <v>19</v>
      </c>
      <c r="N124" s="185" t="s">
        <v>49</v>
      </c>
      <c r="O124" s="67"/>
      <c r="P124" s="186">
        <f>O124*H124</f>
        <v>0</v>
      </c>
      <c r="Q124" s="186">
        <v>0</v>
      </c>
      <c r="R124" s="186">
        <f>Q124*H124</f>
        <v>0</v>
      </c>
      <c r="S124" s="186">
        <v>0</v>
      </c>
      <c r="T124" s="187">
        <f>S124*H124</f>
        <v>0</v>
      </c>
      <c r="U124" s="37"/>
      <c r="V124" s="37"/>
      <c r="W124" s="37"/>
      <c r="X124" s="37"/>
      <c r="Y124" s="37"/>
      <c r="Z124" s="37"/>
      <c r="AA124" s="37"/>
      <c r="AB124" s="37"/>
      <c r="AC124" s="37"/>
      <c r="AD124" s="37"/>
      <c r="AE124" s="37"/>
      <c r="AR124" s="188" t="s">
        <v>267</v>
      </c>
      <c r="AT124" s="188" t="s">
        <v>176</v>
      </c>
      <c r="AU124" s="188" t="s">
        <v>88</v>
      </c>
      <c r="AY124" s="20" t="s">
        <v>174</v>
      </c>
      <c r="BE124" s="189">
        <f>IF(N124="základní",J124,0)</f>
        <v>0</v>
      </c>
      <c r="BF124" s="189">
        <f>IF(N124="snížená",J124,0)</f>
        <v>0</v>
      </c>
      <c r="BG124" s="189">
        <f>IF(N124="zákl. přenesená",J124,0)</f>
        <v>0</v>
      </c>
      <c r="BH124" s="189">
        <f>IF(N124="sníž. přenesená",J124,0)</f>
        <v>0</v>
      </c>
      <c r="BI124" s="189">
        <f>IF(N124="nulová",J124,0)</f>
        <v>0</v>
      </c>
      <c r="BJ124" s="20" t="s">
        <v>86</v>
      </c>
      <c r="BK124" s="189">
        <f>ROUND(I124*H124,2)</f>
        <v>0</v>
      </c>
      <c r="BL124" s="20" t="s">
        <v>267</v>
      </c>
      <c r="BM124" s="188" t="s">
        <v>2173</v>
      </c>
    </row>
    <row r="125" spans="1:65" s="2" customFormat="1" ht="16.5" customHeight="1">
      <c r="A125" s="37"/>
      <c r="B125" s="38"/>
      <c r="C125" s="177" t="s">
        <v>373</v>
      </c>
      <c r="D125" s="177" t="s">
        <v>176</v>
      </c>
      <c r="E125" s="178" t="s">
        <v>2174</v>
      </c>
      <c r="F125" s="179" t="s">
        <v>2175</v>
      </c>
      <c r="G125" s="180" t="s">
        <v>1282</v>
      </c>
      <c r="H125" s="181">
        <v>92</v>
      </c>
      <c r="I125" s="182"/>
      <c r="J125" s="183">
        <f>ROUND(I125*H125,2)</f>
        <v>0</v>
      </c>
      <c r="K125" s="179" t="s">
        <v>19</v>
      </c>
      <c r="L125" s="42"/>
      <c r="M125" s="184" t="s">
        <v>19</v>
      </c>
      <c r="N125" s="185" t="s">
        <v>49</v>
      </c>
      <c r="O125" s="67"/>
      <c r="P125" s="186">
        <f>O125*H125</f>
        <v>0</v>
      </c>
      <c r="Q125" s="186">
        <v>0</v>
      </c>
      <c r="R125" s="186">
        <f>Q125*H125</f>
        <v>0</v>
      </c>
      <c r="S125" s="186">
        <v>0</v>
      </c>
      <c r="T125" s="187">
        <f>S125*H125</f>
        <v>0</v>
      </c>
      <c r="U125" s="37"/>
      <c r="V125" s="37"/>
      <c r="W125" s="37"/>
      <c r="X125" s="37"/>
      <c r="Y125" s="37"/>
      <c r="Z125" s="37"/>
      <c r="AA125" s="37"/>
      <c r="AB125" s="37"/>
      <c r="AC125" s="37"/>
      <c r="AD125" s="37"/>
      <c r="AE125" s="37"/>
      <c r="AR125" s="188" t="s">
        <v>267</v>
      </c>
      <c r="AT125" s="188" t="s">
        <v>176</v>
      </c>
      <c r="AU125" s="188" t="s">
        <v>88</v>
      </c>
      <c r="AY125" s="20" t="s">
        <v>174</v>
      </c>
      <c r="BE125" s="189">
        <f>IF(N125="základní",J125,0)</f>
        <v>0</v>
      </c>
      <c r="BF125" s="189">
        <f>IF(N125="snížená",J125,0)</f>
        <v>0</v>
      </c>
      <c r="BG125" s="189">
        <f>IF(N125="zákl. přenesená",J125,0)</f>
        <v>0</v>
      </c>
      <c r="BH125" s="189">
        <f>IF(N125="sníž. přenesená",J125,0)</f>
        <v>0</v>
      </c>
      <c r="BI125" s="189">
        <f>IF(N125="nulová",J125,0)</f>
        <v>0</v>
      </c>
      <c r="BJ125" s="20" t="s">
        <v>86</v>
      </c>
      <c r="BK125" s="189">
        <f>ROUND(I125*H125,2)</f>
        <v>0</v>
      </c>
      <c r="BL125" s="20" t="s">
        <v>267</v>
      </c>
      <c r="BM125" s="188" t="s">
        <v>2176</v>
      </c>
    </row>
    <row r="126" spans="1:65" s="2" customFormat="1" ht="16.5" customHeight="1">
      <c r="A126" s="37"/>
      <c r="B126" s="38"/>
      <c r="C126" s="177" t="s">
        <v>378</v>
      </c>
      <c r="D126" s="177" t="s">
        <v>176</v>
      </c>
      <c r="E126" s="178" t="s">
        <v>2177</v>
      </c>
      <c r="F126" s="179" t="s">
        <v>2178</v>
      </c>
      <c r="G126" s="180" t="s">
        <v>989</v>
      </c>
      <c r="H126" s="181">
        <v>7</v>
      </c>
      <c r="I126" s="182"/>
      <c r="J126" s="183">
        <f>ROUND(I126*H126,2)</f>
        <v>0</v>
      </c>
      <c r="K126" s="179" t="s">
        <v>19</v>
      </c>
      <c r="L126" s="42"/>
      <c r="M126" s="184" t="s">
        <v>19</v>
      </c>
      <c r="N126" s="185" t="s">
        <v>49</v>
      </c>
      <c r="O126" s="67"/>
      <c r="P126" s="186">
        <f>O126*H126</f>
        <v>0</v>
      </c>
      <c r="Q126" s="186">
        <v>0</v>
      </c>
      <c r="R126" s="186">
        <f>Q126*H126</f>
        <v>0</v>
      </c>
      <c r="S126" s="186">
        <v>0</v>
      </c>
      <c r="T126" s="187">
        <f>S126*H126</f>
        <v>0</v>
      </c>
      <c r="U126" s="37"/>
      <c r="V126" s="37"/>
      <c r="W126" s="37"/>
      <c r="X126" s="37"/>
      <c r="Y126" s="37"/>
      <c r="Z126" s="37"/>
      <c r="AA126" s="37"/>
      <c r="AB126" s="37"/>
      <c r="AC126" s="37"/>
      <c r="AD126" s="37"/>
      <c r="AE126" s="37"/>
      <c r="AR126" s="188" t="s">
        <v>267</v>
      </c>
      <c r="AT126" s="188" t="s">
        <v>176</v>
      </c>
      <c r="AU126" s="188" t="s">
        <v>88</v>
      </c>
      <c r="AY126" s="20" t="s">
        <v>174</v>
      </c>
      <c r="BE126" s="189">
        <f>IF(N126="základní",J126,0)</f>
        <v>0</v>
      </c>
      <c r="BF126" s="189">
        <f>IF(N126="snížená",J126,0)</f>
        <v>0</v>
      </c>
      <c r="BG126" s="189">
        <f>IF(N126="zákl. přenesená",J126,0)</f>
        <v>0</v>
      </c>
      <c r="BH126" s="189">
        <f>IF(N126="sníž. přenesená",J126,0)</f>
        <v>0</v>
      </c>
      <c r="BI126" s="189">
        <f>IF(N126="nulová",J126,0)</f>
        <v>0</v>
      </c>
      <c r="BJ126" s="20" t="s">
        <v>86</v>
      </c>
      <c r="BK126" s="189">
        <f>ROUND(I126*H126,2)</f>
        <v>0</v>
      </c>
      <c r="BL126" s="20" t="s">
        <v>267</v>
      </c>
      <c r="BM126" s="188" t="s">
        <v>2179</v>
      </c>
    </row>
    <row r="127" spans="1:65" s="2" customFormat="1" ht="33" customHeight="1">
      <c r="A127" s="37"/>
      <c r="B127" s="38"/>
      <c r="C127" s="177" t="s">
        <v>383</v>
      </c>
      <c r="D127" s="177" t="s">
        <v>176</v>
      </c>
      <c r="E127" s="178" t="s">
        <v>2180</v>
      </c>
      <c r="F127" s="179" t="s">
        <v>2181</v>
      </c>
      <c r="G127" s="180" t="s">
        <v>989</v>
      </c>
      <c r="H127" s="181">
        <v>32</v>
      </c>
      <c r="I127" s="182"/>
      <c r="J127" s="183">
        <f>ROUND(I127*H127,2)</f>
        <v>0</v>
      </c>
      <c r="K127" s="179" t="s">
        <v>19</v>
      </c>
      <c r="L127" s="42"/>
      <c r="M127" s="184" t="s">
        <v>19</v>
      </c>
      <c r="N127" s="185" t="s">
        <v>49</v>
      </c>
      <c r="O127" s="67"/>
      <c r="P127" s="186">
        <f>O127*H127</f>
        <v>0</v>
      </c>
      <c r="Q127" s="186">
        <v>0</v>
      </c>
      <c r="R127" s="186">
        <f>Q127*H127</f>
        <v>0</v>
      </c>
      <c r="S127" s="186">
        <v>0</v>
      </c>
      <c r="T127" s="187">
        <f>S127*H127</f>
        <v>0</v>
      </c>
      <c r="U127" s="37"/>
      <c r="V127" s="37"/>
      <c r="W127" s="37"/>
      <c r="X127" s="37"/>
      <c r="Y127" s="37"/>
      <c r="Z127" s="37"/>
      <c r="AA127" s="37"/>
      <c r="AB127" s="37"/>
      <c r="AC127" s="37"/>
      <c r="AD127" s="37"/>
      <c r="AE127" s="37"/>
      <c r="AR127" s="188" t="s">
        <v>267</v>
      </c>
      <c r="AT127" s="188" t="s">
        <v>176</v>
      </c>
      <c r="AU127" s="188" t="s">
        <v>88</v>
      </c>
      <c r="AY127" s="20" t="s">
        <v>174</v>
      </c>
      <c r="BE127" s="189">
        <f>IF(N127="základní",J127,0)</f>
        <v>0</v>
      </c>
      <c r="BF127" s="189">
        <f>IF(N127="snížená",J127,0)</f>
        <v>0</v>
      </c>
      <c r="BG127" s="189">
        <f>IF(N127="zákl. přenesená",J127,0)</f>
        <v>0</v>
      </c>
      <c r="BH127" s="189">
        <f>IF(N127="sníž. přenesená",J127,0)</f>
        <v>0</v>
      </c>
      <c r="BI127" s="189">
        <f>IF(N127="nulová",J127,0)</f>
        <v>0</v>
      </c>
      <c r="BJ127" s="20" t="s">
        <v>86</v>
      </c>
      <c r="BK127" s="189">
        <f>ROUND(I127*H127,2)</f>
        <v>0</v>
      </c>
      <c r="BL127" s="20" t="s">
        <v>267</v>
      </c>
      <c r="BM127" s="188" t="s">
        <v>2182</v>
      </c>
    </row>
    <row r="128" spans="1:65" s="12" customFormat="1" ht="22.8" customHeight="1">
      <c r="B128" s="161"/>
      <c r="C128" s="162"/>
      <c r="D128" s="163" t="s">
        <v>77</v>
      </c>
      <c r="E128" s="175" t="s">
        <v>205</v>
      </c>
      <c r="F128" s="175" t="s">
        <v>2183</v>
      </c>
      <c r="G128" s="162"/>
      <c r="H128" s="162"/>
      <c r="I128" s="165"/>
      <c r="J128" s="176">
        <f>BK128</f>
        <v>0</v>
      </c>
      <c r="K128" s="162"/>
      <c r="L128" s="167"/>
      <c r="M128" s="168"/>
      <c r="N128" s="169"/>
      <c r="O128" s="169"/>
      <c r="P128" s="170">
        <f>SUM(P129:P133)</f>
        <v>0</v>
      </c>
      <c r="Q128" s="169"/>
      <c r="R128" s="170">
        <f>SUM(R129:R133)</f>
        <v>0</v>
      </c>
      <c r="S128" s="169"/>
      <c r="T128" s="171">
        <f>SUM(T129:T133)</f>
        <v>0</v>
      </c>
      <c r="AR128" s="172" t="s">
        <v>88</v>
      </c>
      <c r="AT128" s="173" t="s">
        <v>77</v>
      </c>
      <c r="AU128" s="173" t="s">
        <v>86</v>
      </c>
      <c r="AY128" s="172" t="s">
        <v>174</v>
      </c>
      <c r="BK128" s="174">
        <f>SUM(BK129:BK133)</f>
        <v>0</v>
      </c>
    </row>
    <row r="129" spans="1:65" s="2" customFormat="1" ht="16.5" customHeight="1">
      <c r="A129" s="37"/>
      <c r="B129" s="38"/>
      <c r="C129" s="177" t="s">
        <v>388</v>
      </c>
      <c r="D129" s="177" t="s">
        <v>176</v>
      </c>
      <c r="E129" s="178" t="s">
        <v>2184</v>
      </c>
      <c r="F129" s="179" t="s">
        <v>2185</v>
      </c>
      <c r="G129" s="180" t="s">
        <v>1899</v>
      </c>
      <c r="H129" s="181">
        <v>1</v>
      </c>
      <c r="I129" s="182"/>
      <c r="J129" s="183">
        <f>ROUND(I129*H129,2)</f>
        <v>0</v>
      </c>
      <c r="K129" s="179" t="s">
        <v>19</v>
      </c>
      <c r="L129" s="42"/>
      <c r="M129" s="184" t="s">
        <v>19</v>
      </c>
      <c r="N129" s="185" t="s">
        <v>49</v>
      </c>
      <c r="O129" s="67"/>
      <c r="P129" s="186">
        <f>O129*H129</f>
        <v>0</v>
      </c>
      <c r="Q129" s="186">
        <v>0</v>
      </c>
      <c r="R129" s="186">
        <f>Q129*H129</f>
        <v>0</v>
      </c>
      <c r="S129" s="186">
        <v>0</v>
      </c>
      <c r="T129" s="187">
        <f>S129*H129</f>
        <v>0</v>
      </c>
      <c r="U129" s="37"/>
      <c r="V129" s="37"/>
      <c r="W129" s="37"/>
      <c r="X129" s="37"/>
      <c r="Y129" s="37"/>
      <c r="Z129" s="37"/>
      <c r="AA129" s="37"/>
      <c r="AB129" s="37"/>
      <c r="AC129" s="37"/>
      <c r="AD129" s="37"/>
      <c r="AE129" s="37"/>
      <c r="AR129" s="188" t="s">
        <v>267</v>
      </c>
      <c r="AT129" s="188" t="s">
        <v>176</v>
      </c>
      <c r="AU129" s="188" t="s">
        <v>88</v>
      </c>
      <c r="AY129" s="20" t="s">
        <v>174</v>
      </c>
      <c r="BE129" s="189">
        <f>IF(N129="základní",J129,0)</f>
        <v>0</v>
      </c>
      <c r="BF129" s="189">
        <f>IF(N129="snížená",J129,0)</f>
        <v>0</v>
      </c>
      <c r="BG129" s="189">
        <f>IF(N129="zákl. přenesená",J129,0)</f>
        <v>0</v>
      </c>
      <c r="BH129" s="189">
        <f>IF(N129="sníž. přenesená",J129,0)</f>
        <v>0</v>
      </c>
      <c r="BI129" s="189">
        <f>IF(N129="nulová",J129,0)</f>
        <v>0</v>
      </c>
      <c r="BJ129" s="20" t="s">
        <v>86</v>
      </c>
      <c r="BK129" s="189">
        <f>ROUND(I129*H129,2)</f>
        <v>0</v>
      </c>
      <c r="BL129" s="20" t="s">
        <v>267</v>
      </c>
      <c r="BM129" s="188" t="s">
        <v>2186</v>
      </c>
    </row>
    <row r="130" spans="1:65" s="2" customFormat="1" ht="16.5" customHeight="1">
      <c r="A130" s="37"/>
      <c r="B130" s="38"/>
      <c r="C130" s="177" t="s">
        <v>393</v>
      </c>
      <c r="D130" s="177" t="s">
        <v>176</v>
      </c>
      <c r="E130" s="178" t="s">
        <v>2187</v>
      </c>
      <c r="F130" s="179" t="s">
        <v>2188</v>
      </c>
      <c r="G130" s="180" t="s">
        <v>1899</v>
      </c>
      <c r="H130" s="181">
        <v>1</v>
      </c>
      <c r="I130" s="182"/>
      <c r="J130" s="183">
        <f>ROUND(I130*H130,2)</f>
        <v>0</v>
      </c>
      <c r="K130" s="179" t="s">
        <v>19</v>
      </c>
      <c r="L130" s="42"/>
      <c r="M130" s="184" t="s">
        <v>19</v>
      </c>
      <c r="N130" s="185" t="s">
        <v>49</v>
      </c>
      <c r="O130" s="67"/>
      <c r="P130" s="186">
        <f>O130*H130</f>
        <v>0</v>
      </c>
      <c r="Q130" s="186">
        <v>0</v>
      </c>
      <c r="R130" s="186">
        <f>Q130*H130</f>
        <v>0</v>
      </c>
      <c r="S130" s="186">
        <v>0</v>
      </c>
      <c r="T130" s="187">
        <f>S130*H130</f>
        <v>0</v>
      </c>
      <c r="U130" s="37"/>
      <c r="V130" s="37"/>
      <c r="W130" s="37"/>
      <c r="X130" s="37"/>
      <c r="Y130" s="37"/>
      <c r="Z130" s="37"/>
      <c r="AA130" s="37"/>
      <c r="AB130" s="37"/>
      <c r="AC130" s="37"/>
      <c r="AD130" s="37"/>
      <c r="AE130" s="37"/>
      <c r="AR130" s="188" t="s">
        <v>267</v>
      </c>
      <c r="AT130" s="188" t="s">
        <v>176</v>
      </c>
      <c r="AU130" s="188" t="s">
        <v>88</v>
      </c>
      <c r="AY130" s="20" t="s">
        <v>174</v>
      </c>
      <c r="BE130" s="189">
        <f>IF(N130="základní",J130,0)</f>
        <v>0</v>
      </c>
      <c r="BF130" s="189">
        <f>IF(N130="snížená",J130,0)</f>
        <v>0</v>
      </c>
      <c r="BG130" s="189">
        <f>IF(N130="zákl. přenesená",J130,0)</f>
        <v>0</v>
      </c>
      <c r="BH130" s="189">
        <f>IF(N130="sníž. přenesená",J130,0)</f>
        <v>0</v>
      </c>
      <c r="BI130" s="189">
        <f>IF(N130="nulová",J130,0)</f>
        <v>0</v>
      </c>
      <c r="BJ130" s="20" t="s">
        <v>86</v>
      </c>
      <c r="BK130" s="189">
        <f>ROUND(I130*H130,2)</f>
        <v>0</v>
      </c>
      <c r="BL130" s="20" t="s">
        <v>267</v>
      </c>
      <c r="BM130" s="188" t="s">
        <v>2189</v>
      </c>
    </row>
    <row r="131" spans="1:65" s="2" customFormat="1" ht="16.5" customHeight="1">
      <c r="A131" s="37"/>
      <c r="B131" s="38"/>
      <c r="C131" s="177" t="s">
        <v>397</v>
      </c>
      <c r="D131" s="177" t="s">
        <v>176</v>
      </c>
      <c r="E131" s="178" t="s">
        <v>2190</v>
      </c>
      <c r="F131" s="179" t="s">
        <v>2191</v>
      </c>
      <c r="G131" s="180" t="s">
        <v>1899</v>
      </c>
      <c r="H131" s="181">
        <v>1</v>
      </c>
      <c r="I131" s="182"/>
      <c r="J131" s="183">
        <f>ROUND(I131*H131,2)</f>
        <v>0</v>
      </c>
      <c r="K131" s="179" t="s">
        <v>19</v>
      </c>
      <c r="L131" s="42"/>
      <c r="M131" s="184" t="s">
        <v>19</v>
      </c>
      <c r="N131" s="185" t="s">
        <v>49</v>
      </c>
      <c r="O131" s="67"/>
      <c r="P131" s="186">
        <f>O131*H131</f>
        <v>0</v>
      </c>
      <c r="Q131" s="186">
        <v>0</v>
      </c>
      <c r="R131" s="186">
        <f>Q131*H131</f>
        <v>0</v>
      </c>
      <c r="S131" s="186">
        <v>0</v>
      </c>
      <c r="T131" s="187">
        <f>S131*H131</f>
        <v>0</v>
      </c>
      <c r="U131" s="37"/>
      <c r="V131" s="37"/>
      <c r="W131" s="37"/>
      <c r="X131" s="37"/>
      <c r="Y131" s="37"/>
      <c r="Z131" s="37"/>
      <c r="AA131" s="37"/>
      <c r="AB131" s="37"/>
      <c r="AC131" s="37"/>
      <c r="AD131" s="37"/>
      <c r="AE131" s="37"/>
      <c r="AR131" s="188" t="s">
        <v>267</v>
      </c>
      <c r="AT131" s="188" t="s">
        <v>176</v>
      </c>
      <c r="AU131" s="188" t="s">
        <v>88</v>
      </c>
      <c r="AY131" s="20" t="s">
        <v>174</v>
      </c>
      <c r="BE131" s="189">
        <f>IF(N131="základní",J131,0)</f>
        <v>0</v>
      </c>
      <c r="BF131" s="189">
        <f>IF(N131="snížená",J131,0)</f>
        <v>0</v>
      </c>
      <c r="BG131" s="189">
        <f>IF(N131="zákl. přenesená",J131,0)</f>
        <v>0</v>
      </c>
      <c r="BH131" s="189">
        <f>IF(N131="sníž. přenesená",J131,0)</f>
        <v>0</v>
      </c>
      <c r="BI131" s="189">
        <f>IF(N131="nulová",J131,0)</f>
        <v>0</v>
      </c>
      <c r="BJ131" s="20" t="s">
        <v>86</v>
      </c>
      <c r="BK131" s="189">
        <f>ROUND(I131*H131,2)</f>
        <v>0</v>
      </c>
      <c r="BL131" s="20" t="s">
        <v>267</v>
      </c>
      <c r="BM131" s="188" t="s">
        <v>2192</v>
      </c>
    </row>
    <row r="132" spans="1:65" s="2" customFormat="1" ht="16.5" customHeight="1">
      <c r="A132" s="37"/>
      <c r="B132" s="38"/>
      <c r="C132" s="177" t="s">
        <v>402</v>
      </c>
      <c r="D132" s="177" t="s">
        <v>176</v>
      </c>
      <c r="E132" s="178" t="s">
        <v>2193</v>
      </c>
      <c r="F132" s="179" t="s">
        <v>2194</v>
      </c>
      <c r="G132" s="180" t="s">
        <v>1899</v>
      </c>
      <c r="H132" s="181">
        <v>1</v>
      </c>
      <c r="I132" s="182"/>
      <c r="J132" s="183">
        <f>ROUND(I132*H132,2)</f>
        <v>0</v>
      </c>
      <c r="K132" s="179" t="s">
        <v>19</v>
      </c>
      <c r="L132" s="42"/>
      <c r="M132" s="184" t="s">
        <v>19</v>
      </c>
      <c r="N132" s="185" t="s">
        <v>49</v>
      </c>
      <c r="O132" s="67"/>
      <c r="P132" s="186">
        <f>O132*H132</f>
        <v>0</v>
      </c>
      <c r="Q132" s="186">
        <v>0</v>
      </c>
      <c r="R132" s="186">
        <f>Q132*H132</f>
        <v>0</v>
      </c>
      <c r="S132" s="186">
        <v>0</v>
      </c>
      <c r="T132" s="187">
        <f>S132*H132</f>
        <v>0</v>
      </c>
      <c r="U132" s="37"/>
      <c r="V132" s="37"/>
      <c r="W132" s="37"/>
      <c r="X132" s="37"/>
      <c r="Y132" s="37"/>
      <c r="Z132" s="37"/>
      <c r="AA132" s="37"/>
      <c r="AB132" s="37"/>
      <c r="AC132" s="37"/>
      <c r="AD132" s="37"/>
      <c r="AE132" s="37"/>
      <c r="AR132" s="188" t="s">
        <v>267</v>
      </c>
      <c r="AT132" s="188" t="s">
        <v>176</v>
      </c>
      <c r="AU132" s="188" t="s">
        <v>88</v>
      </c>
      <c r="AY132" s="20" t="s">
        <v>174</v>
      </c>
      <c r="BE132" s="189">
        <f>IF(N132="základní",J132,0)</f>
        <v>0</v>
      </c>
      <c r="BF132" s="189">
        <f>IF(N132="snížená",J132,0)</f>
        <v>0</v>
      </c>
      <c r="BG132" s="189">
        <f>IF(N132="zákl. přenesená",J132,0)</f>
        <v>0</v>
      </c>
      <c r="BH132" s="189">
        <f>IF(N132="sníž. přenesená",J132,0)</f>
        <v>0</v>
      </c>
      <c r="BI132" s="189">
        <f>IF(N132="nulová",J132,0)</f>
        <v>0</v>
      </c>
      <c r="BJ132" s="20" t="s">
        <v>86</v>
      </c>
      <c r="BK132" s="189">
        <f>ROUND(I132*H132,2)</f>
        <v>0</v>
      </c>
      <c r="BL132" s="20" t="s">
        <v>267</v>
      </c>
      <c r="BM132" s="188" t="s">
        <v>2195</v>
      </c>
    </row>
    <row r="133" spans="1:65" s="2" customFormat="1" ht="16.5" customHeight="1">
      <c r="A133" s="37"/>
      <c r="B133" s="38"/>
      <c r="C133" s="177" t="s">
        <v>409</v>
      </c>
      <c r="D133" s="177" t="s">
        <v>176</v>
      </c>
      <c r="E133" s="178" t="s">
        <v>2196</v>
      </c>
      <c r="F133" s="179" t="s">
        <v>2197</v>
      </c>
      <c r="G133" s="180" t="s">
        <v>1899</v>
      </c>
      <c r="H133" s="181">
        <v>1</v>
      </c>
      <c r="I133" s="182"/>
      <c r="J133" s="183">
        <f>ROUND(I133*H133,2)</f>
        <v>0</v>
      </c>
      <c r="K133" s="179" t="s">
        <v>19</v>
      </c>
      <c r="L133" s="42"/>
      <c r="M133" s="257" t="s">
        <v>19</v>
      </c>
      <c r="N133" s="258" t="s">
        <v>49</v>
      </c>
      <c r="O133" s="255"/>
      <c r="P133" s="259">
        <f>O133*H133</f>
        <v>0</v>
      </c>
      <c r="Q133" s="259">
        <v>0</v>
      </c>
      <c r="R133" s="259">
        <f>Q133*H133</f>
        <v>0</v>
      </c>
      <c r="S133" s="259">
        <v>0</v>
      </c>
      <c r="T133" s="260">
        <f>S133*H133</f>
        <v>0</v>
      </c>
      <c r="U133" s="37"/>
      <c r="V133" s="37"/>
      <c r="W133" s="37"/>
      <c r="X133" s="37"/>
      <c r="Y133" s="37"/>
      <c r="Z133" s="37"/>
      <c r="AA133" s="37"/>
      <c r="AB133" s="37"/>
      <c r="AC133" s="37"/>
      <c r="AD133" s="37"/>
      <c r="AE133" s="37"/>
      <c r="AR133" s="188" t="s">
        <v>267</v>
      </c>
      <c r="AT133" s="188" t="s">
        <v>176</v>
      </c>
      <c r="AU133" s="188" t="s">
        <v>88</v>
      </c>
      <c r="AY133" s="20" t="s">
        <v>174</v>
      </c>
      <c r="BE133" s="189">
        <f>IF(N133="základní",J133,0)</f>
        <v>0</v>
      </c>
      <c r="BF133" s="189">
        <f>IF(N133="snížená",J133,0)</f>
        <v>0</v>
      </c>
      <c r="BG133" s="189">
        <f>IF(N133="zákl. přenesená",J133,0)</f>
        <v>0</v>
      </c>
      <c r="BH133" s="189">
        <f>IF(N133="sníž. přenesená",J133,0)</f>
        <v>0</v>
      </c>
      <c r="BI133" s="189">
        <f>IF(N133="nulová",J133,0)</f>
        <v>0</v>
      </c>
      <c r="BJ133" s="20" t="s">
        <v>86</v>
      </c>
      <c r="BK133" s="189">
        <f>ROUND(I133*H133,2)</f>
        <v>0</v>
      </c>
      <c r="BL133" s="20" t="s">
        <v>267</v>
      </c>
      <c r="BM133" s="188" t="s">
        <v>2198</v>
      </c>
    </row>
    <row r="134" spans="1:65" s="2" customFormat="1" ht="6.9" customHeight="1">
      <c r="A134" s="37"/>
      <c r="B134" s="50"/>
      <c r="C134" s="51"/>
      <c r="D134" s="51"/>
      <c r="E134" s="51"/>
      <c r="F134" s="51"/>
      <c r="G134" s="51"/>
      <c r="H134" s="51"/>
      <c r="I134" s="51"/>
      <c r="J134" s="51"/>
      <c r="K134" s="51"/>
      <c r="L134" s="42"/>
      <c r="M134" s="37"/>
      <c r="O134" s="37"/>
      <c r="P134" s="37"/>
      <c r="Q134" s="37"/>
      <c r="R134" s="37"/>
      <c r="S134" s="37"/>
      <c r="T134" s="37"/>
      <c r="U134" s="37"/>
      <c r="V134" s="37"/>
      <c r="W134" s="37"/>
      <c r="X134" s="37"/>
      <c r="Y134" s="37"/>
      <c r="Z134" s="37"/>
      <c r="AA134" s="37"/>
      <c r="AB134" s="37"/>
      <c r="AC134" s="37"/>
      <c r="AD134" s="37"/>
      <c r="AE134" s="37"/>
    </row>
  </sheetData>
  <sheetProtection algorithmName="SHA-512" hashValue="9U0eM1RFsGpCJTZe/RCCy3UVfky73e5FEtnPzTz8wGn8556M+mdsOk+DFCGoLzj4ND6FQnENte/Ntd2KkF0jdg==" saltValue="5M5uwHRuk9pPGp1yJh+ERvh9GgfKsj2VY/p4QxQ8orjCDnKLwsn+Bij5dcZrMBII47sJYeJCEF+ngZ3eY3P1Pg==" spinCount="100000" sheet="1" objects="1" scenarios="1" formatColumns="0" formatRows="0" autoFilter="0"/>
  <autoFilter ref="C84:K133" xr:uid="{00000000-0009-0000-0000-000006000000}"/>
  <mergeCells count="9">
    <mergeCell ref="E50:H50"/>
    <mergeCell ref="E75:H75"/>
    <mergeCell ref="E77:H77"/>
    <mergeCell ref="L2:V2"/>
    <mergeCell ref="E7:H7"/>
    <mergeCell ref="E9:H9"/>
    <mergeCell ref="E18:H18"/>
    <mergeCell ref="E27:H27"/>
    <mergeCell ref="E48:H48"/>
  </mergeCells>
  <printOptions horizontalCentered="1"/>
  <pageMargins left="0.7" right="0.7" top="0.75" bottom="0.75" header="0.3" footer="0.3"/>
  <pageSetup paperSize="9" scale="70" fitToHeight="100" orientation="portrait" r:id="rId1"/>
  <headerFooter>
    <oddFooter>&amp;CStrana &amp;P z &amp;N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2:BM119"/>
  <sheetViews>
    <sheetView showGridLines="0" workbookViewId="0"/>
  </sheetViews>
  <sheetFormatPr defaultRowHeight="10.199999999999999"/>
  <cols>
    <col min="1" max="1" width="8.28515625" style="1" customWidth="1"/>
    <col min="2" max="2" width="1.140625" style="1" customWidth="1"/>
    <col min="3" max="3" width="4.140625" style="1" customWidth="1"/>
    <col min="4" max="4" width="4.28515625" style="1" customWidth="1"/>
    <col min="5" max="5" width="17.140625" style="1" customWidth="1"/>
    <col min="6" max="6" width="50.85546875" style="1" customWidth="1"/>
    <col min="7" max="7" width="7.42578125" style="1" customWidth="1"/>
    <col min="8" max="8" width="14" style="1" customWidth="1"/>
    <col min="9" max="9" width="15.85546875" style="1" customWidth="1"/>
    <col min="10" max="11" width="22.28515625" style="1" customWidth="1"/>
    <col min="12" max="12" width="9.28515625" style="1" customWidth="1"/>
    <col min="13" max="13" width="10.85546875" style="1" hidden="1" customWidth="1"/>
    <col min="14" max="14" width="9.28515625" style="1" hidden="1"/>
    <col min="15" max="20" width="14.140625" style="1" hidden="1" customWidth="1"/>
    <col min="21" max="21" width="16.28515625" style="1" hidden="1" customWidth="1"/>
    <col min="22" max="22" width="12.28515625" style="1" customWidth="1"/>
    <col min="23" max="23" width="16.28515625" style="1" customWidth="1"/>
    <col min="24" max="24" width="12.28515625" style="1" customWidth="1"/>
    <col min="25" max="25" width="15" style="1" customWidth="1"/>
    <col min="26" max="26" width="11" style="1" customWidth="1"/>
    <col min="27" max="27" width="15" style="1" customWidth="1"/>
    <col min="28" max="28" width="16.28515625" style="1" customWidth="1"/>
    <col min="29" max="29" width="11" style="1" customWidth="1"/>
    <col min="30" max="30" width="15" style="1" customWidth="1"/>
    <col min="31" max="31" width="16.28515625" style="1" customWidth="1"/>
    <col min="44" max="65" width="9.28515625" style="1" hidden="1"/>
  </cols>
  <sheetData>
    <row r="2" spans="1:46" s="1" customFormat="1" ht="36.9" customHeight="1">
      <c r="L2" s="362"/>
      <c r="M2" s="362"/>
      <c r="N2" s="362"/>
      <c r="O2" s="362"/>
      <c r="P2" s="362"/>
      <c r="Q2" s="362"/>
      <c r="R2" s="362"/>
      <c r="S2" s="362"/>
      <c r="T2" s="362"/>
      <c r="U2" s="362"/>
      <c r="V2" s="362"/>
      <c r="AT2" s="20" t="s">
        <v>105</v>
      </c>
    </row>
    <row r="3" spans="1:46" s="1" customFormat="1" ht="6.9" customHeight="1">
      <c r="B3" s="105"/>
      <c r="C3" s="106"/>
      <c r="D3" s="106"/>
      <c r="E3" s="106"/>
      <c r="F3" s="106"/>
      <c r="G3" s="106"/>
      <c r="H3" s="106"/>
      <c r="I3" s="106"/>
      <c r="J3" s="106"/>
      <c r="K3" s="106"/>
      <c r="L3" s="23"/>
      <c r="AT3" s="20" t="s">
        <v>88</v>
      </c>
    </row>
    <row r="4" spans="1:46" s="1" customFormat="1" ht="24.9" customHeight="1">
      <c r="B4" s="23"/>
      <c r="D4" s="107" t="s">
        <v>116</v>
      </c>
      <c r="L4" s="23"/>
      <c r="M4" s="108" t="s">
        <v>10</v>
      </c>
      <c r="AT4" s="20" t="s">
        <v>4</v>
      </c>
    </row>
    <row r="5" spans="1:46" s="1" customFormat="1" ht="6.9" customHeight="1">
      <c r="B5" s="23"/>
      <c r="L5" s="23"/>
    </row>
    <row r="6" spans="1:46" s="1" customFormat="1" ht="12" customHeight="1">
      <c r="B6" s="23"/>
      <c r="D6" s="109" t="s">
        <v>16</v>
      </c>
      <c r="L6" s="23"/>
    </row>
    <row r="7" spans="1:46" s="1" customFormat="1" ht="26.25" customHeight="1">
      <c r="B7" s="23"/>
      <c r="E7" s="405" t="str">
        <f>'Rekapitulace stavby'!K6</f>
        <v>STAVEBNÍ ÚPRAVY A PŘÍSTAVBA ČÁSTI OBJEKTU ZŠ V. HAVLA, PODĚBRADY</v>
      </c>
      <c r="F7" s="406"/>
      <c r="G7" s="406"/>
      <c r="H7" s="406"/>
      <c r="L7" s="23"/>
    </row>
    <row r="8" spans="1:46" s="2" customFormat="1" ht="12" customHeight="1">
      <c r="A8" s="37"/>
      <c r="B8" s="42"/>
      <c r="C8" s="37"/>
      <c r="D8" s="109" t="s">
        <v>129</v>
      </c>
      <c r="E8" s="37"/>
      <c r="F8" s="37"/>
      <c r="G8" s="37"/>
      <c r="H8" s="37"/>
      <c r="I8" s="37"/>
      <c r="J8" s="37"/>
      <c r="K8" s="37"/>
      <c r="L8" s="110"/>
      <c r="S8" s="37"/>
      <c r="T8" s="37"/>
      <c r="U8" s="37"/>
      <c r="V8" s="37"/>
      <c r="W8" s="37"/>
      <c r="X8" s="37"/>
      <c r="Y8" s="37"/>
      <c r="Z8" s="37"/>
      <c r="AA8" s="37"/>
      <c r="AB8" s="37"/>
      <c r="AC8" s="37"/>
      <c r="AD8" s="37"/>
      <c r="AE8" s="37"/>
    </row>
    <row r="9" spans="1:46" s="2" customFormat="1" ht="16.5" customHeight="1">
      <c r="A9" s="37"/>
      <c r="B9" s="42"/>
      <c r="C9" s="37"/>
      <c r="D9" s="37"/>
      <c r="E9" s="407" t="s">
        <v>2199</v>
      </c>
      <c r="F9" s="408"/>
      <c r="G9" s="408"/>
      <c r="H9" s="408"/>
      <c r="I9" s="37"/>
      <c r="J9" s="37"/>
      <c r="K9" s="37"/>
      <c r="L9" s="110"/>
      <c r="S9" s="37"/>
      <c r="T9" s="37"/>
      <c r="U9" s="37"/>
      <c r="V9" s="37"/>
      <c r="W9" s="37"/>
      <c r="X9" s="37"/>
      <c r="Y9" s="37"/>
      <c r="Z9" s="37"/>
      <c r="AA9" s="37"/>
      <c r="AB9" s="37"/>
      <c r="AC9" s="37"/>
      <c r="AD9" s="37"/>
      <c r="AE9" s="37"/>
    </row>
    <row r="10" spans="1:46" s="2" customFormat="1">
      <c r="A10" s="37"/>
      <c r="B10" s="42"/>
      <c r="C10" s="37"/>
      <c r="D10" s="37"/>
      <c r="E10" s="37"/>
      <c r="F10" s="37"/>
      <c r="G10" s="37"/>
      <c r="H10" s="37"/>
      <c r="I10" s="37"/>
      <c r="J10" s="37"/>
      <c r="K10" s="37"/>
      <c r="L10" s="110"/>
      <c r="S10" s="37"/>
      <c r="T10" s="37"/>
      <c r="U10" s="37"/>
      <c r="V10" s="37"/>
      <c r="W10" s="37"/>
      <c r="X10" s="37"/>
      <c r="Y10" s="37"/>
      <c r="Z10" s="37"/>
      <c r="AA10" s="37"/>
      <c r="AB10" s="37"/>
      <c r="AC10" s="37"/>
      <c r="AD10" s="37"/>
      <c r="AE10" s="37"/>
    </row>
    <row r="11" spans="1:46" s="2" customFormat="1" ht="12" customHeight="1">
      <c r="A11" s="37"/>
      <c r="B11" s="42"/>
      <c r="C11" s="37"/>
      <c r="D11" s="109" t="s">
        <v>18</v>
      </c>
      <c r="E11" s="37"/>
      <c r="F11" s="111" t="s">
        <v>19</v>
      </c>
      <c r="G11" s="37"/>
      <c r="H11" s="37"/>
      <c r="I11" s="109" t="s">
        <v>20</v>
      </c>
      <c r="J11" s="111" t="s">
        <v>19</v>
      </c>
      <c r="K11" s="37"/>
      <c r="L11" s="110"/>
      <c r="S11" s="37"/>
      <c r="T11" s="37"/>
      <c r="U11" s="37"/>
      <c r="V11" s="37"/>
      <c r="W11" s="37"/>
      <c r="X11" s="37"/>
      <c r="Y11" s="37"/>
      <c r="Z11" s="37"/>
      <c r="AA11" s="37"/>
      <c r="AB11" s="37"/>
      <c r="AC11" s="37"/>
      <c r="AD11" s="37"/>
      <c r="AE11" s="37"/>
    </row>
    <row r="12" spans="1:46" s="2" customFormat="1" ht="12" customHeight="1">
      <c r="A12" s="37"/>
      <c r="B12" s="42"/>
      <c r="C12" s="37"/>
      <c r="D12" s="109" t="s">
        <v>21</v>
      </c>
      <c r="E12" s="37"/>
      <c r="F12" s="111" t="s">
        <v>22</v>
      </c>
      <c r="G12" s="37"/>
      <c r="H12" s="37"/>
      <c r="I12" s="109" t="s">
        <v>23</v>
      </c>
      <c r="J12" s="112" t="str">
        <f>'Rekapitulace stavby'!AN8</f>
        <v>24. 7. 2026</v>
      </c>
      <c r="K12" s="37"/>
      <c r="L12" s="110"/>
      <c r="S12" s="37"/>
      <c r="T12" s="37"/>
      <c r="U12" s="37"/>
      <c r="V12" s="37"/>
      <c r="W12" s="37"/>
      <c r="X12" s="37"/>
      <c r="Y12" s="37"/>
      <c r="Z12" s="37"/>
      <c r="AA12" s="37"/>
      <c r="AB12" s="37"/>
      <c r="AC12" s="37"/>
      <c r="AD12" s="37"/>
      <c r="AE12" s="37"/>
    </row>
    <row r="13" spans="1:46" s="2" customFormat="1" ht="10.8" customHeight="1">
      <c r="A13" s="37"/>
      <c r="B13" s="42"/>
      <c r="C13" s="37"/>
      <c r="D13" s="37"/>
      <c r="E13" s="37"/>
      <c r="F13" s="37"/>
      <c r="G13" s="37"/>
      <c r="H13" s="37"/>
      <c r="I13" s="37"/>
      <c r="J13" s="37"/>
      <c r="K13" s="37"/>
      <c r="L13" s="110"/>
      <c r="S13" s="37"/>
      <c r="T13" s="37"/>
      <c r="U13" s="37"/>
      <c r="V13" s="37"/>
      <c r="W13" s="37"/>
      <c r="X13" s="37"/>
      <c r="Y13" s="37"/>
      <c r="Z13" s="37"/>
      <c r="AA13" s="37"/>
      <c r="AB13" s="37"/>
      <c r="AC13" s="37"/>
      <c r="AD13" s="37"/>
      <c r="AE13" s="37"/>
    </row>
    <row r="14" spans="1:46" s="2" customFormat="1" ht="12" customHeight="1">
      <c r="A14" s="37"/>
      <c r="B14" s="42"/>
      <c r="C14" s="37"/>
      <c r="D14" s="109" t="s">
        <v>25</v>
      </c>
      <c r="E14" s="37"/>
      <c r="F14" s="37"/>
      <c r="G14" s="37"/>
      <c r="H14" s="37"/>
      <c r="I14" s="109" t="s">
        <v>26</v>
      </c>
      <c r="J14" s="111" t="s">
        <v>27</v>
      </c>
      <c r="K14" s="37"/>
      <c r="L14" s="110"/>
      <c r="S14" s="37"/>
      <c r="T14" s="37"/>
      <c r="U14" s="37"/>
      <c r="V14" s="37"/>
      <c r="W14" s="37"/>
      <c r="X14" s="37"/>
      <c r="Y14" s="37"/>
      <c r="Z14" s="37"/>
      <c r="AA14" s="37"/>
      <c r="AB14" s="37"/>
      <c r="AC14" s="37"/>
      <c r="AD14" s="37"/>
      <c r="AE14" s="37"/>
    </row>
    <row r="15" spans="1:46" s="2" customFormat="1" ht="18" customHeight="1">
      <c r="A15" s="37"/>
      <c r="B15" s="42"/>
      <c r="C15" s="37"/>
      <c r="D15" s="37"/>
      <c r="E15" s="111" t="s">
        <v>28</v>
      </c>
      <c r="F15" s="37"/>
      <c r="G15" s="37"/>
      <c r="H15" s="37"/>
      <c r="I15" s="109" t="s">
        <v>29</v>
      </c>
      <c r="J15" s="111" t="s">
        <v>30</v>
      </c>
      <c r="K15" s="37"/>
      <c r="L15" s="110"/>
      <c r="S15" s="37"/>
      <c r="T15" s="37"/>
      <c r="U15" s="37"/>
      <c r="V15" s="37"/>
      <c r="W15" s="37"/>
      <c r="X15" s="37"/>
      <c r="Y15" s="37"/>
      <c r="Z15" s="37"/>
      <c r="AA15" s="37"/>
      <c r="AB15" s="37"/>
      <c r="AC15" s="37"/>
      <c r="AD15" s="37"/>
      <c r="AE15" s="37"/>
    </row>
    <row r="16" spans="1:46" s="2" customFormat="1" ht="6.9" customHeight="1">
      <c r="A16" s="37"/>
      <c r="B16" s="42"/>
      <c r="C16" s="37"/>
      <c r="D16" s="37"/>
      <c r="E16" s="37"/>
      <c r="F16" s="37"/>
      <c r="G16" s="37"/>
      <c r="H16" s="37"/>
      <c r="I16" s="37"/>
      <c r="J16" s="37"/>
      <c r="K16" s="37"/>
      <c r="L16" s="110"/>
      <c r="S16" s="37"/>
      <c r="T16" s="37"/>
      <c r="U16" s="37"/>
      <c r="V16" s="37"/>
      <c r="W16" s="37"/>
      <c r="X16" s="37"/>
      <c r="Y16" s="37"/>
      <c r="Z16" s="37"/>
      <c r="AA16" s="37"/>
      <c r="AB16" s="37"/>
      <c r="AC16" s="37"/>
      <c r="AD16" s="37"/>
      <c r="AE16" s="37"/>
    </row>
    <row r="17" spans="1:31" s="2" customFormat="1" ht="12" customHeight="1">
      <c r="A17" s="37"/>
      <c r="B17" s="42"/>
      <c r="C17" s="37"/>
      <c r="D17" s="109" t="s">
        <v>31</v>
      </c>
      <c r="E17" s="37"/>
      <c r="F17" s="37"/>
      <c r="G17" s="37"/>
      <c r="H17" s="37"/>
      <c r="I17" s="109" t="s">
        <v>26</v>
      </c>
      <c r="J17" s="33" t="str">
        <f>'Rekapitulace stavby'!AN13</f>
        <v>Vyplň údaj</v>
      </c>
      <c r="K17" s="37"/>
      <c r="L17" s="110"/>
      <c r="S17" s="37"/>
      <c r="T17" s="37"/>
      <c r="U17" s="37"/>
      <c r="V17" s="37"/>
      <c r="W17" s="37"/>
      <c r="X17" s="37"/>
      <c r="Y17" s="37"/>
      <c r="Z17" s="37"/>
      <c r="AA17" s="37"/>
      <c r="AB17" s="37"/>
      <c r="AC17" s="37"/>
      <c r="AD17" s="37"/>
      <c r="AE17" s="37"/>
    </row>
    <row r="18" spans="1:31" s="2" customFormat="1" ht="18" customHeight="1">
      <c r="A18" s="37"/>
      <c r="B18" s="42"/>
      <c r="C18" s="37"/>
      <c r="D18" s="37"/>
      <c r="E18" s="409" t="str">
        <f>'Rekapitulace stavby'!E14</f>
        <v>Vyplň údaj</v>
      </c>
      <c r="F18" s="410"/>
      <c r="G18" s="410"/>
      <c r="H18" s="410"/>
      <c r="I18" s="109" t="s">
        <v>29</v>
      </c>
      <c r="J18" s="33" t="str">
        <f>'Rekapitulace stavby'!AN14</f>
        <v>Vyplň údaj</v>
      </c>
      <c r="K18" s="37"/>
      <c r="L18" s="110"/>
      <c r="S18" s="37"/>
      <c r="T18" s="37"/>
      <c r="U18" s="37"/>
      <c r="V18" s="37"/>
      <c r="W18" s="37"/>
      <c r="X18" s="37"/>
      <c r="Y18" s="37"/>
      <c r="Z18" s="37"/>
      <c r="AA18" s="37"/>
      <c r="AB18" s="37"/>
      <c r="AC18" s="37"/>
      <c r="AD18" s="37"/>
      <c r="AE18" s="37"/>
    </row>
    <row r="19" spans="1:31" s="2" customFormat="1" ht="6.9" customHeight="1">
      <c r="A19" s="37"/>
      <c r="B19" s="42"/>
      <c r="C19" s="37"/>
      <c r="D19" s="37"/>
      <c r="E19" s="37"/>
      <c r="F19" s="37"/>
      <c r="G19" s="37"/>
      <c r="H19" s="37"/>
      <c r="I19" s="37"/>
      <c r="J19" s="37"/>
      <c r="K19" s="37"/>
      <c r="L19" s="110"/>
      <c r="S19" s="37"/>
      <c r="T19" s="37"/>
      <c r="U19" s="37"/>
      <c r="V19" s="37"/>
      <c r="W19" s="37"/>
      <c r="X19" s="37"/>
      <c r="Y19" s="37"/>
      <c r="Z19" s="37"/>
      <c r="AA19" s="37"/>
      <c r="AB19" s="37"/>
      <c r="AC19" s="37"/>
      <c r="AD19" s="37"/>
      <c r="AE19" s="37"/>
    </row>
    <row r="20" spans="1:31" s="2" customFormat="1" ht="12" customHeight="1">
      <c r="A20" s="37"/>
      <c r="B20" s="42"/>
      <c r="C20" s="37"/>
      <c r="D20" s="109" t="s">
        <v>33</v>
      </c>
      <c r="E20" s="37"/>
      <c r="F20" s="37"/>
      <c r="G20" s="37"/>
      <c r="H20" s="37"/>
      <c r="I20" s="109" t="s">
        <v>26</v>
      </c>
      <c r="J20" s="111" t="s">
        <v>34</v>
      </c>
      <c r="K20" s="37"/>
      <c r="L20" s="110"/>
      <c r="S20" s="37"/>
      <c r="T20" s="37"/>
      <c r="U20" s="37"/>
      <c r="V20" s="37"/>
      <c r="W20" s="37"/>
      <c r="X20" s="37"/>
      <c r="Y20" s="37"/>
      <c r="Z20" s="37"/>
      <c r="AA20" s="37"/>
      <c r="AB20" s="37"/>
      <c r="AC20" s="37"/>
      <c r="AD20" s="37"/>
      <c r="AE20" s="37"/>
    </row>
    <row r="21" spans="1:31" s="2" customFormat="1" ht="18" customHeight="1">
      <c r="A21" s="37"/>
      <c r="B21" s="42"/>
      <c r="C21" s="37"/>
      <c r="D21" s="37"/>
      <c r="E21" s="111" t="s">
        <v>36</v>
      </c>
      <c r="F21" s="37"/>
      <c r="G21" s="37"/>
      <c r="H21" s="37"/>
      <c r="I21" s="109" t="s">
        <v>29</v>
      </c>
      <c r="J21" s="111" t="s">
        <v>37</v>
      </c>
      <c r="K21" s="37"/>
      <c r="L21" s="110"/>
      <c r="S21" s="37"/>
      <c r="T21" s="37"/>
      <c r="U21" s="37"/>
      <c r="V21" s="37"/>
      <c r="W21" s="37"/>
      <c r="X21" s="37"/>
      <c r="Y21" s="37"/>
      <c r="Z21" s="37"/>
      <c r="AA21" s="37"/>
      <c r="AB21" s="37"/>
      <c r="AC21" s="37"/>
      <c r="AD21" s="37"/>
      <c r="AE21" s="37"/>
    </row>
    <row r="22" spans="1:31" s="2" customFormat="1" ht="6.9" customHeight="1">
      <c r="A22" s="37"/>
      <c r="B22" s="42"/>
      <c r="C22" s="37"/>
      <c r="D22" s="37"/>
      <c r="E22" s="37"/>
      <c r="F22" s="37"/>
      <c r="G22" s="37"/>
      <c r="H22" s="37"/>
      <c r="I22" s="37"/>
      <c r="J22" s="37"/>
      <c r="K22" s="37"/>
      <c r="L22" s="110"/>
      <c r="S22" s="37"/>
      <c r="T22" s="37"/>
      <c r="U22" s="37"/>
      <c r="V22" s="37"/>
      <c r="W22" s="37"/>
      <c r="X22" s="37"/>
      <c r="Y22" s="37"/>
      <c r="Z22" s="37"/>
      <c r="AA22" s="37"/>
      <c r="AB22" s="37"/>
      <c r="AC22" s="37"/>
      <c r="AD22" s="37"/>
      <c r="AE22" s="37"/>
    </row>
    <row r="23" spans="1:31" s="2" customFormat="1" ht="12" customHeight="1">
      <c r="A23" s="37"/>
      <c r="B23" s="42"/>
      <c r="C23" s="37"/>
      <c r="D23" s="109" t="s">
        <v>38</v>
      </c>
      <c r="E23" s="37"/>
      <c r="F23" s="37"/>
      <c r="G23" s="37"/>
      <c r="H23" s="37"/>
      <c r="I23" s="109" t="s">
        <v>26</v>
      </c>
      <c r="J23" s="111" t="s">
        <v>39</v>
      </c>
      <c r="K23" s="37"/>
      <c r="L23" s="110"/>
      <c r="S23" s="37"/>
      <c r="T23" s="37"/>
      <c r="U23" s="37"/>
      <c r="V23" s="37"/>
      <c r="W23" s="37"/>
      <c r="X23" s="37"/>
      <c r="Y23" s="37"/>
      <c r="Z23" s="37"/>
      <c r="AA23" s="37"/>
      <c r="AB23" s="37"/>
      <c r="AC23" s="37"/>
      <c r="AD23" s="37"/>
      <c r="AE23" s="37"/>
    </row>
    <row r="24" spans="1:31" s="2" customFormat="1" ht="18" customHeight="1">
      <c r="A24" s="37"/>
      <c r="B24" s="42"/>
      <c r="C24" s="37"/>
      <c r="D24" s="37"/>
      <c r="E24" s="111" t="s">
        <v>40</v>
      </c>
      <c r="F24" s="37"/>
      <c r="G24" s="37"/>
      <c r="H24" s="37"/>
      <c r="I24" s="109" t="s">
        <v>29</v>
      </c>
      <c r="J24" s="111" t="s">
        <v>41</v>
      </c>
      <c r="K24" s="37"/>
      <c r="L24" s="110"/>
      <c r="S24" s="37"/>
      <c r="T24" s="37"/>
      <c r="U24" s="37"/>
      <c r="V24" s="37"/>
      <c r="W24" s="37"/>
      <c r="X24" s="37"/>
      <c r="Y24" s="37"/>
      <c r="Z24" s="37"/>
      <c r="AA24" s="37"/>
      <c r="AB24" s="37"/>
      <c r="AC24" s="37"/>
      <c r="AD24" s="37"/>
      <c r="AE24" s="37"/>
    </row>
    <row r="25" spans="1:31" s="2" customFormat="1" ht="6.9" customHeight="1">
      <c r="A25" s="37"/>
      <c r="B25" s="42"/>
      <c r="C25" s="37"/>
      <c r="D25" s="37"/>
      <c r="E25" s="37"/>
      <c r="F25" s="37"/>
      <c r="G25" s="37"/>
      <c r="H25" s="37"/>
      <c r="I25" s="37"/>
      <c r="J25" s="37"/>
      <c r="K25" s="37"/>
      <c r="L25" s="110"/>
      <c r="S25" s="37"/>
      <c r="T25" s="37"/>
      <c r="U25" s="37"/>
      <c r="V25" s="37"/>
      <c r="W25" s="37"/>
      <c r="X25" s="37"/>
      <c r="Y25" s="37"/>
      <c r="Z25" s="37"/>
      <c r="AA25" s="37"/>
      <c r="AB25" s="37"/>
      <c r="AC25" s="37"/>
      <c r="AD25" s="37"/>
      <c r="AE25" s="37"/>
    </row>
    <row r="26" spans="1:31" s="2" customFormat="1" ht="12" customHeight="1">
      <c r="A26" s="37"/>
      <c r="B26" s="42"/>
      <c r="C26" s="37"/>
      <c r="D26" s="109" t="s">
        <v>42</v>
      </c>
      <c r="E26" s="37"/>
      <c r="F26" s="37"/>
      <c r="G26" s="37"/>
      <c r="H26" s="37"/>
      <c r="I26" s="37"/>
      <c r="J26" s="37"/>
      <c r="K26" s="37"/>
      <c r="L26" s="110"/>
      <c r="S26" s="37"/>
      <c r="T26" s="37"/>
      <c r="U26" s="37"/>
      <c r="V26" s="37"/>
      <c r="W26" s="37"/>
      <c r="X26" s="37"/>
      <c r="Y26" s="37"/>
      <c r="Z26" s="37"/>
      <c r="AA26" s="37"/>
      <c r="AB26" s="37"/>
      <c r="AC26" s="37"/>
      <c r="AD26" s="37"/>
      <c r="AE26" s="37"/>
    </row>
    <row r="27" spans="1:31" s="8" customFormat="1" ht="71.25" customHeight="1">
      <c r="A27" s="113"/>
      <c r="B27" s="114"/>
      <c r="C27" s="113"/>
      <c r="D27" s="113"/>
      <c r="E27" s="411" t="s">
        <v>43</v>
      </c>
      <c r="F27" s="411"/>
      <c r="G27" s="411"/>
      <c r="H27" s="411"/>
      <c r="I27" s="113"/>
      <c r="J27" s="113"/>
      <c r="K27" s="113"/>
      <c r="L27" s="115"/>
      <c r="S27" s="113"/>
      <c r="T27" s="113"/>
      <c r="U27" s="113"/>
      <c r="V27" s="113"/>
      <c r="W27" s="113"/>
      <c r="X27" s="113"/>
      <c r="Y27" s="113"/>
      <c r="Z27" s="113"/>
      <c r="AA27" s="113"/>
      <c r="AB27" s="113"/>
      <c r="AC27" s="113"/>
      <c r="AD27" s="113"/>
      <c r="AE27" s="113"/>
    </row>
    <row r="28" spans="1:31" s="2" customFormat="1" ht="6.9" customHeight="1">
      <c r="A28" s="37"/>
      <c r="B28" s="42"/>
      <c r="C28" s="37"/>
      <c r="D28" s="37"/>
      <c r="E28" s="37"/>
      <c r="F28" s="37"/>
      <c r="G28" s="37"/>
      <c r="H28" s="37"/>
      <c r="I28" s="37"/>
      <c r="J28" s="37"/>
      <c r="K28" s="37"/>
      <c r="L28" s="110"/>
      <c r="S28" s="37"/>
      <c r="T28" s="37"/>
      <c r="U28" s="37"/>
      <c r="V28" s="37"/>
      <c r="W28" s="37"/>
      <c r="X28" s="37"/>
      <c r="Y28" s="37"/>
      <c r="Z28" s="37"/>
      <c r="AA28" s="37"/>
      <c r="AB28" s="37"/>
      <c r="AC28" s="37"/>
      <c r="AD28" s="37"/>
      <c r="AE28" s="37"/>
    </row>
    <row r="29" spans="1:31" s="2" customFormat="1" ht="6.9" customHeight="1">
      <c r="A29" s="37"/>
      <c r="B29" s="42"/>
      <c r="C29" s="37"/>
      <c r="D29" s="116"/>
      <c r="E29" s="116"/>
      <c r="F29" s="116"/>
      <c r="G29" s="116"/>
      <c r="H29" s="116"/>
      <c r="I29" s="116"/>
      <c r="J29" s="116"/>
      <c r="K29" s="116"/>
      <c r="L29" s="110"/>
      <c r="S29" s="37"/>
      <c r="T29" s="37"/>
      <c r="U29" s="37"/>
      <c r="V29" s="37"/>
      <c r="W29" s="37"/>
      <c r="X29" s="37"/>
      <c r="Y29" s="37"/>
      <c r="Z29" s="37"/>
      <c r="AA29" s="37"/>
      <c r="AB29" s="37"/>
      <c r="AC29" s="37"/>
      <c r="AD29" s="37"/>
      <c r="AE29" s="37"/>
    </row>
    <row r="30" spans="1:31" s="2" customFormat="1" ht="25.35" customHeight="1">
      <c r="A30" s="37"/>
      <c r="B30" s="42"/>
      <c r="C30" s="37"/>
      <c r="D30" s="117" t="s">
        <v>44</v>
      </c>
      <c r="E30" s="37"/>
      <c r="F30" s="37"/>
      <c r="G30" s="37"/>
      <c r="H30" s="37"/>
      <c r="I30" s="37"/>
      <c r="J30" s="118">
        <f>ROUND(J82, 2)</f>
        <v>0</v>
      </c>
      <c r="K30" s="37"/>
      <c r="L30" s="110"/>
      <c r="S30" s="37"/>
      <c r="T30" s="37"/>
      <c r="U30" s="37"/>
      <c r="V30" s="37"/>
      <c r="W30" s="37"/>
      <c r="X30" s="37"/>
      <c r="Y30" s="37"/>
      <c r="Z30" s="37"/>
      <c r="AA30" s="37"/>
      <c r="AB30" s="37"/>
      <c r="AC30" s="37"/>
      <c r="AD30" s="37"/>
      <c r="AE30" s="37"/>
    </row>
    <row r="31" spans="1:31" s="2" customFormat="1" ht="6.9" customHeight="1">
      <c r="A31" s="37"/>
      <c r="B31" s="42"/>
      <c r="C31" s="37"/>
      <c r="D31" s="116"/>
      <c r="E31" s="116"/>
      <c r="F31" s="116"/>
      <c r="G31" s="116"/>
      <c r="H31" s="116"/>
      <c r="I31" s="116"/>
      <c r="J31" s="116"/>
      <c r="K31" s="116"/>
      <c r="L31" s="110"/>
      <c r="S31" s="37"/>
      <c r="T31" s="37"/>
      <c r="U31" s="37"/>
      <c r="V31" s="37"/>
      <c r="W31" s="37"/>
      <c r="X31" s="37"/>
      <c r="Y31" s="37"/>
      <c r="Z31" s="37"/>
      <c r="AA31" s="37"/>
      <c r="AB31" s="37"/>
      <c r="AC31" s="37"/>
      <c r="AD31" s="37"/>
      <c r="AE31" s="37"/>
    </row>
    <row r="32" spans="1:31" s="2" customFormat="1" ht="14.4" customHeight="1">
      <c r="A32" s="37"/>
      <c r="B32" s="42"/>
      <c r="C32" s="37"/>
      <c r="D32" s="37"/>
      <c r="E32" s="37"/>
      <c r="F32" s="119" t="s">
        <v>46</v>
      </c>
      <c r="G32" s="37"/>
      <c r="H32" s="37"/>
      <c r="I32" s="119" t="s">
        <v>45</v>
      </c>
      <c r="J32" s="119" t="s">
        <v>47</v>
      </c>
      <c r="K32" s="37"/>
      <c r="L32" s="110"/>
      <c r="S32" s="37"/>
      <c r="T32" s="37"/>
      <c r="U32" s="37"/>
      <c r="V32" s="37"/>
      <c r="W32" s="37"/>
      <c r="X32" s="37"/>
      <c r="Y32" s="37"/>
      <c r="Z32" s="37"/>
      <c r="AA32" s="37"/>
      <c r="AB32" s="37"/>
      <c r="AC32" s="37"/>
      <c r="AD32" s="37"/>
      <c r="AE32" s="37"/>
    </row>
    <row r="33" spans="1:31" s="2" customFormat="1" ht="14.4" customHeight="1">
      <c r="A33" s="37"/>
      <c r="B33" s="42"/>
      <c r="C33" s="37"/>
      <c r="D33" s="120" t="s">
        <v>48</v>
      </c>
      <c r="E33" s="109" t="s">
        <v>49</v>
      </c>
      <c r="F33" s="121">
        <f>ROUND((SUM(BE82:BE118)),  2)</f>
        <v>0</v>
      </c>
      <c r="G33" s="37"/>
      <c r="H33" s="37"/>
      <c r="I33" s="122">
        <v>0.21</v>
      </c>
      <c r="J33" s="121">
        <f>ROUND(((SUM(BE82:BE118))*I33),  2)</f>
        <v>0</v>
      </c>
      <c r="K33" s="37"/>
      <c r="L33" s="110"/>
      <c r="S33" s="37"/>
      <c r="T33" s="37"/>
      <c r="U33" s="37"/>
      <c r="V33" s="37"/>
      <c r="W33" s="37"/>
      <c r="X33" s="37"/>
      <c r="Y33" s="37"/>
      <c r="Z33" s="37"/>
      <c r="AA33" s="37"/>
      <c r="AB33" s="37"/>
      <c r="AC33" s="37"/>
      <c r="AD33" s="37"/>
      <c r="AE33" s="37"/>
    </row>
    <row r="34" spans="1:31" s="2" customFormat="1" ht="14.4" customHeight="1">
      <c r="A34" s="37"/>
      <c r="B34" s="42"/>
      <c r="C34" s="37"/>
      <c r="D34" s="37"/>
      <c r="E34" s="109" t="s">
        <v>50</v>
      </c>
      <c r="F34" s="121">
        <f>ROUND((SUM(BF82:BF118)),  2)</f>
        <v>0</v>
      </c>
      <c r="G34" s="37"/>
      <c r="H34" s="37"/>
      <c r="I34" s="122">
        <v>0.12</v>
      </c>
      <c r="J34" s="121">
        <f>ROUND(((SUM(BF82:BF118))*I34),  2)</f>
        <v>0</v>
      </c>
      <c r="K34" s="37"/>
      <c r="L34" s="110"/>
      <c r="S34" s="37"/>
      <c r="T34" s="37"/>
      <c r="U34" s="37"/>
      <c r="V34" s="37"/>
      <c r="W34" s="37"/>
      <c r="X34" s="37"/>
      <c r="Y34" s="37"/>
      <c r="Z34" s="37"/>
      <c r="AA34" s="37"/>
      <c r="AB34" s="37"/>
      <c r="AC34" s="37"/>
      <c r="AD34" s="37"/>
      <c r="AE34" s="37"/>
    </row>
    <row r="35" spans="1:31" s="2" customFormat="1" ht="14.4" hidden="1" customHeight="1">
      <c r="A35" s="37"/>
      <c r="B35" s="42"/>
      <c r="C35" s="37"/>
      <c r="D35" s="37"/>
      <c r="E35" s="109" t="s">
        <v>51</v>
      </c>
      <c r="F35" s="121">
        <f>ROUND((SUM(BG82:BG118)),  2)</f>
        <v>0</v>
      </c>
      <c r="G35" s="37"/>
      <c r="H35" s="37"/>
      <c r="I35" s="122">
        <v>0.21</v>
      </c>
      <c r="J35" s="121">
        <f>0</f>
        <v>0</v>
      </c>
      <c r="K35" s="37"/>
      <c r="L35" s="110"/>
      <c r="S35" s="37"/>
      <c r="T35" s="37"/>
      <c r="U35" s="37"/>
      <c r="V35" s="37"/>
      <c r="W35" s="37"/>
      <c r="X35" s="37"/>
      <c r="Y35" s="37"/>
      <c r="Z35" s="37"/>
      <c r="AA35" s="37"/>
      <c r="AB35" s="37"/>
      <c r="AC35" s="37"/>
      <c r="AD35" s="37"/>
      <c r="AE35" s="37"/>
    </row>
    <row r="36" spans="1:31" s="2" customFormat="1" ht="14.4" hidden="1" customHeight="1">
      <c r="A36" s="37"/>
      <c r="B36" s="42"/>
      <c r="C36" s="37"/>
      <c r="D36" s="37"/>
      <c r="E36" s="109" t="s">
        <v>52</v>
      </c>
      <c r="F36" s="121">
        <f>ROUND((SUM(BH82:BH118)),  2)</f>
        <v>0</v>
      </c>
      <c r="G36" s="37"/>
      <c r="H36" s="37"/>
      <c r="I36" s="122">
        <v>0.12</v>
      </c>
      <c r="J36" s="121">
        <f>0</f>
        <v>0</v>
      </c>
      <c r="K36" s="37"/>
      <c r="L36" s="110"/>
      <c r="S36" s="37"/>
      <c r="T36" s="37"/>
      <c r="U36" s="37"/>
      <c r="V36" s="37"/>
      <c r="W36" s="37"/>
      <c r="X36" s="37"/>
      <c r="Y36" s="37"/>
      <c r="Z36" s="37"/>
      <c r="AA36" s="37"/>
      <c r="AB36" s="37"/>
      <c r="AC36" s="37"/>
      <c r="AD36" s="37"/>
      <c r="AE36" s="37"/>
    </row>
    <row r="37" spans="1:31" s="2" customFormat="1" ht="14.4" hidden="1" customHeight="1">
      <c r="A37" s="37"/>
      <c r="B37" s="42"/>
      <c r="C37" s="37"/>
      <c r="D37" s="37"/>
      <c r="E37" s="109" t="s">
        <v>53</v>
      </c>
      <c r="F37" s="121">
        <f>ROUND((SUM(BI82:BI118)),  2)</f>
        <v>0</v>
      </c>
      <c r="G37" s="37"/>
      <c r="H37" s="37"/>
      <c r="I37" s="122">
        <v>0</v>
      </c>
      <c r="J37" s="121">
        <f>0</f>
        <v>0</v>
      </c>
      <c r="K37" s="37"/>
      <c r="L37" s="110"/>
      <c r="S37" s="37"/>
      <c r="T37" s="37"/>
      <c r="U37" s="37"/>
      <c r="V37" s="37"/>
      <c r="W37" s="37"/>
      <c r="X37" s="37"/>
      <c r="Y37" s="37"/>
      <c r="Z37" s="37"/>
      <c r="AA37" s="37"/>
      <c r="AB37" s="37"/>
      <c r="AC37" s="37"/>
      <c r="AD37" s="37"/>
      <c r="AE37" s="37"/>
    </row>
    <row r="38" spans="1:31" s="2" customFormat="1" ht="6.9" customHeight="1">
      <c r="A38" s="37"/>
      <c r="B38" s="42"/>
      <c r="C38" s="37"/>
      <c r="D38" s="37"/>
      <c r="E38" s="37"/>
      <c r="F38" s="37"/>
      <c r="G38" s="37"/>
      <c r="H38" s="37"/>
      <c r="I38" s="37"/>
      <c r="J38" s="37"/>
      <c r="K38" s="37"/>
      <c r="L38" s="110"/>
      <c r="S38" s="37"/>
      <c r="T38" s="37"/>
      <c r="U38" s="37"/>
      <c r="V38" s="37"/>
      <c r="W38" s="37"/>
      <c r="X38" s="37"/>
      <c r="Y38" s="37"/>
      <c r="Z38" s="37"/>
      <c r="AA38" s="37"/>
      <c r="AB38" s="37"/>
      <c r="AC38" s="37"/>
      <c r="AD38" s="37"/>
      <c r="AE38" s="37"/>
    </row>
    <row r="39" spans="1:31" s="2" customFormat="1" ht="25.35" customHeight="1">
      <c r="A39" s="37"/>
      <c r="B39" s="42"/>
      <c r="C39" s="123"/>
      <c r="D39" s="124" t="s">
        <v>54</v>
      </c>
      <c r="E39" s="125"/>
      <c r="F39" s="125"/>
      <c r="G39" s="126" t="s">
        <v>55</v>
      </c>
      <c r="H39" s="127" t="s">
        <v>56</v>
      </c>
      <c r="I39" s="125"/>
      <c r="J39" s="128">
        <f>SUM(J30:J37)</f>
        <v>0</v>
      </c>
      <c r="K39" s="129"/>
      <c r="L39" s="110"/>
      <c r="S39" s="37"/>
      <c r="T39" s="37"/>
      <c r="U39" s="37"/>
      <c r="V39" s="37"/>
      <c r="W39" s="37"/>
      <c r="X39" s="37"/>
      <c r="Y39" s="37"/>
      <c r="Z39" s="37"/>
      <c r="AA39" s="37"/>
      <c r="AB39" s="37"/>
      <c r="AC39" s="37"/>
      <c r="AD39" s="37"/>
      <c r="AE39" s="37"/>
    </row>
    <row r="40" spans="1:31" s="2" customFormat="1" ht="14.4" customHeight="1">
      <c r="A40" s="37"/>
      <c r="B40" s="130"/>
      <c r="C40" s="131"/>
      <c r="D40" s="131"/>
      <c r="E40" s="131"/>
      <c r="F40" s="131"/>
      <c r="G40" s="131"/>
      <c r="H40" s="131"/>
      <c r="I40" s="131"/>
      <c r="J40" s="131"/>
      <c r="K40" s="131"/>
      <c r="L40" s="110"/>
      <c r="S40" s="37"/>
      <c r="T40" s="37"/>
      <c r="U40" s="37"/>
      <c r="V40" s="37"/>
      <c r="W40" s="37"/>
      <c r="X40" s="37"/>
      <c r="Y40" s="37"/>
      <c r="Z40" s="37"/>
      <c r="AA40" s="37"/>
      <c r="AB40" s="37"/>
      <c r="AC40" s="37"/>
      <c r="AD40" s="37"/>
      <c r="AE40" s="37"/>
    </row>
    <row r="44" spans="1:31" s="2" customFormat="1" ht="6.9" customHeight="1">
      <c r="A44" s="37"/>
      <c r="B44" s="132"/>
      <c r="C44" s="133"/>
      <c r="D44" s="133"/>
      <c r="E44" s="133"/>
      <c r="F44" s="133"/>
      <c r="G44" s="133"/>
      <c r="H44" s="133"/>
      <c r="I44" s="133"/>
      <c r="J44" s="133"/>
      <c r="K44" s="133"/>
      <c r="L44" s="110"/>
      <c r="S44" s="37"/>
      <c r="T44" s="37"/>
      <c r="U44" s="37"/>
      <c r="V44" s="37"/>
      <c r="W44" s="37"/>
      <c r="X44" s="37"/>
      <c r="Y44" s="37"/>
      <c r="Z44" s="37"/>
      <c r="AA44" s="37"/>
      <c r="AB44" s="37"/>
      <c r="AC44" s="37"/>
      <c r="AD44" s="37"/>
      <c r="AE44" s="37"/>
    </row>
    <row r="45" spans="1:31" s="2" customFormat="1" ht="24.9" customHeight="1">
      <c r="A45" s="37"/>
      <c r="B45" s="38"/>
      <c r="C45" s="26" t="s">
        <v>131</v>
      </c>
      <c r="D45" s="39"/>
      <c r="E45" s="39"/>
      <c r="F45" s="39"/>
      <c r="G45" s="39"/>
      <c r="H45" s="39"/>
      <c r="I45" s="39"/>
      <c r="J45" s="39"/>
      <c r="K45" s="39"/>
      <c r="L45" s="110"/>
      <c r="S45" s="37"/>
      <c r="T45" s="37"/>
      <c r="U45" s="37"/>
      <c r="V45" s="37"/>
      <c r="W45" s="37"/>
      <c r="X45" s="37"/>
      <c r="Y45" s="37"/>
      <c r="Z45" s="37"/>
      <c r="AA45" s="37"/>
      <c r="AB45" s="37"/>
      <c r="AC45" s="37"/>
      <c r="AD45" s="37"/>
      <c r="AE45" s="37"/>
    </row>
    <row r="46" spans="1:31" s="2" customFormat="1" ht="6.9" customHeight="1">
      <c r="A46" s="37"/>
      <c r="B46" s="38"/>
      <c r="C46" s="39"/>
      <c r="D46" s="39"/>
      <c r="E46" s="39"/>
      <c r="F46" s="39"/>
      <c r="G46" s="39"/>
      <c r="H46" s="39"/>
      <c r="I46" s="39"/>
      <c r="J46" s="39"/>
      <c r="K46" s="39"/>
      <c r="L46" s="110"/>
      <c r="S46" s="37"/>
      <c r="T46" s="37"/>
      <c r="U46" s="37"/>
      <c r="V46" s="37"/>
      <c r="W46" s="37"/>
      <c r="X46" s="37"/>
      <c r="Y46" s="37"/>
      <c r="Z46" s="37"/>
      <c r="AA46" s="37"/>
      <c r="AB46" s="37"/>
      <c r="AC46" s="37"/>
      <c r="AD46" s="37"/>
      <c r="AE46" s="37"/>
    </row>
    <row r="47" spans="1:31" s="2" customFormat="1" ht="12" customHeight="1">
      <c r="A47" s="37"/>
      <c r="B47" s="38"/>
      <c r="C47" s="32" t="s">
        <v>16</v>
      </c>
      <c r="D47" s="39"/>
      <c r="E47" s="39"/>
      <c r="F47" s="39"/>
      <c r="G47" s="39"/>
      <c r="H47" s="39"/>
      <c r="I47" s="39"/>
      <c r="J47" s="39"/>
      <c r="K47" s="39"/>
      <c r="L47" s="110"/>
      <c r="S47" s="37"/>
      <c r="T47" s="37"/>
      <c r="U47" s="37"/>
      <c r="V47" s="37"/>
      <c r="W47" s="37"/>
      <c r="X47" s="37"/>
      <c r="Y47" s="37"/>
      <c r="Z47" s="37"/>
      <c r="AA47" s="37"/>
      <c r="AB47" s="37"/>
      <c r="AC47" s="37"/>
      <c r="AD47" s="37"/>
      <c r="AE47" s="37"/>
    </row>
    <row r="48" spans="1:31" s="2" customFormat="1" ht="26.25" customHeight="1">
      <c r="A48" s="37"/>
      <c r="B48" s="38"/>
      <c r="C48" s="39"/>
      <c r="D48" s="39"/>
      <c r="E48" s="403" t="str">
        <f>E7</f>
        <v>STAVEBNÍ ÚPRAVY A PŘÍSTAVBA ČÁSTI OBJEKTU ZŠ V. HAVLA, PODĚBRADY</v>
      </c>
      <c r="F48" s="404"/>
      <c r="G48" s="404"/>
      <c r="H48" s="404"/>
      <c r="I48" s="39"/>
      <c r="J48" s="39"/>
      <c r="K48" s="39"/>
      <c r="L48" s="110"/>
      <c r="S48" s="37"/>
      <c r="T48" s="37"/>
      <c r="U48" s="37"/>
      <c r="V48" s="37"/>
      <c r="W48" s="37"/>
      <c r="X48" s="37"/>
      <c r="Y48" s="37"/>
      <c r="Z48" s="37"/>
      <c r="AA48" s="37"/>
      <c r="AB48" s="37"/>
      <c r="AC48" s="37"/>
      <c r="AD48" s="37"/>
      <c r="AE48" s="37"/>
    </row>
    <row r="49" spans="1:47" s="2" customFormat="1" ht="12" customHeight="1">
      <c r="A49" s="37"/>
      <c r="B49" s="38"/>
      <c r="C49" s="32" t="s">
        <v>129</v>
      </c>
      <c r="D49" s="39"/>
      <c r="E49" s="39"/>
      <c r="F49" s="39"/>
      <c r="G49" s="39"/>
      <c r="H49" s="39"/>
      <c r="I49" s="39"/>
      <c r="J49" s="39"/>
      <c r="K49" s="39"/>
      <c r="L49" s="110"/>
      <c r="S49" s="37"/>
      <c r="T49" s="37"/>
      <c r="U49" s="37"/>
      <c r="V49" s="37"/>
      <c r="W49" s="37"/>
      <c r="X49" s="37"/>
      <c r="Y49" s="37"/>
      <c r="Z49" s="37"/>
      <c r="AA49" s="37"/>
      <c r="AB49" s="37"/>
      <c r="AC49" s="37"/>
      <c r="AD49" s="37"/>
      <c r="AE49" s="37"/>
    </row>
    <row r="50" spans="1:47" s="2" customFormat="1" ht="16.5" customHeight="1">
      <c r="A50" s="37"/>
      <c r="B50" s="38"/>
      <c r="C50" s="39"/>
      <c r="D50" s="39"/>
      <c r="E50" s="391" t="str">
        <f>E9</f>
        <v>G - Elektromontáže - bleskosvod</v>
      </c>
      <c r="F50" s="402"/>
      <c r="G50" s="402"/>
      <c r="H50" s="402"/>
      <c r="I50" s="39"/>
      <c r="J50" s="39"/>
      <c r="K50" s="39"/>
      <c r="L50" s="110"/>
      <c r="S50" s="37"/>
      <c r="T50" s="37"/>
      <c r="U50" s="37"/>
      <c r="V50" s="37"/>
      <c r="W50" s="37"/>
      <c r="X50" s="37"/>
      <c r="Y50" s="37"/>
      <c r="Z50" s="37"/>
      <c r="AA50" s="37"/>
      <c r="AB50" s="37"/>
      <c r="AC50" s="37"/>
      <c r="AD50" s="37"/>
      <c r="AE50" s="37"/>
    </row>
    <row r="51" spans="1:47" s="2" customFormat="1" ht="6.9" customHeight="1">
      <c r="A51" s="37"/>
      <c r="B51" s="38"/>
      <c r="C51" s="39"/>
      <c r="D51" s="39"/>
      <c r="E51" s="39"/>
      <c r="F51" s="39"/>
      <c r="G51" s="39"/>
      <c r="H51" s="39"/>
      <c r="I51" s="39"/>
      <c r="J51" s="39"/>
      <c r="K51" s="39"/>
      <c r="L51" s="110"/>
      <c r="S51" s="37"/>
      <c r="T51" s="37"/>
      <c r="U51" s="37"/>
      <c r="V51" s="37"/>
      <c r="W51" s="37"/>
      <c r="X51" s="37"/>
      <c r="Y51" s="37"/>
      <c r="Z51" s="37"/>
      <c r="AA51" s="37"/>
      <c r="AB51" s="37"/>
      <c r="AC51" s="37"/>
      <c r="AD51" s="37"/>
      <c r="AE51" s="37"/>
    </row>
    <row r="52" spans="1:47" s="2" customFormat="1" ht="12" customHeight="1">
      <c r="A52" s="37"/>
      <c r="B52" s="38"/>
      <c r="C52" s="32" t="s">
        <v>21</v>
      </c>
      <c r="D52" s="39"/>
      <c r="E52" s="39"/>
      <c r="F52" s="30" t="str">
        <f>F12</f>
        <v>Poděbrady</v>
      </c>
      <c r="G52" s="39"/>
      <c r="H52" s="39"/>
      <c r="I52" s="32" t="s">
        <v>23</v>
      </c>
      <c r="J52" s="62" t="str">
        <f>IF(J12="","",J12)</f>
        <v>24. 7. 2026</v>
      </c>
      <c r="K52" s="39"/>
      <c r="L52" s="110"/>
      <c r="S52" s="37"/>
      <c r="T52" s="37"/>
      <c r="U52" s="37"/>
      <c r="V52" s="37"/>
      <c r="W52" s="37"/>
      <c r="X52" s="37"/>
      <c r="Y52" s="37"/>
      <c r="Z52" s="37"/>
      <c r="AA52" s="37"/>
      <c r="AB52" s="37"/>
      <c r="AC52" s="37"/>
      <c r="AD52" s="37"/>
      <c r="AE52" s="37"/>
    </row>
    <row r="53" spans="1:47" s="2" customFormat="1" ht="6.9" customHeight="1">
      <c r="A53" s="37"/>
      <c r="B53" s="38"/>
      <c r="C53" s="39"/>
      <c r="D53" s="39"/>
      <c r="E53" s="39"/>
      <c r="F53" s="39"/>
      <c r="G53" s="39"/>
      <c r="H53" s="39"/>
      <c r="I53" s="39"/>
      <c r="J53" s="39"/>
      <c r="K53" s="39"/>
      <c r="L53" s="110"/>
      <c r="S53" s="37"/>
      <c r="T53" s="37"/>
      <c r="U53" s="37"/>
      <c r="V53" s="37"/>
      <c r="W53" s="37"/>
      <c r="X53" s="37"/>
      <c r="Y53" s="37"/>
      <c r="Z53" s="37"/>
      <c r="AA53" s="37"/>
      <c r="AB53" s="37"/>
      <c r="AC53" s="37"/>
      <c r="AD53" s="37"/>
      <c r="AE53" s="37"/>
    </row>
    <row r="54" spans="1:47" s="2" customFormat="1" ht="40.049999999999997" customHeight="1">
      <c r="A54" s="37"/>
      <c r="B54" s="38"/>
      <c r="C54" s="32" t="s">
        <v>25</v>
      </c>
      <c r="D54" s="39"/>
      <c r="E54" s="39"/>
      <c r="F54" s="30" t="str">
        <f>E15</f>
        <v>MĚSTO PODĚBRADY, JIŘÍHO NÁMĚSTÍ 20/1</v>
      </c>
      <c r="G54" s="39"/>
      <c r="H54" s="39"/>
      <c r="I54" s="32" t="s">
        <v>33</v>
      </c>
      <c r="J54" s="35" t="str">
        <f>E21</f>
        <v>AZ PROJECT spol. s r.o., Plynárenská 830, Kolín</v>
      </c>
      <c r="K54" s="39"/>
      <c r="L54" s="110"/>
      <c r="S54" s="37"/>
      <c r="T54" s="37"/>
      <c r="U54" s="37"/>
      <c r="V54" s="37"/>
      <c r="W54" s="37"/>
      <c r="X54" s="37"/>
      <c r="Y54" s="37"/>
      <c r="Z54" s="37"/>
      <c r="AA54" s="37"/>
      <c r="AB54" s="37"/>
      <c r="AC54" s="37"/>
      <c r="AD54" s="37"/>
      <c r="AE54" s="37"/>
    </row>
    <row r="55" spans="1:47" s="2" customFormat="1" ht="15.15" customHeight="1">
      <c r="A55" s="37"/>
      <c r="B55" s="38"/>
      <c r="C55" s="32" t="s">
        <v>31</v>
      </c>
      <c r="D55" s="39"/>
      <c r="E55" s="39"/>
      <c r="F55" s="30" t="str">
        <f>IF(E18="","",E18)</f>
        <v>Vyplň údaj</v>
      </c>
      <c r="G55" s="39"/>
      <c r="H55" s="39"/>
      <c r="I55" s="32" t="s">
        <v>38</v>
      </c>
      <c r="J55" s="35" t="str">
        <f>E24</f>
        <v>Ing. Luboš Michalec</v>
      </c>
      <c r="K55" s="39"/>
      <c r="L55" s="110"/>
      <c r="S55" s="37"/>
      <c r="T55" s="37"/>
      <c r="U55" s="37"/>
      <c r="V55" s="37"/>
      <c r="W55" s="37"/>
      <c r="X55" s="37"/>
      <c r="Y55" s="37"/>
      <c r="Z55" s="37"/>
      <c r="AA55" s="37"/>
      <c r="AB55" s="37"/>
      <c r="AC55" s="37"/>
      <c r="AD55" s="37"/>
      <c r="AE55" s="37"/>
    </row>
    <row r="56" spans="1:47" s="2" customFormat="1" ht="10.35" customHeight="1">
      <c r="A56" s="37"/>
      <c r="B56" s="38"/>
      <c r="C56" s="39"/>
      <c r="D56" s="39"/>
      <c r="E56" s="39"/>
      <c r="F56" s="39"/>
      <c r="G56" s="39"/>
      <c r="H56" s="39"/>
      <c r="I56" s="39"/>
      <c r="J56" s="39"/>
      <c r="K56" s="39"/>
      <c r="L56" s="110"/>
      <c r="S56" s="37"/>
      <c r="T56" s="37"/>
      <c r="U56" s="37"/>
      <c r="V56" s="37"/>
      <c r="W56" s="37"/>
      <c r="X56" s="37"/>
      <c r="Y56" s="37"/>
      <c r="Z56" s="37"/>
      <c r="AA56" s="37"/>
      <c r="AB56" s="37"/>
      <c r="AC56" s="37"/>
      <c r="AD56" s="37"/>
      <c r="AE56" s="37"/>
    </row>
    <row r="57" spans="1:47" s="2" customFormat="1" ht="29.25" customHeight="1">
      <c r="A57" s="37"/>
      <c r="B57" s="38"/>
      <c r="C57" s="134" t="s">
        <v>132</v>
      </c>
      <c r="D57" s="135"/>
      <c r="E57" s="135"/>
      <c r="F57" s="135"/>
      <c r="G57" s="135"/>
      <c r="H57" s="135"/>
      <c r="I57" s="135"/>
      <c r="J57" s="136" t="s">
        <v>133</v>
      </c>
      <c r="K57" s="135"/>
      <c r="L57" s="110"/>
      <c r="S57" s="37"/>
      <c r="T57" s="37"/>
      <c r="U57" s="37"/>
      <c r="V57" s="37"/>
      <c r="W57" s="37"/>
      <c r="X57" s="37"/>
      <c r="Y57" s="37"/>
      <c r="Z57" s="37"/>
      <c r="AA57" s="37"/>
      <c r="AB57" s="37"/>
      <c r="AC57" s="37"/>
      <c r="AD57" s="37"/>
      <c r="AE57" s="37"/>
    </row>
    <row r="58" spans="1:47" s="2" customFormat="1" ht="10.35" customHeight="1">
      <c r="A58" s="37"/>
      <c r="B58" s="38"/>
      <c r="C58" s="39"/>
      <c r="D58" s="39"/>
      <c r="E58" s="39"/>
      <c r="F58" s="39"/>
      <c r="G58" s="39"/>
      <c r="H58" s="39"/>
      <c r="I58" s="39"/>
      <c r="J58" s="39"/>
      <c r="K58" s="39"/>
      <c r="L58" s="110"/>
      <c r="S58" s="37"/>
      <c r="T58" s="37"/>
      <c r="U58" s="37"/>
      <c r="V58" s="37"/>
      <c r="W58" s="37"/>
      <c r="X58" s="37"/>
      <c r="Y58" s="37"/>
      <c r="Z58" s="37"/>
      <c r="AA58" s="37"/>
      <c r="AB58" s="37"/>
      <c r="AC58" s="37"/>
      <c r="AD58" s="37"/>
      <c r="AE58" s="37"/>
    </row>
    <row r="59" spans="1:47" s="2" customFormat="1" ht="22.8" customHeight="1">
      <c r="A59" s="37"/>
      <c r="B59" s="38"/>
      <c r="C59" s="137" t="s">
        <v>76</v>
      </c>
      <c r="D59" s="39"/>
      <c r="E59" s="39"/>
      <c r="F59" s="39"/>
      <c r="G59" s="39"/>
      <c r="H59" s="39"/>
      <c r="I59" s="39"/>
      <c r="J59" s="80">
        <f>J82</f>
        <v>0</v>
      </c>
      <c r="K59" s="39"/>
      <c r="L59" s="110"/>
      <c r="S59" s="37"/>
      <c r="T59" s="37"/>
      <c r="U59" s="37"/>
      <c r="V59" s="37"/>
      <c r="W59" s="37"/>
      <c r="X59" s="37"/>
      <c r="Y59" s="37"/>
      <c r="Z59" s="37"/>
      <c r="AA59" s="37"/>
      <c r="AB59" s="37"/>
      <c r="AC59" s="37"/>
      <c r="AD59" s="37"/>
      <c r="AE59" s="37"/>
      <c r="AU59" s="20" t="s">
        <v>134</v>
      </c>
    </row>
    <row r="60" spans="1:47" s="9" customFormat="1" ht="24.9" customHeight="1">
      <c r="B60" s="138"/>
      <c r="C60" s="139"/>
      <c r="D60" s="140" t="s">
        <v>143</v>
      </c>
      <c r="E60" s="141"/>
      <c r="F60" s="141"/>
      <c r="G60" s="141"/>
      <c r="H60" s="141"/>
      <c r="I60" s="141"/>
      <c r="J60" s="142">
        <f>J83</f>
        <v>0</v>
      </c>
      <c r="K60" s="139"/>
      <c r="L60" s="143"/>
    </row>
    <row r="61" spans="1:47" s="10" customFormat="1" ht="19.95" customHeight="1">
      <c r="B61" s="144"/>
      <c r="C61" s="145"/>
      <c r="D61" s="146" t="s">
        <v>2200</v>
      </c>
      <c r="E61" s="147"/>
      <c r="F61" s="147"/>
      <c r="G61" s="147"/>
      <c r="H61" s="147"/>
      <c r="I61" s="147"/>
      <c r="J61" s="148">
        <f>J84</f>
        <v>0</v>
      </c>
      <c r="K61" s="145"/>
      <c r="L61" s="149"/>
    </row>
    <row r="62" spans="1:47" s="10" customFormat="1" ht="19.95" customHeight="1">
      <c r="B62" s="144"/>
      <c r="C62" s="145"/>
      <c r="D62" s="146" t="s">
        <v>2201</v>
      </c>
      <c r="E62" s="147"/>
      <c r="F62" s="147"/>
      <c r="G62" s="147"/>
      <c r="H62" s="147"/>
      <c r="I62" s="147"/>
      <c r="J62" s="148">
        <f>J110</f>
        <v>0</v>
      </c>
      <c r="K62" s="145"/>
      <c r="L62" s="149"/>
    </row>
    <row r="63" spans="1:47" s="2" customFormat="1" ht="21.75" customHeight="1">
      <c r="A63" s="37"/>
      <c r="B63" s="38"/>
      <c r="C63" s="39"/>
      <c r="D63" s="39"/>
      <c r="E63" s="39"/>
      <c r="F63" s="39"/>
      <c r="G63" s="39"/>
      <c r="H63" s="39"/>
      <c r="I63" s="39"/>
      <c r="J63" s="39"/>
      <c r="K63" s="39"/>
      <c r="L63" s="110"/>
      <c r="S63" s="37"/>
      <c r="T63" s="37"/>
      <c r="U63" s="37"/>
      <c r="V63" s="37"/>
      <c r="W63" s="37"/>
      <c r="X63" s="37"/>
      <c r="Y63" s="37"/>
      <c r="Z63" s="37"/>
      <c r="AA63" s="37"/>
      <c r="AB63" s="37"/>
      <c r="AC63" s="37"/>
      <c r="AD63" s="37"/>
      <c r="AE63" s="37"/>
    </row>
    <row r="64" spans="1:47" s="2" customFormat="1" ht="6.9" customHeight="1">
      <c r="A64" s="37"/>
      <c r="B64" s="50"/>
      <c r="C64" s="51"/>
      <c r="D64" s="51"/>
      <c r="E64" s="51"/>
      <c r="F64" s="51"/>
      <c r="G64" s="51"/>
      <c r="H64" s="51"/>
      <c r="I64" s="51"/>
      <c r="J64" s="51"/>
      <c r="K64" s="51"/>
      <c r="L64" s="110"/>
      <c r="S64" s="37"/>
      <c r="T64" s="37"/>
      <c r="U64" s="37"/>
      <c r="V64" s="37"/>
      <c r="W64" s="37"/>
      <c r="X64" s="37"/>
      <c r="Y64" s="37"/>
      <c r="Z64" s="37"/>
      <c r="AA64" s="37"/>
      <c r="AB64" s="37"/>
      <c r="AC64" s="37"/>
      <c r="AD64" s="37"/>
      <c r="AE64" s="37"/>
    </row>
    <row r="68" spans="1:31" s="2" customFormat="1" ht="6.9" customHeight="1">
      <c r="A68" s="37"/>
      <c r="B68" s="52"/>
      <c r="C68" s="53"/>
      <c r="D68" s="53"/>
      <c r="E68" s="53"/>
      <c r="F68" s="53"/>
      <c r="G68" s="53"/>
      <c r="H68" s="53"/>
      <c r="I68" s="53"/>
      <c r="J68" s="53"/>
      <c r="K68" s="53"/>
      <c r="L68" s="110"/>
      <c r="S68" s="37"/>
      <c r="T68" s="37"/>
      <c r="U68" s="37"/>
      <c r="V68" s="37"/>
      <c r="W68" s="37"/>
      <c r="X68" s="37"/>
      <c r="Y68" s="37"/>
      <c r="Z68" s="37"/>
      <c r="AA68" s="37"/>
      <c r="AB68" s="37"/>
      <c r="AC68" s="37"/>
      <c r="AD68" s="37"/>
      <c r="AE68" s="37"/>
    </row>
    <row r="69" spans="1:31" s="2" customFormat="1" ht="24.9" customHeight="1">
      <c r="A69" s="37"/>
      <c r="B69" s="38"/>
      <c r="C69" s="26" t="s">
        <v>159</v>
      </c>
      <c r="D69" s="39"/>
      <c r="E69" s="39"/>
      <c r="F69" s="39"/>
      <c r="G69" s="39"/>
      <c r="H69" s="39"/>
      <c r="I69" s="39"/>
      <c r="J69" s="39"/>
      <c r="K69" s="39"/>
      <c r="L69" s="110"/>
      <c r="S69" s="37"/>
      <c r="T69" s="37"/>
      <c r="U69" s="37"/>
      <c r="V69" s="37"/>
      <c r="W69" s="37"/>
      <c r="X69" s="37"/>
      <c r="Y69" s="37"/>
      <c r="Z69" s="37"/>
      <c r="AA69" s="37"/>
      <c r="AB69" s="37"/>
      <c r="AC69" s="37"/>
      <c r="AD69" s="37"/>
      <c r="AE69" s="37"/>
    </row>
    <row r="70" spans="1:31" s="2" customFormat="1" ht="6.9" customHeight="1">
      <c r="A70" s="37"/>
      <c r="B70" s="38"/>
      <c r="C70" s="39"/>
      <c r="D70" s="39"/>
      <c r="E70" s="39"/>
      <c r="F70" s="39"/>
      <c r="G70" s="39"/>
      <c r="H70" s="39"/>
      <c r="I70" s="39"/>
      <c r="J70" s="39"/>
      <c r="K70" s="39"/>
      <c r="L70" s="110"/>
      <c r="S70" s="37"/>
      <c r="T70" s="37"/>
      <c r="U70" s="37"/>
      <c r="V70" s="37"/>
      <c r="W70" s="37"/>
      <c r="X70" s="37"/>
      <c r="Y70" s="37"/>
      <c r="Z70" s="37"/>
      <c r="AA70" s="37"/>
      <c r="AB70" s="37"/>
      <c r="AC70" s="37"/>
      <c r="AD70" s="37"/>
      <c r="AE70" s="37"/>
    </row>
    <row r="71" spans="1:31" s="2" customFormat="1" ht="12" customHeight="1">
      <c r="A71" s="37"/>
      <c r="B71" s="38"/>
      <c r="C71" s="32" t="s">
        <v>16</v>
      </c>
      <c r="D71" s="39"/>
      <c r="E71" s="39"/>
      <c r="F71" s="39"/>
      <c r="G71" s="39"/>
      <c r="H71" s="39"/>
      <c r="I71" s="39"/>
      <c r="J71" s="39"/>
      <c r="K71" s="39"/>
      <c r="L71" s="110"/>
      <c r="S71" s="37"/>
      <c r="T71" s="37"/>
      <c r="U71" s="37"/>
      <c r="V71" s="37"/>
      <c r="W71" s="37"/>
      <c r="X71" s="37"/>
      <c r="Y71" s="37"/>
      <c r="Z71" s="37"/>
      <c r="AA71" s="37"/>
      <c r="AB71" s="37"/>
      <c r="AC71" s="37"/>
      <c r="AD71" s="37"/>
      <c r="AE71" s="37"/>
    </row>
    <row r="72" spans="1:31" s="2" customFormat="1" ht="26.25" customHeight="1">
      <c r="A72" s="37"/>
      <c r="B72" s="38"/>
      <c r="C72" s="39"/>
      <c r="D72" s="39"/>
      <c r="E72" s="403" t="str">
        <f>E7</f>
        <v>STAVEBNÍ ÚPRAVY A PŘÍSTAVBA ČÁSTI OBJEKTU ZŠ V. HAVLA, PODĚBRADY</v>
      </c>
      <c r="F72" s="404"/>
      <c r="G72" s="404"/>
      <c r="H72" s="404"/>
      <c r="I72" s="39"/>
      <c r="J72" s="39"/>
      <c r="K72" s="39"/>
      <c r="L72" s="110"/>
      <c r="S72" s="37"/>
      <c r="T72" s="37"/>
      <c r="U72" s="37"/>
      <c r="V72" s="37"/>
      <c r="W72" s="37"/>
      <c r="X72" s="37"/>
      <c r="Y72" s="37"/>
      <c r="Z72" s="37"/>
      <c r="AA72" s="37"/>
      <c r="AB72" s="37"/>
      <c r="AC72" s="37"/>
      <c r="AD72" s="37"/>
      <c r="AE72" s="37"/>
    </row>
    <row r="73" spans="1:31" s="2" customFormat="1" ht="12" customHeight="1">
      <c r="A73" s="37"/>
      <c r="B73" s="38"/>
      <c r="C73" s="32" t="s">
        <v>129</v>
      </c>
      <c r="D73" s="39"/>
      <c r="E73" s="39"/>
      <c r="F73" s="39"/>
      <c r="G73" s="39"/>
      <c r="H73" s="39"/>
      <c r="I73" s="39"/>
      <c r="J73" s="39"/>
      <c r="K73" s="39"/>
      <c r="L73" s="110"/>
      <c r="S73" s="37"/>
      <c r="T73" s="37"/>
      <c r="U73" s="37"/>
      <c r="V73" s="37"/>
      <c r="W73" s="37"/>
      <c r="X73" s="37"/>
      <c r="Y73" s="37"/>
      <c r="Z73" s="37"/>
      <c r="AA73" s="37"/>
      <c r="AB73" s="37"/>
      <c r="AC73" s="37"/>
      <c r="AD73" s="37"/>
      <c r="AE73" s="37"/>
    </row>
    <row r="74" spans="1:31" s="2" customFormat="1" ht="16.5" customHeight="1">
      <c r="A74" s="37"/>
      <c r="B74" s="38"/>
      <c r="C74" s="39"/>
      <c r="D74" s="39"/>
      <c r="E74" s="391" t="str">
        <f>E9</f>
        <v>G - Elektromontáže - bleskosvod</v>
      </c>
      <c r="F74" s="402"/>
      <c r="G74" s="402"/>
      <c r="H74" s="402"/>
      <c r="I74" s="39"/>
      <c r="J74" s="39"/>
      <c r="K74" s="39"/>
      <c r="L74" s="110"/>
      <c r="S74" s="37"/>
      <c r="T74" s="37"/>
      <c r="U74" s="37"/>
      <c r="V74" s="37"/>
      <c r="W74" s="37"/>
      <c r="X74" s="37"/>
      <c r="Y74" s="37"/>
      <c r="Z74" s="37"/>
      <c r="AA74" s="37"/>
      <c r="AB74" s="37"/>
      <c r="AC74" s="37"/>
      <c r="AD74" s="37"/>
      <c r="AE74" s="37"/>
    </row>
    <row r="75" spans="1:31" s="2" customFormat="1" ht="6.9" customHeight="1">
      <c r="A75" s="37"/>
      <c r="B75" s="38"/>
      <c r="C75" s="39"/>
      <c r="D75" s="39"/>
      <c r="E75" s="39"/>
      <c r="F75" s="39"/>
      <c r="G75" s="39"/>
      <c r="H75" s="39"/>
      <c r="I75" s="39"/>
      <c r="J75" s="39"/>
      <c r="K75" s="39"/>
      <c r="L75" s="110"/>
      <c r="S75" s="37"/>
      <c r="T75" s="37"/>
      <c r="U75" s="37"/>
      <c r="V75" s="37"/>
      <c r="W75" s="37"/>
      <c r="X75" s="37"/>
      <c r="Y75" s="37"/>
      <c r="Z75" s="37"/>
      <c r="AA75" s="37"/>
      <c r="AB75" s="37"/>
      <c r="AC75" s="37"/>
      <c r="AD75" s="37"/>
      <c r="AE75" s="37"/>
    </row>
    <row r="76" spans="1:31" s="2" customFormat="1" ht="12" customHeight="1">
      <c r="A76" s="37"/>
      <c r="B76" s="38"/>
      <c r="C76" s="32" t="s">
        <v>21</v>
      </c>
      <c r="D76" s="39"/>
      <c r="E76" s="39"/>
      <c r="F76" s="30" t="str">
        <f>F12</f>
        <v>Poděbrady</v>
      </c>
      <c r="G76" s="39"/>
      <c r="H76" s="39"/>
      <c r="I76" s="32" t="s">
        <v>23</v>
      </c>
      <c r="J76" s="62" t="str">
        <f>IF(J12="","",J12)</f>
        <v>24. 7. 2026</v>
      </c>
      <c r="K76" s="39"/>
      <c r="L76" s="110"/>
      <c r="S76" s="37"/>
      <c r="T76" s="37"/>
      <c r="U76" s="37"/>
      <c r="V76" s="37"/>
      <c r="W76" s="37"/>
      <c r="X76" s="37"/>
      <c r="Y76" s="37"/>
      <c r="Z76" s="37"/>
      <c r="AA76" s="37"/>
      <c r="AB76" s="37"/>
      <c r="AC76" s="37"/>
      <c r="AD76" s="37"/>
      <c r="AE76" s="37"/>
    </row>
    <row r="77" spans="1:31" s="2" customFormat="1" ht="6.9" customHeight="1">
      <c r="A77" s="37"/>
      <c r="B77" s="38"/>
      <c r="C77" s="39"/>
      <c r="D77" s="39"/>
      <c r="E77" s="39"/>
      <c r="F77" s="39"/>
      <c r="G77" s="39"/>
      <c r="H77" s="39"/>
      <c r="I77" s="39"/>
      <c r="J77" s="39"/>
      <c r="K77" s="39"/>
      <c r="L77" s="110"/>
      <c r="S77" s="37"/>
      <c r="T77" s="37"/>
      <c r="U77" s="37"/>
      <c r="V77" s="37"/>
      <c r="W77" s="37"/>
      <c r="X77" s="37"/>
      <c r="Y77" s="37"/>
      <c r="Z77" s="37"/>
      <c r="AA77" s="37"/>
      <c r="AB77" s="37"/>
      <c r="AC77" s="37"/>
      <c r="AD77" s="37"/>
      <c r="AE77" s="37"/>
    </row>
    <row r="78" spans="1:31" s="2" customFormat="1" ht="40.049999999999997" customHeight="1">
      <c r="A78" s="37"/>
      <c r="B78" s="38"/>
      <c r="C78" s="32" t="s">
        <v>25</v>
      </c>
      <c r="D78" s="39"/>
      <c r="E78" s="39"/>
      <c r="F78" s="30" t="str">
        <f>E15</f>
        <v>MĚSTO PODĚBRADY, JIŘÍHO NÁMĚSTÍ 20/1</v>
      </c>
      <c r="G78" s="39"/>
      <c r="H78" s="39"/>
      <c r="I78" s="32" t="s">
        <v>33</v>
      </c>
      <c r="J78" s="35" t="str">
        <f>E21</f>
        <v>AZ PROJECT spol. s r.o., Plynárenská 830, Kolín</v>
      </c>
      <c r="K78" s="39"/>
      <c r="L78" s="110"/>
      <c r="S78" s="37"/>
      <c r="T78" s="37"/>
      <c r="U78" s="37"/>
      <c r="V78" s="37"/>
      <c r="W78" s="37"/>
      <c r="X78" s="37"/>
      <c r="Y78" s="37"/>
      <c r="Z78" s="37"/>
      <c r="AA78" s="37"/>
      <c r="AB78" s="37"/>
      <c r="AC78" s="37"/>
      <c r="AD78" s="37"/>
      <c r="AE78" s="37"/>
    </row>
    <row r="79" spans="1:31" s="2" customFormat="1" ht="15.15" customHeight="1">
      <c r="A79" s="37"/>
      <c r="B79" s="38"/>
      <c r="C79" s="32" t="s">
        <v>31</v>
      </c>
      <c r="D79" s="39"/>
      <c r="E79" s="39"/>
      <c r="F79" s="30" t="str">
        <f>IF(E18="","",E18)</f>
        <v>Vyplň údaj</v>
      </c>
      <c r="G79" s="39"/>
      <c r="H79" s="39"/>
      <c r="I79" s="32" t="s">
        <v>38</v>
      </c>
      <c r="J79" s="35" t="str">
        <f>E24</f>
        <v>Ing. Luboš Michalec</v>
      </c>
      <c r="K79" s="39"/>
      <c r="L79" s="110"/>
      <c r="S79" s="37"/>
      <c r="T79" s="37"/>
      <c r="U79" s="37"/>
      <c r="V79" s="37"/>
      <c r="W79" s="37"/>
      <c r="X79" s="37"/>
      <c r="Y79" s="37"/>
      <c r="Z79" s="37"/>
      <c r="AA79" s="37"/>
      <c r="AB79" s="37"/>
      <c r="AC79" s="37"/>
      <c r="AD79" s="37"/>
      <c r="AE79" s="37"/>
    </row>
    <row r="80" spans="1:31" s="2" customFormat="1" ht="10.35" customHeight="1">
      <c r="A80" s="37"/>
      <c r="B80" s="38"/>
      <c r="C80" s="39"/>
      <c r="D80" s="39"/>
      <c r="E80" s="39"/>
      <c r="F80" s="39"/>
      <c r="G80" s="39"/>
      <c r="H80" s="39"/>
      <c r="I80" s="39"/>
      <c r="J80" s="39"/>
      <c r="K80" s="39"/>
      <c r="L80" s="110"/>
      <c r="S80" s="37"/>
      <c r="T80" s="37"/>
      <c r="U80" s="37"/>
      <c r="V80" s="37"/>
      <c r="W80" s="37"/>
      <c r="X80" s="37"/>
      <c r="Y80" s="37"/>
      <c r="Z80" s="37"/>
      <c r="AA80" s="37"/>
      <c r="AB80" s="37"/>
      <c r="AC80" s="37"/>
      <c r="AD80" s="37"/>
      <c r="AE80" s="37"/>
    </row>
    <row r="81" spans="1:65" s="11" customFormat="1" ht="29.25" customHeight="1">
      <c r="A81" s="150"/>
      <c r="B81" s="151"/>
      <c r="C81" s="152" t="s">
        <v>160</v>
      </c>
      <c r="D81" s="153" t="s">
        <v>63</v>
      </c>
      <c r="E81" s="153" t="s">
        <v>59</v>
      </c>
      <c r="F81" s="153" t="s">
        <v>60</v>
      </c>
      <c r="G81" s="153" t="s">
        <v>161</v>
      </c>
      <c r="H81" s="153" t="s">
        <v>162</v>
      </c>
      <c r="I81" s="153" t="s">
        <v>163</v>
      </c>
      <c r="J81" s="153" t="s">
        <v>133</v>
      </c>
      <c r="K81" s="154" t="s">
        <v>164</v>
      </c>
      <c r="L81" s="155"/>
      <c r="M81" s="71" t="s">
        <v>19</v>
      </c>
      <c r="N81" s="72" t="s">
        <v>48</v>
      </c>
      <c r="O81" s="72" t="s">
        <v>165</v>
      </c>
      <c r="P81" s="72" t="s">
        <v>166</v>
      </c>
      <c r="Q81" s="72" t="s">
        <v>167</v>
      </c>
      <c r="R81" s="72" t="s">
        <v>168</v>
      </c>
      <c r="S81" s="72" t="s">
        <v>169</v>
      </c>
      <c r="T81" s="73" t="s">
        <v>170</v>
      </c>
      <c r="U81" s="150"/>
      <c r="V81" s="150"/>
      <c r="W81" s="150"/>
      <c r="X81" s="150"/>
      <c r="Y81" s="150"/>
      <c r="Z81" s="150"/>
      <c r="AA81" s="150"/>
      <c r="AB81" s="150"/>
      <c r="AC81" s="150"/>
      <c r="AD81" s="150"/>
      <c r="AE81" s="150"/>
    </row>
    <row r="82" spans="1:65" s="2" customFormat="1" ht="22.8" customHeight="1">
      <c r="A82" s="37"/>
      <c r="B82" s="38"/>
      <c r="C82" s="78" t="s">
        <v>171</v>
      </c>
      <c r="D82" s="39"/>
      <c r="E82" s="39"/>
      <c r="F82" s="39"/>
      <c r="G82" s="39"/>
      <c r="H82" s="39"/>
      <c r="I82" s="39"/>
      <c r="J82" s="156">
        <f>BK82</f>
        <v>0</v>
      </c>
      <c r="K82" s="39"/>
      <c r="L82" s="42"/>
      <c r="M82" s="74"/>
      <c r="N82" s="157"/>
      <c r="O82" s="75"/>
      <c r="P82" s="158">
        <f>P83</f>
        <v>0</v>
      </c>
      <c r="Q82" s="75"/>
      <c r="R82" s="158">
        <f>R83</f>
        <v>0</v>
      </c>
      <c r="S82" s="75"/>
      <c r="T82" s="159">
        <f>T83</f>
        <v>0</v>
      </c>
      <c r="U82" s="37"/>
      <c r="V82" s="37"/>
      <c r="W82" s="37"/>
      <c r="X82" s="37"/>
      <c r="Y82" s="37"/>
      <c r="Z82" s="37"/>
      <c r="AA82" s="37"/>
      <c r="AB82" s="37"/>
      <c r="AC82" s="37"/>
      <c r="AD82" s="37"/>
      <c r="AE82" s="37"/>
      <c r="AT82" s="20" t="s">
        <v>77</v>
      </c>
      <c r="AU82" s="20" t="s">
        <v>134</v>
      </c>
      <c r="BK82" s="160">
        <f>BK83</f>
        <v>0</v>
      </c>
    </row>
    <row r="83" spans="1:65" s="12" customFormat="1" ht="25.95" customHeight="1">
      <c r="B83" s="161"/>
      <c r="C83" s="162"/>
      <c r="D83" s="163" t="s">
        <v>77</v>
      </c>
      <c r="E83" s="164" t="s">
        <v>551</v>
      </c>
      <c r="F83" s="164" t="s">
        <v>552</v>
      </c>
      <c r="G83" s="162"/>
      <c r="H83" s="162"/>
      <c r="I83" s="165"/>
      <c r="J83" s="166">
        <f>BK83</f>
        <v>0</v>
      </c>
      <c r="K83" s="162"/>
      <c r="L83" s="167"/>
      <c r="M83" s="168"/>
      <c r="N83" s="169"/>
      <c r="O83" s="169"/>
      <c r="P83" s="170">
        <f>P84+P110</f>
        <v>0</v>
      </c>
      <c r="Q83" s="169"/>
      <c r="R83" s="170">
        <f>R84+R110</f>
        <v>0</v>
      </c>
      <c r="S83" s="169"/>
      <c r="T83" s="171">
        <f>T84+T110</f>
        <v>0</v>
      </c>
      <c r="AR83" s="172" t="s">
        <v>88</v>
      </c>
      <c r="AT83" s="173" t="s">
        <v>77</v>
      </c>
      <c r="AU83" s="173" t="s">
        <v>78</v>
      </c>
      <c r="AY83" s="172" t="s">
        <v>174</v>
      </c>
      <c r="BK83" s="174">
        <f>BK84+BK110</f>
        <v>0</v>
      </c>
    </row>
    <row r="84" spans="1:65" s="12" customFormat="1" ht="22.8" customHeight="1">
      <c r="B84" s="161"/>
      <c r="C84" s="162"/>
      <c r="D84" s="163" t="s">
        <v>77</v>
      </c>
      <c r="E84" s="175" t="s">
        <v>2202</v>
      </c>
      <c r="F84" s="175" t="s">
        <v>2203</v>
      </c>
      <c r="G84" s="162"/>
      <c r="H84" s="162"/>
      <c r="I84" s="165"/>
      <c r="J84" s="176">
        <f>BK84</f>
        <v>0</v>
      </c>
      <c r="K84" s="162"/>
      <c r="L84" s="167"/>
      <c r="M84" s="168"/>
      <c r="N84" s="169"/>
      <c r="O84" s="169"/>
      <c r="P84" s="170">
        <f>SUM(P85:P109)</f>
        <v>0</v>
      </c>
      <c r="Q84" s="169"/>
      <c r="R84" s="170">
        <f>SUM(R85:R109)</f>
        <v>0</v>
      </c>
      <c r="S84" s="169"/>
      <c r="T84" s="171">
        <f>SUM(T85:T109)</f>
        <v>0</v>
      </c>
      <c r="AR84" s="172" t="s">
        <v>88</v>
      </c>
      <c r="AT84" s="173" t="s">
        <v>77</v>
      </c>
      <c r="AU84" s="173" t="s">
        <v>86</v>
      </c>
      <c r="AY84" s="172" t="s">
        <v>174</v>
      </c>
      <c r="BK84" s="174">
        <f>SUM(BK85:BK109)</f>
        <v>0</v>
      </c>
    </row>
    <row r="85" spans="1:65" s="2" customFormat="1" ht="33" customHeight="1">
      <c r="A85" s="37"/>
      <c r="B85" s="38"/>
      <c r="C85" s="177" t="s">
        <v>86</v>
      </c>
      <c r="D85" s="177" t="s">
        <v>176</v>
      </c>
      <c r="E85" s="178" t="s">
        <v>2204</v>
      </c>
      <c r="F85" s="179" t="s">
        <v>2205</v>
      </c>
      <c r="G85" s="180" t="s">
        <v>236</v>
      </c>
      <c r="H85" s="181">
        <v>12</v>
      </c>
      <c r="I85" s="182"/>
      <c r="J85" s="183">
        <f t="shared" ref="J85:J109" si="0">ROUND(I85*H85,2)</f>
        <v>0</v>
      </c>
      <c r="K85" s="179" t="s">
        <v>19</v>
      </c>
      <c r="L85" s="42"/>
      <c r="M85" s="184" t="s">
        <v>19</v>
      </c>
      <c r="N85" s="185" t="s">
        <v>49</v>
      </c>
      <c r="O85" s="67"/>
      <c r="P85" s="186">
        <f t="shared" ref="P85:P109" si="1">O85*H85</f>
        <v>0</v>
      </c>
      <c r="Q85" s="186">
        <v>0</v>
      </c>
      <c r="R85" s="186">
        <f t="shared" ref="R85:R109" si="2">Q85*H85</f>
        <v>0</v>
      </c>
      <c r="S85" s="186">
        <v>0</v>
      </c>
      <c r="T85" s="187">
        <f t="shared" ref="T85:T109" si="3">S85*H85</f>
        <v>0</v>
      </c>
      <c r="U85" s="37"/>
      <c r="V85" s="37"/>
      <c r="W85" s="37"/>
      <c r="X85" s="37"/>
      <c r="Y85" s="37"/>
      <c r="Z85" s="37"/>
      <c r="AA85" s="37"/>
      <c r="AB85" s="37"/>
      <c r="AC85" s="37"/>
      <c r="AD85" s="37"/>
      <c r="AE85" s="37"/>
      <c r="AR85" s="188" t="s">
        <v>267</v>
      </c>
      <c r="AT85" s="188" t="s">
        <v>176</v>
      </c>
      <c r="AU85" s="188" t="s">
        <v>88</v>
      </c>
      <c r="AY85" s="20" t="s">
        <v>174</v>
      </c>
      <c r="BE85" s="189">
        <f t="shared" ref="BE85:BE109" si="4">IF(N85="základní",J85,0)</f>
        <v>0</v>
      </c>
      <c r="BF85" s="189">
        <f t="shared" ref="BF85:BF109" si="5">IF(N85="snížená",J85,0)</f>
        <v>0</v>
      </c>
      <c r="BG85" s="189">
        <f t="shared" ref="BG85:BG109" si="6">IF(N85="zákl. přenesená",J85,0)</f>
        <v>0</v>
      </c>
      <c r="BH85" s="189">
        <f t="shared" ref="BH85:BH109" si="7">IF(N85="sníž. přenesená",J85,0)</f>
        <v>0</v>
      </c>
      <c r="BI85" s="189">
        <f t="shared" ref="BI85:BI109" si="8">IF(N85="nulová",J85,0)</f>
        <v>0</v>
      </c>
      <c r="BJ85" s="20" t="s">
        <v>86</v>
      </c>
      <c r="BK85" s="189">
        <f t="shared" ref="BK85:BK109" si="9">ROUND(I85*H85,2)</f>
        <v>0</v>
      </c>
      <c r="BL85" s="20" t="s">
        <v>267</v>
      </c>
      <c r="BM85" s="188" t="s">
        <v>2206</v>
      </c>
    </row>
    <row r="86" spans="1:65" s="2" customFormat="1" ht="24.15" customHeight="1">
      <c r="A86" s="37"/>
      <c r="B86" s="38"/>
      <c r="C86" s="218" t="s">
        <v>88</v>
      </c>
      <c r="D86" s="218" t="s">
        <v>233</v>
      </c>
      <c r="E86" s="219" t="s">
        <v>2207</v>
      </c>
      <c r="F86" s="220" t="s">
        <v>2208</v>
      </c>
      <c r="G86" s="221" t="s">
        <v>236</v>
      </c>
      <c r="H86" s="222">
        <v>12</v>
      </c>
      <c r="I86" s="223"/>
      <c r="J86" s="224">
        <f t="shared" si="0"/>
        <v>0</v>
      </c>
      <c r="K86" s="220" t="s">
        <v>19</v>
      </c>
      <c r="L86" s="225"/>
      <c r="M86" s="226" t="s">
        <v>19</v>
      </c>
      <c r="N86" s="227" t="s">
        <v>49</v>
      </c>
      <c r="O86" s="67"/>
      <c r="P86" s="186">
        <f t="shared" si="1"/>
        <v>0</v>
      </c>
      <c r="Q86" s="186">
        <v>0</v>
      </c>
      <c r="R86" s="186">
        <f t="shared" si="2"/>
        <v>0</v>
      </c>
      <c r="S86" s="186">
        <v>0</v>
      </c>
      <c r="T86" s="187">
        <f t="shared" si="3"/>
        <v>0</v>
      </c>
      <c r="U86" s="37"/>
      <c r="V86" s="37"/>
      <c r="W86" s="37"/>
      <c r="X86" s="37"/>
      <c r="Y86" s="37"/>
      <c r="Z86" s="37"/>
      <c r="AA86" s="37"/>
      <c r="AB86" s="37"/>
      <c r="AC86" s="37"/>
      <c r="AD86" s="37"/>
      <c r="AE86" s="37"/>
      <c r="AR86" s="188" t="s">
        <v>355</v>
      </c>
      <c r="AT86" s="188" t="s">
        <v>233</v>
      </c>
      <c r="AU86" s="188" t="s">
        <v>88</v>
      </c>
      <c r="AY86" s="20" t="s">
        <v>174</v>
      </c>
      <c r="BE86" s="189">
        <f t="shared" si="4"/>
        <v>0</v>
      </c>
      <c r="BF86" s="189">
        <f t="shared" si="5"/>
        <v>0</v>
      </c>
      <c r="BG86" s="189">
        <f t="shared" si="6"/>
        <v>0</v>
      </c>
      <c r="BH86" s="189">
        <f t="shared" si="7"/>
        <v>0</v>
      </c>
      <c r="BI86" s="189">
        <f t="shared" si="8"/>
        <v>0</v>
      </c>
      <c r="BJ86" s="20" t="s">
        <v>86</v>
      </c>
      <c r="BK86" s="189">
        <f t="shared" si="9"/>
        <v>0</v>
      </c>
      <c r="BL86" s="20" t="s">
        <v>267</v>
      </c>
      <c r="BM86" s="188" t="s">
        <v>2209</v>
      </c>
    </row>
    <row r="87" spans="1:65" s="2" customFormat="1" ht="24.15" customHeight="1">
      <c r="A87" s="37"/>
      <c r="B87" s="38"/>
      <c r="C87" s="177" t="s">
        <v>190</v>
      </c>
      <c r="D87" s="177" t="s">
        <v>176</v>
      </c>
      <c r="E87" s="178" t="s">
        <v>2210</v>
      </c>
      <c r="F87" s="179" t="s">
        <v>2211</v>
      </c>
      <c r="G87" s="180" t="s">
        <v>236</v>
      </c>
      <c r="H87" s="181">
        <v>35</v>
      </c>
      <c r="I87" s="182"/>
      <c r="J87" s="183">
        <f t="shared" si="0"/>
        <v>0</v>
      </c>
      <c r="K87" s="179" t="s">
        <v>19</v>
      </c>
      <c r="L87" s="42"/>
      <c r="M87" s="184" t="s">
        <v>19</v>
      </c>
      <c r="N87" s="185" t="s">
        <v>49</v>
      </c>
      <c r="O87" s="67"/>
      <c r="P87" s="186">
        <f t="shared" si="1"/>
        <v>0</v>
      </c>
      <c r="Q87" s="186">
        <v>0</v>
      </c>
      <c r="R87" s="186">
        <f t="shared" si="2"/>
        <v>0</v>
      </c>
      <c r="S87" s="186">
        <v>0</v>
      </c>
      <c r="T87" s="187">
        <f t="shared" si="3"/>
        <v>0</v>
      </c>
      <c r="U87" s="37"/>
      <c r="V87" s="37"/>
      <c r="W87" s="37"/>
      <c r="X87" s="37"/>
      <c r="Y87" s="37"/>
      <c r="Z87" s="37"/>
      <c r="AA87" s="37"/>
      <c r="AB87" s="37"/>
      <c r="AC87" s="37"/>
      <c r="AD87" s="37"/>
      <c r="AE87" s="37"/>
      <c r="AR87" s="188" t="s">
        <v>267</v>
      </c>
      <c r="AT87" s="188" t="s">
        <v>176</v>
      </c>
      <c r="AU87" s="188" t="s">
        <v>88</v>
      </c>
      <c r="AY87" s="20" t="s">
        <v>174</v>
      </c>
      <c r="BE87" s="189">
        <f t="shared" si="4"/>
        <v>0</v>
      </c>
      <c r="BF87" s="189">
        <f t="shared" si="5"/>
        <v>0</v>
      </c>
      <c r="BG87" s="189">
        <f t="shared" si="6"/>
        <v>0</v>
      </c>
      <c r="BH87" s="189">
        <f t="shared" si="7"/>
        <v>0</v>
      </c>
      <c r="BI87" s="189">
        <f t="shared" si="8"/>
        <v>0</v>
      </c>
      <c r="BJ87" s="20" t="s">
        <v>86</v>
      </c>
      <c r="BK87" s="189">
        <f t="shared" si="9"/>
        <v>0</v>
      </c>
      <c r="BL87" s="20" t="s">
        <v>267</v>
      </c>
      <c r="BM87" s="188" t="s">
        <v>2212</v>
      </c>
    </row>
    <row r="88" spans="1:65" s="2" customFormat="1" ht="16.5" customHeight="1">
      <c r="A88" s="37"/>
      <c r="B88" s="38"/>
      <c r="C88" s="218" t="s">
        <v>181</v>
      </c>
      <c r="D88" s="218" t="s">
        <v>233</v>
      </c>
      <c r="E88" s="219" t="s">
        <v>2213</v>
      </c>
      <c r="F88" s="220" t="s">
        <v>2214</v>
      </c>
      <c r="G88" s="221" t="s">
        <v>1282</v>
      </c>
      <c r="H88" s="222">
        <v>35</v>
      </c>
      <c r="I88" s="223"/>
      <c r="J88" s="224">
        <f t="shared" si="0"/>
        <v>0</v>
      </c>
      <c r="K88" s="220" t="s">
        <v>19</v>
      </c>
      <c r="L88" s="225"/>
      <c r="M88" s="226" t="s">
        <v>19</v>
      </c>
      <c r="N88" s="227" t="s">
        <v>49</v>
      </c>
      <c r="O88" s="67"/>
      <c r="P88" s="186">
        <f t="shared" si="1"/>
        <v>0</v>
      </c>
      <c r="Q88" s="186">
        <v>0</v>
      </c>
      <c r="R88" s="186">
        <f t="shared" si="2"/>
        <v>0</v>
      </c>
      <c r="S88" s="186">
        <v>0</v>
      </c>
      <c r="T88" s="187">
        <f t="shared" si="3"/>
        <v>0</v>
      </c>
      <c r="U88" s="37"/>
      <c r="V88" s="37"/>
      <c r="W88" s="37"/>
      <c r="X88" s="37"/>
      <c r="Y88" s="37"/>
      <c r="Z88" s="37"/>
      <c r="AA88" s="37"/>
      <c r="AB88" s="37"/>
      <c r="AC88" s="37"/>
      <c r="AD88" s="37"/>
      <c r="AE88" s="37"/>
      <c r="AR88" s="188" t="s">
        <v>355</v>
      </c>
      <c r="AT88" s="188" t="s">
        <v>233</v>
      </c>
      <c r="AU88" s="188" t="s">
        <v>88</v>
      </c>
      <c r="AY88" s="20" t="s">
        <v>174</v>
      </c>
      <c r="BE88" s="189">
        <f t="shared" si="4"/>
        <v>0</v>
      </c>
      <c r="BF88" s="189">
        <f t="shared" si="5"/>
        <v>0</v>
      </c>
      <c r="BG88" s="189">
        <f t="shared" si="6"/>
        <v>0</v>
      </c>
      <c r="BH88" s="189">
        <f t="shared" si="7"/>
        <v>0</v>
      </c>
      <c r="BI88" s="189">
        <f t="shared" si="8"/>
        <v>0</v>
      </c>
      <c r="BJ88" s="20" t="s">
        <v>86</v>
      </c>
      <c r="BK88" s="189">
        <f t="shared" si="9"/>
        <v>0</v>
      </c>
      <c r="BL88" s="20" t="s">
        <v>267</v>
      </c>
      <c r="BM88" s="188" t="s">
        <v>2215</v>
      </c>
    </row>
    <row r="89" spans="1:65" s="2" customFormat="1" ht="24.15" customHeight="1">
      <c r="A89" s="37"/>
      <c r="B89" s="38"/>
      <c r="C89" s="177" t="s">
        <v>205</v>
      </c>
      <c r="D89" s="177" t="s">
        <v>176</v>
      </c>
      <c r="E89" s="178" t="s">
        <v>2216</v>
      </c>
      <c r="F89" s="179" t="s">
        <v>2217</v>
      </c>
      <c r="G89" s="180" t="s">
        <v>236</v>
      </c>
      <c r="H89" s="181">
        <v>200</v>
      </c>
      <c r="I89" s="182"/>
      <c r="J89" s="183">
        <f t="shared" si="0"/>
        <v>0</v>
      </c>
      <c r="K89" s="179" t="s">
        <v>19</v>
      </c>
      <c r="L89" s="42"/>
      <c r="M89" s="184" t="s">
        <v>19</v>
      </c>
      <c r="N89" s="185" t="s">
        <v>49</v>
      </c>
      <c r="O89" s="67"/>
      <c r="P89" s="186">
        <f t="shared" si="1"/>
        <v>0</v>
      </c>
      <c r="Q89" s="186">
        <v>0</v>
      </c>
      <c r="R89" s="186">
        <f t="shared" si="2"/>
        <v>0</v>
      </c>
      <c r="S89" s="186">
        <v>0</v>
      </c>
      <c r="T89" s="187">
        <f t="shared" si="3"/>
        <v>0</v>
      </c>
      <c r="U89" s="37"/>
      <c r="V89" s="37"/>
      <c r="W89" s="37"/>
      <c r="X89" s="37"/>
      <c r="Y89" s="37"/>
      <c r="Z89" s="37"/>
      <c r="AA89" s="37"/>
      <c r="AB89" s="37"/>
      <c r="AC89" s="37"/>
      <c r="AD89" s="37"/>
      <c r="AE89" s="37"/>
      <c r="AR89" s="188" t="s">
        <v>267</v>
      </c>
      <c r="AT89" s="188" t="s">
        <v>176</v>
      </c>
      <c r="AU89" s="188" t="s">
        <v>88</v>
      </c>
      <c r="AY89" s="20" t="s">
        <v>174</v>
      </c>
      <c r="BE89" s="189">
        <f t="shared" si="4"/>
        <v>0</v>
      </c>
      <c r="BF89" s="189">
        <f t="shared" si="5"/>
        <v>0</v>
      </c>
      <c r="BG89" s="189">
        <f t="shared" si="6"/>
        <v>0</v>
      </c>
      <c r="BH89" s="189">
        <f t="shared" si="7"/>
        <v>0</v>
      </c>
      <c r="BI89" s="189">
        <f t="shared" si="8"/>
        <v>0</v>
      </c>
      <c r="BJ89" s="20" t="s">
        <v>86</v>
      </c>
      <c r="BK89" s="189">
        <f t="shared" si="9"/>
        <v>0</v>
      </c>
      <c r="BL89" s="20" t="s">
        <v>267</v>
      </c>
      <c r="BM89" s="188" t="s">
        <v>2218</v>
      </c>
    </row>
    <row r="90" spans="1:65" s="2" customFormat="1" ht="16.5" customHeight="1">
      <c r="A90" s="37"/>
      <c r="B90" s="38"/>
      <c r="C90" s="218" t="s">
        <v>212</v>
      </c>
      <c r="D90" s="218" t="s">
        <v>233</v>
      </c>
      <c r="E90" s="219" t="s">
        <v>2219</v>
      </c>
      <c r="F90" s="220" t="s">
        <v>2220</v>
      </c>
      <c r="G90" s="221" t="s">
        <v>229</v>
      </c>
      <c r="H90" s="222">
        <v>3</v>
      </c>
      <c r="I90" s="223"/>
      <c r="J90" s="224">
        <f t="shared" si="0"/>
        <v>0</v>
      </c>
      <c r="K90" s="220" t="s">
        <v>19</v>
      </c>
      <c r="L90" s="225"/>
      <c r="M90" s="226" t="s">
        <v>19</v>
      </c>
      <c r="N90" s="227" t="s">
        <v>49</v>
      </c>
      <c r="O90" s="67"/>
      <c r="P90" s="186">
        <f t="shared" si="1"/>
        <v>0</v>
      </c>
      <c r="Q90" s="186">
        <v>0</v>
      </c>
      <c r="R90" s="186">
        <f t="shared" si="2"/>
        <v>0</v>
      </c>
      <c r="S90" s="186">
        <v>0</v>
      </c>
      <c r="T90" s="187">
        <f t="shared" si="3"/>
        <v>0</v>
      </c>
      <c r="U90" s="37"/>
      <c r="V90" s="37"/>
      <c r="W90" s="37"/>
      <c r="X90" s="37"/>
      <c r="Y90" s="37"/>
      <c r="Z90" s="37"/>
      <c r="AA90" s="37"/>
      <c r="AB90" s="37"/>
      <c r="AC90" s="37"/>
      <c r="AD90" s="37"/>
      <c r="AE90" s="37"/>
      <c r="AR90" s="188" t="s">
        <v>355</v>
      </c>
      <c r="AT90" s="188" t="s">
        <v>233</v>
      </c>
      <c r="AU90" s="188" t="s">
        <v>88</v>
      </c>
      <c r="AY90" s="20" t="s">
        <v>174</v>
      </c>
      <c r="BE90" s="189">
        <f t="shared" si="4"/>
        <v>0</v>
      </c>
      <c r="BF90" s="189">
        <f t="shared" si="5"/>
        <v>0</v>
      </c>
      <c r="BG90" s="189">
        <f t="shared" si="6"/>
        <v>0</v>
      </c>
      <c r="BH90" s="189">
        <f t="shared" si="7"/>
        <v>0</v>
      </c>
      <c r="BI90" s="189">
        <f t="shared" si="8"/>
        <v>0</v>
      </c>
      <c r="BJ90" s="20" t="s">
        <v>86</v>
      </c>
      <c r="BK90" s="189">
        <f t="shared" si="9"/>
        <v>0</v>
      </c>
      <c r="BL90" s="20" t="s">
        <v>267</v>
      </c>
      <c r="BM90" s="188" t="s">
        <v>2221</v>
      </c>
    </row>
    <row r="91" spans="1:65" s="2" customFormat="1" ht="16.5" customHeight="1">
      <c r="A91" s="37"/>
      <c r="B91" s="38"/>
      <c r="C91" s="218" t="s">
        <v>217</v>
      </c>
      <c r="D91" s="218" t="s">
        <v>233</v>
      </c>
      <c r="E91" s="219" t="s">
        <v>2222</v>
      </c>
      <c r="F91" s="220" t="s">
        <v>2223</v>
      </c>
      <c r="G91" s="221" t="s">
        <v>229</v>
      </c>
      <c r="H91" s="222">
        <v>24</v>
      </c>
      <c r="I91" s="223"/>
      <c r="J91" s="224">
        <f t="shared" si="0"/>
        <v>0</v>
      </c>
      <c r="K91" s="220" t="s">
        <v>19</v>
      </c>
      <c r="L91" s="225"/>
      <c r="M91" s="226" t="s">
        <v>19</v>
      </c>
      <c r="N91" s="227" t="s">
        <v>49</v>
      </c>
      <c r="O91" s="67"/>
      <c r="P91" s="186">
        <f t="shared" si="1"/>
        <v>0</v>
      </c>
      <c r="Q91" s="186">
        <v>0</v>
      </c>
      <c r="R91" s="186">
        <f t="shared" si="2"/>
        <v>0</v>
      </c>
      <c r="S91" s="186">
        <v>0</v>
      </c>
      <c r="T91" s="187">
        <f t="shared" si="3"/>
        <v>0</v>
      </c>
      <c r="U91" s="37"/>
      <c r="V91" s="37"/>
      <c r="W91" s="37"/>
      <c r="X91" s="37"/>
      <c r="Y91" s="37"/>
      <c r="Z91" s="37"/>
      <c r="AA91" s="37"/>
      <c r="AB91" s="37"/>
      <c r="AC91" s="37"/>
      <c r="AD91" s="37"/>
      <c r="AE91" s="37"/>
      <c r="AR91" s="188" t="s">
        <v>355</v>
      </c>
      <c r="AT91" s="188" t="s">
        <v>233</v>
      </c>
      <c r="AU91" s="188" t="s">
        <v>88</v>
      </c>
      <c r="AY91" s="20" t="s">
        <v>174</v>
      </c>
      <c r="BE91" s="189">
        <f t="shared" si="4"/>
        <v>0</v>
      </c>
      <c r="BF91" s="189">
        <f t="shared" si="5"/>
        <v>0</v>
      </c>
      <c r="BG91" s="189">
        <f t="shared" si="6"/>
        <v>0</v>
      </c>
      <c r="BH91" s="189">
        <f t="shared" si="7"/>
        <v>0</v>
      </c>
      <c r="BI91" s="189">
        <f t="shared" si="8"/>
        <v>0</v>
      </c>
      <c r="BJ91" s="20" t="s">
        <v>86</v>
      </c>
      <c r="BK91" s="189">
        <f t="shared" si="9"/>
        <v>0</v>
      </c>
      <c r="BL91" s="20" t="s">
        <v>267</v>
      </c>
      <c r="BM91" s="188" t="s">
        <v>2224</v>
      </c>
    </row>
    <row r="92" spans="1:65" s="2" customFormat="1" ht="16.5" customHeight="1">
      <c r="A92" s="37"/>
      <c r="B92" s="38"/>
      <c r="C92" s="218" t="s">
        <v>226</v>
      </c>
      <c r="D92" s="218" t="s">
        <v>233</v>
      </c>
      <c r="E92" s="219" t="s">
        <v>2225</v>
      </c>
      <c r="F92" s="220" t="s">
        <v>2226</v>
      </c>
      <c r="G92" s="221" t="s">
        <v>229</v>
      </c>
      <c r="H92" s="222">
        <v>20</v>
      </c>
      <c r="I92" s="223"/>
      <c r="J92" s="224">
        <f t="shared" si="0"/>
        <v>0</v>
      </c>
      <c r="K92" s="220" t="s">
        <v>19</v>
      </c>
      <c r="L92" s="225"/>
      <c r="M92" s="226" t="s">
        <v>19</v>
      </c>
      <c r="N92" s="227" t="s">
        <v>49</v>
      </c>
      <c r="O92" s="67"/>
      <c r="P92" s="186">
        <f t="shared" si="1"/>
        <v>0</v>
      </c>
      <c r="Q92" s="186">
        <v>0</v>
      </c>
      <c r="R92" s="186">
        <f t="shared" si="2"/>
        <v>0</v>
      </c>
      <c r="S92" s="186">
        <v>0</v>
      </c>
      <c r="T92" s="187">
        <f t="shared" si="3"/>
        <v>0</v>
      </c>
      <c r="U92" s="37"/>
      <c r="V92" s="37"/>
      <c r="W92" s="37"/>
      <c r="X92" s="37"/>
      <c r="Y92" s="37"/>
      <c r="Z92" s="37"/>
      <c r="AA92" s="37"/>
      <c r="AB92" s="37"/>
      <c r="AC92" s="37"/>
      <c r="AD92" s="37"/>
      <c r="AE92" s="37"/>
      <c r="AR92" s="188" t="s">
        <v>355</v>
      </c>
      <c r="AT92" s="188" t="s">
        <v>233</v>
      </c>
      <c r="AU92" s="188" t="s">
        <v>88</v>
      </c>
      <c r="AY92" s="20" t="s">
        <v>174</v>
      </c>
      <c r="BE92" s="189">
        <f t="shared" si="4"/>
        <v>0</v>
      </c>
      <c r="BF92" s="189">
        <f t="shared" si="5"/>
        <v>0</v>
      </c>
      <c r="BG92" s="189">
        <f t="shared" si="6"/>
        <v>0</v>
      </c>
      <c r="BH92" s="189">
        <f t="shared" si="7"/>
        <v>0</v>
      </c>
      <c r="BI92" s="189">
        <f t="shared" si="8"/>
        <v>0</v>
      </c>
      <c r="BJ92" s="20" t="s">
        <v>86</v>
      </c>
      <c r="BK92" s="189">
        <f t="shared" si="9"/>
        <v>0</v>
      </c>
      <c r="BL92" s="20" t="s">
        <v>267</v>
      </c>
      <c r="BM92" s="188" t="s">
        <v>2227</v>
      </c>
    </row>
    <row r="93" spans="1:65" s="2" customFormat="1" ht="16.5" customHeight="1">
      <c r="A93" s="37"/>
      <c r="B93" s="38"/>
      <c r="C93" s="218" t="s">
        <v>232</v>
      </c>
      <c r="D93" s="218" t="s">
        <v>233</v>
      </c>
      <c r="E93" s="219" t="s">
        <v>2228</v>
      </c>
      <c r="F93" s="220" t="s">
        <v>2229</v>
      </c>
      <c r="G93" s="221" t="s">
        <v>229</v>
      </c>
      <c r="H93" s="222">
        <v>3</v>
      </c>
      <c r="I93" s="223"/>
      <c r="J93" s="224">
        <f t="shared" si="0"/>
        <v>0</v>
      </c>
      <c r="K93" s="220" t="s">
        <v>19</v>
      </c>
      <c r="L93" s="225"/>
      <c r="M93" s="226" t="s">
        <v>19</v>
      </c>
      <c r="N93" s="227" t="s">
        <v>49</v>
      </c>
      <c r="O93" s="67"/>
      <c r="P93" s="186">
        <f t="shared" si="1"/>
        <v>0</v>
      </c>
      <c r="Q93" s="186">
        <v>0</v>
      </c>
      <c r="R93" s="186">
        <f t="shared" si="2"/>
        <v>0</v>
      </c>
      <c r="S93" s="186">
        <v>0</v>
      </c>
      <c r="T93" s="187">
        <f t="shared" si="3"/>
        <v>0</v>
      </c>
      <c r="U93" s="37"/>
      <c r="V93" s="37"/>
      <c r="W93" s="37"/>
      <c r="X93" s="37"/>
      <c r="Y93" s="37"/>
      <c r="Z93" s="37"/>
      <c r="AA93" s="37"/>
      <c r="AB93" s="37"/>
      <c r="AC93" s="37"/>
      <c r="AD93" s="37"/>
      <c r="AE93" s="37"/>
      <c r="AR93" s="188" t="s">
        <v>355</v>
      </c>
      <c r="AT93" s="188" t="s">
        <v>233</v>
      </c>
      <c r="AU93" s="188" t="s">
        <v>88</v>
      </c>
      <c r="AY93" s="20" t="s">
        <v>174</v>
      </c>
      <c r="BE93" s="189">
        <f t="shared" si="4"/>
        <v>0</v>
      </c>
      <c r="BF93" s="189">
        <f t="shared" si="5"/>
        <v>0</v>
      </c>
      <c r="BG93" s="189">
        <f t="shared" si="6"/>
        <v>0</v>
      </c>
      <c r="BH93" s="189">
        <f t="shared" si="7"/>
        <v>0</v>
      </c>
      <c r="BI93" s="189">
        <f t="shared" si="8"/>
        <v>0</v>
      </c>
      <c r="BJ93" s="20" t="s">
        <v>86</v>
      </c>
      <c r="BK93" s="189">
        <f t="shared" si="9"/>
        <v>0</v>
      </c>
      <c r="BL93" s="20" t="s">
        <v>267</v>
      </c>
      <c r="BM93" s="188" t="s">
        <v>2230</v>
      </c>
    </row>
    <row r="94" spans="1:65" s="2" customFormat="1" ht="16.5" customHeight="1">
      <c r="A94" s="37"/>
      <c r="B94" s="38"/>
      <c r="C94" s="218" t="s">
        <v>238</v>
      </c>
      <c r="D94" s="218" t="s">
        <v>233</v>
      </c>
      <c r="E94" s="219" t="s">
        <v>2231</v>
      </c>
      <c r="F94" s="220" t="s">
        <v>2232</v>
      </c>
      <c r="G94" s="221" t="s">
        <v>1282</v>
      </c>
      <c r="H94" s="222">
        <v>25</v>
      </c>
      <c r="I94" s="223"/>
      <c r="J94" s="224">
        <f t="shared" si="0"/>
        <v>0</v>
      </c>
      <c r="K94" s="220" t="s">
        <v>19</v>
      </c>
      <c r="L94" s="225"/>
      <c r="M94" s="226" t="s">
        <v>19</v>
      </c>
      <c r="N94" s="227" t="s">
        <v>49</v>
      </c>
      <c r="O94" s="67"/>
      <c r="P94" s="186">
        <f t="shared" si="1"/>
        <v>0</v>
      </c>
      <c r="Q94" s="186">
        <v>0</v>
      </c>
      <c r="R94" s="186">
        <f t="shared" si="2"/>
        <v>0</v>
      </c>
      <c r="S94" s="186">
        <v>0</v>
      </c>
      <c r="T94" s="187">
        <f t="shared" si="3"/>
        <v>0</v>
      </c>
      <c r="U94" s="37"/>
      <c r="V94" s="37"/>
      <c r="W94" s="37"/>
      <c r="X94" s="37"/>
      <c r="Y94" s="37"/>
      <c r="Z94" s="37"/>
      <c r="AA94" s="37"/>
      <c r="AB94" s="37"/>
      <c r="AC94" s="37"/>
      <c r="AD94" s="37"/>
      <c r="AE94" s="37"/>
      <c r="AR94" s="188" t="s">
        <v>355</v>
      </c>
      <c r="AT94" s="188" t="s">
        <v>233</v>
      </c>
      <c r="AU94" s="188" t="s">
        <v>88</v>
      </c>
      <c r="AY94" s="20" t="s">
        <v>174</v>
      </c>
      <c r="BE94" s="189">
        <f t="shared" si="4"/>
        <v>0</v>
      </c>
      <c r="BF94" s="189">
        <f t="shared" si="5"/>
        <v>0</v>
      </c>
      <c r="BG94" s="189">
        <f t="shared" si="6"/>
        <v>0</v>
      </c>
      <c r="BH94" s="189">
        <f t="shared" si="7"/>
        <v>0</v>
      </c>
      <c r="BI94" s="189">
        <f t="shared" si="8"/>
        <v>0</v>
      </c>
      <c r="BJ94" s="20" t="s">
        <v>86</v>
      </c>
      <c r="BK94" s="189">
        <f t="shared" si="9"/>
        <v>0</v>
      </c>
      <c r="BL94" s="20" t="s">
        <v>267</v>
      </c>
      <c r="BM94" s="188" t="s">
        <v>2233</v>
      </c>
    </row>
    <row r="95" spans="1:65" s="2" customFormat="1" ht="21.75" customHeight="1">
      <c r="A95" s="37"/>
      <c r="B95" s="38"/>
      <c r="C95" s="177" t="s">
        <v>242</v>
      </c>
      <c r="D95" s="177" t="s">
        <v>176</v>
      </c>
      <c r="E95" s="178" t="s">
        <v>2234</v>
      </c>
      <c r="F95" s="179" t="s">
        <v>2235</v>
      </c>
      <c r="G95" s="180" t="s">
        <v>229</v>
      </c>
      <c r="H95" s="181">
        <v>200</v>
      </c>
      <c r="I95" s="182"/>
      <c r="J95" s="183">
        <f t="shared" si="0"/>
        <v>0</v>
      </c>
      <c r="K95" s="179" t="s">
        <v>19</v>
      </c>
      <c r="L95" s="42"/>
      <c r="M95" s="184" t="s">
        <v>19</v>
      </c>
      <c r="N95" s="185" t="s">
        <v>49</v>
      </c>
      <c r="O95" s="67"/>
      <c r="P95" s="186">
        <f t="shared" si="1"/>
        <v>0</v>
      </c>
      <c r="Q95" s="186">
        <v>0</v>
      </c>
      <c r="R95" s="186">
        <f t="shared" si="2"/>
        <v>0</v>
      </c>
      <c r="S95" s="186">
        <v>0</v>
      </c>
      <c r="T95" s="187">
        <f t="shared" si="3"/>
        <v>0</v>
      </c>
      <c r="U95" s="37"/>
      <c r="V95" s="37"/>
      <c r="W95" s="37"/>
      <c r="X95" s="37"/>
      <c r="Y95" s="37"/>
      <c r="Z95" s="37"/>
      <c r="AA95" s="37"/>
      <c r="AB95" s="37"/>
      <c r="AC95" s="37"/>
      <c r="AD95" s="37"/>
      <c r="AE95" s="37"/>
      <c r="AR95" s="188" t="s">
        <v>267</v>
      </c>
      <c r="AT95" s="188" t="s">
        <v>176</v>
      </c>
      <c r="AU95" s="188" t="s">
        <v>88</v>
      </c>
      <c r="AY95" s="20" t="s">
        <v>174</v>
      </c>
      <c r="BE95" s="189">
        <f t="shared" si="4"/>
        <v>0</v>
      </c>
      <c r="BF95" s="189">
        <f t="shared" si="5"/>
        <v>0</v>
      </c>
      <c r="BG95" s="189">
        <f t="shared" si="6"/>
        <v>0</v>
      </c>
      <c r="BH95" s="189">
        <f t="shared" si="7"/>
        <v>0</v>
      </c>
      <c r="BI95" s="189">
        <f t="shared" si="8"/>
        <v>0</v>
      </c>
      <c r="BJ95" s="20" t="s">
        <v>86</v>
      </c>
      <c r="BK95" s="189">
        <f t="shared" si="9"/>
        <v>0</v>
      </c>
      <c r="BL95" s="20" t="s">
        <v>267</v>
      </c>
      <c r="BM95" s="188" t="s">
        <v>2236</v>
      </c>
    </row>
    <row r="96" spans="1:65" s="2" customFormat="1" ht="16.5" customHeight="1">
      <c r="A96" s="37"/>
      <c r="B96" s="38"/>
      <c r="C96" s="218" t="s">
        <v>8</v>
      </c>
      <c r="D96" s="218" t="s">
        <v>233</v>
      </c>
      <c r="E96" s="219" t="s">
        <v>2237</v>
      </c>
      <c r="F96" s="220" t="s">
        <v>2238</v>
      </c>
      <c r="G96" s="221" t="s">
        <v>229</v>
      </c>
      <c r="H96" s="222">
        <v>200</v>
      </c>
      <c r="I96" s="223"/>
      <c r="J96" s="224">
        <f t="shared" si="0"/>
        <v>0</v>
      </c>
      <c r="K96" s="220" t="s">
        <v>19</v>
      </c>
      <c r="L96" s="225"/>
      <c r="M96" s="226" t="s">
        <v>19</v>
      </c>
      <c r="N96" s="227" t="s">
        <v>49</v>
      </c>
      <c r="O96" s="67"/>
      <c r="P96" s="186">
        <f t="shared" si="1"/>
        <v>0</v>
      </c>
      <c r="Q96" s="186">
        <v>0</v>
      </c>
      <c r="R96" s="186">
        <f t="shared" si="2"/>
        <v>0</v>
      </c>
      <c r="S96" s="186">
        <v>0</v>
      </c>
      <c r="T96" s="187">
        <f t="shared" si="3"/>
        <v>0</v>
      </c>
      <c r="U96" s="37"/>
      <c r="V96" s="37"/>
      <c r="W96" s="37"/>
      <c r="X96" s="37"/>
      <c r="Y96" s="37"/>
      <c r="Z96" s="37"/>
      <c r="AA96" s="37"/>
      <c r="AB96" s="37"/>
      <c r="AC96" s="37"/>
      <c r="AD96" s="37"/>
      <c r="AE96" s="37"/>
      <c r="AR96" s="188" t="s">
        <v>355</v>
      </c>
      <c r="AT96" s="188" t="s">
        <v>233</v>
      </c>
      <c r="AU96" s="188" t="s">
        <v>88</v>
      </c>
      <c r="AY96" s="20" t="s">
        <v>174</v>
      </c>
      <c r="BE96" s="189">
        <f t="shared" si="4"/>
        <v>0</v>
      </c>
      <c r="BF96" s="189">
        <f t="shared" si="5"/>
        <v>0</v>
      </c>
      <c r="BG96" s="189">
        <f t="shared" si="6"/>
        <v>0</v>
      </c>
      <c r="BH96" s="189">
        <f t="shared" si="7"/>
        <v>0</v>
      </c>
      <c r="BI96" s="189">
        <f t="shared" si="8"/>
        <v>0</v>
      </c>
      <c r="BJ96" s="20" t="s">
        <v>86</v>
      </c>
      <c r="BK96" s="189">
        <f t="shared" si="9"/>
        <v>0</v>
      </c>
      <c r="BL96" s="20" t="s">
        <v>267</v>
      </c>
      <c r="BM96" s="188" t="s">
        <v>2239</v>
      </c>
    </row>
    <row r="97" spans="1:65" s="2" customFormat="1" ht="16.5" customHeight="1">
      <c r="A97" s="37"/>
      <c r="B97" s="38"/>
      <c r="C97" s="218" t="s">
        <v>250</v>
      </c>
      <c r="D97" s="218" t="s">
        <v>233</v>
      </c>
      <c r="E97" s="219" t="s">
        <v>2240</v>
      </c>
      <c r="F97" s="220" t="s">
        <v>2241</v>
      </c>
      <c r="G97" s="221" t="s">
        <v>229</v>
      </c>
      <c r="H97" s="222">
        <v>3</v>
      </c>
      <c r="I97" s="223"/>
      <c r="J97" s="224">
        <f t="shared" si="0"/>
        <v>0</v>
      </c>
      <c r="K97" s="220" t="s">
        <v>19</v>
      </c>
      <c r="L97" s="225"/>
      <c r="M97" s="226" t="s">
        <v>19</v>
      </c>
      <c r="N97" s="227" t="s">
        <v>49</v>
      </c>
      <c r="O97" s="67"/>
      <c r="P97" s="186">
        <f t="shared" si="1"/>
        <v>0</v>
      </c>
      <c r="Q97" s="186">
        <v>0</v>
      </c>
      <c r="R97" s="186">
        <f t="shared" si="2"/>
        <v>0</v>
      </c>
      <c r="S97" s="186">
        <v>0</v>
      </c>
      <c r="T97" s="187">
        <f t="shared" si="3"/>
        <v>0</v>
      </c>
      <c r="U97" s="37"/>
      <c r="V97" s="37"/>
      <c r="W97" s="37"/>
      <c r="X97" s="37"/>
      <c r="Y97" s="37"/>
      <c r="Z97" s="37"/>
      <c r="AA97" s="37"/>
      <c r="AB97" s="37"/>
      <c r="AC97" s="37"/>
      <c r="AD97" s="37"/>
      <c r="AE97" s="37"/>
      <c r="AR97" s="188" t="s">
        <v>355</v>
      </c>
      <c r="AT97" s="188" t="s">
        <v>233</v>
      </c>
      <c r="AU97" s="188" t="s">
        <v>88</v>
      </c>
      <c r="AY97" s="20" t="s">
        <v>174</v>
      </c>
      <c r="BE97" s="189">
        <f t="shared" si="4"/>
        <v>0</v>
      </c>
      <c r="BF97" s="189">
        <f t="shared" si="5"/>
        <v>0</v>
      </c>
      <c r="BG97" s="189">
        <f t="shared" si="6"/>
        <v>0</v>
      </c>
      <c r="BH97" s="189">
        <f t="shared" si="7"/>
        <v>0</v>
      </c>
      <c r="BI97" s="189">
        <f t="shared" si="8"/>
        <v>0</v>
      </c>
      <c r="BJ97" s="20" t="s">
        <v>86</v>
      </c>
      <c r="BK97" s="189">
        <f t="shared" si="9"/>
        <v>0</v>
      </c>
      <c r="BL97" s="20" t="s">
        <v>267</v>
      </c>
      <c r="BM97" s="188" t="s">
        <v>2242</v>
      </c>
    </row>
    <row r="98" spans="1:65" s="2" customFormat="1" ht="24.15" customHeight="1">
      <c r="A98" s="37"/>
      <c r="B98" s="38"/>
      <c r="C98" s="218" t="s">
        <v>256</v>
      </c>
      <c r="D98" s="218" t="s">
        <v>233</v>
      </c>
      <c r="E98" s="219" t="s">
        <v>2243</v>
      </c>
      <c r="F98" s="220" t="s">
        <v>2244</v>
      </c>
      <c r="G98" s="221" t="s">
        <v>229</v>
      </c>
      <c r="H98" s="222">
        <v>3</v>
      </c>
      <c r="I98" s="223"/>
      <c r="J98" s="224">
        <f t="shared" si="0"/>
        <v>0</v>
      </c>
      <c r="K98" s="220" t="s">
        <v>19</v>
      </c>
      <c r="L98" s="225"/>
      <c r="M98" s="226" t="s">
        <v>19</v>
      </c>
      <c r="N98" s="227" t="s">
        <v>49</v>
      </c>
      <c r="O98" s="67"/>
      <c r="P98" s="186">
        <f t="shared" si="1"/>
        <v>0</v>
      </c>
      <c r="Q98" s="186">
        <v>0</v>
      </c>
      <c r="R98" s="186">
        <f t="shared" si="2"/>
        <v>0</v>
      </c>
      <c r="S98" s="186">
        <v>0</v>
      </c>
      <c r="T98" s="187">
        <f t="shared" si="3"/>
        <v>0</v>
      </c>
      <c r="U98" s="37"/>
      <c r="V98" s="37"/>
      <c r="W98" s="37"/>
      <c r="X98" s="37"/>
      <c r="Y98" s="37"/>
      <c r="Z98" s="37"/>
      <c r="AA98" s="37"/>
      <c r="AB98" s="37"/>
      <c r="AC98" s="37"/>
      <c r="AD98" s="37"/>
      <c r="AE98" s="37"/>
      <c r="AR98" s="188" t="s">
        <v>355</v>
      </c>
      <c r="AT98" s="188" t="s">
        <v>233</v>
      </c>
      <c r="AU98" s="188" t="s">
        <v>88</v>
      </c>
      <c r="AY98" s="20" t="s">
        <v>174</v>
      </c>
      <c r="BE98" s="189">
        <f t="shared" si="4"/>
        <v>0</v>
      </c>
      <c r="BF98" s="189">
        <f t="shared" si="5"/>
        <v>0</v>
      </c>
      <c r="BG98" s="189">
        <f t="shared" si="6"/>
        <v>0</v>
      </c>
      <c r="BH98" s="189">
        <f t="shared" si="7"/>
        <v>0</v>
      </c>
      <c r="BI98" s="189">
        <f t="shared" si="8"/>
        <v>0</v>
      </c>
      <c r="BJ98" s="20" t="s">
        <v>86</v>
      </c>
      <c r="BK98" s="189">
        <f t="shared" si="9"/>
        <v>0</v>
      </c>
      <c r="BL98" s="20" t="s">
        <v>267</v>
      </c>
      <c r="BM98" s="188" t="s">
        <v>2245</v>
      </c>
    </row>
    <row r="99" spans="1:65" s="2" customFormat="1" ht="21.75" customHeight="1">
      <c r="A99" s="37"/>
      <c r="B99" s="38"/>
      <c r="C99" s="218" t="s">
        <v>261</v>
      </c>
      <c r="D99" s="218" t="s">
        <v>233</v>
      </c>
      <c r="E99" s="219" t="s">
        <v>2246</v>
      </c>
      <c r="F99" s="220" t="s">
        <v>2247</v>
      </c>
      <c r="G99" s="221" t="s">
        <v>229</v>
      </c>
      <c r="H99" s="222">
        <v>4</v>
      </c>
      <c r="I99" s="223"/>
      <c r="J99" s="224">
        <f t="shared" si="0"/>
        <v>0</v>
      </c>
      <c r="K99" s="220" t="s">
        <v>19</v>
      </c>
      <c r="L99" s="225"/>
      <c r="M99" s="226" t="s">
        <v>19</v>
      </c>
      <c r="N99" s="227" t="s">
        <v>49</v>
      </c>
      <c r="O99" s="67"/>
      <c r="P99" s="186">
        <f t="shared" si="1"/>
        <v>0</v>
      </c>
      <c r="Q99" s="186">
        <v>0</v>
      </c>
      <c r="R99" s="186">
        <f t="shared" si="2"/>
        <v>0</v>
      </c>
      <c r="S99" s="186">
        <v>0</v>
      </c>
      <c r="T99" s="187">
        <f t="shared" si="3"/>
        <v>0</v>
      </c>
      <c r="U99" s="37"/>
      <c r="V99" s="37"/>
      <c r="W99" s="37"/>
      <c r="X99" s="37"/>
      <c r="Y99" s="37"/>
      <c r="Z99" s="37"/>
      <c r="AA99" s="37"/>
      <c r="AB99" s="37"/>
      <c r="AC99" s="37"/>
      <c r="AD99" s="37"/>
      <c r="AE99" s="37"/>
      <c r="AR99" s="188" t="s">
        <v>355</v>
      </c>
      <c r="AT99" s="188" t="s">
        <v>233</v>
      </c>
      <c r="AU99" s="188" t="s">
        <v>88</v>
      </c>
      <c r="AY99" s="20" t="s">
        <v>174</v>
      </c>
      <c r="BE99" s="189">
        <f t="shared" si="4"/>
        <v>0</v>
      </c>
      <c r="BF99" s="189">
        <f t="shared" si="5"/>
        <v>0</v>
      </c>
      <c r="BG99" s="189">
        <f t="shared" si="6"/>
        <v>0</v>
      </c>
      <c r="BH99" s="189">
        <f t="shared" si="7"/>
        <v>0</v>
      </c>
      <c r="BI99" s="189">
        <f t="shared" si="8"/>
        <v>0</v>
      </c>
      <c r="BJ99" s="20" t="s">
        <v>86</v>
      </c>
      <c r="BK99" s="189">
        <f t="shared" si="9"/>
        <v>0</v>
      </c>
      <c r="BL99" s="20" t="s">
        <v>267</v>
      </c>
      <c r="BM99" s="188" t="s">
        <v>2248</v>
      </c>
    </row>
    <row r="100" spans="1:65" s="2" customFormat="1" ht="16.5" customHeight="1">
      <c r="A100" s="37"/>
      <c r="B100" s="38"/>
      <c r="C100" s="218" t="s">
        <v>267</v>
      </c>
      <c r="D100" s="218" t="s">
        <v>233</v>
      </c>
      <c r="E100" s="219" t="s">
        <v>2249</v>
      </c>
      <c r="F100" s="220" t="s">
        <v>2250</v>
      </c>
      <c r="G100" s="221" t="s">
        <v>229</v>
      </c>
      <c r="H100" s="222">
        <v>4</v>
      </c>
      <c r="I100" s="223"/>
      <c r="J100" s="224">
        <f t="shared" si="0"/>
        <v>0</v>
      </c>
      <c r="K100" s="220" t="s">
        <v>19</v>
      </c>
      <c r="L100" s="225"/>
      <c r="M100" s="226" t="s">
        <v>19</v>
      </c>
      <c r="N100" s="227" t="s">
        <v>49</v>
      </c>
      <c r="O100" s="67"/>
      <c r="P100" s="186">
        <f t="shared" si="1"/>
        <v>0</v>
      </c>
      <c r="Q100" s="186">
        <v>0</v>
      </c>
      <c r="R100" s="186">
        <f t="shared" si="2"/>
        <v>0</v>
      </c>
      <c r="S100" s="186">
        <v>0</v>
      </c>
      <c r="T100" s="187">
        <f t="shared" si="3"/>
        <v>0</v>
      </c>
      <c r="U100" s="37"/>
      <c r="V100" s="37"/>
      <c r="W100" s="37"/>
      <c r="X100" s="37"/>
      <c r="Y100" s="37"/>
      <c r="Z100" s="37"/>
      <c r="AA100" s="37"/>
      <c r="AB100" s="37"/>
      <c r="AC100" s="37"/>
      <c r="AD100" s="37"/>
      <c r="AE100" s="37"/>
      <c r="AR100" s="188" t="s">
        <v>355</v>
      </c>
      <c r="AT100" s="188" t="s">
        <v>233</v>
      </c>
      <c r="AU100" s="188" t="s">
        <v>88</v>
      </c>
      <c r="AY100" s="20" t="s">
        <v>174</v>
      </c>
      <c r="BE100" s="189">
        <f t="shared" si="4"/>
        <v>0</v>
      </c>
      <c r="BF100" s="189">
        <f t="shared" si="5"/>
        <v>0</v>
      </c>
      <c r="BG100" s="189">
        <f t="shared" si="6"/>
        <v>0</v>
      </c>
      <c r="BH100" s="189">
        <f t="shared" si="7"/>
        <v>0</v>
      </c>
      <c r="BI100" s="189">
        <f t="shared" si="8"/>
        <v>0</v>
      </c>
      <c r="BJ100" s="20" t="s">
        <v>86</v>
      </c>
      <c r="BK100" s="189">
        <f t="shared" si="9"/>
        <v>0</v>
      </c>
      <c r="BL100" s="20" t="s">
        <v>267</v>
      </c>
      <c r="BM100" s="188" t="s">
        <v>2251</v>
      </c>
    </row>
    <row r="101" spans="1:65" s="2" customFormat="1" ht="24.15" customHeight="1">
      <c r="A101" s="37"/>
      <c r="B101" s="38"/>
      <c r="C101" s="177" t="s">
        <v>274</v>
      </c>
      <c r="D101" s="177" t="s">
        <v>176</v>
      </c>
      <c r="E101" s="178" t="s">
        <v>2252</v>
      </c>
      <c r="F101" s="179" t="s">
        <v>2253</v>
      </c>
      <c r="G101" s="180" t="s">
        <v>229</v>
      </c>
      <c r="H101" s="181">
        <v>8</v>
      </c>
      <c r="I101" s="182"/>
      <c r="J101" s="183">
        <f t="shared" si="0"/>
        <v>0</v>
      </c>
      <c r="K101" s="179" t="s">
        <v>19</v>
      </c>
      <c r="L101" s="42"/>
      <c r="M101" s="184" t="s">
        <v>19</v>
      </c>
      <c r="N101" s="185" t="s">
        <v>49</v>
      </c>
      <c r="O101" s="67"/>
      <c r="P101" s="186">
        <f t="shared" si="1"/>
        <v>0</v>
      </c>
      <c r="Q101" s="186">
        <v>0</v>
      </c>
      <c r="R101" s="186">
        <f t="shared" si="2"/>
        <v>0</v>
      </c>
      <c r="S101" s="186">
        <v>0</v>
      </c>
      <c r="T101" s="187">
        <f t="shared" si="3"/>
        <v>0</v>
      </c>
      <c r="U101" s="37"/>
      <c r="V101" s="37"/>
      <c r="W101" s="37"/>
      <c r="X101" s="37"/>
      <c r="Y101" s="37"/>
      <c r="Z101" s="37"/>
      <c r="AA101" s="37"/>
      <c r="AB101" s="37"/>
      <c r="AC101" s="37"/>
      <c r="AD101" s="37"/>
      <c r="AE101" s="37"/>
      <c r="AR101" s="188" t="s">
        <v>267</v>
      </c>
      <c r="AT101" s="188" t="s">
        <v>176</v>
      </c>
      <c r="AU101" s="188" t="s">
        <v>88</v>
      </c>
      <c r="AY101" s="20" t="s">
        <v>174</v>
      </c>
      <c r="BE101" s="189">
        <f t="shared" si="4"/>
        <v>0</v>
      </c>
      <c r="BF101" s="189">
        <f t="shared" si="5"/>
        <v>0</v>
      </c>
      <c r="BG101" s="189">
        <f t="shared" si="6"/>
        <v>0</v>
      </c>
      <c r="BH101" s="189">
        <f t="shared" si="7"/>
        <v>0</v>
      </c>
      <c r="BI101" s="189">
        <f t="shared" si="8"/>
        <v>0</v>
      </c>
      <c r="BJ101" s="20" t="s">
        <v>86</v>
      </c>
      <c r="BK101" s="189">
        <f t="shared" si="9"/>
        <v>0</v>
      </c>
      <c r="BL101" s="20" t="s">
        <v>267</v>
      </c>
      <c r="BM101" s="188" t="s">
        <v>2254</v>
      </c>
    </row>
    <row r="102" spans="1:65" s="2" customFormat="1" ht="16.5" customHeight="1">
      <c r="A102" s="37"/>
      <c r="B102" s="38"/>
      <c r="C102" s="218" t="s">
        <v>279</v>
      </c>
      <c r="D102" s="218" t="s">
        <v>233</v>
      </c>
      <c r="E102" s="219" t="s">
        <v>2255</v>
      </c>
      <c r="F102" s="220" t="s">
        <v>2256</v>
      </c>
      <c r="G102" s="221" t="s">
        <v>229</v>
      </c>
      <c r="H102" s="222">
        <v>3</v>
      </c>
      <c r="I102" s="223"/>
      <c r="J102" s="224">
        <f t="shared" si="0"/>
        <v>0</v>
      </c>
      <c r="K102" s="220" t="s">
        <v>19</v>
      </c>
      <c r="L102" s="225"/>
      <c r="M102" s="226" t="s">
        <v>19</v>
      </c>
      <c r="N102" s="227" t="s">
        <v>49</v>
      </c>
      <c r="O102" s="67"/>
      <c r="P102" s="186">
        <f t="shared" si="1"/>
        <v>0</v>
      </c>
      <c r="Q102" s="186">
        <v>0</v>
      </c>
      <c r="R102" s="186">
        <f t="shared" si="2"/>
        <v>0</v>
      </c>
      <c r="S102" s="186">
        <v>0</v>
      </c>
      <c r="T102" s="187">
        <f t="shared" si="3"/>
        <v>0</v>
      </c>
      <c r="U102" s="37"/>
      <c r="V102" s="37"/>
      <c r="W102" s="37"/>
      <c r="X102" s="37"/>
      <c r="Y102" s="37"/>
      <c r="Z102" s="37"/>
      <c r="AA102" s="37"/>
      <c r="AB102" s="37"/>
      <c r="AC102" s="37"/>
      <c r="AD102" s="37"/>
      <c r="AE102" s="37"/>
      <c r="AR102" s="188" t="s">
        <v>355</v>
      </c>
      <c r="AT102" s="188" t="s">
        <v>233</v>
      </c>
      <c r="AU102" s="188" t="s">
        <v>88</v>
      </c>
      <c r="AY102" s="20" t="s">
        <v>174</v>
      </c>
      <c r="BE102" s="189">
        <f t="shared" si="4"/>
        <v>0</v>
      </c>
      <c r="BF102" s="189">
        <f t="shared" si="5"/>
        <v>0</v>
      </c>
      <c r="BG102" s="189">
        <f t="shared" si="6"/>
        <v>0</v>
      </c>
      <c r="BH102" s="189">
        <f t="shared" si="7"/>
        <v>0</v>
      </c>
      <c r="BI102" s="189">
        <f t="shared" si="8"/>
        <v>0</v>
      </c>
      <c r="BJ102" s="20" t="s">
        <v>86</v>
      </c>
      <c r="BK102" s="189">
        <f t="shared" si="9"/>
        <v>0</v>
      </c>
      <c r="BL102" s="20" t="s">
        <v>267</v>
      </c>
      <c r="BM102" s="188" t="s">
        <v>2257</v>
      </c>
    </row>
    <row r="103" spans="1:65" s="2" customFormat="1" ht="21.75" customHeight="1">
      <c r="A103" s="37"/>
      <c r="B103" s="38"/>
      <c r="C103" s="177" t="s">
        <v>284</v>
      </c>
      <c r="D103" s="177" t="s">
        <v>176</v>
      </c>
      <c r="E103" s="178" t="s">
        <v>2258</v>
      </c>
      <c r="F103" s="179" t="s">
        <v>2259</v>
      </c>
      <c r="G103" s="180" t="s">
        <v>229</v>
      </c>
      <c r="H103" s="181">
        <v>4</v>
      </c>
      <c r="I103" s="182"/>
      <c r="J103" s="183">
        <f t="shared" si="0"/>
        <v>0</v>
      </c>
      <c r="K103" s="179" t="s">
        <v>19</v>
      </c>
      <c r="L103" s="42"/>
      <c r="M103" s="184" t="s">
        <v>19</v>
      </c>
      <c r="N103" s="185" t="s">
        <v>49</v>
      </c>
      <c r="O103" s="67"/>
      <c r="P103" s="186">
        <f t="shared" si="1"/>
        <v>0</v>
      </c>
      <c r="Q103" s="186">
        <v>0</v>
      </c>
      <c r="R103" s="186">
        <f t="shared" si="2"/>
        <v>0</v>
      </c>
      <c r="S103" s="186">
        <v>0</v>
      </c>
      <c r="T103" s="187">
        <f t="shared" si="3"/>
        <v>0</v>
      </c>
      <c r="U103" s="37"/>
      <c r="V103" s="37"/>
      <c r="W103" s="37"/>
      <c r="X103" s="37"/>
      <c r="Y103" s="37"/>
      <c r="Z103" s="37"/>
      <c r="AA103" s="37"/>
      <c r="AB103" s="37"/>
      <c r="AC103" s="37"/>
      <c r="AD103" s="37"/>
      <c r="AE103" s="37"/>
      <c r="AR103" s="188" t="s">
        <v>267</v>
      </c>
      <c r="AT103" s="188" t="s">
        <v>176</v>
      </c>
      <c r="AU103" s="188" t="s">
        <v>88</v>
      </c>
      <c r="AY103" s="20" t="s">
        <v>174</v>
      </c>
      <c r="BE103" s="189">
        <f t="shared" si="4"/>
        <v>0</v>
      </c>
      <c r="BF103" s="189">
        <f t="shared" si="5"/>
        <v>0</v>
      </c>
      <c r="BG103" s="189">
        <f t="shared" si="6"/>
        <v>0</v>
      </c>
      <c r="BH103" s="189">
        <f t="shared" si="7"/>
        <v>0</v>
      </c>
      <c r="BI103" s="189">
        <f t="shared" si="8"/>
        <v>0</v>
      </c>
      <c r="BJ103" s="20" t="s">
        <v>86</v>
      </c>
      <c r="BK103" s="189">
        <f t="shared" si="9"/>
        <v>0</v>
      </c>
      <c r="BL103" s="20" t="s">
        <v>267</v>
      </c>
      <c r="BM103" s="188" t="s">
        <v>2260</v>
      </c>
    </row>
    <row r="104" spans="1:65" s="2" customFormat="1" ht="16.5" customHeight="1">
      <c r="A104" s="37"/>
      <c r="B104" s="38"/>
      <c r="C104" s="218" t="s">
        <v>289</v>
      </c>
      <c r="D104" s="218" t="s">
        <v>233</v>
      </c>
      <c r="E104" s="219" t="s">
        <v>2261</v>
      </c>
      <c r="F104" s="220" t="s">
        <v>2262</v>
      </c>
      <c r="G104" s="221" t="s">
        <v>229</v>
      </c>
      <c r="H104" s="222">
        <v>4</v>
      </c>
      <c r="I104" s="223"/>
      <c r="J104" s="224">
        <f t="shared" si="0"/>
        <v>0</v>
      </c>
      <c r="K104" s="220" t="s">
        <v>19</v>
      </c>
      <c r="L104" s="225"/>
      <c r="M104" s="226" t="s">
        <v>19</v>
      </c>
      <c r="N104" s="227" t="s">
        <v>49</v>
      </c>
      <c r="O104" s="67"/>
      <c r="P104" s="186">
        <f t="shared" si="1"/>
        <v>0</v>
      </c>
      <c r="Q104" s="186">
        <v>0</v>
      </c>
      <c r="R104" s="186">
        <f t="shared" si="2"/>
        <v>0</v>
      </c>
      <c r="S104" s="186">
        <v>0</v>
      </c>
      <c r="T104" s="187">
        <f t="shared" si="3"/>
        <v>0</v>
      </c>
      <c r="U104" s="37"/>
      <c r="V104" s="37"/>
      <c r="W104" s="37"/>
      <c r="X104" s="37"/>
      <c r="Y104" s="37"/>
      <c r="Z104" s="37"/>
      <c r="AA104" s="37"/>
      <c r="AB104" s="37"/>
      <c r="AC104" s="37"/>
      <c r="AD104" s="37"/>
      <c r="AE104" s="37"/>
      <c r="AR104" s="188" t="s">
        <v>355</v>
      </c>
      <c r="AT104" s="188" t="s">
        <v>233</v>
      </c>
      <c r="AU104" s="188" t="s">
        <v>88</v>
      </c>
      <c r="AY104" s="20" t="s">
        <v>174</v>
      </c>
      <c r="BE104" s="189">
        <f t="shared" si="4"/>
        <v>0</v>
      </c>
      <c r="BF104" s="189">
        <f t="shared" si="5"/>
        <v>0</v>
      </c>
      <c r="BG104" s="189">
        <f t="shared" si="6"/>
        <v>0</v>
      </c>
      <c r="BH104" s="189">
        <f t="shared" si="7"/>
        <v>0</v>
      </c>
      <c r="BI104" s="189">
        <f t="shared" si="8"/>
        <v>0</v>
      </c>
      <c r="BJ104" s="20" t="s">
        <v>86</v>
      </c>
      <c r="BK104" s="189">
        <f t="shared" si="9"/>
        <v>0</v>
      </c>
      <c r="BL104" s="20" t="s">
        <v>267</v>
      </c>
      <c r="BM104" s="188" t="s">
        <v>2263</v>
      </c>
    </row>
    <row r="105" spans="1:65" s="2" customFormat="1" ht="16.5" customHeight="1">
      <c r="A105" s="37"/>
      <c r="B105" s="38"/>
      <c r="C105" s="177" t="s">
        <v>7</v>
      </c>
      <c r="D105" s="177" t="s">
        <v>176</v>
      </c>
      <c r="E105" s="178" t="s">
        <v>2264</v>
      </c>
      <c r="F105" s="179" t="s">
        <v>2265</v>
      </c>
      <c r="G105" s="180" t="s">
        <v>229</v>
      </c>
      <c r="H105" s="181">
        <v>3</v>
      </c>
      <c r="I105" s="182"/>
      <c r="J105" s="183">
        <f t="shared" si="0"/>
        <v>0</v>
      </c>
      <c r="K105" s="179" t="s">
        <v>19</v>
      </c>
      <c r="L105" s="42"/>
      <c r="M105" s="184" t="s">
        <v>19</v>
      </c>
      <c r="N105" s="185" t="s">
        <v>49</v>
      </c>
      <c r="O105" s="67"/>
      <c r="P105" s="186">
        <f t="shared" si="1"/>
        <v>0</v>
      </c>
      <c r="Q105" s="186">
        <v>0</v>
      </c>
      <c r="R105" s="186">
        <f t="shared" si="2"/>
        <v>0</v>
      </c>
      <c r="S105" s="186">
        <v>0</v>
      </c>
      <c r="T105" s="187">
        <f t="shared" si="3"/>
        <v>0</v>
      </c>
      <c r="U105" s="37"/>
      <c r="V105" s="37"/>
      <c r="W105" s="37"/>
      <c r="X105" s="37"/>
      <c r="Y105" s="37"/>
      <c r="Z105" s="37"/>
      <c r="AA105" s="37"/>
      <c r="AB105" s="37"/>
      <c r="AC105" s="37"/>
      <c r="AD105" s="37"/>
      <c r="AE105" s="37"/>
      <c r="AR105" s="188" t="s">
        <v>267</v>
      </c>
      <c r="AT105" s="188" t="s">
        <v>176</v>
      </c>
      <c r="AU105" s="188" t="s">
        <v>88</v>
      </c>
      <c r="AY105" s="20" t="s">
        <v>174</v>
      </c>
      <c r="BE105" s="189">
        <f t="shared" si="4"/>
        <v>0</v>
      </c>
      <c r="BF105" s="189">
        <f t="shared" si="5"/>
        <v>0</v>
      </c>
      <c r="BG105" s="189">
        <f t="shared" si="6"/>
        <v>0</v>
      </c>
      <c r="BH105" s="189">
        <f t="shared" si="7"/>
        <v>0</v>
      </c>
      <c r="BI105" s="189">
        <f t="shared" si="8"/>
        <v>0</v>
      </c>
      <c r="BJ105" s="20" t="s">
        <v>86</v>
      </c>
      <c r="BK105" s="189">
        <f t="shared" si="9"/>
        <v>0</v>
      </c>
      <c r="BL105" s="20" t="s">
        <v>267</v>
      </c>
      <c r="BM105" s="188" t="s">
        <v>2266</v>
      </c>
    </row>
    <row r="106" spans="1:65" s="2" customFormat="1" ht="24.15" customHeight="1">
      <c r="A106" s="37"/>
      <c r="B106" s="38"/>
      <c r="C106" s="218" t="s">
        <v>301</v>
      </c>
      <c r="D106" s="218" t="s">
        <v>233</v>
      </c>
      <c r="E106" s="219" t="s">
        <v>2267</v>
      </c>
      <c r="F106" s="220" t="s">
        <v>2268</v>
      </c>
      <c r="G106" s="221" t="s">
        <v>229</v>
      </c>
      <c r="H106" s="222">
        <v>3</v>
      </c>
      <c r="I106" s="223"/>
      <c r="J106" s="224">
        <f t="shared" si="0"/>
        <v>0</v>
      </c>
      <c r="K106" s="220" t="s">
        <v>19</v>
      </c>
      <c r="L106" s="225"/>
      <c r="M106" s="226" t="s">
        <v>19</v>
      </c>
      <c r="N106" s="227" t="s">
        <v>49</v>
      </c>
      <c r="O106" s="67"/>
      <c r="P106" s="186">
        <f t="shared" si="1"/>
        <v>0</v>
      </c>
      <c r="Q106" s="186">
        <v>0</v>
      </c>
      <c r="R106" s="186">
        <f t="shared" si="2"/>
        <v>0</v>
      </c>
      <c r="S106" s="186">
        <v>0</v>
      </c>
      <c r="T106" s="187">
        <f t="shared" si="3"/>
        <v>0</v>
      </c>
      <c r="U106" s="37"/>
      <c r="V106" s="37"/>
      <c r="W106" s="37"/>
      <c r="X106" s="37"/>
      <c r="Y106" s="37"/>
      <c r="Z106" s="37"/>
      <c r="AA106" s="37"/>
      <c r="AB106" s="37"/>
      <c r="AC106" s="37"/>
      <c r="AD106" s="37"/>
      <c r="AE106" s="37"/>
      <c r="AR106" s="188" t="s">
        <v>355</v>
      </c>
      <c r="AT106" s="188" t="s">
        <v>233</v>
      </c>
      <c r="AU106" s="188" t="s">
        <v>88</v>
      </c>
      <c r="AY106" s="20" t="s">
        <v>174</v>
      </c>
      <c r="BE106" s="189">
        <f t="shared" si="4"/>
        <v>0</v>
      </c>
      <c r="BF106" s="189">
        <f t="shared" si="5"/>
        <v>0</v>
      </c>
      <c r="BG106" s="189">
        <f t="shared" si="6"/>
        <v>0</v>
      </c>
      <c r="BH106" s="189">
        <f t="shared" si="7"/>
        <v>0</v>
      </c>
      <c r="BI106" s="189">
        <f t="shared" si="8"/>
        <v>0</v>
      </c>
      <c r="BJ106" s="20" t="s">
        <v>86</v>
      </c>
      <c r="BK106" s="189">
        <f t="shared" si="9"/>
        <v>0</v>
      </c>
      <c r="BL106" s="20" t="s">
        <v>267</v>
      </c>
      <c r="BM106" s="188" t="s">
        <v>2269</v>
      </c>
    </row>
    <row r="107" spans="1:65" s="2" customFormat="1" ht="16.5" customHeight="1">
      <c r="A107" s="37"/>
      <c r="B107" s="38"/>
      <c r="C107" s="177" t="s">
        <v>307</v>
      </c>
      <c r="D107" s="177" t="s">
        <v>176</v>
      </c>
      <c r="E107" s="178" t="s">
        <v>2270</v>
      </c>
      <c r="F107" s="179" t="s">
        <v>2271</v>
      </c>
      <c r="G107" s="180" t="s">
        <v>229</v>
      </c>
      <c r="H107" s="181">
        <v>9</v>
      </c>
      <c r="I107" s="182"/>
      <c r="J107" s="183">
        <f t="shared" si="0"/>
        <v>0</v>
      </c>
      <c r="K107" s="179" t="s">
        <v>19</v>
      </c>
      <c r="L107" s="42"/>
      <c r="M107" s="184" t="s">
        <v>19</v>
      </c>
      <c r="N107" s="185" t="s">
        <v>49</v>
      </c>
      <c r="O107" s="67"/>
      <c r="P107" s="186">
        <f t="shared" si="1"/>
        <v>0</v>
      </c>
      <c r="Q107" s="186">
        <v>0</v>
      </c>
      <c r="R107" s="186">
        <f t="shared" si="2"/>
        <v>0</v>
      </c>
      <c r="S107" s="186">
        <v>0</v>
      </c>
      <c r="T107" s="187">
        <f t="shared" si="3"/>
        <v>0</v>
      </c>
      <c r="U107" s="37"/>
      <c r="V107" s="37"/>
      <c r="W107" s="37"/>
      <c r="X107" s="37"/>
      <c r="Y107" s="37"/>
      <c r="Z107" s="37"/>
      <c r="AA107" s="37"/>
      <c r="AB107" s="37"/>
      <c r="AC107" s="37"/>
      <c r="AD107" s="37"/>
      <c r="AE107" s="37"/>
      <c r="AR107" s="188" t="s">
        <v>267</v>
      </c>
      <c r="AT107" s="188" t="s">
        <v>176</v>
      </c>
      <c r="AU107" s="188" t="s">
        <v>88</v>
      </c>
      <c r="AY107" s="20" t="s">
        <v>174</v>
      </c>
      <c r="BE107" s="189">
        <f t="shared" si="4"/>
        <v>0</v>
      </c>
      <c r="BF107" s="189">
        <f t="shared" si="5"/>
        <v>0</v>
      </c>
      <c r="BG107" s="189">
        <f t="shared" si="6"/>
        <v>0</v>
      </c>
      <c r="BH107" s="189">
        <f t="shared" si="7"/>
        <v>0</v>
      </c>
      <c r="BI107" s="189">
        <f t="shared" si="8"/>
        <v>0</v>
      </c>
      <c r="BJ107" s="20" t="s">
        <v>86</v>
      </c>
      <c r="BK107" s="189">
        <f t="shared" si="9"/>
        <v>0</v>
      </c>
      <c r="BL107" s="20" t="s">
        <v>267</v>
      </c>
      <c r="BM107" s="188" t="s">
        <v>2272</v>
      </c>
    </row>
    <row r="108" spans="1:65" s="2" customFormat="1" ht="16.5" customHeight="1">
      <c r="A108" s="37"/>
      <c r="B108" s="38"/>
      <c r="C108" s="218" t="s">
        <v>312</v>
      </c>
      <c r="D108" s="218" t="s">
        <v>233</v>
      </c>
      <c r="E108" s="219" t="s">
        <v>2273</v>
      </c>
      <c r="F108" s="220" t="s">
        <v>2274</v>
      </c>
      <c r="G108" s="221" t="s">
        <v>229</v>
      </c>
      <c r="H108" s="222">
        <v>9</v>
      </c>
      <c r="I108" s="223"/>
      <c r="J108" s="224">
        <f t="shared" si="0"/>
        <v>0</v>
      </c>
      <c r="K108" s="220" t="s">
        <v>19</v>
      </c>
      <c r="L108" s="225"/>
      <c r="M108" s="226" t="s">
        <v>19</v>
      </c>
      <c r="N108" s="227" t="s">
        <v>49</v>
      </c>
      <c r="O108" s="67"/>
      <c r="P108" s="186">
        <f t="shared" si="1"/>
        <v>0</v>
      </c>
      <c r="Q108" s="186">
        <v>0</v>
      </c>
      <c r="R108" s="186">
        <f t="shared" si="2"/>
        <v>0</v>
      </c>
      <c r="S108" s="186">
        <v>0</v>
      </c>
      <c r="T108" s="187">
        <f t="shared" si="3"/>
        <v>0</v>
      </c>
      <c r="U108" s="37"/>
      <c r="V108" s="37"/>
      <c r="W108" s="37"/>
      <c r="X108" s="37"/>
      <c r="Y108" s="37"/>
      <c r="Z108" s="37"/>
      <c r="AA108" s="37"/>
      <c r="AB108" s="37"/>
      <c r="AC108" s="37"/>
      <c r="AD108" s="37"/>
      <c r="AE108" s="37"/>
      <c r="AR108" s="188" t="s">
        <v>355</v>
      </c>
      <c r="AT108" s="188" t="s">
        <v>233</v>
      </c>
      <c r="AU108" s="188" t="s">
        <v>88</v>
      </c>
      <c r="AY108" s="20" t="s">
        <v>174</v>
      </c>
      <c r="BE108" s="189">
        <f t="shared" si="4"/>
        <v>0</v>
      </c>
      <c r="BF108" s="189">
        <f t="shared" si="5"/>
        <v>0</v>
      </c>
      <c r="BG108" s="189">
        <f t="shared" si="6"/>
        <v>0</v>
      </c>
      <c r="BH108" s="189">
        <f t="shared" si="7"/>
        <v>0</v>
      </c>
      <c r="BI108" s="189">
        <f t="shared" si="8"/>
        <v>0</v>
      </c>
      <c r="BJ108" s="20" t="s">
        <v>86</v>
      </c>
      <c r="BK108" s="189">
        <f t="shared" si="9"/>
        <v>0</v>
      </c>
      <c r="BL108" s="20" t="s">
        <v>267</v>
      </c>
      <c r="BM108" s="188" t="s">
        <v>2275</v>
      </c>
    </row>
    <row r="109" spans="1:65" s="2" customFormat="1" ht="16.5" customHeight="1">
      <c r="A109" s="37"/>
      <c r="B109" s="38"/>
      <c r="C109" s="218" t="s">
        <v>317</v>
      </c>
      <c r="D109" s="218" t="s">
        <v>233</v>
      </c>
      <c r="E109" s="219" t="s">
        <v>2276</v>
      </c>
      <c r="F109" s="220" t="s">
        <v>2277</v>
      </c>
      <c r="G109" s="221" t="s">
        <v>229</v>
      </c>
      <c r="H109" s="222">
        <v>9</v>
      </c>
      <c r="I109" s="223"/>
      <c r="J109" s="224">
        <f t="shared" si="0"/>
        <v>0</v>
      </c>
      <c r="K109" s="220" t="s">
        <v>19</v>
      </c>
      <c r="L109" s="225"/>
      <c r="M109" s="226" t="s">
        <v>19</v>
      </c>
      <c r="N109" s="227" t="s">
        <v>49</v>
      </c>
      <c r="O109" s="67"/>
      <c r="P109" s="186">
        <f t="shared" si="1"/>
        <v>0</v>
      </c>
      <c r="Q109" s="186">
        <v>0</v>
      </c>
      <c r="R109" s="186">
        <f t="shared" si="2"/>
        <v>0</v>
      </c>
      <c r="S109" s="186">
        <v>0</v>
      </c>
      <c r="T109" s="187">
        <f t="shared" si="3"/>
        <v>0</v>
      </c>
      <c r="U109" s="37"/>
      <c r="V109" s="37"/>
      <c r="W109" s="37"/>
      <c r="X109" s="37"/>
      <c r="Y109" s="37"/>
      <c r="Z109" s="37"/>
      <c r="AA109" s="37"/>
      <c r="AB109" s="37"/>
      <c r="AC109" s="37"/>
      <c r="AD109" s="37"/>
      <c r="AE109" s="37"/>
      <c r="AR109" s="188" t="s">
        <v>355</v>
      </c>
      <c r="AT109" s="188" t="s">
        <v>233</v>
      </c>
      <c r="AU109" s="188" t="s">
        <v>88</v>
      </c>
      <c r="AY109" s="20" t="s">
        <v>174</v>
      </c>
      <c r="BE109" s="189">
        <f t="shared" si="4"/>
        <v>0</v>
      </c>
      <c r="BF109" s="189">
        <f t="shared" si="5"/>
        <v>0</v>
      </c>
      <c r="BG109" s="189">
        <f t="shared" si="6"/>
        <v>0</v>
      </c>
      <c r="BH109" s="189">
        <f t="shared" si="7"/>
        <v>0</v>
      </c>
      <c r="BI109" s="189">
        <f t="shared" si="8"/>
        <v>0</v>
      </c>
      <c r="BJ109" s="20" t="s">
        <v>86</v>
      </c>
      <c r="BK109" s="189">
        <f t="shared" si="9"/>
        <v>0</v>
      </c>
      <c r="BL109" s="20" t="s">
        <v>267</v>
      </c>
      <c r="BM109" s="188" t="s">
        <v>2278</v>
      </c>
    </row>
    <row r="110" spans="1:65" s="12" customFormat="1" ht="22.8" customHeight="1">
      <c r="B110" s="161"/>
      <c r="C110" s="162"/>
      <c r="D110" s="163" t="s">
        <v>77</v>
      </c>
      <c r="E110" s="175" t="s">
        <v>2279</v>
      </c>
      <c r="F110" s="175" t="s">
        <v>2280</v>
      </c>
      <c r="G110" s="162"/>
      <c r="H110" s="162"/>
      <c r="I110" s="165"/>
      <c r="J110" s="176">
        <f>BK110</f>
        <v>0</v>
      </c>
      <c r="K110" s="162"/>
      <c r="L110" s="167"/>
      <c r="M110" s="168"/>
      <c r="N110" s="169"/>
      <c r="O110" s="169"/>
      <c r="P110" s="170">
        <f>SUM(P111:P118)</f>
        <v>0</v>
      </c>
      <c r="Q110" s="169"/>
      <c r="R110" s="170">
        <f>SUM(R111:R118)</f>
        <v>0</v>
      </c>
      <c r="S110" s="169"/>
      <c r="T110" s="171">
        <f>SUM(T111:T118)</f>
        <v>0</v>
      </c>
      <c r="AR110" s="172" t="s">
        <v>88</v>
      </c>
      <c r="AT110" s="173" t="s">
        <v>77</v>
      </c>
      <c r="AU110" s="173" t="s">
        <v>86</v>
      </c>
      <c r="AY110" s="172" t="s">
        <v>174</v>
      </c>
      <c r="BK110" s="174">
        <f>SUM(BK111:BK118)</f>
        <v>0</v>
      </c>
    </row>
    <row r="111" spans="1:65" s="2" customFormat="1" ht="16.5" customHeight="1">
      <c r="A111" s="37"/>
      <c r="B111" s="38"/>
      <c r="C111" s="177" t="s">
        <v>322</v>
      </c>
      <c r="D111" s="177" t="s">
        <v>176</v>
      </c>
      <c r="E111" s="178" t="s">
        <v>2281</v>
      </c>
      <c r="F111" s="179" t="s">
        <v>2282</v>
      </c>
      <c r="G111" s="180" t="s">
        <v>229</v>
      </c>
      <c r="H111" s="181">
        <v>2</v>
      </c>
      <c r="I111" s="182"/>
      <c r="J111" s="183">
        <f t="shared" ref="J111:J118" si="10">ROUND(I111*H111,2)</f>
        <v>0</v>
      </c>
      <c r="K111" s="179" t="s">
        <v>19</v>
      </c>
      <c r="L111" s="42"/>
      <c r="M111" s="184" t="s">
        <v>19</v>
      </c>
      <c r="N111" s="185" t="s">
        <v>49</v>
      </c>
      <c r="O111" s="67"/>
      <c r="P111" s="186">
        <f t="shared" ref="P111:P118" si="11">O111*H111</f>
        <v>0</v>
      </c>
      <c r="Q111" s="186">
        <v>0</v>
      </c>
      <c r="R111" s="186">
        <f t="shared" ref="R111:R118" si="12">Q111*H111</f>
        <v>0</v>
      </c>
      <c r="S111" s="186">
        <v>0</v>
      </c>
      <c r="T111" s="187">
        <f t="shared" ref="T111:T118" si="13">S111*H111</f>
        <v>0</v>
      </c>
      <c r="U111" s="37"/>
      <c r="V111" s="37"/>
      <c r="W111" s="37"/>
      <c r="X111" s="37"/>
      <c r="Y111" s="37"/>
      <c r="Z111" s="37"/>
      <c r="AA111" s="37"/>
      <c r="AB111" s="37"/>
      <c r="AC111" s="37"/>
      <c r="AD111" s="37"/>
      <c r="AE111" s="37"/>
      <c r="AR111" s="188" t="s">
        <v>267</v>
      </c>
      <c r="AT111" s="188" t="s">
        <v>176</v>
      </c>
      <c r="AU111" s="188" t="s">
        <v>88</v>
      </c>
      <c r="AY111" s="20" t="s">
        <v>174</v>
      </c>
      <c r="BE111" s="189">
        <f t="shared" ref="BE111:BE118" si="14">IF(N111="základní",J111,0)</f>
        <v>0</v>
      </c>
      <c r="BF111" s="189">
        <f t="shared" ref="BF111:BF118" si="15">IF(N111="snížená",J111,0)</f>
        <v>0</v>
      </c>
      <c r="BG111" s="189">
        <f t="shared" ref="BG111:BG118" si="16">IF(N111="zákl. přenesená",J111,0)</f>
        <v>0</v>
      </c>
      <c r="BH111" s="189">
        <f t="shared" ref="BH111:BH118" si="17">IF(N111="sníž. přenesená",J111,0)</f>
        <v>0</v>
      </c>
      <c r="BI111" s="189">
        <f t="shared" ref="BI111:BI118" si="18">IF(N111="nulová",J111,0)</f>
        <v>0</v>
      </c>
      <c r="BJ111" s="20" t="s">
        <v>86</v>
      </c>
      <c r="BK111" s="189">
        <f t="shared" ref="BK111:BK118" si="19">ROUND(I111*H111,2)</f>
        <v>0</v>
      </c>
      <c r="BL111" s="20" t="s">
        <v>267</v>
      </c>
      <c r="BM111" s="188" t="s">
        <v>2283</v>
      </c>
    </row>
    <row r="112" spans="1:65" s="2" customFormat="1" ht="16.5" customHeight="1">
      <c r="A112" s="37"/>
      <c r="B112" s="38"/>
      <c r="C112" s="177" t="s">
        <v>327</v>
      </c>
      <c r="D112" s="177" t="s">
        <v>176</v>
      </c>
      <c r="E112" s="178" t="s">
        <v>2284</v>
      </c>
      <c r="F112" s="179" t="s">
        <v>2285</v>
      </c>
      <c r="G112" s="180" t="s">
        <v>229</v>
      </c>
      <c r="H112" s="181">
        <v>2</v>
      </c>
      <c r="I112" s="182"/>
      <c r="J112" s="183">
        <f t="shared" si="10"/>
        <v>0</v>
      </c>
      <c r="K112" s="179" t="s">
        <v>19</v>
      </c>
      <c r="L112" s="42"/>
      <c r="M112" s="184" t="s">
        <v>19</v>
      </c>
      <c r="N112" s="185" t="s">
        <v>49</v>
      </c>
      <c r="O112" s="67"/>
      <c r="P112" s="186">
        <f t="shared" si="11"/>
        <v>0</v>
      </c>
      <c r="Q112" s="186">
        <v>0</v>
      </c>
      <c r="R112" s="186">
        <f t="shared" si="12"/>
        <v>0</v>
      </c>
      <c r="S112" s="186">
        <v>0</v>
      </c>
      <c r="T112" s="187">
        <f t="shared" si="13"/>
        <v>0</v>
      </c>
      <c r="U112" s="37"/>
      <c r="V112" s="37"/>
      <c r="W112" s="37"/>
      <c r="X112" s="37"/>
      <c r="Y112" s="37"/>
      <c r="Z112" s="37"/>
      <c r="AA112" s="37"/>
      <c r="AB112" s="37"/>
      <c r="AC112" s="37"/>
      <c r="AD112" s="37"/>
      <c r="AE112" s="37"/>
      <c r="AR112" s="188" t="s">
        <v>267</v>
      </c>
      <c r="AT112" s="188" t="s">
        <v>176</v>
      </c>
      <c r="AU112" s="188" t="s">
        <v>88</v>
      </c>
      <c r="AY112" s="20" t="s">
        <v>174</v>
      </c>
      <c r="BE112" s="189">
        <f t="shared" si="14"/>
        <v>0</v>
      </c>
      <c r="BF112" s="189">
        <f t="shared" si="15"/>
        <v>0</v>
      </c>
      <c r="BG112" s="189">
        <f t="shared" si="16"/>
        <v>0</v>
      </c>
      <c r="BH112" s="189">
        <f t="shared" si="17"/>
        <v>0</v>
      </c>
      <c r="BI112" s="189">
        <f t="shared" si="18"/>
        <v>0</v>
      </c>
      <c r="BJ112" s="20" t="s">
        <v>86</v>
      </c>
      <c r="BK112" s="189">
        <f t="shared" si="19"/>
        <v>0</v>
      </c>
      <c r="BL112" s="20" t="s">
        <v>267</v>
      </c>
      <c r="BM112" s="188" t="s">
        <v>2286</v>
      </c>
    </row>
    <row r="113" spans="1:65" s="2" customFormat="1" ht="24.15" customHeight="1">
      <c r="A113" s="37"/>
      <c r="B113" s="38"/>
      <c r="C113" s="177" t="s">
        <v>332</v>
      </c>
      <c r="D113" s="177" t="s">
        <v>176</v>
      </c>
      <c r="E113" s="178" t="s">
        <v>2287</v>
      </c>
      <c r="F113" s="179" t="s">
        <v>2288</v>
      </c>
      <c r="G113" s="180" t="s">
        <v>229</v>
      </c>
      <c r="H113" s="181">
        <v>2</v>
      </c>
      <c r="I113" s="182"/>
      <c r="J113" s="183">
        <f t="shared" si="10"/>
        <v>0</v>
      </c>
      <c r="K113" s="179" t="s">
        <v>19</v>
      </c>
      <c r="L113" s="42"/>
      <c r="M113" s="184" t="s">
        <v>19</v>
      </c>
      <c r="N113" s="185" t="s">
        <v>49</v>
      </c>
      <c r="O113" s="67"/>
      <c r="P113" s="186">
        <f t="shared" si="11"/>
        <v>0</v>
      </c>
      <c r="Q113" s="186">
        <v>0</v>
      </c>
      <c r="R113" s="186">
        <f t="shared" si="12"/>
        <v>0</v>
      </c>
      <c r="S113" s="186">
        <v>0</v>
      </c>
      <c r="T113" s="187">
        <f t="shared" si="13"/>
        <v>0</v>
      </c>
      <c r="U113" s="37"/>
      <c r="V113" s="37"/>
      <c r="W113" s="37"/>
      <c r="X113" s="37"/>
      <c r="Y113" s="37"/>
      <c r="Z113" s="37"/>
      <c r="AA113" s="37"/>
      <c r="AB113" s="37"/>
      <c r="AC113" s="37"/>
      <c r="AD113" s="37"/>
      <c r="AE113" s="37"/>
      <c r="AR113" s="188" t="s">
        <v>267</v>
      </c>
      <c r="AT113" s="188" t="s">
        <v>176</v>
      </c>
      <c r="AU113" s="188" t="s">
        <v>88</v>
      </c>
      <c r="AY113" s="20" t="s">
        <v>174</v>
      </c>
      <c r="BE113" s="189">
        <f t="shared" si="14"/>
        <v>0</v>
      </c>
      <c r="BF113" s="189">
        <f t="shared" si="15"/>
        <v>0</v>
      </c>
      <c r="BG113" s="189">
        <f t="shared" si="16"/>
        <v>0</v>
      </c>
      <c r="BH113" s="189">
        <f t="shared" si="17"/>
        <v>0</v>
      </c>
      <c r="BI113" s="189">
        <f t="shared" si="18"/>
        <v>0</v>
      </c>
      <c r="BJ113" s="20" t="s">
        <v>86</v>
      </c>
      <c r="BK113" s="189">
        <f t="shared" si="19"/>
        <v>0</v>
      </c>
      <c r="BL113" s="20" t="s">
        <v>267</v>
      </c>
      <c r="BM113" s="188" t="s">
        <v>2289</v>
      </c>
    </row>
    <row r="114" spans="1:65" s="2" customFormat="1" ht="16.5" customHeight="1">
      <c r="A114" s="37"/>
      <c r="B114" s="38"/>
      <c r="C114" s="177" t="s">
        <v>337</v>
      </c>
      <c r="D114" s="177" t="s">
        <v>176</v>
      </c>
      <c r="E114" s="178" t="s">
        <v>2290</v>
      </c>
      <c r="F114" s="179" t="s">
        <v>1933</v>
      </c>
      <c r="G114" s="180" t="s">
        <v>229</v>
      </c>
      <c r="H114" s="181">
        <v>1</v>
      </c>
      <c r="I114" s="182"/>
      <c r="J114" s="183">
        <f t="shared" si="10"/>
        <v>0</v>
      </c>
      <c r="K114" s="179" t="s">
        <v>19</v>
      </c>
      <c r="L114" s="42"/>
      <c r="M114" s="184" t="s">
        <v>19</v>
      </c>
      <c r="N114" s="185" t="s">
        <v>49</v>
      </c>
      <c r="O114" s="67"/>
      <c r="P114" s="186">
        <f t="shared" si="11"/>
        <v>0</v>
      </c>
      <c r="Q114" s="186">
        <v>0</v>
      </c>
      <c r="R114" s="186">
        <f t="shared" si="12"/>
        <v>0</v>
      </c>
      <c r="S114" s="186">
        <v>0</v>
      </c>
      <c r="T114" s="187">
        <f t="shared" si="13"/>
        <v>0</v>
      </c>
      <c r="U114" s="37"/>
      <c r="V114" s="37"/>
      <c r="W114" s="37"/>
      <c r="X114" s="37"/>
      <c r="Y114" s="37"/>
      <c r="Z114" s="37"/>
      <c r="AA114" s="37"/>
      <c r="AB114" s="37"/>
      <c r="AC114" s="37"/>
      <c r="AD114" s="37"/>
      <c r="AE114" s="37"/>
      <c r="AR114" s="188" t="s">
        <v>267</v>
      </c>
      <c r="AT114" s="188" t="s">
        <v>176</v>
      </c>
      <c r="AU114" s="188" t="s">
        <v>88</v>
      </c>
      <c r="AY114" s="20" t="s">
        <v>174</v>
      </c>
      <c r="BE114" s="189">
        <f t="shared" si="14"/>
        <v>0</v>
      </c>
      <c r="BF114" s="189">
        <f t="shared" si="15"/>
        <v>0</v>
      </c>
      <c r="BG114" s="189">
        <f t="shared" si="16"/>
        <v>0</v>
      </c>
      <c r="BH114" s="189">
        <f t="shared" si="17"/>
        <v>0</v>
      </c>
      <c r="BI114" s="189">
        <f t="shared" si="18"/>
        <v>0</v>
      </c>
      <c r="BJ114" s="20" t="s">
        <v>86</v>
      </c>
      <c r="BK114" s="189">
        <f t="shared" si="19"/>
        <v>0</v>
      </c>
      <c r="BL114" s="20" t="s">
        <v>267</v>
      </c>
      <c r="BM114" s="188" t="s">
        <v>2291</v>
      </c>
    </row>
    <row r="115" spans="1:65" s="2" customFormat="1" ht="16.5" customHeight="1">
      <c r="A115" s="37"/>
      <c r="B115" s="38"/>
      <c r="C115" s="177" t="s">
        <v>342</v>
      </c>
      <c r="D115" s="177" t="s">
        <v>176</v>
      </c>
      <c r="E115" s="178" t="s">
        <v>2292</v>
      </c>
      <c r="F115" s="179" t="s">
        <v>2293</v>
      </c>
      <c r="G115" s="180" t="s">
        <v>236</v>
      </c>
      <c r="H115" s="181">
        <v>110</v>
      </c>
      <c r="I115" s="182"/>
      <c r="J115" s="183">
        <f t="shared" si="10"/>
        <v>0</v>
      </c>
      <c r="K115" s="179" t="s">
        <v>19</v>
      </c>
      <c r="L115" s="42"/>
      <c r="M115" s="184" t="s">
        <v>19</v>
      </c>
      <c r="N115" s="185" t="s">
        <v>49</v>
      </c>
      <c r="O115" s="67"/>
      <c r="P115" s="186">
        <f t="shared" si="11"/>
        <v>0</v>
      </c>
      <c r="Q115" s="186">
        <v>0</v>
      </c>
      <c r="R115" s="186">
        <f t="shared" si="12"/>
        <v>0</v>
      </c>
      <c r="S115" s="186">
        <v>0</v>
      </c>
      <c r="T115" s="187">
        <f t="shared" si="13"/>
        <v>0</v>
      </c>
      <c r="U115" s="37"/>
      <c r="V115" s="37"/>
      <c r="W115" s="37"/>
      <c r="X115" s="37"/>
      <c r="Y115" s="37"/>
      <c r="Z115" s="37"/>
      <c r="AA115" s="37"/>
      <c r="AB115" s="37"/>
      <c r="AC115" s="37"/>
      <c r="AD115" s="37"/>
      <c r="AE115" s="37"/>
      <c r="AR115" s="188" t="s">
        <v>267</v>
      </c>
      <c r="AT115" s="188" t="s">
        <v>176</v>
      </c>
      <c r="AU115" s="188" t="s">
        <v>88</v>
      </c>
      <c r="AY115" s="20" t="s">
        <v>174</v>
      </c>
      <c r="BE115" s="189">
        <f t="shared" si="14"/>
        <v>0</v>
      </c>
      <c r="BF115" s="189">
        <f t="shared" si="15"/>
        <v>0</v>
      </c>
      <c r="BG115" s="189">
        <f t="shared" si="16"/>
        <v>0</v>
      </c>
      <c r="BH115" s="189">
        <f t="shared" si="17"/>
        <v>0</v>
      </c>
      <c r="BI115" s="189">
        <f t="shared" si="18"/>
        <v>0</v>
      </c>
      <c r="BJ115" s="20" t="s">
        <v>86</v>
      </c>
      <c r="BK115" s="189">
        <f t="shared" si="19"/>
        <v>0</v>
      </c>
      <c r="BL115" s="20" t="s">
        <v>267</v>
      </c>
      <c r="BM115" s="188" t="s">
        <v>2294</v>
      </c>
    </row>
    <row r="116" spans="1:65" s="2" customFormat="1" ht="16.5" customHeight="1">
      <c r="A116" s="37"/>
      <c r="B116" s="38"/>
      <c r="C116" s="177" t="s">
        <v>349</v>
      </c>
      <c r="D116" s="177" t="s">
        <v>176</v>
      </c>
      <c r="E116" s="178" t="s">
        <v>2295</v>
      </c>
      <c r="F116" s="179" t="s">
        <v>2296</v>
      </c>
      <c r="G116" s="180" t="s">
        <v>229</v>
      </c>
      <c r="H116" s="181">
        <v>6</v>
      </c>
      <c r="I116" s="182"/>
      <c r="J116" s="183">
        <f t="shared" si="10"/>
        <v>0</v>
      </c>
      <c r="K116" s="179" t="s">
        <v>19</v>
      </c>
      <c r="L116" s="42"/>
      <c r="M116" s="184" t="s">
        <v>19</v>
      </c>
      <c r="N116" s="185" t="s">
        <v>49</v>
      </c>
      <c r="O116" s="67"/>
      <c r="P116" s="186">
        <f t="shared" si="11"/>
        <v>0</v>
      </c>
      <c r="Q116" s="186">
        <v>0</v>
      </c>
      <c r="R116" s="186">
        <f t="shared" si="12"/>
        <v>0</v>
      </c>
      <c r="S116" s="186">
        <v>0</v>
      </c>
      <c r="T116" s="187">
        <f t="shared" si="13"/>
        <v>0</v>
      </c>
      <c r="U116" s="37"/>
      <c r="V116" s="37"/>
      <c r="W116" s="37"/>
      <c r="X116" s="37"/>
      <c r="Y116" s="37"/>
      <c r="Z116" s="37"/>
      <c r="AA116" s="37"/>
      <c r="AB116" s="37"/>
      <c r="AC116" s="37"/>
      <c r="AD116" s="37"/>
      <c r="AE116" s="37"/>
      <c r="AR116" s="188" t="s">
        <v>267</v>
      </c>
      <c r="AT116" s="188" t="s">
        <v>176</v>
      </c>
      <c r="AU116" s="188" t="s">
        <v>88</v>
      </c>
      <c r="AY116" s="20" t="s">
        <v>174</v>
      </c>
      <c r="BE116" s="189">
        <f t="shared" si="14"/>
        <v>0</v>
      </c>
      <c r="BF116" s="189">
        <f t="shared" si="15"/>
        <v>0</v>
      </c>
      <c r="BG116" s="189">
        <f t="shared" si="16"/>
        <v>0</v>
      </c>
      <c r="BH116" s="189">
        <f t="shared" si="17"/>
        <v>0</v>
      </c>
      <c r="BI116" s="189">
        <f t="shared" si="18"/>
        <v>0</v>
      </c>
      <c r="BJ116" s="20" t="s">
        <v>86</v>
      </c>
      <c r="BK116" s="189">
        <f t="shared" si="19"/>
        <v>0</v>
      </c>
      <c r="BL116" s="20" t="s">
        <v>267</v>
      </c>
      <c r="BM116" s="188" t="s">
        <v>2297</v>
      </c>
    </row>
    <row r="117" spans="1:65" s="2" customFormat="1" ht="24.15" customHeight="1">
      <c r="A117" s="37"/>
      <c r="B117" s="38"/>
      <c r="C117" s="177" t="s">
        <v>355</v>
      </c>
      <c r="D117" s="177" t="s">
        <v>176</v>
      </c>
      <c r="E117" s="178" t="s">
        <v>2298</v>
      </c>
      <c r="F117" s="179" t="s">
        <v>2299</v>
      </c>
      <c r="G117" s="180" t="s">
        <v>229</v>
      </c>
      <c r="H117" s="181">
        <v>2</v>
      </c>
      <c r="I117" s="182"/>
      <c r="J117" s="183">
        <f t="shared" si="10"/>
        <v>0</v>
      </c>
      <c r="K117" s="179" t="s">
        <v>19</v>
      </c>
      <c r="L117" s="42"/>
      <c r="M117" s="184" t="s">
        <v>19</v>
      </c>
      <c r="N117" s="185" t="s">
        <v>49</v>
      </c>
      <c r="O117" s="67"/>
      <c r="P117" s="186">
        <f t="shared" si="11"/>
        <v>0</v>
      </c>
      <c r="Q117" s="186">
        <v>0</v>
      </c>
      <c r="R117" s="186">
        <f t="shared" si="12"/>
        <v>0</v>
      </c>
      <c r="S117" s="186">
        <v>0</v>
      </c>
      <c r="T117" s="187">
        <f t="shared" si="13"/>
        <v>0</v>
      </c>
      <c r="U117" s="37"/>
      <c r="V117" s="37"/>
      <c r="W117" s="37"/>
      <c r="X117" s="37"/>
      <c r="Y117" s="37"/>
      <c r="Z117" s="37"/>
      <c r="AA117" s="37"/>
      <c r="AB117" s="37"/>
      <c r="AC117" s="37"/>
      <c r="AD117" s="37"/>
      <c r="AE117" s="37"/>
      <c r="AR117" s="188" t="s">
        <v>267</v>
      </c>
      <c r="AT117" s="188" t="s">
        <v>176</v>
      </c>
      <c r="AU117" s="188" t="s">
        <v>88</v>
      </c>
      <c r="AY117" s="20" t="s">
        <v>174</v>
      </c>
      <c r="BE117" s="189">
        <f t="shared" si="14"/>
        <v>0</v>
      </c>
      <c r="BF117" s="189">
        <f t="shared" si="15"/>
        <v>0</v>
      </c>
      <c r="BG117" s="189">
        <f t="shared" si="16"/>
        <v>0</v>
      </c>
      <c r="BH117" s="189">
        <f t="shared" si="17"/>
        <v>0</v>
      </c>
      <c r="BI117" s="189">
        <f t="shared" si="18"/>
        <v>0</v>
      </c>
      <c r="BJ117" s="20" t="s">
        <v>86</v>
      </c>
      <c r="BK117" s="189">
        <f t="shared" si="19"/>
        <v>0</v>
      </c>
      <c r="BL117" s="20" t="s">
        <v>267</v>
      </c>
      <c r="BM117" s="188" t="s">
        <v>2300</v>
      </c>
    </row>
    <row r="118" spans="1:65" s="2" customFormat="1" ht="16.5" customHeight="1">
      <c r="A118" s="37"/>
      <c r="B118" s="38"/>
      <c r="C118" s="177" t="s">
        <v>363</v>
      </c>
      <c r="D118" s="177" t="s">
        <v>176</v>
      </c>
      <c r="E118" s="178" t="s">
        <v>2301</v>
      </c>
      <c r="F118" s="179" t="s">
        <v>2302</v>
      </c>
      <c r="G118" s="180" t="s">
        <v>229</v>
      </c>
      <c r="H118" s="181">
        <v>1</v>
      </c>
      <c r="I118" s="182"/>
      <c r="J118" s="183">
        <f t="shared" si="10"/>
        <v>0</v>
      </c>
      <c r="K118" s="179" t="s">
        <v>19</v>
      </c>
      <c r="L118" s="42"/>
      <c r="M118" s="257" t="s">
        <v>19</v>
      </c>
      <c r="N118" s="258" t="s">
        <v>49</v>
      </c>
      <c r="O118" s="255"/>
      <c r="P118" s="259">
        <f t="shared" si="11"/>
        <v>0</v>
      </c>
      <c r="Q118" s="259">
        <v>0</v>
      </c>
      <c r="R118" s="259">
        <f t="shared" si="12"/>
        <v>0</v>
      </c>
      <c r="S118" s="259">
        <v>0</v>
      </c>
      <c r="T118" s="260">
        <f t="shared" si="13"/>
        <v>0</v>
      </c>
      <c r="U118" s="37"/>
      <c r="V118" s="37"/>
      <c r="W118" s="37"/>
      <c r="X118" s="37"/>
      <c r="Y118" s="37"/>
      <c r="Z118" s="37"/>
      <c r="AA118" s="37"/>
      <c r="AB118" s="37"/>
      <c r="AC118" s="37"/>
      <c r="AD118" s="37"/>
      <c r="AE118" s="37"/>
      <c r="AR118" s="188" t="s">
        <v>267</v>
      </c>
      <c r="AT118" s="188" t="s">
        <v>176</v>
      </c>
      <c r="AU118" s="188" t="s">
        <v>88</v>
      </c>
      <c r="AY118" s="20" t="s">
        <v>174</v>
      </c>
      <c r="BE118" s="189">
        <f t="shared" si="14"/>
        <v>0</v>
      </c>
      <c r="BF118" s="189">
        <f t="shared" si="15"/>
        <v>0</v>
      </c>
      <c r="BG118" s="189">
        <f t="shared" si="16"/>
        <v>0</v>
      </c>
      <c r="BH118" s="189">
        <f t="shared" si="17"/>
        <v>0</v>
      </c>
      <c r="BI118" s="189">
        <f t="shared" si="18"/>
        <v>0</v>
      </c>
      <c r="BJ118" s="20" t="s">
        <v>86</v>
      </c>
      <c r="BK118" s="189">
        <f t="shared" si="19"/>
        <v>0</v>
      </c>
      <c r="BL118" s="20" t="s">
        <v>267</v>
      </c>
      <c r="BM118" s="188" t="s">
        <v>2303</v>
      </c>
    </row>
    <row r="119" spans="1:65" s="2" customFormat="1" ht="6.9" customHeight="1">
      <c r="A119" s="37"/>
      <c r="B119" s="50"/>
      <c r="C119" s="51"/>
      <c r="D119" s="51"/>
      <c r="E119" s="51"/>
      <c r="F119" s="51"/>
      <c r="G119" s="51"/>
      <c r="H119" s="51"/>
      <c r="I119" s="51"/>
      <c r="J119" s="51"/>
      <c r="K119" s="51"/>
      <c r="L119" s="42"/>
      <c r="M119" s="37"/>
      <c r="O119" s="37"/>
      <c r="P119" s="37"/>
      <c r="Q119" s="37"/>
      <c r="R119" s="37"/>
      <c r="S119" s="37"/>
      <c r="T119" s="37"/>
      <c r="U119" s="37"/>
      <c r="V119" s="37"/>
      <c r="W119" s="37"/>
      <c r="X119" s="37"/>
      <c r="Y119" s="37"/>
      <c r="Z119" s="37"/>
      <c r="AA119" s="37"/>
      <c r="AB119" s="37"/>
      <c r="AC119" s="37"/>
      <c r="AD119" s="37"/>
      <c r="AE119" s="37"/>
    </row>
  </sheetData>
  <sheetProtection algorithmName="SHA-512" hashValue="XLB6eg9wvRbZop7LPSoLdxc2v4Fbd7tbOkW9stDuWJtc0t1alEIrF99Ka8eOEIWK7R0t/FdkPr4VPBcyGUbDHg==" saltValue="hQi4niiDch5PrY0mBLldjheFR/VmFlrSUJXsrF0mynpnVFHYIlIKDen5476QCqldl2TTSG+QpwXGzQJ/od0ZRg==" spinCount="100000" sheet="1" objects="1" scenarios="1" formatColumns="0" formatRows="0" autoFilter="0"/>
  <autoFilter ref="C81:K118" xr:uid="{00000000-0009-0000-0000-000007000000}"/>
  <mergeCells count="9">
    <mergeCell ref="E50:H50"/>
    <mergeCell ref="E72:H72"/>
    <mergeCell ref="E74:H74"/>
    <mergeCell ref="L2:V2"/>
    <mergeCell ref="E7:H7"/>
    <mergeCell ref="E9:H9"/>
    <mergeCell ref="E18:H18"/>
    <mergeCell ref="E27:H27"/>
    <mergeCell ref="E48:H48"/>
  </mergeCells>
  <printOptions horizontalCentered="1"/>
  <pageMargins left="0.7" right="0.7" top="0.75" bottom="0.75" header="0.3" footer="0.3"/>
  <pageSetup paperSize="9" scale="70" fitToHeight="100" orientation="portrait" r:id="rId1"/>
  <headerFooter>
    <oddFooter>&amp;CStrana &amp;P z &amp;N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2:BM102"/>
  <sheetViews>
    <sheetView showGridLines="0" workbookViewId="0"/>
  </sheetViews>
  <sheetFormatPr defaultRowHeight="10.199999999999999"/>
  <cols>
    <col min="1" max="1" width="8.28515625" style="1" customWidth="1"/>
    <col min="2" max="2" width="1.140625" style="1" customWidth="1"/>
    <col min="3" max="3" width="4.140625" style="1" customWidth="1"/>
    <col min="4" max="4" width="4.28515625" style="1" customWidth="1"/>
    <col min="5" max="5" width="17.140625" style="1" customWidth="1"/>
    <col min="6" max="6" width="50.85546875" style="1" customWidth="1"/>
    <col min="7" max="7" width="7.42578125" style="1" customWidth="1"/>
    <col min="8" max="8" width="14" style="1" customWidth="1"/>
    <col min="9" max="9" width="15.85546875" style="1" customWidth="1"/>
    <col min="10" max="11" width="22.28515625" style="1" customWidth="1"/>
    <col min="12" max="12" width="9.28515625" style="1" customWidth="1"/>
    <col min="13" max="13" width="10.85546875" style="1" hidden="1" customWidth="1"/>
    <col min="14" max="14" width="9.28515625" style="1" hidden="1"/>
    <col min="15" max="20" width="14.140625" style="1" hidden="1" customWidth="1"/>
    <col min="21" max="21" width="16.28515625" style="1" hidden="1" customWidth="1"/>
    <col min="22" max="22" width="12.28515625" style="1" customWidth="1"/>
    <col min="23" max="23" width="16.28515625" style="1" customWidth="1"/>
    <col min="24" max="24" width="12.28515625" style="1" customWidth="1"/>
    <col min="25" max="25" width="15" style="1" customWidth="1"/>
    <col min="26" max="26" width="11" style="1" customWidth="1"/>
    <col min="27" max="27" width="15" style="1" customWidth="1"/>
    <col min="28" max="28" width="16.28515625" style="1" customWidth="1"/>
    <col min="29" max="29" width="11" style="1" customWidth="1"/>
    <col min="30" max="30" width="15" style="1" customWidth="1"/>
    <col min="31" max="31" width="16.28515625" style="1" customWidth="1"/>
    <col min="44" max="65" width="9.28515625" style="1" hidden="1"/>
  </cols>
  <sheetData>
    <row r="2" spans="1:46" s="1" customFormat="1" ht="36.9" customHeight="1">
      <c r="L2" s="362"/>
      <c r="M2" s="362"/>
      <c r="N2" s="362"/>
      <c r="O2" s="362"/>
      <c r="P2" s="362"/>
      <c r="Q2" s="362"/>
      <c r="R2" s="362"/>
      <c r="S2" s="362"/>
      <c r="T2" s="362"/>
      <c r="U2" s="362"/>
      <c r="V2" s="362"/>
      <c r="AT2" s="20" t="s">
        <v>108</v>
      </c>
    </row>
    <row r="3" spans="1:46" s="1" customFormat="1" ht="6.9" customHeight="1">
      <c r="B3" s="105"/>
      <c r="C3" s="106"/>
      <c r="D3" s="106"/>
      <c r="E3" s="106"/>
      <c r="F3" s="106"/>
      <c r="G3" s="106"/>
      <c r="H3" s="106"/>
      <c r="I3" s="106"/>
      <c r="J3" s="106"/>
      <c r="K3" s="106"/>
      <c r="L3" s="23"/>
      <c r="AT3" s="20" t="s">
        <v>88</v>
      </c>
    </row>
    <row r="4" spans="1:46" s="1" customFormat="1" ht="24.9" customHeight="1">
      <c r="B4" s="23"/>
      <c r="D4" s="107" t="s">
        <v>116</v>
      </c>
      <c r="L4" s="23"/>
      <c r="M4" s="108" t="s">
        <v>10</v>
      </c>
      <c r="AT4" s="20" t="s">
        <v>4</v>
      </c>
    </row>
    <row r="5" spans="1:46" s="1" customFormat="1" ht="6.9" customHeight="1">
      <c r="B5" s="23"/>
      <c r="L5" s="23"/>
    </row>
    <row r="6" spans="1:46" s="1" customFormat="1" ht="12" customHeight="1">
      <c r="B6" s="23"/>
      <c r="D6" s="109" t="s">
        <v>16</v>
      </c>
      <c r="L6" s="23"/>
    </row>
    <row r="7" spans="1:46" s="1" customFormat="1" ht="26.25" customHeight="1">
      <c r="B7" s="23"/>
      <c r="E7" s="405" t="str">
        <f>'Rekapitulace stavby'!K6</f>
        <v>STAVEBNÍ ÚPRAVY A PŘÍSTAVBA ČÁSTI OBJEKTU ZŠ V. HAVLA, PODĚBRADY</v>
      </c>
      <c r="F7" s="406"/>
      <c r="G7" s="406"/>
      <c r="H7" s="406"/>
      <c r="L7" s="23"/>
    </row>
    <row r="8" spans="1:46" s="2" customFormat="1" ht="12" customHeight="1">
      <c r="A8" s="37"/>
      <c r="B8" s="42"/>
      <c r="C8" s="37"/>
      <c r="D8" s="109" t="s">
        <v>129</v>
      </c>
      <c r="E8" s="37"/>
      <c r="F8" s="37"/>
      <c r="G8" s="37"/>
      <c r="H8" s="37"/>
      <c r="I8" s="37"/>
      <c r="J8" s="37"/>
      <c r="K8" s="37"/>
      <c r="L8" s="110"/>
      <c r="S8" s="37"/>
      <c r="T8" s="37"/>
      <c r="U8" s="37"/>
      <c r="V8" s="37"/>
      <c r="W8" s="37"/>
      <c r="X8" s="37"/>
      <c r="Y8" s="37"/>
      <c r="Z8" s="37"/>
      <c r="AA8" s="37"/>
      <c r="AB8" s="37"/>
      <c r="AC8" s="37"/>
      <c r="AD8" s="37"/>
      <c r="AE8" s="37"/>
    </row>
    <row r="9" spans="1:46" s="2" customFormat="1" ht="16.5" customHeight="1">
      <c r="A9" s="37"/>
      <c r="B9" s="42"/>
      <c r="C9" s="37"/>
      <c r="D9" s="37"/>
      <c r="E9" s="407" t="s">
        <v>2304</v>
      </c>
      <c r="F9" s="408"/>
      <c r="G9" s="408"/>
      <c r="H9" s="408"/>
      <c r="I9" s="37"/>
      <c r="J9" s="37"/>
      <c r="K9" s="37"/>
      <c r="L9" s="110"/>
      <c r="S9" s="37"/>
      <c r="T9" s="37"/>
      <c r="U9" s="37"/>
      <c r="V9" s="37"/>
      <c r="W9" s="37"/>
      <c r="X9" s="37"/>
      <c r="Y9" s="37"/>
      <c r="Z9" s="37"/>
      <c r="AA9" s="37"/>
      <c r="AB9" s="37"/>
      <c r="AC9" s="37"/>
      <c r="AD9" s="37"/>
      <c r="AE9" s="37"/>
    </row>
    <row r="10" spans="1:46" s="2" customFormat="1">
      <c r="A10" s="37"/>
      <c r="B10" s="42"/>
      <c r="C10" s="37"/>
      <c r="D10" s="37"/>
      <c r="E10" s="37"/>
      <c r="F10" s="37"/>
      <c r="G10" s="37"/>
      <c r="H10" s="37"/>
      <c r="I10" s="37"/>
      <c r="J10" s="37"/>
      <c r="K10" s="37"/>
      <c r="L10" s="110"/>
      <c r="S10" s="37"/>
      <c r="T10" s="37"/>
      <c r="U10" s="37"/>
      <c r="V10" s="37"/>
      <c r="W10" s="37"/>
      <c r="X10" s="37"/>
      <c r="Y10" s="37"/>
      <c r="Z10" s="37"/>
      <c r="AA10" s="37"/>
      <c r="AB10" s="37"/>
      <c r="AC10" s="37"/>
      <c r="AD10" s="37"/>
      <c r="AE10" s="37"/>
    </row>
    <row r="11" spans="1:46" s="2" customFormat="1" ht="12" customHeight="1">
      <c r="A11" s="37"/>
      <c r="B11" s="42"/>
      <c r="C11" s="37"/>
      <c r="D11" s="109" t="s">
        <v>18</v>
      </c>
      <c r="E11" s="37"/>
      <c r="F11" s="111" t="s">
        <v>19</v>
      </c>
      <c r="G11" s="37"/>
      <c r="H11" s="37"/>
      <c r="I11" s="109" t="s">
        <v>20</v>
      </c>
      <c r="J11" s="111" t="s">
        <v>19</v>
      </c>
      <c r="K11" s="37"/>
      <c r="L11" s="110"/>
      <c r="S11" s="37"/>
      <c r="T11" s="37"/>
      <c r="U11" s="37"/>
      <c r="V11" s="37"/>
      <c r="W11" s="37"/>
      <c r="X11" s="37"/>
      <c r="Y11" s="37"/>
      <c r="Z11" s="37"/>
      <c r="AA11" s="37"/>
      <c r="AB11" s="37"/>
      <c r="AC11" s="37"/>
      <c r="AD11" s="37"/>
      <c r="AE11" s="37"/>
    </row>
    <row r="12" spans="1:46" s="2" customFormat="1" ht="12" customHeight="1">
      <c r="A12" s="37"/>
      <c r="B12" s="42"/>
      <c r="C12" s="37"/>
      <c r="D12" s="109" t="s">
        <v>21</v>
      </c>
      <c r="E12" s="37"/>
      <c r="F12" s="111" t="s">
        <v>22</v>
      </c>
      <c r="G12" s="37"/>
      <c r="H12" s="37"/>
      <c r="I12" s="109" t="s">
        <v>23</v>
      </c>
      <c r="J12" s="112" t="str">
        <f>'Rekapitulace stavby'!AN8</f>
        <v>24. 7. 2026</v>
      </c>
      <c r="K12" s="37"/>
      <c r="L12" s="110"/>
      <c r="S12" s="37"/>
      <c r="T12" s="37"/>
      <c r="U12" s="37"/>
      <c r="V12" s="37"/>
      <c r="W12" s="37"/>
      <c r="X12" s="37"/>
      <c r="Y12" s="37"/>
      <c r="Z12" s="37"/>
      <c r="AA12" s="37"/>
      <c r="AB12" s="37"/>
      <c r="AC12" s="37"/>
      <c r="AD12" s="37"/>
      <c r="AE12" s="37"/>
    </row>
    <row r="13" spans="1:46" s="2" customFormat="1" ht="10.8" customHeight="1">
      <c r="A13" s="37"/>
      <c r="B13" s="42"/>
      <c r="C13" s="37"/>
      <c r="D13" s="37"/>
      <c r="E13" s="37"/>
      <c r="F13" s="37"/>
      <c r="G13" s="37"/>
      <c r="H13" s="37"/>
      <c r="I13" s="37"/>
      <c r="J13" s="37"/>
      <c r="K13" s="37"/>
      <c r="L13" s="110"/>
      <c r="S13" s="37"/>
      <c r="T13" s="37"/>
      <c r="U13" s="37"/>
      <c r="V13" s="37"/>
      <c r="W13" s="37"/>
      <c r="X13" s="37"/>
      <c r="Y13" s="37"/>
      <c r="Z13" s="37"/>
      <c r="AA13" s="37"/>
      <c r="AB13" s="37"/>
      <c r="AC13" s="37"/>
      <c r="AD13" s="37"/>
      <c r="AE13" s="37"/>
    </row>
    <row r="14" spans="1:46" s="2" customFormat="1" ht="12" customHeight="1">
      <c r="A14" s="37"/>
      <c r="B14" s="42"/>
      <c r="C14" s="37"/>
      <c r="D14" s="109" t="s">
        <v>25</v>
      </c>
      <c r="E14" s="37"/>
      <c r="F14" s="37"/>
      <c r="G14" s="37"/>
      <c r="H14" s="37"/>
      <c r="I14" s="109" t="s">
        <v>26</v>
      </c>
      <c r="J14" s="111" t="s">
        <v>27</v>
      </c>
      <c r="K14" s="37"/>
      <c r="L14" s="110"/>
      <c r="S14" s="37"/>
      <c r="T14" s="37"/>
      <c r="U14" s="37"/>
      <c r="V14" s="37"/>
      <c r="W14" s="37"/>
      <c r="X14" s="37"/>
      <c r="Y14" s="37"/>
      <c r="Z14" s="37"/>
      <c r="AA14" s="37"/>
      <c r="AB14" s="37"/>
      <c r="AC14" s="37"/>
      <c r="AD14" s="37"/>
      <c r="AE14" s="37"/>
    </row>
    <row r="15" spans="1:46" s="2" customFormat="1" ht="18" customHeight="1">
      <c r="A15" s="37"/>
      <c r="B15" s="42"/>
      <c r="C15" s="37"/>
      <c r="D15" s="37"/>
      <c r="E15" s="111" t="s">
        <v>28</v>
      </c>
      <c r="F15" s="37"/>
      <c r="G15" s="37"/>
      <c r="H15" s="37"/>
      <c r="I15" s="109" t="s">
        <v>29</v>
      </c>
      <c r="J15" s="111" t="s">
        <v>30</v>
      </c>
      <c r="K15" s="37"/>
      <c r="L15" s="110"/>
      <c r="S15" s="37"/>
      <c r="T15" s="37"/>
      <c r="U15" s="37"/>
      <c r="V15" s="37"/>
      <c r="W15" s="37"/>
      <c r="X15" s="37"/>
      <c r="Y15" s="37"/>
      <c r="Z15" s="37"/>
      <c r="AA15" s="37"/>
      <c r="AB15" s="37"/>
      <c r="AC15" s="37"/>
      <c r="AD15" s="37"/>
      <c r="AE15" s="37"/>
    </row>
    <row r="16" spans="1:46" s="2" customFormat="1" ht="6.9" customHeight="1">
      <c r="A16" s="37"/>
      <c r="B16" s="42"/>
      <c r="C16" s="37"/>
      <c r="D16" s="37"/>
      <c r="E16" s="37"/>
      <c r="F16" s="37"/>
      <c r="G16" s="37"/>
      <c r="H16" s="37"/>
      <c r="I16" s="37"/>
      <c r="J16" s="37"/>
      <c r="K16" s="37"/>
      <c r="L16" s="110"/>
      <c r="S16" s="37"/>
      <c r="T16" s="37"/>
      <c r="U16" s="37"/>
      <c r="V16" s="37"/>
      <c r="W16" s="37"/>
      <c r="X16" s="37"/>
      <c r="Y16" s="37"/>
      <c r="Z16" s="37"/>
      <c r="AA16" s="37"/>
      <c r="AB16" s="37"/>
      <c r="AC16" s="37"/>
      <c r="AD16" s="37"/>
      <c r="AE16" s="37"/>
    </row>
    <row r="17" spans="1:31" s="2" customFormat="1" ht="12" customHeight="1">
      <c r="A17" s="37"/>
      <c r="B17" s="42"/>
      <c r="C17" s="37"/>
      <c r="D17" s="109" t="s">
        <v>31</v>
      </c>
      <c r="E17" s="37"/>
      <c r="F17" s="37"/>
      <c r="G17" s="37"/>
      <c r="H17" s="37"/>
      <c r="I17" s="109" t="s">
        <v>26</v>
      </c>
      <c r="J17" s="33" t="str">
        <f>'Rekapitulace stavby'!AN13</f>
        <v>Vyplň údaj</v>
      </c>
      <c r="K17" s="37"/>
      <c r="L17" s="110"/>
      <c r="S17" s="37"/>
      <c r="T17" s="37"/>
      <c r="U17" s="37"/>
      <c r="V17" s="37"/>
      <c r="W17" s="37"/>
      <c r="X17" s="37"/>
      <c r="Y17" s="37"/>
      <c r="Z17" s="37"/>
      <c r="AA17" s="37"/>
      <c r="AB17" s="37"/>
      <c r="AC17" s="37"/>
      <c r="AD17" s="37"/>
      <c r="AE17" s="37"/>
    </row>
    <row r="18" spans="1:31" s="2" customFormat="1" ht="18" customHeight="1">
      <c r="A18" s="37"/>
      <c r="B18" s="42"/>
      <c r="C18" s="37"/>
      <c r="D18" s="37"/>
      <c r="E18" s="409" t="str">
        <f>'Rekapitulace stavby'!E14</f>
        <v>Vyplň údaj</v>
      </c>
      <c r="F18" s="410"/>
      <c r="G18" s="410"/>
      <c r="H18" s="410"/>
      <c r="I18" s="109" t="s">
        <v>29</v>
      </c>
      <c r="J18" s="33" t="str">
        <f>'Rekapitulace stavby'!AN14</f>
        <v>Vyplň údaj</v>
      </c>
      <c r="K18" s="37"/>
      <c r="L18" s="110"/>
      <c r="S18" s="37"/>
      <c r="T18" s="37"/>
      <c r="U18" s="37"/>
      <c r="V18" s="37"/>
      <c r="W18" s="37"/>
      <c r="X18" s="37"/>
      <c r="Y18" s="37"/>
      <c r="Z18" s="37"/>
      <c r="AA18" s="37"/>
      <c r="AB18" s="37"/>
      <c r="AC18" s="37"/>
      <c r="AD18" s="37"/>
      <c r="AE18" s="37"/>
    </row>
    <row r="19" spans="1:31" s="2" customFormat="1" ht="6.9" customHeight="1">
      <c r="A19" s="37"/>
      <c r="B19" s="42"/>
      <c r="C19" s="37"/>
      <c r="D19" s="37"/>
      <c r="E19" s="37"/>
      <c r="F19" s="37"/>
      <c r="G19" s="37"/>
      <c r="H19" s="37"/>
      <c r="I19" s="37"/>
      <c r="J19" s="37"/>
      <c r="K19" s="37"/>
      <c r="L19" s="110"/>
      <c r="S19" s="37"/>
      <c r="T19" s="37"/>
      <c r="U19" s="37"/>
      <c r="V19" s="37"/>
      <c r="W19" s="37"/>
      <c r="X19" s="37"/>
      <c r="Y19" s="37"/>
      <c r="Z19" s="37"/>
      <c r="AA19" s="37"/>
      <c r="AB19" s="37"/>
      <c r="AC19" s="37"/>
      <c r="AD19" s="37"/>
      <c r="AE19" s="37"/>
    </row>
    <row r="20" spans="1:31" s="2" customFormat="1" ht="12" customHeight="1">
      <c r="A20" s="37"/>
      <c r="B20" s="42"/>
      <c r="C20" s="37"/>
      <c r="D20" s="109" t="s">
        <v>33</v>
      </c>
      <c r="E20" s="37"/>
      <c r="F20" s="37"/>
      <c r="G20" s="37"/>
      <c r="H20" s="37"/>
      <c r="I20" s="109" t="s">
        <v>26</v>
      </c>
      <c r="J20" s="111" t="s">
        <v>34</v>
      </c>
      <c r="K20" s="37"/>
      <c r="L20" s="110"/>
      <c r="S20" s="37"/>
      <c r="T20" s="37"/>
      <c r="U20" s="37"/>
      <c r="V20" s="37"/>
      <c r="W20" s="37"/>
      <c r="X20" s="37"/>
      <c r="Y20" s="37"/>
      <c r="Z20" s="37"/>
      <c r="AA20" s="37"/>
      <c r="AB20" s="37"/>
      <c r="AC20" s="37"/>
      <c r="AD20" s="37"/>
      <c r="AE20" s="37"/>
    </row>
    <row r="21" spans="1:31" s="2" customFormat="1" ht="18" customHeight="1">
      <c r="A21" s="37"/>
      <c r="B21" s="42"/>
      <c r="C21" s="37"/>
      <c r="D21" s="37"/>
      <c r="E21" s="111" t="s">
        <v>36</v>
      </c>
      <c r="F21" s="37"/>
      <c r="G21" s="37"/>
      <c r="H21" s="37"/>
      <c r="I21" s="109" t="s">
        <v>29</v>
      </c>
      <c r="J21" s="111" t="s">
        <v>37</v>
      </c>
      <c r="K21" s="37"/>
      <c r="L21" s="110"/>
      <c r="S21" s="37"/>
      <c r="T21" s="37"/>
      <c r="U21" s="37"/>
      <c r="V21" s="37"/>
      <c r="W21" s="37"/>
      <c r="X21" s="37"/>
      <c r="Y21" s="37"/>
      <c r="Z21" s="37"/>
      <c r="AA21" s="37"/>
      <c r="AB21" s="37"/>
      <c r="AC21" s="37"/>
      <c r="AD21" s="37"/>
      <c r="AE21" s="37"/>
    </row>
    <row r="22" spans="1:31" s="2" customFormat="1" ht="6.9" customHeight="1">
      <c r="A22" s="37"/>
      <c r="B22" s="42"/>
      <c r="C22" s="37"/>
      <c r="D22" s="37"/>
      <c r="E22" s="37"/>
      <c r="F22" s="37"/>
      <c r="G22" s="37"/>
      <c r="H22" s="37"/>
      <c r="I22" s="37"/>
      <c r="J22" s="37"/>
      <c r="K22" s="37"/>
      <c r="L22" s="110"/>
      <c r="S22" s="37"/>
      <c r="T22" s="37"/>
      <c r="U22" s="37"/>
      <c r="V22" s="37"/>
      <c r="W22" s="37"/>
      <c r="X22" s="37"/>
      <c r="Y22" s="37"/>
      <c r="Z22" s="37"/>
      <c r="AA22" s="37"/>
      <c r="AB22" s="37"/>
      <c r="AC22" s="37"/>
      <c r="AD22" s="37"/>
      <c r="AE22" s="37"/>
    </row>
    <row r="23" spans="1:31" s="2" customFormat="1" ht="12" customHeight="1">
      <c r="A23" s="37"/>
      <c r="B23" s="42"/>
      <c r="C23" s="37"/>
      <c r="D23" s="109" t="s">
        <v>38</v>
      </c>
      <c r="E23" s="37"/>
      <c r="F23" s="37"/>
      <c r="G23" s="37"/>
      <c r="H23" s="37"/>
      <c r="I23" s="109" t="s">
        <v>26</v>
      </c>
      <c r="J23" s="111" t="s">
        <v>39</v>
      </c>
      <c r="K23" s="37"/>
      <c r="L23" s="110"/>
      <c r="S23" s="37"/>
      <c r="T23" s="37"/>
      <c r="U23" s="37"/>
      <c r="V23" s="37"/>
      <c r="W23" s="37"/>
      <c r="X23" s="37"/>
      <c r="Y23" s="37"/>
      <c r="Z23" s="37"/>
      <c r="AA23" s="37"/>
      <c r="AB23" s="37"/>
      <c r="AC23" s="37"/>
      <c r="AD23" s="37"/>
      <c r="AE23" s="37"/>
    </row>
    <row r="24" spans="1:31" s="2" customFormat="1" ht="18" customHeight="1">
      <c r="A24" s="37"/>
      <c r="B24" s="42"/>
      <c r="C24" s="37"/>
      <c r="D24" s="37"/>
      <c r="E24" s="111" t="s">
        <v>40</v>
      </c>
      <c r="F24" s="37"/>
      <c r="G24" s="37"/>
      <c r="H24" s="37"/>
      <c r="I24" s="109" t="s">
        <v>29</v>
      </c>
      <c r="J24" s="111" t="s">
        <v>41</v>
      </c>
      <c r="K24" s="37"/>
      <c r="L24" s="110"/>
      <c r="S24" s="37"/>
      <c r="T24" s="37"/>
      <c r="U24" s="37"/>
      <c r="V24" s="37"/>
      <c r="W24" s="37"/>
      <c r="X24" s="37"/>
      <c r="Y24" s="37"/>
      <c r="Z24" s="37"/>
      <c r="AA24" s="37"/>
      <c r="AB24" s="37"/>
      <c r="AC24" s="37"/>
      <c r="AD24" s="37"/>
      <c r="AE24" s="37"/>
    </row>
    <row r="25" spans="1:31" s="2" customFormat="1" ht="6.9" customHeight="1">
      <c r="A25" s="37"/>
      <c r="B25" s="42"/>
      <c r="C25" s="37"/>
      <c r="D25" s="37"/>
      <c r="E25" s="37"/>
      <c r="F25" s="37"/>
      <c r="G25" s="37"/>
      <c r="H25" s="37"/>
      <c r="I25" s="37"/>
      <c r="J25" s="37"/>
      <c r="K25" s="37"/>
      <c r="L25" s="110"/>
      <c r="S25" s="37"/>
      <c r="T25" s="37"/>
      <c r="U25" s="37"/>
      <c r="V25" s="37"/>
      <c r="W25" s="37"/>
      <c r="X25" s="37"/>
      <c r="Y25" s="37"/>
      <c r="Z25" s="37"/>
      <c r="AA25" s="37"/>
      <c r="AB25" s="37"/>
      <c r="AC25" s="37"/>
      <c r="AD25" s="37"/>
      <c r="AE25" s="37"/>
    </row>
    <row r="26" spans="1:31" s="2" customFormat="1" ht="12" customHeight="1">
      <c r="A26" s="37"/>
      <c r="B26" s="42"/>
      <c r="C26" s="37"/>
      <c r="D26" s="109" t="s">
        <v>42</v>
      </c>
      <c r="E26" s="37"/>
      <c r="F26" s="37"/>
      <c r="G26" s="37"/>
      <c r="H26" s="37"/>
      <c r="I26" s="37"/>
      <c r="J26" s="37"/>
      <c r="K26" s="37"/>
      <c r="L26" s="110"/>
      <c r="S26" s="37"/>
      <c r="T26" s="37"/>
      <c r="U26" s="37"/>
      <c r="V26" s="37"/>
      <c r="W26" s="37"/>
      <c r="X26" s="37"/>
      <c r="Y26" s="37"/>
      <c r="Z26" s="37"/>
      <c r="AA26" s="37"/>
      <c r="AB26" s="37"/>
      <c r="AC26" s="37"/>
      <c r="AD26" s="37"/>
      <c r="AE26" s="37"/>
    </row>
    <row r="27" spans="1:31" s="8" customFormat="1" ht="71.25" customHeight="1">
      <c r="A27" s="113"/>
      <c r="B27" s="114"/>
      <c r="C27" s="113"/>
      <c r="D27" s="113"/>
      <c r="E27" s="411" t="s">
        <v>43</v>
      </c>
      <c r="F27" s="411"/>
      <c r="G27" s="411"/>
      <c r="H27" s="411"/>
      <c r="I27" s="113"/>
      <c r="J27" s="113"/>
      <c r="K27" s="113"/>
      <c r="L27" s="115"/>
      <c r="S27" s="113"/>
      <c r="T27" s="113"/>
      <c r="U27" s="113"/>
      <c r="V27" s="113"/>
      <c r="W27" s="113"/>
      <c r="X27" s="113"/>
      <c r="Y27" s="113"/>
      <c r="Z27" s="113"/>
      <c r="AA27" s="113"/>
      <c r="AB27" s="113"/>
      <c r="AC27" s="113"/>
      <c r="AD27" s="113"/>
      <c r="AE27" s="113"/>
    </row>
    <row r="28" spans="1:31" s="2" customFormat="1" ht="6.9" customHeight="1">
      <c r="A28" s="37"/>
      <c r="B28" s="42"/>
      <c r="C28" s="37"/>
      <c r="D28" s="37"/>
      <c r="E28" s="37"/>
      <c r="F28" s="37"/>
      <c r="G28" s="37"/>
      <c r="H28" s="37"/>
      <c r="I28" s="37"/>
      <c r="J28" s="37"/>
      <c r="K28" s="37"/>
      <c r="L28" s="110"/>
      <c r="S28" s="37"/>
      <c r="T28" s="37"/>
      <c r="U28" s="37"/>
      <c r="V28" s="37"/>
      <c r="W28" s="37"/>
      <c r="X28" s="37"/>
      <c r="Y28" s="37"/>
      <c r="Z28" s="37"/>
      <c r="AA28" s="37"/>
      <c r="AB28" s="37"/>
      <c r="AC28" s="37"/>
      <c r="AD28" s="37"/>
      <c r="AE28" s="37"/>
    </row>
    <row r="29" spans="1:31" s="2" customFormat="1" ht="6.9" customHeight="1">
      <c r="A29" s="37"/>
      <c r="B29" s="42"/>
      <c r="C29" s="37"/>
      <c r="D29" s="116"/>
      <c r="E29" s="116"/>
      <c r="F29" s="116"/>
      <c r="G29" s="116"/>
      <c r="H29" s="116"/>
      <c r="I29" s="116"/>
      <c r="J29" s="116"/>
      <c r="K29" s="116"/>
      <c r="L29" s="110"/>
      <c r="S29" s="37"/>
      <c r="T29" s="37"/>
      <c r="U29" s="37"/>
      <c r="V29" s="37"/>
      <c r="W29" s="37"/>
      <c r="X29" s="37"/>
      <c r="Y29" s="37"/>
      <c r="Z29" s="37"/>
      <c r="AA29" s="37"/>
      <c r="AB29" s="37"/>
      <c r="AC29" s="37"/>
      <c r="AD29" s="37"/>
      <c r="AE29" s="37"/>
    </row>
    <row r="30" spans="1:31" s="2" customFormat="1" ht="25.35" customHeight="1">
      <c r="A30" s="37"/>
      <c r="B30" s="42"/>
      <c r="C30" s="37"/>
      <c r="D30" s="117" t="s">
        <v>44</v>
      </c>
      <c r="E30" s="37"/>
      <c r="F30" s="37"/>
      <c r="G30" s="37"/>
      <c r="H30" s="37"/>
      <c r="I30" s="37"/>
      <c r="J30" s="118">
        <f>ROUND(J85, 2)</f>
        <v>0</v>
      </c>
      <c r="K30" s="37"/>
      <c r="L30" s="110"/>
      <c r="S30" s="37"/>
      <c r="T30" s="37"/>
      <c r="U30" s="37"/>
      <c r="V30" s="37"/>
      <c r="W30" s="37"/>
      <c r="X30" s="37"/>
      <c r="Y30" s="37"/>
      <c r="Z30" s="37"/>
      <c r="AA30" s="37"/>
      <c r="AB30" s="37"/>
      <c r="AC30" s="37"/>
      <c r="AD30" s="37"/>
      <c r="AE30" s="37"/>
    </row>
    <row r="31" spans="1:31" s="2" customFormat="1" ht="6.9" customHeight="1">
      <c r="A31" s="37"/>
      <c r="B31" s="42"/>
      <c r="C31" s="37"/>
      <c r="D31" s="116"/>
      <c r="E31" s="116"/>
      <c r="F31" s="116"/>
      <c r="G31" s="116"/>
      <c r="H31" s="116"/>
      <c r="I31" s="116"/>
      <c r="J31" s="116"/>
      <c r="K31" s="116"/>
      <c r="L31" s="110"/>
      <c r="S31" s="37"/>
      <c r="T31" s="37"/>
      <c r="U31" s="37"/>
      <c r="V31" s="37"/>
      <c r="W31" s="37"/>
      <c r="X31" s="37"/>
      <c r="Y31" s="37"/>
      <c r="Z31" s="37"/>
      <c r="AA31" s="37"/>
      <c r="AB31" s="37"/>
      <c r="AC31" s="37"/>
      <c r="AD31" s="37"/>
      <c r="AE31" s="37"/>
    </row>
    <row r="32" spans="1:31" s="2" customFormat="1" ht="14.4" customHeight="1">
      <c r="A32" s="37"/>
      <c r="B32" s="42"/>
      <c r="C32" s="37"/>
      <c r="D32" s="37"/>
      <c r="E32" s="37"/>
      <c r="F32" s="119" t="s">
        <v>46</v>
      </c>
      <c r="G32" s="37"/>
      <c r="H32" s="37"/>
      <c r="I32" s="119" t="s">
        <v>45</v>
      </c>
      <c r="J32" s="119" t="s">
        <v>47</v>
      </c>
      <c r="K32" s="37"/>
      <c r="L32" s="110"/>
      <c r="S32" s="37"/>
      <c r="T32" s="37"/>
      <c r="U32" s="37"/>
      <c r="V32" s="37"/>
      <c r="W32" s="37"/>
      <c r="X32" s="37"/>
      <c r="Y32" s="37"/>
      <c r="Z32" s="37"/>
      <c r="AA32" s="37"/>
      <c r="AB32" s="37"/>
      <c r="AC32" s="37"/>
      <c r="AD32" s="37"/>
      <c r="AE32" s="37"/>
    </row>
    <row r="33" spans="1:31" s="2" customFormat="1" ht="14.4" customHeight="1">
      <c r="A33" s="37"/>
      <c r="B33" s="42"/>
      <c r="C33" s="37"/>
      <c r="D33" s="120" t="s">
        <v>48</v>
      </c>
      <c r="E33" s="109" t="s">
        <v>49</v>
      </c>
      <c r="F33" s="121">
        <f>ROUND((SUM(BE85:BE101)),  2)</f>
        <v>0</v>
      </c>
      <c r="G33" s="37"/>
      <c r="H33" s="37"/>
      <c r="I33" s="122">
        <v>0.21</v>
      </c>
      <c r="J33" s="121">
        <f>ROUND(((SUM(BE85:BE101))*I33),  2)</f>
        <v>0</v>
      </c>
      <c r="K33" s="37"/>
      <c r="L33" s="110"/>
      <c r="S33" s="37"/>
      <c r="T33" s="37"/>
      <c r="U33" s="37"/>
      <c r="V33" s="37"/>
      <c r="W33" s="37"/>
      <c r="X33" s="37"/>
      <c r="Y33" s="37"/>
      <c r="Z33" s="37"/>
      <c r="AA33" s="37"/>
      <c r="AB33" s="37"/>
      <c r="AC33" s="37"/>
      <c r="AD33" s="37"/>
      <c r="AE33" s="37"/>
    </row>
    <row r="34" spans="1:31" s="2" customFormat="1" ht="14.4" customHeight="1">
      <c r="A34" s="37"/>
      <c r="B34" s="42"/>
      <c r="C34" s="37"/>
      <c r="D34" s="37"/>
      <c r="E34" s="109" t="s">
        <v>50</v>
      </c>
      <c r="F34" s="121">
        <f>ROUND((SUM(BF85:BF101)),  2)</f>
        <v>0</v>
      </c>
      <c r="G34" s="37"/>
      <c r="H34" s="37"/>
      <c r="I34" s="122">
        <v>0.12</v>
      </c>
      <c r="J34" s="121">
        <f>ROUND(((SUM(BF85:BF101))*I34),  2)</f>
        <v>0</v>
      </c>
      <c r="K34" s="37"/>
      <c r="L34" s="110"/>
      <c r="S34" s="37"/>
      <c r="T34" s="37"/>
      <c r="U34" s="37"/>
      <c r="V34" s="37"/>
      <c r="W34" s="37"/>
      <c r="X34" s="37"/>
      <c r="Y34" s="37"/>
      <c r="Z34" s="37"/>
      <c r="AA34" s="37"/>
      <c r="AB34" s="37"/>
      <c r="AC34" s="37"/>
      <c r="AD34" s="37"/>
      <c r="AE34" s="37"/>
    </row>
    <row r="35" spans="1:31" s="2" customFormat="1" ht="14.4" hidden="1" customHeight="1">
      <c r="A35" s="37"/>
      <c r="B35" s="42"/>
      <c r="C35" s="37"/>
      <c r="D35" s="37"/>
      <c r="E35" s="109" t="s">
        <v>51</v>
      </c>
      <c r="F35" s="121">
        <f>ROUND((SUM(BG85:BG101)),  2)</f>
        <v>0</v>
      </c>
      <c r="G35" s="37"/>
      <c r="H35" s="37"/>
      <c r="I35" s="122">
        <v>0.21</v>
      </c>
      <c r="J35" s="121">
        <f>0</f>
        <v>0</v>
      </c>
      <c r="K35" s="37"/>
      <c r="L35" s="110"/>
      <c r="S35" s="37"/>
      <c r="T35" s="37"/>
      <c r="U35" s="37"/>
      <c r="V35" s="37"/>
      <c r="W35" s="37"/>
      <c r="X35" s="37"/>
      <c r="Y35" s="37"/>
      <c r="Z35" s="37"/>
      <c r="AA35" s="37"/>
      <c r="AB35" s="37"/>
      <c r="AC35" s="37"/>
      <c r="AD35" s="37"/>
      <c r="AE35" s="37"/>
    </row>
    <row r="36" spans="1:31" s="2" customFormat="1" ht="14.4" hidden="1" customHeight="1">
      <c r="A36" s="37"/>
      <c r="B36" s="42"/>
      <c r="C36" s="37"/>
      <c r="D36" s="37"/>
      <c r="E36" s="109" t="s">
        <v>52</v>
      </c>
      <c r="F36" s="121">
        <f>ROUND((SUM(BH85:BH101)),  2)</f>
        <v>0</v>
      </c>
      <c r="G36" s="37"/>
      <c r="H36" s="37"/>
      <c r="I36" s="122">
        <v>0.12</v>
      </c>
      <c r="J36" s="121">
        <f>0</f>
        <v>0</v>
      </c>
      <c r="K36" s="37"/>
      <c r="L36" s="110"/>
      <c r="S36" s="37"/>
      <c r="T36" s="37"/>
      <c r="U36" s="37"/>
      <c r="V36" s="37"/>
      <c r="W36" s="37"/>
      <c r="X36" s="37"/>
      <c r="Y36" s="37"/>
      <c r="Z36" s="37"/>
      <c r="AA36" s="37"/>
      <c r="AB36" s="37"/>
      <c r="AC36" s="37"/>
      <c r="AD36" s="37"/>
      <c r="AE36" s="37"/>
    </row>
    <row r="37" spans="1:31" s="2" customFormat="1" ht="14.4" hidden="1" customHeight="1">
      <c r="A37" s="37"/>
      <c r="B37" s="42"/>
      <c r="C37" s="37"/>
      <c r="D37" s="37"/>
      <c r="E37" s="109" t="s">
        <v>53</v>
      </c>
      <c r="F37" s="121">
        <f>ROUND((SUM(BI85:BI101)),  2)</f>
        <v>0</v>
      </c>
      <c r="G37" s="37"/>
      <c r="H37" s="37"/>
      <c r="I37" s="122">
        <v>0</v>
      </c>
      <c r="J37" s="121">
        <f>0</f>
        <v>0</v>
      </c>
      <c r="K37" s="37"/>
      <c r="L37" s="110"/>
      <c r="S37" s="37"/>
      <c r="T37" s="37"/>
      <c r="U37" s="37"/>
      <c r="V37" s="37"/>
      <c r="W37" s="37"/>
      <c r="X37" s="37"/>
      <c r="Y37" s="37"/>
      <c r="Z37" s="37"/>
      <c r="AA37" s="37"/>
      <c r="AB37" s="37"/>
      <c r="AC37" s="37"/>
      <c r="AD37" s="37"/>
      <c r="AE37" s="37"/>
    </row>
    <row r="38" spans="1:31" s="2" customFormat="1" ht="6.9" customHeight="1">
      <c r="A38" s="37"/>
      <c r="B38" s="42"/>
      <c r="C38" s="37"/>
      <c r="D38" s="37"/>
      <c r="E38" s="37"/>
      <c r="F38" s="37"/>
      <c r="G38" s="37"/>
      <c r="H38" s="37"/>
      <c r="I38" s="37"/>
      <c r="J38" s="37"/>
      <c r="K38" s="37"/>
      <c r="L38" s="110"/>
      <c r="S38" s="37"/>
      <c r="T38" s="37"/>
      <c r="U38" s="37"/>
      <c r="V38" s="37"/>
      <c r="W38" s="37"/>
      <c r="X38" s="37"/>
      <c r="Y38" s="37"/>
      <c r="Z38" s="37"/>
      <c r="AA38" s="37"/>
      <c r="AB38" s="37"/>
      <c r="AC38" s="37"/>
      <c r="AD38" s="37"/>
      <c r="AE38" s="37"/>
    </row>
    <row r="39" spans="1:31" s="2" customFormat="1" ht="25.35" customHeight="1">
      <c r="A39" s="37"/>
      <c r="B39" s="42"/>
      <c r="C39" s="123"/>
      <c r="D39" s="124" t="s">
        <v>54</v>
      </c>
      <c r="E39" s="125"/>
      <c r="F39" s="125"/>
      <c r="G39" s="126" t="s">
        <v>55</v>
      </c>
      <c r="H39" s="127" t="s">
        <v>56</v>
      </c>
      <c r="I39" s="125"/>
      <c r="J39" s="128">
        <f>SUM(J30:J37)</f>
        <v>0</v>
      </c>
      <c r="K39" s="129"/>
      <c r="L39" s="110"/>
      <c r="S39" s="37"/>
      <c r="T39" s="37"/>
      <c r="U39" s="37"/>
      <c r="V39" s="37"/>
      <c r="W39" s="37"/>
      <c r="X39" s="37"/>
      <c r="Y39" s="37"/>
      <c r="Z39" s="37"/>
      <c r="AA39" s="37"/>
      <c r="AB39" s="37"/>
      <c r="AC39" s="37"/>
      <c r="AD39" s="37"/>
      <c r="AE39" s="37"/>
    </row>
    <row r="40" spans="1:31" s="2" customFormat="1" ht="14.4" customHeight="1">
      <c r="A40" s="37"/>
      <c r="B40" s="130"/>
      <c r="C40" s="131"/>
      <c r="D40" s="131"/>
      <c r="E40" s="131"/>
      <c r="F40" s="131"/>
      <c r="G40" s="131"/>
      <c r="H40" s="131"/>
      <c r="I40" s="131"/>
      <c r="J40" s="131"/>
      <c r="K40" s="131"/>
      <c r="L40" s="110"/>
      <c r="S40" s="37"/>
      <c r="T40" s="37"/>
      <c r="U40" s="37"/>
      <c r="V40" s="37"/>
      <c r="W40" s="37"/>
      <c r="X40" s="37"/>
      <c r="Y40" s="37"/>
      <c r="Z40" s="37"/>
      <c r="AA40" s="37"/>
      <c r="AB40" s="37"/>
      <c r="AC40" s="37"/>
      <c r="AD40" s="37"/>
      <c r="AE40" s="37"/>
    </row>
    <row r="44" spans="1:31" s="2" customFormat="1" ht="6.9" customHeight="1">
      <c r="A44" s="37"/>
      <c r="B44" s="132"/>
      <c r="C44" s="133"/>
      <c r="D44" s="133"/>
      <c r="E44" s="133"/>
      <c r="F44" s="133"/>
      <c r="G44" s="133"/>
      <c r="H44" s="133"/>
      <c r="I44" s="133"/>
      <c r="J44" s="133"/>
      <c r="K44" s="133"/>
      <c r="L44" s="110"/>
      <c r="S44" s="37"/>
      <c r="T44" s="37"/>
      <c r="U44" s="37"/>
      <c r="V44" s="37"/>
      <c r="W44" s="37"/>
      <c r="X44" s="37"/>
      <c r="Y44" s="37"/>
      <c r="Z44" s="37"/>
      <c r="AA44" s="37"/>
      <c r="AB44" s="37"/>
      <c r="AC44" s="37"/>
      <c r="AD44" s="37"/>
      <c r="AE44" s="37"/>
    </row>
    <row r="45" spans="1:31" s="2" customFormat="1" ht="24.9" customHeight="1">
      <c r="A45" s="37"/>
      <c r="B45" s="38"/>
      <c r="C45" s="26" t="s">
        <v>131</v>
      </c>
      <c r="D45" s="39"/>
      <c r="E45" s="39"/>
      <c r="F45" s="39"/>
      <c r="G45" s="39"/>
      <c r="H45" s="39"/>
      <c r="I45" s="39"/>
      <c r="J45" s="39"/>
      <c r="K45" s="39"/>
      <c r="L45" s="110"/>
      <c r="S45" s="37"/>
      <c r="T45" s="37"/>
      <c r="U45" s="37"/>
      <c r="V45" s="37"/>
      <c r="W45" s="37"/>
      <c r="X45" s="37"/>
      <c r="Y45" s="37"/>
      <c r="Z45" s="37"/>
      <c r="AA45" s="37"/>
      <c r="AB45" s="37"/>
      <c r="AC45" s="37"/>
      <c r="AD45" s="37"/>
      <c r="AE45" s="37"/>
    </row>
    <row r="46" spans="1:31" s="2" customFormat="1" ht="6.9" customHeight="1">
      <c r="A46" s="37"/>
      <c r="B46" s="38"/>
      <c r="C46" s="39"/>
      <c r="D46" s="39"/>
      <c r="E46" s="39"/>
      <c r="F46" s="39"/>
      <c r="G46" s="39"/>
      <c r="H46" s="39"/>
      <c r="I46" s="39"/>
      <c r="J46" s="39"/>
      <c r="K46" s="39"/>
      <c r="L46" s="110"/>
      <c r="S46" s="37"/>
      <c r="T46" s="37"/>
      <c r="U46" s="37"/>
      <c r="V46" s="37"/>
      <c r="W46" s="37"/>
      <c r="X46" s="37"/>
      <c r="Y46" s="37"/>
      <c r="Z46" s="37"/>
      <c r="AA46" s="37"/>
      <c r="AB46" s="37"/>
      <c r="AC46" s="37"/>
      <c r="AD46" s="37"/>
      <c r="AE46" s="37"/>
    </row>
    <row r="47" spans="1:31" s="2" customFormat="1" ht="12" customHeight="1">
      <c r="A47" s="37"/>
      <c r="B47" s="38"/>
      <c r="C47" s="32" t="s">
        <v>16</v>
      </c>
      <c r="D47" s="39"/>
      <c r="E47" s="39"/>
      <c r="F47" s="39"/>
      <c r="G47" s="39"/>
      <c r="H47" s="39"/>
      <c r="I47" s="39"/>
      <c r="J47" s="39"/>
      <c r="K47" s="39"/>
      <c r="L47" s="110"/>
      <c r="S47" s="37"/>
      <c r="T47" s="37"/>
      <c r="U47" s="37"/>
      <c r="V47" s="37"/>
      <c r="W47" s="37"/>
      <c r="X47" s="37"/>
      <c r="Y47" s="37"/>
      <c r="Z47" s="37"/>
      <c r="AA47" s="37"/>
      <c r="AB47" s="37"/>
      <c r="AC47" s="37"/>
      <c r="AD47" s="37"/>
      <c r="AE47" s="37"/>
    </row>
    <row r="48" spans="1:31" s="2" customFormat="1" ht="26.25" customHeight="1">
      <c r="A48" s="37"/>
      <c r="B48" s="38"/>
      <c r="C48" s="39"/>
      <c r="D48" s="39"/>
      <c r="E48" s="403" t="str">
        <f>E7</f>
        <v>STAVEBNÍ ÚPRAVY A PŘÍSTAVBA ČÁSTI OBJEKTU ZŠ V. HAVLA, PODĚBRADY</v>
      </c>
      <c r="F48" s="404"/>
      <c r="G48" s="404"/>
      <c r="H48" s="404"/>
      <c r="I48" s="39"/>
      <c r="J48" s="39"/>
      <c r="K48" s="39"/>
      <c r="L48" s="110"/>
      <c r="S48" s="37"/>
      <c r="T48" s="37"/>
      <c r="U48" s="37"/>
      <c r="V48" s="37"/>
      <c r="W48" s="37"/>
      <c r="X48" s="37"/>
      <c r="Y48" s="37"/>
      <c r="Z48" s="37"/>
      <c r="AA48" s="37"/>
      <c r="AB48" s="37"/>
      <c r="AC48" s="37"/>
      <c r="AD48" s="37"/>
      <c r="AE48" s="37"/>
    </row>
    <row r="49" spans="1:47" s="2" customFormat="1" ht="12" customHeight="1">
      <c r="A49" s="37"/>
      <c r="B49" s="38"/>
      <c r="C49" s="32" t="s">
        <v>129</v>
      </c>
      <c r="D49" s="39"/>
      <c r="E49" s="39"/>
      <c r="F49" s="39"/>
      <c r="G49" s="39"/>
      <c r="H49" s="39"/>
      <c r="I49" s="39"/>
      <c r="J49" s="39"/>
      <c r="K49" s="39"/>
      <c r="L49" s="110"/>
      <c r="S49" s="37"/>
      <c r="T49" s="37"/>
      <c r="U49" s="37"/>
      <c r="V49" s="37"/>
      <c r="W49" s="37"/>
      <c r="X49" s="37"/>
      <c r="Y49" s="37"/>
      <c r="Z49" s="37"/>
      <c r="AA49" s="37"/>
      <c r="AB49" s="37"/>
      <c r="AC49" s="37"/>
      <c r="AD49" s="37"/>
      <c r="AE49" s="37"/>
    </row>
    <row r="50" spans="1:47" s="2" customFormat="1" ht="16.5" customHeight="1">
      <c r="A50" s="37"/>
      <c r="B50" s="38"/>
      <c r="C50" s="39"/>
      <c r="D50" s="39"/>
      <c r="E50" s="391" t="str">
        <f>E9</f>
        <v>H - Vedlejší rozpočtové náklady</v>
      </c>
      <c r="F50" s="402"/>
      <c r="G50" s="402"/>
      <c r="H50" s="402"/>
      <c r="I50" s="39"/>
      <c r="J50" s="39"/>
      <c r="K50" s="39"/>
      <c r="L50" s="110"/>
      <c r="S50" s="37"/>
      <c r="T50" s="37"/>
      <c r="U50" s="37"/>
      <c r="V50" s="37"/>
      <c r="W50" s="37"/>
      <c r="X50" s="37"/>
      <c r="Y50" s="37"/>
      <c r="Z50" s="37"/>
      <c r="AA50" s="37"/>
      <c r="AB50" s="37"/>
      <c r="AC50" s="37"/>
      <c r="AD50" s="37"/>
      <c r="AE50" s="37"/>
    </row>
    <row r="51" spans="1:47" s="2" customFormat="1" ht="6.9" customHeight="1">
      <c r="A51" s="37"/>
      <c r="B51" s="38"/>
      <c r="C51" s="39"/>
      <c r="D51" s="39"/>
      <c r="E51" s="39"/>
      <c r="F51" s="39"/>
      <c r="G51" s="39"/>
      <c r="H51" s="39"/>
      <c r="I51" s="39"/>
      <c r="J51" s="39"/>
      <c r="K51" s="39"/>
      <c r="L51" s="110"/>
      <c r="S51" s="37"/>
      <c r="T51" s="37"/>
      <c r="U51" s="37"/>
      <c r="V51" s="37"/>
      <c r="W51" s="37"/>
      <c r="X51" s="37"/>
      <c r="Y51" s="37"/>
      <c r="Z51" s="37"/>
      <c r="AA51" s="37"/>
      <c r="AB51" s="37"/>
      <c r="AC51" s="37"/>
      <c r="AD51" s="37"/>
      <c r="AE51" s="37"/>
    </row>
    <row r="52" spans="1:47" s="2" customFormat="1" ht="12" customHeight="1">
      <c r="A52" s="37"/>
      <c r="B52" s="38"/>
      <c r="C52" s="32" t="s">
        <v>21</v>
      </c>
      <c r="D52" s="39"/>
      <c r="E52" s="39"/>
      <c r="F52" s="30" t="str">
        <f>F12</f>
        <v>Poděbrady</v>
      </c>
      <c r="G52" s="39"/>
      <c r="H52" s="39"/>
      <c r="I52" s="32" t="s">
        <v>23</v>
      </c>
      <c r="J52" s="62" t="str">
        <f>IF(J12="","",J12)</f>
        <v>24. 7. 2026</v>
      </c>
      <c r="K52" s="39"/>
      <c r="L52" s="110"/>
      <c r="S52" s="37"/>
      <c r="T52" s="37"/>
      <c r="U52" s="37"/>
      <c r="V52" s="37"/>
      <c r="W52" s="37"/>
      <c r="X52" s="37"/>
      <c r="Y52" s="37"/>
      <c r="Z52" s="37"/>
      <c r="AA52" s="37"/>
      <c r="AB52" s="37"/>
      <c r="AC52" s="37"/>
      <c r="AD52" s="37"/>
      <c r="AE52" s="37"/>
    </row>
    <row r="53" spans="1:47" s="2" customFormat="1" ht="6.9" customHeight="1">
      <c r="A53" s="37"/>
      <c r="B53" s="38"/>
      <c r="C53" s="39"/>
      <c r="D53" s="39"/>
      <c r="E53" s="39"/>
      <c r="F53" s="39"/>
      <c r="G53" s="39"/>
      <c r="H53" s="39"/>
      <c r="I53" s="39"/>
      <c r="J53" s="39"/>
      <c r="K53" s="39"/>
      <c r="L53" s="110"/>
      <c r="S53" s="37"/>
      <c r="T53" s="37"/>
      <c r="U53" s="37"/>
      <c r="V53" s="37"/>
      <c r="W53" s="37"/>
      <c r="X53" s="37"/>
      <c r="Y53" s="37"/>
      <c r="Z53" s="37"/>
      <c r="AA53" s="37"/>
      <c r="AB53" s="37"/>
      <c r="AC53" s="37"/>
      <c r="AD53" s="37"/>
      <c r="AE53" s="37"/>
    </row>
    <row r="54" spans="1:47" s="2" customFormat="1" ht="40.049999999999997" customHeight="1">
      <c r="A54" s="37"/>
      <c r="B54" s="38"/>
      <c r="C54" s="32" t="s">
        <v>25</v>
      </c>
      <c r="D54" s="39"/>
      <c r="E54" s="39"/>
      <c r="F54" s="30" t="str">
        <f>E15</f>
        <v>MĚSTO PODĚBRADY, JIŘÍHO NÁMĚSTÍ 20/1</v>
      </c>
      <c r="G54" s="39"/>
      <c r="H54" s="39"/>
      <c r="I54" s="32" t="s">
        <v>33</v>
      </c>
      <c r="J54" s="35" t="str">
        <f>E21</f>
        <v>AZ PROJECT spol. s r.o., Plynárenská 830, Kolín</v>
      </c>
      <c r="K54" s="39"/>
      <c r="L54" s="110"/>
      <c r="S54" s="37"/>
      <c r="T54" s="37"/>
      <c r="U54" s="37"/>
      <c r="V54" s="37"/>
      <c r="W54" s="37"/>
      <c r="X54" s="37"/>
      <c r="Y54" s="37"/>
      <c r="Z54" s="37"/>
      <c r="AA54" s="37"/>
      <c r="AB54" s="37"/>
      <c r="AC54" s="37"/>
      <c r="AD54" s="37"/>
      <c r="AE54" s="37"/>
    </row>
    <row r="55" spans="1:47" s="2" customFormat="1" ht="15.15" customHeight="1">
      <c r="A55" s="37"/>
      <c r="B55" s="38"/>
      <c r="C55" s="32" t="s">
        <v>31</v>
      </c>
      <c r="D55" s="39"/>
      <c r="E55" s="39"/>
      <c r="F55" s="30" t="str">
        <f>IF(E18="","",E18)</f>
        <v>Vyplň údaj</v>
      </c>
      <c r="G55" s="39"/>
      <c r="H55" s="39"/>
      <c r="I55" s="32" t="s">
        <v>38</v>
      </c>
      <c r="J55" s="35" t="str">
        <f>E24</f>
        <v>Ing. Luboš Michalec</v>
      </c>
      <c r="K55" s="39"/>
      <c r="L55" s="110"/>
      <c r="S55" s="37"/>
      <c r="T55" s="37"/>
      <c r="U55" s="37"/>
      <c r="V55" s="37"/>
      <c r="W55" s="37"/>
      <c r="X55" s="37"/>
      <c r="Y55" s="37"/>
      <c r="Z55" s="37"/>
      <c r="AA55" s="37"/>
      <c r="AB55" s="37"/>
      <c r="AC55" s="37"/>
      <c r="AD55" s="37"/>
      <c r="AE55" s="37"/>
    </row>
    <row r="56" spans="1:47" s="2" customFormat="1" ht="10.35" customHeight="1">
      <c r="A56" s="37"/>
      <c r="B56" s="38"/>
      <c r="C56" s="39"/>
      <c r="D56" s="39"/>
      <c r="E56" s="39"/>
      <c r="F56" s="39"/>
      <c r="G56" s="39"/>
      <c r="H56" s="39"/>
      <c r="I56" s="39"/>
      <c r="J56" s="39"/>
      <c r="K56" s="39"/>
      <c r="L56" s="110"/>
      <c r="S56" s="37"/>
      <c r="T56" s="37"/>
      <c r="U56" s="37"/>
      <c r="V56" s="37"/>
      <c r="W56" s="37"/>
      <c r="X56" s="37"/>
      <c r="Y56" s="37"/>
      <c r="Z56" s="37"/>
      <c r="AA56" s="37"/>
      <c r="AB56" s="37"/>
      <c r="AC56" s="37"/>
      <c r="AD56" s="37"/>
      <c r="AE56" s="37"/>
    </row>
    <row r="57" spans="1:47" s="2" customFormat="1" ht="29.25" customHeight="1">
      <c r="A57" s="37"/>
      <c r="B57" s="38"/>
      <c r="C57" s="134" t="s">
        <v>132</v>
      </c>
      <c r="D57" s="135"/>
      <c r="E57" s="135"/>
      <c r="F57" s="135"/>
      <c r="G57" s="135"/>
      <c r="H57" s="135"/>
      <c r="I57" s="135"/>
      <c r="J57" s="136" t="s">
        <v>133</v>
      </c>
      <c r="K57" s="135"/>
      <c r="L57" s="110"/>
      <c r="S57" s="37"/>
      <c r="T57" s="37"/>
      <c r="U57" s="37"/>
      <c r="V57" s="37"/>
      <c r="W57" s="37"/>
      <c r="X57" s="37"/>
      <c r="Y57" s="37"/>
      <c r="Z57" s="37"/>
      <c r="AA57" s="37"/>
      <c r="AB57" s="37"/>
      <c r="AC57" s="37"/>
      <c r="AD57" s="37"/>
      <c r="AE57" s="37"/>
    </row>
    <row r="58" spans="1:47" s="2" customFormat="1" ht="10.35" customHeight="1">
      <c r="A58" s="37"/>
      <c r="B58" s="38"/>
      <c r="C58" s="39"/>
      <c r="D58" s="39"/>
      <c r="E58" s="39"/>
      <c r="F58" s="39"/>
      <c r="G58" s="39"/>
      <c r="H58" s="39"/>
      <c r="I58" s="39"/>
      <c r="J58" s="39"/>
      <c r="K58" s="39"/>
      <c r="L58" s="110"/>
      <c r="S58" s="37"/>
      <c r="T58" s="37"/>
      <c r="U58" s="37"/>
      <c r="V58" s="37"/>
      <c r="W58" s="37"/>
      <c r="X58" s="37"/>
      <c r="Y58" s="37"/>
      <c r="Z58" s="37"/>
      <c r="AA58" s="37"/>
      <c r="AB58" s="37"/>
      <c r="AC58" s="37"/>
      <c r="AD58" s="37"/>
      <c r="AE58" s="37"/>
    </row>
    <row r="59" spans="1:47" s="2" customFormat="1" ht="22.8" customHeight="1">
      <c r="A59" s="37"/>
      <c r="B59" s="38"/>
      <c r="C59" s="137" t="s">
        <v>76</v>
      </c>
      <c r="D59" s="39"/>
      <c r="E59" s="39"/>
      <c r="F59" s="39"/>
      <c r="G59" s="39"/>
      <c r="H59" s="39"/>
      <c r="I59" s="39"/>
      <c r="J59" s="80">
        <f>J85</f>
        <v>0</v>
      </c>
      <c r="K59" s="39"/>
      <c r="L59" s="110"/>
      <c r="S59" s="37"/>
      <c r="T59" s="37"/>
      <c r="U59" s="37"/>
      <c r="V59" s="37"/>
      <c r="W59" s="37"/>
      <c r="X59" s="37"/>
      <c r="Y59" s="37"/>
      <c r="Z59" s="37"/>
      <c r="AA59" s="37"/>
      <c r="AB59" s="37"/>
      <c r="AC59" s="37"/>
      <c r="AD59" s="37"/>
      <c r="AE59" s="37"/>
      <c r="AU59" s="20" t="s">
        <v>134</v>
      </c>
    </row>
    <row r="60" spans="1:47" s="9" customFormat="1" ht="24.9" customHeight="1">
      <c r="B60" s="138"/>
      <c r="C60" s="139"/>
      <c r="D60" s="140" t="s">
        <v>2305</v>
      </c>
      <c r="E60" s="141"/>
      <c r="F60" s="141"/>
      <c r="G60" s="141"/>
      <c r="H60" s="141"/>
      <c r="I60" s="141"/>
      <c r="J60" s="142">
        <f>J86</f>
        <v>0</v>
      </c>
      <c r="K60" s="139"/>
      <c r="L60" s="143"/>
    </row>
    <row r="61" spans="1:47" s="10" customFormat="1" ht="19.95" customHeight="1">
      <c r="B61" s="144"/>
      <c r="C61" s="145"/>
      <c r="D61" s="146" t="s">
        <v>2306</v>
      </c>
      <c r="E61" s="147"/>
      <c r="F61" s="147"/>
      <c r="G61" s="147"/>
      <c r="H61" s="147"/>
      <c r="I61" s="147"/>
      <c r="J61" s="148">
        <f>J87</f>
        <v>0</v>
      </c>
      <c r="K61" s="145"/>
      <c r="L61" s="149"/>
    </row>
    <row r="62" spans="1:47" s="10" customFormat="1" ht="19.95" customHeight="1">
      <c r="B62" s="144"/>
      <c r="C62" s="145"/>
      <c r="D62" s="146" t="s">
        <v>2307</v>
      </c>
      <c r="E62" s="147"/>
      <c r="F62" s="147"/>
      <c r="G62" s="147"/>
      <c r="H62" s="147"/>
      <c r="I62" s="147"/>
      <c r="J62" s="148">
        <f>J90</f>
        <v>0</v>
      </c>
      <c r="K62" s="145"/>
      <c r="L62" s="149"/>
    </row>
    <row r="63" spans="1:47" s="10" customFormat="1" ht="19.95" customHeight="1">
      <c r="B63" s="144"/>
      <c r="C63" s="145"/>
      <c r="D63" s="146" t="s">
        <v>2308</v>
      </c>
      <c r="E63" s="147"/>
      <c r="F63" s="147"/>
      <c r="G63" s="147"/>
      <c r="H63" s="147"/>
      <c r="I63" s="147"/>
      <c r="J63" s="148">
        <f>J93</f>
        <v>0</v>
      </c>
      <c r="K63" s="145"/>
      <c r="L63" s="149"/>
    </row>
    <row r="64" spans="1:47" s="10" customFormat="1" ht="19.95" customHeight="1">
      <c r="B64" s="144"/>
      <c r="C64" s="145"/>
      <c r="D64" s="146" t="s">
        <v>2309</v>
      </c>
      <c r="E64" s="147"/>
      <c r="F64" s="147"/>
      <c r="G64" s="147"/>
      <c r="H64" s="147"/>
      <c r="I64" s="147"/>
      <c r="J64" s="148">
        <f>J96</f>
        <v>0</v>
      </c>
      <c r="K64" s="145"/>
      <c r="L64" s="149"/>
    </row>
    <row r="65" spans="1:31" s="10" customFormat="1" ht="19.95" customHeight="1">
      <c r="B65" s="144"/>
      <c r="C65" s="145"/>
      <c r="D65" s="146" t="s">
        <v>2310</v>
      </c>
      <c r="E65" s="147"/>
      <c r="F65" s="147"/>
      <c r="G65" s="147"/>
      <c r="H65" s="147"/>
      <c r="I65" s="147"/>
      <c r="J65" s="148">
        <f>J99</f>
        <v>0</v>
      </c>
      <c r="K65" s="145"/>
      <c r="L65" s="149"/>
    </row>
    <row r="66" spans="1:31" s="2" customFormat="1" ht="21.75" customHeight="1">
      <c r="A66" s="37"/>
      <c r="B66" s="38"/>
      <c r="C66" s="39"/>
      <c r="D66" s="39"/>
      <c r="E66" s="39"/>
      <c r="F66" s="39"/>
      <c r="G66" s="39"/>
      <c r="H66" s="39"/>
      <c r="I66" s="39"/>
      <c r="J66" s="39"/>
      <c r="K66" s="39"/>
      <c r="L66" s="110"/>
      <c r="S66" s="37"/>
      <c r="T66" s="37"/>
      <c r="U66" s="37"/>
      <c r="V66" s="37"/>
      <c r="W66" s="37"/>
      <c r="X66" s="37"/>
      <c r="Y66" s="37"/>
      <c r="Z66" s="37"/>
      <c r="AA66" s="37"/>
      <c r="AB66" s="37"/>
      <c r="AC66" s="37"/>
      <c r="AD66" s="37"/>
      <c r="AE66" s="37"/>
    </row>
    <row r="67" spans="1:31" s="2" customFormat="1" ht="6.9" customHeight="1">
      <c r="A67" s="37"/>
      <c r="B67" s="50"/>
      <c r="C67" s="51"/>
      <c r="D67" s="51"/>
      <c r="E67" s="51"/>
      <c r="F67" s="51"/>
      <c r="G67" s="51"/>
      <c r="H67" s="51"/>
      <c r="I67" s="51"/>
      <c r="J67" s="51"/>
      <c r="K67" s="51"/>
      <c r="L67" s="110"/>
      <c r="S67" s="37"/>
      <c r="T67" s="37"/>
      <c r="U67" s="37"/>
      <c r="V67" s="37"/>
      <c r="W67" s="37"/>
      <c r="X67" s="37"/>
      <c r="Y67" s="37"/>
      <c r="Z67" s="37"/>
      <c r="AA67" s="37"/>
      <c r="AB67" s="37"/>
      <c r="AC67" s="37"/>
      <c r="AD67" s="37"/>
      <c r="AE67" s="37"/>
    </row>
    <row r="71" spans="1:31" s="2" customFormat="1" ht="6.9" customHeight="1">
      <c r="A71" s="37"/>
      <c r="B71" s="52"/>
      <c r="C71" s="53"/>
      <c r="D71" s="53"/>
      <c r="E71" s="53"/>
      <c r="F71" s="53"/>
      <c r="G71" s="53"/>
      <c r="H71" s="53"/>
      <c r="I71" s="53"/>
      <c r="J71" s="53"/>
      <c r="K71" s="53"/>
      <c r="L71" s="110"/>
      <c r="S71" s="37"/>
      <c r="T71" s="37"/>
      <c r="U71" s="37"/>
      <c r="V71" s="37"/>
      <c r="W71" s="37"/>
      <c r="X71" s="37"/>
      <c r="Y71" s="37"/>
      <c r="Z71" s="37"/>
      <c r="AA71" s="37"/>
      <c r="AB71" s="37"/>
      <c r="AC71" s="37"/>
      <c r="AD71" s="37"/>
      <c r="AE71" s="37"/>
    </row>
    <row r="72" spans="1:31" s="2" customFormat="1" ht="24.9" customHeight="1">
      <c r="A72" s="37"/>
      <c r="B72" s="38"/>
      <c r="C72" s="26" t="s">
        <v>159</v>
      </c>
      <c r="D72" s="39"/>
      <c r="E72" s="39"/>
      <c r="F72" s="39"/>
      <c r="G72" s="39"/>
      <c r="H72" s="39"/>
      <c r="I72" s="39"/>
      <c r="J72" s="39"/>
      <c r="K72" s="39"/>
      <c r="L72" s="110"/>
      <c r="S72" s="37"/>
      <c r="T72" s="37"/>
      <c r="U72" s="37"/>
      <c r="V72" s="37"/>
      <c r="W72" s="37"/>
      <c r="X72" s="37"/>
      <c r="Y72" s="37"/>
      <c r="Z72" s="37"/>
      <c r="AA72" s="37"/>
      <c r="AB72" s="37"/>
      <c r="AC72" s="37"/>
      <c r="AD72" s="37"/>
      <c r="AE72" s="37"/>
    </row>
    <row r="73" spans="1:31" s="2" customFormat="1" ht="6.9" customHeight="1">
      <c r="A73" s="37"/>
      <c r="B73" s="38"/>
      <c r="C73" s="39"/>
      <c r="D73" s="39"/>
      <c r="E73" s="39"/>
      <c r="F73" s="39"/>
      <c r="G73" s="39"/>
      <c r="H73" s="39"/>
      <c r="I73" s="39"/>
      <c r="J73" s="39"/>
      <c r="K73" s="39"/>
      <c r="L73" s="110"/>
      <c r="S73" s="37"/>
      <c r="T73" s="37"/>
      <c r="U73" s="37"/>
      <c r="V73" s="37"/>
      <c r="W73" s="37"/>
      <c r="X73" s="37"/>
      <c r="Y73" s="37"/>
      <c r="Z73" s="37"/>
      <c r="AA73" s="37"/>
      <c r="AB73" s="37"/>
      <c r="AC73" s="37"/>
      <c r="AD73" s="37"/>
      <c r="AE73" s="37"/>
    </row>
    <row r="74" spans="1:31" s="2" customFormat="1" ht="12" customHeight="1">
      <c r="A74" s="37"/>
      <c r="B74" s="38"/>
      <c r="C74" s="32" t="s">
        <v>16</v>
      </c>
      <c r="D74" s="39"/>
      <c r="E74" s="39"/>
      <c r="F74" s="39"/>
      <c r="G74" s="39"/>
      <c r="H74" s="39"/>
      <c r="I74" s="39"/>
      <c r="J74" s="39"/>
      <c r="K74" s="39"/>
      <c r="L74" s="110"/>
      <c r="S74" s="37"/>
      <c r="T74" s="37"/>
      <c r="U74" s="37"/>
      <c r="V74" s="37"/>
      <c r="W74" s="37"/>
      <c r="X74" s="37"/>
      <c r="Y74" s="37"/>
      <c r="Z74" s="37"/>
      <c r="AA74" s="37"/>
      <c r="AB74" s="37"/>
      <c r="AC74" s="37"/>
      <c r="AD74" s="37"/>
      <c r="AE74" s="37"/>
    </row>
    <row r="75" spans="1:31" s="2" customFormat="1" ht="26.25" customHeight="1">
      <c r="A75" s="37"/>
      <c r="B75" s="38"/>
      <c r="C75" s="39"/>
      <c r="D75" s="39"/>
      <c r="E75" s="403" t="str">
        <f>E7</f>
        <v>STAVEBNÍ ÚPRAVY A PŘÍSTAVBA ČÁSTI OBJEKTU ZŠ V. HAVLA, PODĚBRADY</v>
      </c>
      <c r="F75" s="404"/>
      <c r="G75" s="404"/>
      <c r="H75" s="404"/>
      <c r="I75" s="39"/>
      <c r="J75" s="39"/>
      <c r="K75" s="39"/>
      <c r="L75" s="110"/>
      <c r="S75" s="37"/>
      <c r="T75" s="37"/>
      <c r="U75" s="37"/>
      <c r="V75" s="37"/>
      <c r="W75" s="37"/>
      <c r="X75" s="37"/>
      <c r="Y75" s="37"/>
      <c r="Z75" s="37"/>
      <c r="AA75" s="37"/>
      <c r="AB75" s="37"/>
      <c r="AC75" s="37"/>
      <c r="AD75" s="37"/>
      <c r="AE75" s="37"/>
    </row>
    <row r="76" spans="1:31" s="2" customFormat="1" ht="12" customHeight="1">
      <c r="A76" s="37"/>
      <c r="B76" s="38"/>
      <c r="C76" s="32" t="s">
        <v>129</v>
      </c>
      <c r="D76" s="39"/>
      <c r="E76" s="39"/>
      <c r="F76" s="39"/>
      <c r="G76" s="39"/>
      <c r="H76" s="39"/>
      <c r="I76" s="39"/>
      <c r="J76" s="39"/>
      <c r="K76" s="39"/>
      <c r="L76" s="110"/>
      <c r="S76" s="37"/>
      <c r="T76" s="37"/>
      <c r="U76" s="37"/>
      <c r="V76" s="37"/>
      <c r="W76" s="37"/>
      <c r="X76" s="37"/>
      <c r="Y76" s="37"/>
      <c r="Z76" s="37"/>
      <c r="AA76" s="37"/>
      <c r="AB76" s="37"/>
      <c r="AC76" s="37"/>
      <c r="AD76" s="37"/>
      <c r="AE76" s="37"/>
    </row>
    <row r="77" spans="1:31" s="2" customFormat="1" ht="16.5" customHeight="1">
      <c r="A77" s="37"/>
      <c r="B77" s="38"/>
      <c r="C77" s="39"/>
      <c r="D77" s="39"/>
      <c r="E77" s="391" t="str">
        <f>E9</f>
        <v>H - Vedlejší rozpočtové náklady</v>
      </c>
      <c r="F77" s="402"/>
      <c r="G77" s="402"/>
      <c r="H77" s="402"/>
      <c r="I77" s="39"/>
      <c r="J77" s="39"/>
      <c r="K77" s="39"/>
      <c r="L77" s="110"/>
      <c r="S77" s="37"/>
      <c r="T77" s="37"/>
      <c r="U77" s="37"/>
      <c r="V77" s="37"/>
      <c r="W77" s="37"/>
      <c r="X77" s="37"/>
      <c r="Y77" s="37"/>
      <c r="Z77" s="37"/>
      <c r="AA77" s="37"/>
      <c r="AB77" s="37"/>
      <c r="AC77" s="37"/>
      <c r="AD77" s="37"/>
      <c r="AE77" s="37"/>
    </row>
    <row r="78" spans="1:31" s="2" customFormat="1" ht="6.9" customHeight="1">
      <c r="A78" s="37"/>
      <c r="B78" s="38"/>
      <c r="C78" s="39"/>
      <c r="D78" s="39"/>
      <c r="E78" s="39"/>
      <c r="F78" s="39"/>
      <c r="G78" s="39"/>
      <c r="H78" s="39"/>
      <c r="I78" s="39"/>
      <c r="J78" s="39"/>
      <c r="K78" s="39"/>
      <c r="L78" s="110"/>
      <c r="S78" s="37"/>
      <c r="T78" s="37"/>
      <c r="U78" s="37"/>
      <c r="V78" s="37"/>
      <c r="W78" s="37"/>
      <c r="X78" s="37"/>
      <c r="Y78" s="37"/>
      <c r="Z78" s="37"/>
      <c r="AA78" s="37"/>
      <c r="AB78" s="37"/>
      <c r="AC78" s="37"/>
      <c r="AD78" s="37"/>
      <c r="AE78" s="37"/>
    </row>
    <row r="79" spans="1:31" s="2" customFormat="1" ht="12" customHeight="1">
      <c r="A79" s="37"/>
      <c r="B79" s="38"/>
      <c r="C79" s="32" t="s">
        <v>21</v>
      </c>
      <c r="D79" s="39"/>
      <c r="E79" s="39"/>
      <c r="F79" s="30" t="str">
        <f>F12</f>
        <v>Poděbrady</v>
      </c>
      <c r="G79" s="39"/>
      <c r="H79" s="39"/>
      <c r="I79" s="32" t="s">
        <v>23</v>
      </c>
      <c r="J79" s="62" t="str">
        <f>IF(J12="","",J12)</f>
        <v>24. 7. 2026</v>
      </c>
      <c r="K79" s="39"/>
      <c r="L79" s="110"/>
      <c r="S79" s="37"/>
      <c r="T79" s="37"/>
      <c r="U79" s="37"/>
      <c r="V79" s="37"/>
      <c r="W79" s="37"/>
      <c r="X79" s="37"/>
      <c r="Y79" s="37"/>
      <c r="Z79" s="37"/>
      <c r="AA79" s="37"/>
      <c r="AB79" s="37"/>
      <c r="AC79" s="37"/>
      <c r="AD79" s="37"/>
      <c r="AE79" s="37"/>
    </row>
    <row r="80" spans="1:31" s="2" customFormat="1" ht="6.9" customHeight="1">
      <c r="A80" s="37"/>
      <c r="B80" s="38"/>
      <c r="C80" s="39"/>
      <c r="D80" s="39"/>
      <c r="E80" s="39"/>
      <c r="F80" s="39"/>
      <c r="G80" s="39"/>
      <c r="H80" s="39"/>
      <c r="I80" s="39"/>
      <c r="J80" s="39"/>
      <c r="K80" s="39"/>
      <c r="L80" s="110"/>
      <c r="S80" s="37"/>
      <c r="T80" s="37"/>
      <c r="U80" s="37"/>
      <c r="V80" s="37"/>
      <c r="W80" s="37"/>
      <c r="X80" s="37"/>
      <c r="Y80" s="37"/>
      <c r="Z80" s="37"/>
      <c r="AA80" s="37"/>
      <c r="AB80" s="37"/>
      <c r="AC80" s="37"/>
      <c r="AD80" s="37"/>
      <c r="AE80" s="37"/>
    </row>
    <row r="81" spans="1:65" s="2" customFormat="1" ht="40.049999999999997" customHeight="1">
      <c r="A81" s="37"/>
      <c r="B81" s="38"/>
      <c r="C81" s="32" t="s">
        <v>25</v>
      </c>
      <c r="D81" s="39"/>
      <c r="E81" s="39"/>
      <c r="F81" s="30" t="str">
        <f>E15</f>
        <v>MĚSTO PODĚBRADY, JIŘÍHO NÁMĚSTÍ 20/1</v>
      </c>
      <c r="G81" s="39"/>
      <c r="H81" s="39"/>
      <c r="I81" s="32" t="s">
        <v>33</v>
      </c>
      <c r="J81" s="35" t="str">
        <f>E21</f>
        <v>AZ PROJECT spol. s r.o., Plynárenská 830, Kolín</v>
      </c>
      <c r="K81" s="39"/>
      <c r="L81" s="110"/>
      <c r="S81" s="37"/>
      <c r="T81" s="37"/>
      <c r="U81" s="37"/>
      <c r="V81" s="37"/>
      <c r="W81" s="37"/>
      <c r="X81" s="37"/>
      <c r="Y81" s="37"/>
      <c r="Z81" s="37"/>
      <c r="AA81" s="37"/>
      <c r="AB81" s="37"/>
      <c r="AC81" s="37"/>
      <c r="AD81" s="37"/>
      <c r="AE81" s="37"/>
    </row>
    <row r="82" spans="1:65" s="2" customFormat="1" ht="15.15" customHeight="1">
      <c r="A82" s="37"/>
      <c r="B82" s="38"/>
      <c r="C82" s="32" t="s">
        <v>31</v>
      </c>
      <c r="D82" s="39"/>
      <c r="E82" s="39"/>
      <c r="F82" s="30" t="str">
        <f>IF(E18="","",E18)</f>
        <v>Vyplň údaj</v>
      </c>
      <c r="G82" s="39"/>
      <c r="H82" s="39"/>
      <c r="I82" s="32" t="s">
        <v>38</v>
      </c>
      <c r="J82" s="35" t="str">
        <f>E24</f>
        <v>Ing. Luboš Michalec</v>
      </c>
      <c r="K82" s="39"/>
      <c r="L82" s="110"/>
      <c r="S82" s="37"/>
      <c r="T82" s="37"/>
      <c r="U82" s="37"/>
      <c r="V82" s="37"/>
      <c r="W82" s="37"/>
      <c r="X82" s="37"/>
      <c r="Y82" s="37"/>
      <c r="Z82" s="37"/>
      <c r="AA82" s="37"/>
      <c r="AB82" s="37"/>
      <c r="AC82" s="37"/>
      <c r="AD82" s="37"/>
      <c r="AE82" s="37"/>
    </row>
    <row r="83" spans="1:65" s="2" customFormat="1" ht="10.35" customHeight="1">
      <c r="A83" s="37"/>
      <c r="B83" s="38"/>
      <c r="C83" s="39"/>
      <c r="D83" s="39"/>
      <c r="E83" s="39"/>
      <c r="F83" s="39"/>
      <c r="G83" s="39"/>
      <c r="H83" s="39"/>
      <c r="I83" s="39"/>
      <c r="J83" s="39"/>
      <c r="K83" s="39"/>
      <c r="L83" s="110"/>
      <c r="S83" s="37"/>
      <c r="T83" s="37"/>
      <c r="U83" s="37"/>
      <c r="V83" s="37"/>
      <c r="W83" s="37"/>
      <c r="X83" s="37"/>
      <c r="Y83" s="37"/>
      <c r="Z83" s="37"/>
      <c r="AA83" s="37"/>
      <c r="AB83" s="37"/>
      <c r="AC83" s="37"/>
      <c r="AD83" s="37"/>
      <c r="AE83" s="37"/>
    </row>
    <row r="84" spans="1:65" s="11" customFormat="1" ht="29.25" customHeight="1">
      <c r="A84" s="150"/>
      <c r="B84" s="151"/>
      <c r="C84" s="152" t="s">
        <v>160</v>
      </c>
      <c r="D84" s="153" t="s">
        <v>63</v>
      </c>
      <c r="E84" s="153" t="s">
        <v>59</v>
      </c>
      <c r="F84" s="153" t="s">
        <v>60</v>
      </c>
      <c r="G84" s="153" t="s">
        <v>161</v>
      </c>
      <c r="H84" s="153" t="s">
        <v>162</v>
      </c>
      <c r="I84" s="153" t="s">
        <v>163</v>
      </c>
      <c r="J84" s="153" t="s">
        <v>133</v>
      </c>
      <c r="K84" s="154" t="s">
        <v>164</v>
      </c>
      <c r="L84" s="155"/>
      <c r="M84" s="71" t="s">
        <v>19</v>
      </c>
      <c r="N84" s="72" t="s">
        <v>48</v>
      </c>
      <c r="O84" s="72" t="s">
        <v>165</v>
      </c>
      <c r="P84" s="72" t="s">
        <v>166</v>
      </c>
      <c r="Q84" s="72" t="s">
        <v>167</v>
      </c>
      <c r="R84" s="72" t="s">
        <v>168</v>
      </c>
      <c r="S84" s="72" t="s">
        <v>169</v>
      </c>
      <c r="T84" s="73" t="s">
        <v>170</v>
      </c>
      <c r="U84" s="150"/>
      <c r="V84" s="150"/>
      <c r="W84" s="150"/>
      <c r="X84" s="150"/>
      <c r="Y84" s="150"/>
      <c r="Z84" s="150"/>
      <c r="AA84" s="150"/>
      <c r="AB84" s="150"/>
      <c r="AC84" s="150"/>
      <c r="AD84" s="150"/>
      <c r="AE84" s="150"/>
    </row>
    <row r="85" spans="1:65" s="2" customFormat="1" ht="22.8" customHeight="1">
      <c r="A85" s="37"/>
      <c r="B85" s="38"/>
      <c r="C85" s="78" t="s">
        <v>171</v>
      </c>
      <c r="D85" s="39"/>
      <c r="E85" s="39"/>
      <c r="F85" s="39"/>
      <c r="G85" s="39"/>
      <c r="H85" s="39"/>
      <c r="I85" s="39"/>
      <c r="J85" s="156">
        <f>BK85</f>
        <v>0</v>
      </c>
      <c r="K85" s="39"/>
      <c r="L85" s="42"/>
      <c r="M85" s="74"/>
      <c r="N85" s="157"/>
      <c r="O85" s="75"/>
      <c r="P85" s="158">
        <f>P86</f>
        <v>0</v>
      </c>
      <c r="Q85" s="75"/>
      <c r="R85" s="158">
        <f>R86</f>
        <v>0</v>
      </c>
      <c r="S85" s="75"/>
      <c r="T85" s="159">
        <f>T86</f>
        <v>0</v>
      </c>
      <c r="U85" s="37"/>
      <c r="V85" s="37"/>
      <c r="W85" s="37"/>
      <c r="X85" s="37"/>
      <c r="Y85" s="37"/>
      <c r="Z85" s="37"/>
      <c r="AA85" s="37"/>
      <c r="AB85" s="37"/>
      <c r="AC85" s="37"/>
      <c r="AD85" s="37"/>
      <c r="AE85" s="37"/>
      <c r="AT85" s="20" t="s">
        <v>77</v>
      </c>
      <c r="AU85" s="20" t="s">
        <v>134</v>
      </c>
      <c r="BK85" s="160">
        <f>BK86</f>
        <v>0</v>
      </c>
    </row>
    <row r="86" spans="1:65" s="12" customFormat="1" ht="25.95" customHeight="1">
      <c r="B86" s="161"/>
      <c r="C86" s="162"/>
      <c r="D86" s="163" t="s">
        <v>77</v>
      </c>
      <c r="E86" s="164" t="s">
        <v>2311</v>
      </c>
      <c r="F86" s="164" t="s">
        <v>107</v>
      </c>
      <c r="G86" s="162"/>
      <c r="H86" s="162"/>
      <c r="I86" s="165"/>
      <c r="J86" s="166">
        <f>BK86</f>
        <v>0</v>
      </c>
      <c r="K86" s="162"/>
      <c r="L86" s="167"/>
      <c r="M86" s="168"/>
      <c r="N86" s="169"/>
      <c r="O86" s="169"/>
      <c r="P86" s="170">
        <f>P87+P90+P93+P96+P99</f>
        <v>0</v>
      </c>
      <c r="Q86" s="169"/>
      <c r="R86" s="170">
        <f>R87+R90+R93+R96+R99</f>
        <v>0</v>
      </c>
      <c r="S86" s="169"/>
      <c r="T86" s="171">
        <f>T87+T90+T93+T96+T99</f>
        <v>0</v>
      </c>
      <c r="AR86" s="172" t="s">
        <v>205</v>
      </c>
      <c r="AT86" s="173" t="s">
        <v>77</v>
      </c>
      <c r="AU86" s="173" t="s">
        <v>78</v>
      </c>
      <c r="AY86" s="172" t="s">
        <v>174</v>
      </c>
      <c r="BK86" s="174">
        <f>BK87+BK90+BK93+BK96+BK99</f>
        <v>0</v>
      </c>
    </row>
    <row r="87" spans="1:65" s="12" customFormat="1" ht="22.8" customHeight="1">
      <c r="B87" s="161"/>
      <c r="C87" s="162"/>
      <c r="D87" s="163" t="s">
        <v>77</v>
      </c>
      <c r="E87" s="175" t="s">
        <v>2312</v>
      </c>
      <c r="F87" s="175" t="s">
        <v>2313</v>
      </c>
      <c r="G87" s="162"/>
      <c r="H87" s="162"/>
      <c r="I87" s="165"/>
      <c r="J87" s="176">
        <f>BK87</f>
        <v>0</v>
      </c>
      <c r="K87" s="162"/>
      <c r="L87" s="167"/>
      <c r="M87" s="168"/>
      <c r="N87" s="169"/>
      <c r="O87" s="169"/>
      <c r="P87" s="170">
        <f>SUM(P88:P89)</f>
        <v>0</v>
      </c>
      <c r="Q87" s="169"/>
      <c r="R87" s="170">
        <f>SUM(R88:R89)</f>
        <v>0</v>
      </c>
      <c r="S87" s="169"/>
      <c r="T87" s="171">
        <f>SUM(T88:T89)</f>
        <v>0</v>
      </c>
      <c r="AR87" s="172" t="s">
        <v>205</v>
      </c>
      <c r="AT87" s="173" t="s">
        <v>77</v>
      </c>
      <c r="AU87" s="173" t="s">
        <v>86</v>
      </c>
      <c r="AY87" s="172" t="s">
        <v>174</v>
      </c>
      <c r="BK87" s="174">
        <f>SUM(BK88:BK89)</f>
        <v>0</v>
      </c>
    </row>
    <row r="88" spans="1:65" s="2" customFormat="1" ht="16.5" customHeight="1">
      <c r="A88" s="37"/>
      <c r="B88" s="38"/>
      <c r="C88" s="177" t="s">
        <v>86</v>
      </c>
      <c r="D88" s="177" t="s">
        <v>176</v>
      </c>
      <c r="E88" s="178" t="s">
        <v>2314</v>
      </c>
      <c r="F88" s="179" t="s">
        <v>2315</v>
      </c>
      <c r="G88" s="180" t="s">
        <v>2316</v>
      </c>
      <c r="H88" s="181">
        <v>1</v>
      </c>
      <c r="I88" s="182"/>
      <c r="J88" s="183">
        <f>ROUND(I88*H88,2)</f>
        <v>0</v>
      </c>
      <c r="K88" s="179" t="s">
        <v>180</v>
      </c>
      <c r="L88" s="42"/>
      <c r="M88" s="184" t="s">
        <v>19</v>
      </c>
      <c r="N88" s="185" t="s">
        <v>49</v>
      </c>
      <c r="O88" s="67"/>
      <c r="P88" s="186">
        <f>O88*H88</f>
        <v>0</v>
      </c>
      <c r="Q88" s="186">
        <v>0</v>
      </c>
      <c r="R88" s="186">
        <f>Q88*H88</f>
        <v>0</v>
      </c>
      <c r="S88" s="186">
        <v>0</v>
      </c>
      <c r="T88" s="187">
        <f>S88*H88</f>
        <v>0</v>
      </c>
      <c r="U88" s="37"/>
      <c r="V88" s="37"/>
      <c r="W88" s="37"/>
      <c r="X88" s="37"/>
      <c r="Y88" s="37"/>
      <c r="Z88" s="37"/>
      <c r="AA88" s="37"/>
      <c r="AB88" s="37"/>
      <c r="AC88" s="37"/>
      <c r="AD88" s="37"/>
      <c r="AE88" s="37"/>
      <c r="AR88" s="188" t="s">
        <v>2317</v>
      </c>
      <c r="AT88" s="188" t="s">
        <v>176</v>
      </c>
      <c r="AU88" s="188" t="s">
        <v>88</v>
      </c>
      <c r="AY88" s="20" t="s">
        <v>174</v>
      </c>
      <c r="BE88" s="189">
        <f>IF(N88="základní",J88,0)</f>
        <v>0</v>
      </c>
      <c r="BF88" s="189">
        <f>IF(N88="snížená",J88,0)</f>
        <v>0</v>
      </c>
      <c r="BG88" s="189">
        <f>IF(N88="zákl. přenesená",J88,0)</f>
        <v>0</v>
      </c>
      <c r="BH88" s="189">
        <f>IF(N88="sníž. přenesená",J88,0)</f>
        <v>0</v>
      </c>
      <c r="BI88" s="189">
        <f>IF(N88="nulová",J88,0)</f>
        <v>0</v>
      </c>
      <c r="BJ88" s="20" t="s">
        <v>86</v>
      </c>
      <c r="BK88" s="189">
        <f>ROUND(I88*H88,2)</f>
        <v>0</v>
      </c>
      <c r="BL88" s="20" t="s">
        <v>2317</v>
      </c>
      <c r="BM88" s="188" t="s">
        <v>2318</v>
      </c>
    </row>
    <row r="89" spans="1:65" s="2" customFormat="1">
      <c r="A89" s="37"/>
      <c r="B89" s="38"/>
      <c r="C89" s="39"/>
      <c r="D89" s="190" t="s">
        <v>183</v>
      </c>
      <c r="E89" s="39"/>
      <c r="F89" s="191" t="s">
        <v>2319</v>
      </c>
      <c r="G89" s="39"/>
      <c r="H89" s="39"/>
      <c r="I89" s="192"/>
      <c r="J89" s="39"/>
      <c r="K89" s="39"/>
      <c r="L89" s="42"/>
      <c r="M89" s="193"/>
      <c r="N89" s="194"/>
      <c r="O89" s="67"/>
      <c r="P89" s="67"/>
      <c r="Q89" s="67"/>
      <c r="R89" s="67"/>
      <c r="S89" s="67"/>
      <c r="T89" s="68"/>
      <c r="U89" s="37"/>
      <c r="V89" s="37"/>
      <c r="W89" s="37"/>
      <c r="X89" s="37"/>
      <c r="Y89" s="37"/>
      <c r="Z89" s="37"/>
      <c r="AA89" s="37"/>
      <c r="AB89" s="37"/>
      <c r="AC89" s="37"/>
      <c r="AD89" s="37"/>
      <c r="AE89" s="37"/>
      <c r="AT89" s="20" t="s">
        <v>183</v>
      </c>
      <c r="AU89" s="20" t="s">
        <v>88</v>
      </c>
    </row>
    <row r="90" spans="1:65" s="12" customFormat="1" ht="22.8" customHeight="1">
      <c r="B90" s="161"/>
      <c r="C90" s="162"/>
      <c r="D90" s="163" t="s">
        <v>77</v>
      </c>
      <c r="E90" s="175" t="s">
        <v>2320</v>
      </c>
      <c r="F90" s="175" t="s">
        <v>2321</v>
      </c>
      <c r="G90" s="162"/>
      <c r="H90" s="162"/>
      <c r="I90" s="165"/>
      <c r="J90" s="176">
        <f>BK90</f>
        <v>0</v>
      </c>
      <c r="K90" s="162"/>
      <c r="L90" s="167"/>
      <c r="M90" s="168"/>
      <c r="N90" s="169"/>
      <c r="O90" s="169"/>
      <c r="P90" s="170">
        <f>SUM(P91:P92)</f>
        <v>0</v>
      </c>
      <c r="Q90" s="169"/>
      <c r="R90" s="170">
        <f>SUM(R91:R92)</f>
        <v>0</v>
      </c>
      <c r="S90" s="169"/>
      <c r="T90" s="171">
        <f>SUM(T91:T92)</f>
        <v>0</v>
      </c>
      <c r="AR90" s="172" t="s">
        <v>205</v>
      </c>
      <c r="AT90" s="173" t="s">
        <v>77</v>
      </c>
      <c r="AU90" s="173" t="s">
        <v>86</v>
      </c>
      <c r="AY90" s="172" t="s">
        <v>174</v>
      </c>
      <c r="BK90" s="174">
        <f>SUM(BK91:BK92)</f>
        <v>0</v>
      </c>
    </row>
    <row r="91" spans="1:65" s="2" customFormat="1" ht="16.5" customHeight="1">
      <c r="A91" s="37"/>
      <c r="B91" s="38"/>
      <c r="C91" s="177" t="s">
        <v>88</v>
      </c>
      <c r="D91" s="177" t="s">
        <v>176</v>
      </c>
      <c r="E91" s="178" t="s">
        <v>2322</v>
      </c>
      <c r="F91" s="179" t="s">
        <v>2321</v>
      </c>
      <c r="G91" s="180" t="s">
        <v>677</v>
      </c>
      <c r="H91" s="241"/>
      <c r="I91" s="182"/>
      <c r="J91" s="183">
        <f>ROUND(I91*H91,2)</f>
        <v>0</v>
      </c>
      <c r="K91" s="179" t="s">
        <v>180</v>
      </c>
      <c r="L91" s="42"/>
      <c r="M91" s="184" t="s">
        <v>19</v>
      </c>
      <c r="N91" s="185" t="s">
        <v>49</v>
      </c>
      <c r="O91" s="67"/>
      <c r="P91" s="186">
        <f>O91*H91</f>
        <v>0</v>
      </c>
      <c r="Q91" s="186">
        <v>0</v>
      </c>
      <c r="R91" s="186">
        <f>Q91*H91</f>
        <v>0</v>
      </c>
      <c r="S91" s="186">
        <v>0</v>
      </c>
      <c r="T91" s="187">
        <f>S91*H91</f>
        <v>0</v>
      </c>
      <c r="U91" s="37"/>
      <c r="V91" s="37"/>
      <c r="W91" s="37"/>
      <c r="X91" s="37"/>
      <c r="Y91" s="37"/>
      <c r="Z91" s="37"/>
      <c r="AA91" s="37"/>
      <c r="AB91" s="37"/>
      <c r="AC91" s="37"/>
      <c r="AD91" s="37"/>
      <c r="AE91" s="37"/>
      <c r="AR91" s="188" t="s">
        <v>2317</v>
      </c>
      <c r="AT91" s="188" t="s">
        <v>176</v>
      </c>
      <c r="AU91" s="188" t="s">
        <v>88</v>
      </c>
      <c r="AY91" s="20" t="s">
        <v>174</v>
      </c>
      <c r="BE91" s="189">
        <f>IF(N91="základní",J91,0)</f>
        <v>0</v>
      </c>
      <c r="BF91" s="189">
        <f>IF(N91="snížená",J91,0)</f>
        <v>0</v>
      </c>
      <c r="BG91" s="189">
        <f>IF(N91="zákl. přenesená",J91,0)</f>
        <v>0</v>
      </c>
      <c r="BH91" s="189">
        <f>IF(N91="sníž. přenesená",J91,0)</f>
        <v>0</v>
      </c>
      <c r="BI91" s="189">
        <f>IF(N91="nulová",J91,0)</f>
        <v>0</v>
      </c>
      <c r="BJ91" s="20" t="s">
        <v>86</v>
      </c>
      <c r="BK91" s="189">
        <f>ROUND(I91*H91,2)</f>
        <v>0</v>
      </c>
      <c r="BL91" s="20" t="s">
        <v>2317</v>
      </c>
      <c r="BM91" s="188" t="s">
        <v>2323</v>
      </c>
    </row>
    <row r="92" spans="1:65" s="2" customFormat="1">
      <c r="A92" s="37"/>
      <c r="B92" s="38"/>
      <c r="C92" s="39"/>
      <c r="D92" s="190" t="s">
        <v>183</v>
      </c>
      <c r="E92" s="39"/>
      <c r="F92" s="191" t="s">
        <v>2324</v>
      </c>
      <c r="G92" s="39"/>
      <c r="H92" s="39"/>
      <c r="I92" s="192"/>
      <c r="J92" s="39"/>
      <c r="K92" s="39"/>
      <c r="L92" s="42"/>
      <c r="M92" s="193"/>
      <c r="N92" s="194"/>
      <c r="O92" s="67"/>
      <c r="P92" s="67"/>
      <c r="Q92" s="67"/>
      <c r="R92" s="67"/>
      <c r="S92" s="67"/>
      <c r="T92" s="68"/>
      <c r="U92" s="37"/>
      <c r="V92" s="37"/>
      <c r="W92" s="37"/>
      <c r="X92" s="37"/>
      <c r="Y92" s="37"/>
      <c r="Z92" s="37"/>
      <c r="AA92" s="37"/>
      <c r="AB92" s="37"/>
      <c r="AC92" s="37"/>
      <c r="AD92" s="37"/>
      <c r="AE92" s="37"/>
      <c r="AT92" s="20" t="s">
        <v>183</v>
      </c>
      <c r="AU92" s="20" t="s">
        <v>88</v>
      </c>
    </row>
    <row r="93" spans="1:65" s="12" customFormat="1" ht="22.8" customHeight="1">
      <c r="B93" s="161"/>
      <c r="C93" s="162"/>
      <c r="D93" s="163" t="s">
        <v>77</v>
      </c>
      <c r="E93" s="175" t="s">
        <v>2325</v>
      </c>
      <c r="F93" s="175" t="s">
        <v>2326</v>
      </c>
      <c r="G93" s="162"/>
      <c r="H93" s="162"/>
      <c r="I93" s="165"/>
      <c r="J93" s="176">
        <f>BK93</f>
        <v>0</v>
      </c>
      <c r="K93" s="162"/>
      <c r="L93" s="167"/>
      <c r="M93" s="168"/>
      <c r="N93" s="169"/>
      <c r="O93" s="169"/>
      <c r="P93" s="170">
        <f>SUM(P94:P95)</f>
        <v>0</v>
      </c>
      <c r="Q93" s="169"/>
      <c r="R93" s="170">
        <f>SUM(R94:R95)</f>
        <v>0</v>
      </c>
      <c r="S93" s="169"/>
      <c r="T93" s="171">
        <f>SUM(T94:T95)</f>
        <v>0</v>
      </c>
      <c r="AR93" s="172" t="s">
        <v>205</v>
      </c>
      <c r="AT93" s="173" t="s">
        <v>77</v>
      </c>
      <c r="AU93" s="173" t="s">
        <v>86</v>
      </c>
      <c r="AY93" s="172" t="s">
        <v>174</v>
      </c>
      <c r="BK93" s="174">
        <f>SUM(BK94:BK95)</f>
        <v>0</v>
      </c>
    </row>
    <row r="94" spans="1:65" s="2" customFormat="1" ht="21.75" customHeight="1">
      <c r="A94" s="37"/>
      <c r="B94" s="38"/>
      <c r="C94" s="177" t="s">
        <v>190</v>
      </c>
      <c r="D94" s="177" t="s">
        <v>176</v>
      </c>
      <c r="E94" s="178" t="s">
        <v>2327</v>
      </c>
      <c r="F94" s="179" t="s">
        <v>2328</v>
      </c>
      <c r="G94" s="180" t="s">
        <v>677</v>
      </c>
      <c r="H94" s="241"/>
      <c r="I94" s="182"/>
      <c r="J94" s="183">
        <f>ROUND(I94*H94,2)</f>
        <v>0</v>
      </c>
      <c r="K94" s="179" t="s">
        <v>180</v>
      </c>
      <c r="L94" s="42"/>
      <c r="M94" s="184" t="s">
        <v>19</v>
      </c>
      <c r="N94" s="185" t="s">
        <v>49</v>
      </c>
      <c r="O94" s="67"/>
      <c r="P94" s="186">
        <f>O94*H94</f>
        <v>0</v>
      </c>
      <c r="Q94" s="186">
        <v>0</v>
      </c>
      <c r="R94" s="186">
        <f>Q94*H94</f>
        <v>0</v>
      </c>
      <c r="S94" s="186">
        <v>0</v>
      </c>
      <c r="T94" s="187">
        <f>S94*H94</f>
        <v>0</v>
      </c>
      <c r="U94" s="37"/>
      <c r="V94" s="37"/>
      <c r="W94" s="37"/>
      <c r="X94" s="37"/>
      <c r="Y94" s="37"/>
      <c r="Z94" s="37"/>
      <c r="AA94" s="37"/>
      <c r="AB94" s="37"/>
      <c r="AC94" s="37"/>
      <c r="AD94" s="37"/>
      <c r="AE94" s="37"/>
      <c r="AR94" s="188" t="s">
        <v>2317</v>
      </c>
      <c r="AT94" s="188" t="s">
        <v>176</v>
      </c>
      <c r="AU94" s="188" t="s">
        <v>88</v>
      </c>
      <c r="AY94" s="20" t="s">
        <v>174</v>
      </c>
      <c r="BE94" s="189">
        <f>IF(N94="základní",J94,0)</f>
        <v>0</v>
      </c>
      <c r="BF94" s="189">
        <f>IF(N94="snížená",J94,0)</f>
        <v>0</v>
      </c>
      <c r="BG94" s="189">
        <f>IF(N94="zákl. přenesená",J94,0)</f>
        <v>0</v>
      </c>
      <c r="BH94" s="189">
        <f>IF(N94="sníž. přenesená",J94,0)</f>
        <v>0</v>
      </c>
      <c r="BI94" s="189">
        <f>IF(N94="nulová",J94,0)</f>
        <v>0</v>
      </c>
      <c r="BJ94" s="20" t="s">
        <v>86</v>
      </c>
      <c r="BK94" s="189">
        <f>ROUND(I94*H94,2)</f>
        <v>0</v>
      </c>
      <c r="BL94" s="20" t="s">
        <v>2317</v>
      </c>
      <c r="BM94" s="188" t="s">
        <v>2329</v>
      </c>
    </row>
    <row r="95" spans="1:65" s="2" customFormat="1">
      <c r="A95" s="37"/>
      <c r="B95" s="38"/>
      <c r="C95" s="39"/>
      <c r="D95" s="190" t="s">
        <v>183</v>
      </c>
      <c r="E95" s="39"/>
      <c r="F95" s="191" t="s">
        <v>2330</v>
      </c>
      <c r="G95" s="39"/>
      <c r="H95" s="39"/>
      <c r="I95" s="192"/>
      <c r="J95" s="39"/>
      <c r="K95" s="39"/>
      <c r="L95" s="42"/>
      <c r="M95" s="193"/>
      <c r="N95" s="194"/>
      <c r="O95" s="67"/>
      <c r="P95" s="67"/>
      <c r="Q95" s="67"/>
      <c r="R95" s="67"/>
      <c r="S95" s="67"/>
      <c r="T95" s="68"/>
      <c r="U95" s="37"/>
      <c r="V95" s="37"/>
      <c r="W95" s="37"/>
      <c r="X95" s="37"/>
      <c r="Y95" s="37"/>
      <c r="Z95" s="37"/>
      <c r="AA95" s="37"/>
      <c r="AB95" s="37"/>
      <c r="AC95" s="37"/>
      <c r="AD95" s="37"/>
      <c r="AE95" s="37"/>
      <c r="AT95" s="20" t="s">
        <v>183</v>
      </c>
      <c r="AU95" s="20" t="s">
        <v>88</v>
      </c>
    </row>
    <row r="96" spans="1:65" s="12" customFormat="1" ht="22.8" customHeight="1">
      <c r="B96" s="161"/>
      <c r="C96" s="162"/>
      <c r="D96" s="163" t="s">
        <v>77</v>
      </c>
      <c r="E96" s="175" t="s">
        <v>2331</v>
      </c>
      <c r="F96" s="175" t="s">
        <v>2332</v>
      </c>
      <c r="G96" s="162"/>
      <c r="H96" s="162"/>
      <c r="I96" s="165"/>
      <c r="J96" s="176">
        <f>BK96</f>
        <v>0</v>
      </c>
      <c r="K96" s="162"/>
      <c r="L96" s="167"/>
      <c r="M96" s="168"/>
      <c r="N96" s="169"/>
      <c r="O96" s="169"/>
      <c r="P96" s="170">
        <f>SUM(P97:P98)</f>
        <v>0</v>
      </c>
      <c r="Q96" s="169"/>
      <c r="R96" s="170">
        <f>SUM(R97:R98)</f>
        <v>0</v>
      </c>
      <c r="S96" s="169"/>
      <c r="T96" s="171">
        <f>SUM(T97:T98)</f>
        <v>0</v>
      </c>
      <c r="AR96" s="172" t="s">
        <v>205</v>
      </c>
      <c r="AT96" s="173" t="s">
        <v>77</v>
      </c>
      <c r="AU96" s="173" t="s">
        <v>86</v>
      </c>
      <c r="AY96" s="172" t="s">
        <v>174</v>
      </c>
      <c r="BK96" s="174">
        <f>SUM(BK97:BK98)</f>
        <v>0</v>
      </c>
    </row>
    <row r="97" spans="1:65" s="2" customFormat="1" ht="16.5" customHeight="1">
      <c r="A97" s="37"/>
      <c r="B97" s="38"/>
      <c r="C97" s="177" t="s">
        <v>181</v>
      </c>
      <c r="D97" s="177" t="s">
        <v>176</v>
      </c>
      <c r="E97" s="178" t="s">
        <v>2333</v>
      </c>
      <c r="F97" s="179" t="s">
        <v>2334</v>
      </c>
      <c r="G97" s="180" t="s">
        <v>677</v>
      </c>
      <c r="H97" s="241"/>
      <c r="I97" s="182"/>
      <c r="J97" s="183">
        <f>ROUND(I97*H97,2)</f>
        <v>0</v>
      </c>
      <c r="K97" s="179" t="s">
        <v>180</v>
      </c>
      <c r="L97" s="42"/>
      <c r="M97" s="184" t="s">
        <v>19</v>
      </c>
      <c r="N97" s="185" t="s">
        <v>49</v>
      </c>
      <c r="O97" s="67"/>
      <c r="P97" s="186">
        <f>O97*H97</f>
        <v>0</v>
      </c>
      <c r="Q97" s="186">
        <v>0</v>
      </c>
      <c r="R97" s="186">
        <f>Q97*H97</f>
        <v>0</v>
      </c>
      <c r="S97" s="186">
        <v>0</v>
      </c>
      <c r="T97" s="187">
        <f>S97*H97</f>
        <v>0</v>
      </c>
      <c r="U97" s="37"/>
      <c r="V97" s="37"/>
      <c r="W97" s="37"/>
      <c r="X97" s="37"/>
      <c r="Y97" s="37"/>
      <c r="Z97" s="37"/>
      <c r="AA97" s="37"/>
      <c r="AB97" s="37"/>
      <c r="AC97" s="37"/>
      <c r="AD97" s="37"/>
      <c r="AE97" s="37"/>
      <c r="AR97" s="188" t="s">
        <v>2317</v>
      </c>
      <c r="AT97" s="188" t="s">
        <v>176</v>
      </c>
      <c r="AU97" s="188" t="s">
        <v>88</v>
      </c>
      <c r="AY97" s="20" t="s">
        <v>174</v>
      </c>
      <c r="BE97" s="189">
        <f>IF(N97="základní",J97,0)</f>
        <v>0</v>
      </c>
      <c r="BF97" s="189">
        <f>IF(N97="snížená",J97,0)</f>
        <v>0</v>
      </c>
      <c r="BG97" s="189">
        <f>IF(N97="zákl. přenesená",J97,0)</f>
        <v>0</v>
      </c>
      <c r="BH97" s="189">
        <f>IF(N97="sníž. přenesená",J97,0)</f>
        <v>0</v>
      </c>
      <c r="BI97" s="189">
        <f>IF(N97="nulová",J97,0)</f>
        <v>0</v>
      </c>
      <c r="BJ97" s="20" t="s">
        <v>86</v>
      </c>
      <c r="BK97" s="189">
        <f>ROUND(I97*H97,2)</f>
        <v>0</v>
      </c>
      <c r="BL97" s="20" t="s">
        <v>2317</v>
      </c>
      <c r="BM97" s="188" t="s">
        <v>2335</v>
      </c>
    </row>
    <row r="98" spans="1:65" s="2" customFormat="1">
      <c r="A98" s="37"/>
      <c r="B98" s="38"/>
      <c r="C98" s="39"/>
      <c r="D98" s="190" t="s">
        <v>183</v>
      </c>
      <c r="E98" s="39"/>
      <c r="F98" s="191" t="s">
        <v>2336</v>
      </c>
      <c r="G98" s="39"/>
      <c r="H98" s="39"/>
      <c r="I98" s="192"/>
      <c r="J98" s="39"/>
      <c r="K98" s="39"/>
      <c r="L98" s="42"/>
      <c r="M98" s="193"/>
      <c r="N98" s="194"/>
      <c r="O98" s="67"/>
      <c r="P98" s="67"/>
      <c r="Q98" s="67"/>
      <c r="R98" s="67"/>
      <c r="S98" s="67"/>
      <c r="T98" s="68"/>
      <c r="U98" s="37"/>
      <c r="V98" s="37"/>
      <c r="W98" s="37"/>
      <c r="X98" s="37"/>
      <c r="Y98" s="37"/>
      <c r="Z98" s="37"/>
      <c r="AA98" s="37"/>
      <c r="AB98" s="37"/>
      <c r="AC98" s="37"/>
      <c r="AD98" s="37"/>
      <c r="AE98" s="37"/>
      <c r="AT98" s="20" t="s">
        <v>183</v>
      </c>
      <c r="AU98" s="20" t="s">
        <v>88</v>
      </c>
    </row>
    <row r="99" spans="1:65" s="12" customFormat="1" ht="22.8" customHeight="1">
      <c r="B99" s="161"/>
      <c r="C99" s="162"/>
      <c r="D99" s="163" t="s">
        <v>77</v>
      </c>
      <c r="E99" s="175" t="s">
        <v>2337</v>
      </c>
      <c r="F99" s="175" t="s">
        <v>2338</v>
      </c>
      <c r="G99" s="162"/>
      <c r="H99" s="162"/>
      <c r="I99" s="165"/>
      <c r="J99" s="176">
        <f>BK99</f>
        <v>0</v>
      </c>
      <c r="K99" s="162"/>
      <c r="L99" s="167"/>
      <c r="M99" s="168"/>
      <c r="N99" s="169"/>
      <c r="O99" s="169"/>
      <c r="P99" s="170">
        <f>SUM(P100:P101)</f>
        <v>0</v>
      </c>
      <c r="Q99" s="169"/>
      <c r="R99" s="170">
        <f>SUM(R100:R101)</f>
        <v>0</v>
      </c>
      <c r="S99" s="169"/>
      <c r="T99" s="171">
        <f>SUM(T100:T101)</f>
        <v>0</v>
      </c>
      <c r="AR99" s="172" t="s">
        <v>205</v>
      </c>
      <c r="AT99" s="173" t="s">
        <v>77</v>
      </c>
      <c r="AU99" s="173" t="s">
        <v>86</v>
      </c>
      <c r="AY99" s="172" t="s">
        <v>174</v>
      </c>
      <c r="BK99" s="174">
        <f>SUM(BK100:BK101)</f>
        <v>0</v>
      </c>
    </row>
    <row r="100" spans="1:65" s="2" customFormat="1" ht="16.5" customHeight="1">
      <c r="A100" s="37"/>
      <c r="B100" s="38"/>
      <c r="C100" s="177" t="s">
        <v>205</v>
      </c>
      <c r="D100" s="177" t="s">
        <v>176</v>
      </c>
      <c r="E100" s="178" t="s">
        <v>2339</v>
      </c>
      <c r="F100" s="179" t="s">
        <v>2340</v>
      </c>
      <c r="G100" s="180" t="s">
        <v>677</v>
      </c>
      <c r="H100" s="241"/>
      <c r="I100" s="182"/>
      <c r="J100" s="183">
        <f>ROUND(I100*H100,2)</f>
        <v>0</v>
      </c>
      <c r="K100" s="179" t="s">
        <v>180</v>
      </c>
      <c r="L100" s="42"/>
      <c r="M100" s="184" t="s">
        <v>19</v>
      </c>
      <c r="N100" s="185" t="s">
        <v>49</v>
      </c>
      <c r="O100" s="67"/>
      <c r="P100" s="186">
        <f>O100*H100</f>
        <v>0</v>
      </c>
      <c r="Q100" s="186">
        <v>0</v>
      </c>
      <c r="R100" s="186">
        <f>Q100*H100</f>
        <v>0</v>
      </c>
      <c r="S100" s="186">
        <v>0</v>
      </c>
      <c r="T100" s="187">
        <f>S100*H100</f>
        <v>0</v>
      </c>
      <c r="U100" s="37"/>
      <c r="V100" s="37"/>
      <c r="W100" s="37"/>
      <c r="X100" s="37"/>
      <c r="Y100" s="37"/>
      <c r="Z100" s="37"/>
      <c r="AA100" s="37"/>
      <c r="AB100" s="37"/>
      <c r="AC100" s="37"/>
      <c r="AD100" s="37"/>
      <c r="AE100" s="37"/>
      <c r="AR100" s="188" t="s">
        <v>2317</v>
      </c>
      <c r="AT100" s="188" t="s">
        <v>176</v>
      </c>
      <c r="AU100" s="188" t="s">
        <v>88</v>
      </c>
      <c r="AY100" s="20" t="s">
        <v>174</v>
      </c>
      <c r="BE100" s="189">
        <f>IF(N100="základní",J100,0)</f>
        <v>0</v>
      </c>
      <c r="BF100" s="189">
        <f>IF(N100="snížená",J100,0)</f>
        <v>0</v>
      </c>
      <c r="BG100" s="189">
        <f>IF(N100="zákl. přenesená",J100,0)</f>
        <v>0</v>
      </c>
      <c r="BH100" s="189">
        <f>IF(N100="sníž. přenesená",J100,0)</f>
        <v>0</v>
      </c>
      <c r="BI100" s="189">
        <f>IF(N100="nulová",J100,0)</f>
        <v>0</v>
      </c>
      <c r="BJ100" s="20" t="s">
        <v>86</v>
      </c>
      <c r="BK100" s="189">
        <f>ROUND(I100*H100,2)</f>
        <v>0</v>
      </c>
      <c r="BL100" s="20" t="s">
        <v>2317</v>
      </c>
      <c r="BM100" s="188" t="s">
        <v>2341</v>
      </c>
    </row>
    <row r="101" spans="1:65" s="2" customFormat="1">
      <c r="A101" s="37"/>
      <c r="B101" s="38"/>
      <c r="C101" s="39"/>
      <c r="D101" s="190" t="s">
        <v>183</v>
      </c>
      <c r="E101" s="39"/>
      <c r="F101" s="191" t="s">
        <v>2342</v>
      </c>
      <c r="G101" s="39"/>
      <c r="H101" s="39"/>
      <c r="I101" s="192"/>
      <c r="J101" s="39"/>
      <c r="K101" s="39"/>
      <c r="L101" s="42"/>
      <c r="M101" s="253"/>
      <c r="N101" s="254"/>
      <c r="O101" s="255"/>
      <c r="P101" s="255"/>
      <c r="Q101" s="255"/>
      <c r="R101" s="255"/>
      <c r="S101" s="255"/>
      <c r="T101" s="256"/>
      <c r="U101" s="37"/>
      <c r="V101" s="37"/>
      <c r="W101" s="37"/>
      <c r="X101" s="37"/>
      <c r="Y101" s="37"/>
      <c r="Z101" s="37"/>
      <c r="AA101" s="37"/>
      <c r="AB101" s="37"/>
      <c r="AC101" s="37"/>
      <c r="AD101" s="37"/>
      <c r="AE101" s="37"/>
      <c r="AT101" s="20" t="s">
        <v>183</v>
      </c>
      <c r="AU101" s="20" t="s">
        <v>88</v>
      </c>
    </row>
    <row r="102" spans="1:65" s="2" customFormat="1" ht="6.9" customHeight="1">
      <c r="A102" s="37"/>
      <c r="B102" s="50"/>
      <c r="C102" s="51"/>
      <c r="D102" s="51"/>
      <c r="E102" s="51"/>
      <c r="F102" s="51"/>
      <c r="G102" s="51"/>
      <c r="H102" s="51"/>
      <c r="I102" s="51"/>
      <c r="J102" s="51"/>
      <c r="K102" s="51"/>
      <c r="L102" s="42"/>
      <c r="M102" s="37"/>
      <c r="O102" s="37"/>
      <c r="P102" s="37"/>
      <c r="Q102" s="37"/>
      <c r="R102" s="37"/>
      <c r="S102" s="37"/>
      <c r="T102" s="37"/>
      <c r="U102" s="37"/>
      <c r="V102" s="37"/>
      <c r="W102" s="37"/>
      <c r="X102" s="37"/>
      <c r="Y102" s="37"/>
      <c r="Z102" s="37"/>
      <c r="AA102" s="37"/>
      <c r="AB102" s="37"/>
      <c r="AC102" s="37"/>
      <c r="AD102" s="37"/>
      <c r="AE102" s="37"/>
    </row>
  </sheetData>
  <sheetProtection algorithmName="SHA-512" hashValue="/SuM3LLPLuSNoeOkTPcDCl7HZVl8WQNRUXXqzjqheD+jq47Ff5fzyghTRN264Zm7MwFLTH0c+6N6qvmRAdkM6w==" saltValue="3z1KRtrK57VSLzdYqfYKtN8D5m0BbavsrZO+RtQCYy/k8664jnph/tAoMqU69gP4XYDPAUlzSCUWxxfESc1rig==" spinCount="100000" sheet="1" objects="1" scenarios="1" formatColumns="0" formatRows="0" autoFilter="0"/>
  <autoFilter ref="C84:K101" xr:uid="{00000000-0009-0000-0000-000008000000}"/>
  <mergeCells count="9">
    <mergeCell ref="E50:H50"/>
    <mergeCell ref="E75:H75"/>
    <mergeCell ref="E77:H77"/>
    <mergeCell ref="L2:V2"/>
    <mergeCell ref="E7:H7"/>
    <mergeCell ref="E9:H9"/>
    <mergeCell ref="E18:H18"/>
    <mergeCell ref="E27:H27"/>
    <mergeCell ref="E48:H48"/>
  </mergeCells>
  <hyperlinks>
    <hyperlink ref="F89" r:id="rId1" xr:uid="{00000000-0004-0000-0800-000000000000}"/>
    <hyperlink ref="F92" r:id="rId2" xr:uid="{00000000-0004-0000-0800-000001000000}"/>
    <hyperlink ref="F95" r:id="rId3" xr:uid="{00000000-0004-0000-0800-000002000000}"/>
    <hyperlink ref="F98" r:id="rId4" xr:uid="{00000000-0004-0000-0800-000003000000}"/>
    <hyperlink ref="F101" r:id="rId5" xr:uid="{00000000-0004-0000-0800-000004000000}"/>
  </hyperlinks>
  <printOptions horizontalCentered="1"/>
  <pageMargins left="0.7" right="0.7" top="0.75" bottom="0.75" header="0.3" footer="0.3"/>
  <pageSetup paperSize="9" scale="70" fitToHeight="100" orientation="portrait" r:id="rId6"/>
  <headerFooter>
    <oddFooter>&amp;CStrana &amp;P z &amp;N</oddFooter>
  </headerFooter>
  <drawing r:id="rId7"/>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11</vt:i4>
      </vt:variant>
      <vt:variant>
        <vt:lpstr>Pojmenované oblasti</vt:lpstr>
      </vt:variant>
      <vt:variant>
        <vt:i4>21</vt:i4>
      </vt:variant>
    </vt:vector>
  </HeadingPairs>
  <TitlesOfParts>
    <vt:vector size="32" baseType="lpstr">
      <vt:lpstr>Rekapitulace stavby</vt:lpstr>
      <vt:lpstr>A - Stavební část</vt:lpstr>
      <vt:lpstr>B - Zdravotechnika</vt:lpstr>
      <vt:lpstr>C - Ústřední vytápění</vt:lpstr>
      <vt:lpstr>D - Elektroinstalace - si...</vt:lpstr>
      <vt:lpstr>E - Elektroinstalace - sl...</vt:lpstr>
      <vt:lpstr>F - Vzduchotechnika</vt:lpstr>
      <vt:lpstr>G - Elektromontáže - bles...</vt:lpstr>
      <vt:lpstr>H - Vedlejší rozpočtové n...</vt:lpstr>
      <vt:lpstr>Seznam figur</vt:lpstr>
      <vt:lpstr>Pokyny pro vyplnění</vt:lpstr>
      <vt:lpstr>'A - Stavební část'!Názvy_tisku</vt:lpstr>
      <vt:lpstr>'B - Zdravotechnika'!Názvy_tisku</vt:lpstr>
      <vt:lpstr>'C - Ústřední vytápění'!Názvy_tisku</vt:lpstr>
      <vt:lpstr>'D - Elektroinstalace - si...'!Názvy_tisku</vt:lpstr>
      <vt:lpstr>'E - Elektroinstalace - sl...'!Názvy_tisku</vt:lpstr>
      <vt:lpstr>'F - Vzduchotechnika'!Názvy_tisku</vt:lpstr>
      <vt:lpstr>'G - Elektromontáže - bles...'!Názvy_tisku</vt:lpstr>
      <vt:lpstr>'H - Vedlejší rozpočtové n...'!Názvy_tisku</vt:lpstr>
      <vt:lpstr>'Rekapitulace stavby'!Názvy_tisku</vt:lpstr>
      <vt:lpstr>'Seznam figur'!Názvy_tisku</vt:lpstr>
      <vt:lpstr>'A - Stavební část'!Oblast_tisku</vt:lpstr>
      <vt:lpstr>'B - Zdravotechnika'!Oblast_tisku</vt:lpstr>
      <vt:lpstr>'C - Ústřední vytápění'!Oblast_tisku</vt:lpstr>
      <vt:lpstr>'D - Elektroinstalace - si...'!Oblast_tisku</vt:lpstr>
      <vt:lpstr>'E - Elektroinstalace - sl...'!Oblast_tisku</vt:lpstr>
      <vt:lpstr>'F - Vzduchotechnika'!Oblast_tisku</vt:lpstr>
      <vt:lpstr>'G - Elektromontáže - bles...'!Oblast_tisku</vt:lpstr>
      <vt:lpstr>'H - Vedlejší rozpočtové n...'!Oblast_tisku</vt:lpstr>
      <vt:lpstr>'Pokyny pro vyplnění'!Oblast_tisku</vt:lpstr>
      <vt:lpstr>'Rekapitulace stavby'!Oblast_tisku</vt:lpstr>
      <vt:lpstr>'Seznam figur'!Oblast_tisku</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Luboš Michalec</dc:creator>
  <cp:lastModifiedBy>Luboš Michalec</cp:lastModifiedBy>
  <cp:lastPrinted>2026-07-24T09:15:26Z</cp:lastPrinted>
  <dcterms:created xsi:type="dcterms:W3CDTF">2026-07-24T09:04:04Z</dcterms:created>
  <dcterms:modified xsi:type="dcterms:W3CDTF">2026-07-24T10:25:13Z</dcterms:modified>
</cp:coreProperties>
</file>