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8_{5563B5F9-E9CE-4C3C-A874-3FF9407CEAC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101 01.1 Pol" sheetId="12" r:id="rId4"/>
    <sheet name="SO101 02 Pol" sheetId="13" r:id="rId5"/>
    <sheet name="SO301 01 Pol" sheetId="14" r:id="rId6"/>
    <sheet name="SO401 01 Pol" sheetId="15" r:id="rId7"/>
  </sheets>
  <externalReferences>
    <externalReference r:id="rId8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'SO101 01.1 Pol'!$1:$7</definedName>
    <definedName name="_xlnm.Print_Titles" localSheetId="4">'SO101 02 Pol'!$1:$7</definedName>
    <definedName name="_xlnm.Print_Titles" localSheetId="5">'SO301 01 Pol'!$1:$7</definedName>
    <definedName name="_xlnm.Print_Titles" localSheetId="6">'SO401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'SO101 01.1 Pol'!$A$1:$Y$157</definedName>
    <definedName name="_xlnm.Print_Area" localSheetId="4">'SO101 02 Pol'!$A$1:$Y$65</definedName>
    <definedName name="_xlnm.Print_Area" localSheetId="5">'SO301 01 Pol'!$A$1:$Y$161</definedName>
    <definedName name="_xlnm.Print_Area" localSheetId="6">'SO401 01 Pol'!$A$1:$Y$130</definedName>
    <definedName name="_xlnm.Print_Area" localSheetId="1">Stavba!$A$1:$J$80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9" i="1" l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G46" i="1"/>
  <c r="F46" i="1"/>
  <c r="H46" i="1" s="1"/>
  <c r="I46" i="1" s="1"/>
  <c r="G45" i="1"/>
  <c r="F45" i="1"/>
  <c r="G44" i="1"/>
  <c r="F44" i="1"/>
  <c r="H44" i="1" s="1"/>
  <c r="I44" i="1" s="1"/>
  <c r="G43" i="1"/>
  <c r="F43" i="1"/>
  <c r="G42" i="1"/>
  <c r="F42" i="1"/>
  <c r="G41" i="1"/>
  <c r="F41" i="1"/>
  <c r="G40" i="1"/>
  <c r="F40" i="1"/>
  <c r="G39" i="1"/>
  <c r="F39" i="1"/>
  <c r="G120" i="15"/>
  <c r="BA118" i="15"/>
  <c r="BA116" i="15"/>
  <c r="BA68" i="15"/>
  <c r="G9" i="15"/>
  <c r="I9" i="15"/>
  <c r="I8" i="15" s="1"/>
  <c r="K9" i="15"/>
  <c r="M9" i="15"/>
  <c r="O9" i="15"/>
  <c r="O8" i="15" s="1"/>
  <c r="Q9" i="15"/>
  <c r="Q8" i="15" s="1"/>
  <c r="V9" i="15"/>
  <c r="G10" i="15"/>
  <c r="G8" i="15" s="1"/>
  <c r="I10" i="15"/>
  <c r="K10" i="15"/>
  <c r="O10" i="15"/>
  <c r="Q10" i="15"/>
  <c r="V10" i="15"/>
  <c r="G11" i="15"/>
  <c r="I11" i="15"/>
  <c r="K11" i="15"/>
  <c r="M11" i="15"/>
  <c r="O11" i="15"/>
  <c r="Q11" i="15"/>
  <c r="V11" i="15"/>
  <c r="V8" i="15" s="1"/>
  <c r="G12" i="15"/>
  <c r="M12" i="15" s="1"/>
  <c r="I12" i="15"/>
  <c r="K12" i="15"/>
  <c r="K8" i="15" s="1"/>
  <c r="O12" i="15"/>
  <c r="Q12" i="15"/>
  <c r="V12" i="15"/>
  <c r="G13" i="15"/>
  <c r="G14" i="15"/>
  <c r="M14" i="15" s="1"/>
  <c r="I14" i="15"/>
  <c r="I13" i="15" s="1"/>
  <c r="K14" i="15"/>
  <c r="K13" i="15" s="1"/>
  <c r="O14" i="15"/>
  <c r="O13" i="15" s="1"/>
  <c r="Q14" i="15"/>
  <c r="V14" i="15"/>
  <c r="V13" i="15" s="1"/>
  <c r="G16" i="15"/>
  <c r="I16" i="15"/>
  <c r="K16" i="15"/>
  <c r="M16" i="15"/>
  <c r="O16" i="15"/>
  <c r="Q16" i="15"/>
  <c r="Q13" i="15" s="1"/>
  <c r="V16" i="15"/>
  <c r="G17" i="15"/>
  <c r="I17" i="15"/>
  <c r="K17" i="15"/>
  <c r="M17" i="15"/>
  <c r="O17" i="15"/>
  <c r="Q17" i="15"/>
  <c r="V17" i="15"/>
  <c r="G20" i="15"/>
  <c r="I20" i="15"/>
  <c r="K20" i="15"/>
  <c r="M20" i="15"/>
  <c r="O20" i="15"/>
  <c r="Q20" i="15"/>
  <c r="V20" i="15"/>
  <c r="G23" i="15"/>
  <c r="M23" i="15" s="1"/>
  <c r="I23" i="15"/>
  <c r="K23" i="15"/>
  <c r="O23" i="15"/>
  <c r="Q23" i="15"/>
  <c r="V23" i="15"/>
  <c r="G25" i="15"/>
  <c r="I25" i="15"/>
  <c r="K25" i="15"/>
  <c r="M25" i="15"/>
  <c r="O25" i="15"/>
  <c r="Q25" i="15"/>
  <c r="V25" i="15"/>
  <c r="G27" i="15"/>
  <c r="M27" i="15" s="1"/>
  <c r="I27" i="15"/>
  <c r="K27" i="15"/>
  <c r="O27" i="15"/>
  <c r="Q27" i="15"/>
  <c r="V27" i="15"/>
  <c r="G29" i="15"/>
  <c r="M29" i="15" s="1"/>
  <c r="I29" i="15"/>
  <c r="K29" i="15"/>
  <c r="O29" i="15"/>
  <c r="Q29" i="15"/>
  <c r="V29" i="15"/>
  <c r="G32" i="15"/>
  <c r="M32" i="15" s="1"/>
  <c r="I32" i="15"/>
  <c r="K32" i="15"/>
  <c r="O32" i="15"/>
  <c r="Q32" i="15"/>
  <c r="V32" i="15"/>
  <c r="G35" i="15"/>
  <c r="I35" i="15"/>
  <c r="K35" i="15"/>
  <c r="M35" i="15"/>
  <c r="O35" i="15"/>
  <c r="Q35" i="15"/>
  <c r="V35" i="15"/>
  <c r="G38" i="15"/>
  <c r="I38" i="15"/>
  <c r="K38" i="15"/>
  <c r="M38" i="15"/>
  <c r="O38" i="15"/>
  <c r="Q38" i="15"/>
  <c r="V38" i="15"/>
  <c r="G41" i="15"/>
  <c r="I41" i="15"/>
  <c r="K41" i="15"/>
  <c r="M41" i="15"/>
  <c r="O41" i="15"/>
  <c r="Q41" i="15"/>
  <c r="V41" i="15"/>
  <c r="G43" i="15"/>
  <c r="M43" i="15" s="1"/>
  <c r="I43" i="15"/>
  <c r="K43" i="15"/>
  <c r="O43" i="15"/>
  <c r="Q43" i="15"/>
  <c r="V43" i="15"/>
  <c r="G45" i="15"/>
  <c r="I45" i="15"/>
  <c r="K45" i="15"/>
  <c r="M45" i="15"/>
  <c r="O45" i="15"/>
  <c r="Q45" i="15"/>
  <c r="V45" i="15"/>
  <c r="G47" i="15"/>
  <c r="M47" i="15" s="1"/>
  <c r="I47" i="15"/>
  <c r="K47" i="15"/>
  <c r="O47" i="15"/>
  <c r="Q47" i="15"/>
  <c r="V47" i="15"/>
  <c r="G48" i="15"/>
  <c r="Q48" i="15"/>
  <c r="G49" i="15"/>
  <c r="M49" i="15" s="1"/>
  <c r="M48" i="15" s="1"/>
  <c r="I49" i="15"/>
  <c r="I48" i="15" s="1"/>
  <c r="K49" i="15"/>
  <c r="K48" i="15" s="1"/>
  <c r="O49" i="15"/>
  <c r="O48" i="15" s="1"/>
  <c r="Q49" i="15"/>
  <c r="V49" i="15"/>
  <c r="V48" i="15" s="1"/>
  <c r="G51" i="15"/>
  <c r="G50" i="15" s="1"/>
  <c r="I51" i="15"/>
  <c r="K51" i="15"/>
  <c r="M51" i="15"/>
  <c r="O51" i="15"/>
  <c r="O50" i="15" s="1"/>
  <c r="Q51" i="15"/>
  <c r="V51" i="15"/>
  <c r="V50" i="15" s="1"/>
  <c r="G53" i="15"/>
  <c r="I53" i="15"/>
  <c r="K53" i="15"/>
  <c r="M53" i="15"/>
  <c r="O53" i="15"/>
  <c r="Q53" i="15"/>
  <c r="V53" i="15"/>
  <c r="G55" i="15"/>
  <c r="M55" i="15" s="1"/>
  <c r="I55" i="15"/>
  <c r="K55" i="15"/>
  <c r="O55" i="15"/>
  <c r="Q55" i="15"/>
  <c r="Q50" i="15" s="1"/>
  <c r="V55" i="15"/>
  <c r="G57" i="15"/>
  <c r="I57" i="15"/>
  <c r="I50" i="15" s="1"/>
  <c r="K57" i="15"/>
  <c r="M57" i="15"/>
  <c r="O57" i="15"/>
  <c r="Q57" i="15"/>
  <c r="V57" i="15"/>
  <c r="G59" i="15"/>
  <c r="M59" i="15" s="1"/>
  <c r="I59" i="15"/>
  <c r="K59" i="15"/>
  <c r="O59" i="15"/>
  <c r="Q59" i="15"/>
  <c r="V59" i="15"/>
  <c r="G61" i="15"/>
  <c r="M61" i="15" s="1"/>
  <c r="I61" i="15"/>
  <c r="K61" i="15"/>
  <c r="O61" i="15"/>
  <c r="Q61" i="15"/>
  <c r="V61" i="15"/>
  <c r="G64" i="15"/>
  <c r="M64" i="15" s="1"/>
  <c r="I64" i="15"/>
  <c r="K64" i="15"/>
  <c r="O64" i="15"/>
  <c r="Q64" i="15"/>
  <c r="V64" i="15"/>
  <c r="G67" i="15"/>
  <c r="I67" i="15"/>
  <c r="K67" i="15"/>
  <c r="K50" i="15" s="1"/>
  <c r="M67" i="15"/>
  <c r="O67" i="15"/>
  <c r="Q67" i="15"/>
  <c r="V67" i="15"/>
  <c r="G70" i="15"/>
  <c r="I70" i="15"/>
  <c r="K70" i="15"/>
  <c r="M70" i="15"/>
  <c r="O70" i="15"/>
  <c r="Q70" i="15"/>
  <c r="V70" i="15"/>
  <c r="G73" i="15"/>
  <c r="I73" i="15"/>
  <c r="K73" i="15"/>
  <c r="M73" i="15"/>
  <c r="O73" i="15"/>
  <c r="Q73" i="15"/>
  <c r="V73" i="15"/>
  <c r="G75" i="15"/>
  <c r="M75" i="15" s="1"/>
  <c r="I75" i="15"/>
  <c r="K75" i="15"/>
  <c r="O75" i="15"/>
  <c r="Q75" i="15"/>
  <c r="V75" i="15"/>
  <c r="G77" i="15"/>
  <c r="I77" i="15"/>
  <c r="K77" i="15"/>
  <c r="M77" i="15"/>
  <c r="O77" i="15"/>
  <c r="Q77" i="15"/>
  <c r="V77" i="15"/>
  <c r="G79" i="15"/>
  <c r="M79" i="15" s="1"/>
  <c r="I79" i="15"/>
  <c r="K79" i="15"/>
  <c r="O79" i="15"/>
  <c r="Q79" i="15"/>
  <c r="V79" i="15"/>
  <c r="G81" i="15"/>
  <c r="M81" i="15" s="1"/>
  <c r="I81" i="15"/>
  <c r="K81" i="15"/>
  <c r="O81" i="15"/>
  <c r="Q81" i="15"/>
  <c r="V81" i="15"/>
  <c r="G84" i="15"/>
  <c r="I84" i="15"/>
  <c r="K84" i="15"/>
  <c r="K83" i="15" s="1"/>
  <c r="M84" i="15"/>
  <c r="O84" i="15"/>
  <c r="Q84" i="15"/>
  <c r="Q83" i="15" s="1"/>
  <c r="V84" i="15"/>
  <c r="G86" i="15"/>
  <c r="I86" i="15"/>
  <c r="K86" i="15"/>
  <c r="M86" i="15"/>
  <c r="O86" i="15"/>
  <c r="Q86" i="15"/>
  <c r="V86" i="15"/>
  <c r="V83" i="15" s="1"/>
  <c r="G88" i="15"/>
  <c r="I88" i="15"/>
  <c r="K88" i="15"/>
  <c r="M88" i="15"/>
  <c r="O88" i="15"/>
  <c r="O83" i="15" s="1"/>
  <c r="Q88" i="15"/>
  <c r="V88" i="15"/>
  <c r="G91" i="15"/>
  <c r="M91" i="15" s="1"/>
  <c r="I91" i="15"/>
  <c r="K91" i="15"/>
  <c r="O91" i="15"/>
  <c r="Q91" i="15"/>
  <c r="V91" i="15"/>
  <c r="G93" i="15"/>
  <c r="I93" i="15"/>
  <c r="K93" i="15"/>
  <c r="M93" i="15"/>
  <c r="O93" i="15"/>
  <c r="Q93" i="15"/>
  <c r="V93" i="15"/>
  <c r="G95" i="15"/>
  <c r="M95" i="15" s="1"/>
  <c r="I95" i="15"/>
  <c r="K95" i="15"/>
  <c r="O95" i="15"/>
  <c r="Q95" i="15"/>
  <c r="V95" i="15"/>
  <c r="G97" i="15"/>
  <c r="M97" i="15" s="1"/>
  <c r="I97" i="15"/>
  <c r="K97" i="15"/>
  <c r="O97" i="15"/>
  <c r="Q97" i="15"/>
  <c r="V97" i="15"/>
  <c r="G99" i="15"/>
  <c r="M99" i="15" s="1"/>
  <c r="I99" i="15"/>
  <c r="I83" i="15" s="1"/>
  <c r="K99" i="15"/>
  <c r="O99" i="15"/>
  <c r="Q99" i="15"/>
  <c r="V99" i="15"/>
  <c r="G101" i="15"/>
  <c r="I101" i="15"/>
  <c r="K101" i="15"/>
  <c r="M101" i="15"/>
  <c r="O101" i="15"/>
  <c r="Q101" i="15"/>
  <c r="V101" i="15"/>
  <c r="G103" i="15"/>
  <c r="I103" i="15"/>
  <c r="K103" i="15"/>
  <c r="M103" i="15"/>
  <c r="O103" i="15"/>
  <c r="Q103" i="15"/>
  <c r="V103" i="15"/>
  <c r="G105" i="15"/>
  <c r="I105" i="15"/>
  <c r="K105" i="15"/>
  <c r="M105" i="15"/>
  <c r="O105" i="15"/>
  <c r="Q105" i="15"/>
  <c r="V105" i="15"/>
  <c r="G107" i="15"/>
  <c r="M107" i="15" s="1"/>
  <c r="I107" i="15"/>
  <c r="K107" i="15"/>
  <c r="O107" i="15"/>
  <c r="Q107" i="15"/>
  <c r="V107" i="15"/>
  <c r="I109" i="15"/>
  <c r="Q109" i="15"/>
  <c r="V109" i="15"/>
  <c r="G110" i="15"/>
  <c r="G109" i="15" s="1"/>
  <c r="I110" i="15"/>
  <c r="K110" i="15"/>
  <c r="K109" i="15" s="1"/>
  <c r="O110" i="15"/>
  <c r="O109" i="15" s="1"/>
  <c r="Q110" i="15"/>
  <c r="V110" i="15"/>
  <c r="G112" i="15"/>
  <c r="G113" i="15"/>
  <c r="M113" i="15" s="1"/>
  <c r="M112" i="15" s="1"/>
  <c r="I113" i="15"/>
  <c r="I112" i="15" s="1"/>
  <c r="K113" i="15"/>
  <c r="K112" i="15" s="1"/>
  <c r="O113" i="15"/>
  <c r="O112" i="15" s="1"/>
  <c r="Q113" i="15"/>
  <c r="V113" i="15"/>
  <c r="V112" i="15" s="1"/>
  <c r="G114" i="15"/>
  <c r="I114" i="15"/>
  <c r="K114" i="15"/>
  <c r="M114" i="15"/>
  <c r="O114" i="15"/>
  <c r="Q114" i="15"/>
  <c r="Q112" i="15" s="1"/>
  <c r="V114" i="15"/>
  <c r="G115" i="15"/>
  <c r="I115" i="15"/>
  <c r="K115" i="15"/>
  <c r="M115" i="15"/>
  <c r="O115" i="15"/>
  <c r="Q115" i="15"/>
  <c r="V115" i="15"/>
  <c r="G117" i="15"/>
  <c r="I117" i="15"/>
  <c r="K117" i="15"/>
  <c r="M117" i="15"/>
  <c r="O117" i="15"/>
  <c r="Q117" i="15"/>
  <c r="V117" i="15"/>
  <c r="AE120" i="15"/>
  <c r="G151" i="14"/>
  <c r="BA149" i="14"/>
  <c r="BA147" i="14"/>
  <c r="BA143" i="14"/>
  <c r="BA137" i="14"/>
  <c r="BA135" i="14"/>
  <c r="G9" i="14"/>
  <c r="I9" i="14"/>
  <c r="I8" i="14" s="1"/>
  <c r="K9" i="14"/>
  <c r="K8" i="14" s="1"/>
  <c r="M9" i="14"/>
  <c r="O9" i="14"/>
  <c r="O8" i="14" s="1"/>
  <c r="Q9" i="14"/>
  <c r="V9" i="14"/>
  <c r="V8" i="14" s="1"/>
  <c r="G11" i="14"/>
  <c r="I11" i="14"/>
  <c r="K11" i="14"/>
  <c r="M11" i="14"/>
  <c r="O11" i="14"/>
  <c r="Q11" i="14"/>
  <c r="V11" i="14"/>
  <c r="G13" i="14"/>
  <c r="I13" i="14"/>
  <c r="K13" i="14"/>
  <c r="M13" i="14"/>
  <c r="O13" i="14"/>
  <c r="Q13" i="14"/>
  <c r="Q8" i="14" s="1"/>
  <c r="V13" i="14"/>
  <c r="G15" i="14"/>
  <c r="I15" i="14"/>
  <c r="K15" i="14"/>
  <c r="M15" i="14"/>
  <c r="O15" i="14"/>
  <c r="Q15" i="14"/>
  <c r="V15" i="14"/>
  <c r="G17" i="14"/>
  <c r="I17" i="14"/>
  <c r="K17" i="14"/>
  <c r="M17" i="14"/>
  <c r="O17" i="14"/>
  <c r="Q17" i="14"/>
  <c r="V17" i="14"/>
  <c r="G22" i="14"/>
  <c r="M22" i="14" s="1"/>
  <c r="I22" i="14"/>
  <c r="K22" i="14"/>
  <c r="O22" i="14"/>
  <c r="Q22" i="14"/>
  <c r="V22" i="14"/>
  <c r="G24" i="14"/>
  <c r="M24" i="14" s="1"/>
  <c r="I24" i="14"/>
  <c r="K24" i="14"/>
  <c r="O24" i="14"/>
  <c r="Q24" i="14"/>
  <c r="V24" i="14"/>
  <c r="G28" i="14"/>
  <c r="M28" i="14" s="1"/>
  <c r="I28" i="14"/>
  <c r="K28" i="14"/>
  <c r="O28" i="14"/>
  <c r="Q28" i="14"/>
  <c r="V28" i="14"/>
  <c r="G30" i="14"/>
  <c r="I30" i="14"/>
  <c r="K30" i="14"/>
  <c r="M30" i="14"/>
  <c r="O30" i="14"/>
  <c r="Q30" i="14"/>
  <c r="V30" i="14"/>
  <c r="G32" i="14"/>
  <c r="I32" i="14"/>
  <c r="K32" i="14"/>
  <c r="M32" i="14"/>
  <c r="O32" i="14"/>
  <c r="Q32" i="14"/>
  <c r="V32" i="14"/>
  <c r="G34" i="14"/>
  <c r="I34" i="14"/>
  <c r="K34" i="14"/>
  <c r="M34" i="14"/>
  <c r="O34" i="14"/>
  <c r="Q34" i="14"/>
  <c r="V34" i="14"/>
  <c r="G40" i="14"/>
  <c r="I40" i="14"/>
  <c r="K40" i="14"/>
  <c r="M40" i="14"/>
  <c r="O40" i="14"/>
  <c r="Q40" i="14"/>
  <c r="V40" i="14"/>
  <c r="G42" i="14"/>
  <c r="M42" i="14" s="1"/>
  <c r="I42" i="14"/>
  <c r="K42" i="14"/>
  <c r="O42" i="14"/>
  <c r="Q42" i="14"/>
  <c r="V42" i="14"/>
  <c r="G48" i="14"/>
  <c r="M48" i="14" s="1"/>
  <c r="I48" i="14"/>
  <c r="K48" i="14"/>
  <c r="O48" i="14"/>
  <c r="Q48" i="14"/>
  <c r="V48" i="14"/>
  <c r="G52" i="14"/>
  <c r="M52" i="14" s="1"/>
  <c r="I52" i="14"/>
  <c r="K52" i="14"/>
  <c r="O52" i="14"/>
  <c r="Q52" i="14"/>
  <c r="V52" i="14"/>
  <c r="G54" i="14"/>
  <c r="G55" i="14"/>
  <c r="I55" i="14"/>
  <c r="I54" i="14" s="1"/>
  <c r="K55" i="14"/>
  <c r="M55" i="14"/>
  <c r="M54" i="14" s="1"/>
  <c r="O55" i="14"/>
  <c r="O54" i="14" s="1"/>
  <c r="Q55" i="14"/>
  <c r="V55" i="14"/>
  <c r="V54" i="14" s="1"/>
  <c r="G59" i="14"/>
  <c r="I59" i="14"/>
  <c r="K59" i="14"/>
  <c r="K54" i="14" s="1"/>
  <c r="M59" i="14"/>
  <c r="O59" i="14"/>
  <c r="Q59" i="14"/>
  <c r="Q54" i="14" s="1"/>
  <c r="V59" i="14"/>
  <c r="G62" i="14"/>
  <c r="I62" i="14"/>
  <c r="I61" i="14" s="1"/>
  <c r="K62" i="14"/>
  <c r="M62" i="14"/>
  <c r="O62" i="14"/>
  <c r="O61" i="14" s="1"/>
  <c r="Q62" i="14"/>
  <c r="V62" i="14"/>
  <c r="V61" i="14" s="1"/>
  <c r="G65" i="14"/>
  <c r="M65" i="14" s="1"/>
  <c r="I65" i="14"/>
  <c r="K65" i="14"/>
  <c r="K61" i="14" s="1"/>
  <c r="O65" i="14"/>
  <c r="Q65" i="14"/>
  <c r="Q61" i="14" s="1"/>
  <c r="V65" i="14"/>
  <c r="G67" i="14"/>
  <c r="I67" i="14"/>
  <c r="K67" i="14"/>
  <c r="M67" i="14"/>
  <c r="O67" i="14"/>
  <c r="Q67" i="14"/>
  <c r="V67" i="14"/>
  <c r="G69" i="14"/>
  <c r="M69" i="14" s="1"/>
  <c r="I69" i="14"/>
  <c r="K69" i="14"/>
  <c r="O69" i="14"/>
  <c r="Q69" i="14"/>
  <c r="V69" i="14"/>
  <c r="G71" i="14"/>
  <c r="M71" i="14" s="1"/>
  <c r="I71" i="14"/>
  <c r="K71" i="14"/>
  <c r="O71" i="14"/>
  <c r="Q71" i="14"/>
  <c r="V71" i="14"/>
  <c r="G73" i="14"/>
  <c r="I73" i="14"/>
  <c r="K73" i="14"/>
  <c r="M73" i="14"/>
  <c r="O73" i="14"/>
  <c r="Q73" i="14"/>
  <c r="V73" i="14"/>
  <c r="G75" i="14"/>
  <c r="I75" i="14"/>
  <c r="K75" i="14"/>
  <c r="M75" i="14"/>
  <c r="O75" i="14"/>
  <c r="Q75" i="14"/>
  <c r="V75" i="14"/>
  <c r="G77" i="14"/>
  <c r="I77" i="14"/>
  <c r="K77" i="14"/>
  <c r="M77" i="14"/>
  <c r="O77" i="14"/>
  <c r="Q77" i="14"/>
  <c r="V77" i="14"/>
  <c r="G79" i="14"/>
  <c r="I79" i="14"/>
  <c r="K79" i="14"/>
  <c r="M79" i="14"/>
  <c r="O79" i="14"/>
  <c r="Q79" i="14"/>
  <c r="V79" i="14"/>
  <c r="G81" i="14"/>
  <c r="M81" i="14" s="1"/>
  <c r="I81" i="14"/>
  <c r="K81" i="14"/>
  <c r="O81" i="14"/>
  <c r="Q81" i="14"/>
  <c r="V81" i="14"/>
  <c r="G83" i="14"/>
  <c r="I83" i="14"/>
  <c r="K83" i="14"/>
  <c r="M83" i="14"/>
  <c r="O83" i="14"/>
  <c r="Q83" i="14"/>
  <c r="V83" i="14"/>
  <c r="G86" i="14"/>
  <c r="M86" i="14" s="1"/>
  <c r="I86" i="14"/>
  <c r="K86" i="14"/>
  <c r="K85" i="14" s="1"/>
  <c r="O86" i="14"/>
  <c r="Q86" i="14"/>
  <c r="Q85" i="14" s="1"/>
  <c r="V86" i="14"/>
  <c r="G88" i="14"/>
  <c r="I88" i="14"/>
  <c r="I85" i="14" s="1"/>
  <c r="K88" i="14"/>
  <c r="M88" i="14"/>
  <c r="O88" i="14"/>
  <c r="Q88" i="14"/>
  <c r="V88" i="14"/>
  <c r="V85" i="14" s="1"/>
  <c r="G91" i="14"/>
  <c r="I91" i="14"/>
  <c r="K91" i="14"/>
  <c r="M91" i="14"/>
  <c r="O91" i="14"/>
  <c r="Q91" i="14"/>
  <c r="V91" i="14"/>
  <c r="G92" i="14"/>
  <c r="I92" i="14"/>
  <c r="K92" i="14"/>
  <c r="M92" i="14"/>
  <c r="O92" i="14"/>
  <c r="Q92" i="14"/>
  <c r="V92" i="14"/>
  <c r="G93" i="14"/>
  <c r="I93" i="14"/>
  <c r="K93" i="14"/>
  <c r="M93" i="14"/>
  <c r="O93" i="14"/>
  <c r="O85" i="14" s="1"/>
  <c r="Q93" i="14"/>
  <c r="V93" i="14"/>
  <c r="G95" i="14"/>
  <c r="M95" i="14" s="1"/>
  <c r="I95" i="14"/>
  <c r="K95" i="14"/>
  <c r="O95" i="14"/>
  <c r="Q95" i="14"/>
  <c r="V95" i="14"/>
  <c r="G97" i="14"/>
  <c r="I97" i="14"/>
  <c r="K97" i="14"/>
  <c r="M97" i="14"/>
  <c r="O97" i="14"/>
  <c r="Q97" i="14"/>
  <c r="V97" i="14"/>
  <c r="G99" i="14"/>
  <c r="M99" i="14" s="1"/>
  <c r="I99" i="14"/>
  <c r="K99" i="14"/>
  <c r="O99" i="14"/>
  <c r="Q99" i="14"/>
  <c r="V99" i="14"/>
  <c r="G101" i="14"/>
  <c r="M101" i="14" s="1"/>
  <c r="I101" i="14"/>
  <c r="K101" i="14"/>
  <c r="O101" i="14"/>
  <c r="Q101" i="14"/>
  <c r="V101" i="14"/>
  <c r="G103" i="14"/>
  <c r="I103" i="14"/>
  <c r="K103" i="14"/>
  <c r="M103" i="14"/>
  <c r="O103" i="14"/>
  <c r="Q103" i="14"/>
  <c r="V103" i="14"/>
  <c r="G105" i="14"/>
  <c r="I105" i="14"/>
  <c r="K105" i="14"/>
  <c r="M105" i="14"/>
  <c r="O105" i="14"/>
  <c r="Q105" i="14"/>
  <c r="V105" i="14"/>
  <c r="G106" i="14"/>
  <c r="I106" i="14"/>
  <c r="K106" i="14"/>
  <c r="M106" i="14"/>
  <c r="O106" i="14"/>
  <c r="Q106" i="14"/>
  <c r="V106" i="14"/>
  <c r="G107" i="14"/>
  <c r="I107" i="14"/>
  <c r="K107" i="14"/>
  <c r="M107" i="14"/>
  <c r="O107" i="14"/>
  <c r="Q107" i="14"/>
  <c r="V107" i="14"/>
  <c r="G109" i="14"/>
  <c r="M109" i="14" s="1"/>
  <c r="I109" i="14"/>
  <c r="K109" i="14"/>
  <c r="O109" i="14"/>
  <c r="Q109" i="14"/>
  <c r="V109" i="14"/>
  <c r="G111" i="14"/>
  <c r="I111" i="14"/>
  <c r="K111" i="14"/>
  <c r="M111" i="14"/>
  <c r="O111" i="14"/>
  <c r="Q111" i="14"/>
  <c r="V111" i="14"/>
  <c r="G113" i="14"/>
  <c r="M113" i="14" s="1"/>
  <c r="I113" i="14"/>
  <c r="K113" i="14"/>
  <c r="O113" i="14"/>
  <c r="Q113" i="14"/>
  <c r="V113" i="14"/>
  <c r="G115" i="14"/>
  <c r="M115" i="14" s="1"/>
  <c r="I115" i="14"/>
  <c r="K115" i="14"/>
  <c r="O115" i="14"/>
  <c r="Q115" i="14"/>
  <c r="V115" i="14"/>
  <c r="G116" i="14"/>
  <c r="M116" i="14" s="1"/>
  <c r="I116" i="14"/>
  <c r="K116" i="14"/>
  <c r="O116" i="14"/>
  <c r="Q116" i="14"/>
  <c r="V116" i="14"/>
  <c r="G117" i="14"/>
  <c r="I117" i="14"/>
  <c r="K117" i="14"/>
  <c r="M117" i="14"/>
  <c r="O117" i="14"/>
  <c r="Q117" i="14"/>
  <c r="V117" i="14"/>
  <c r="G118" i="14"/>
  <c r="I118" i="14"/>
  <c r="K118" i="14"/>
  <c r="M118" i="14"/>
  <c r="O118" i="14"/>
  <c r="Q118" i="14"/>
  <c r="V118" i="14"/>
  <c r="G120" i="14"/>
  <c r="I120" i="14"/>
  <c r="K120" i="14"/>
  <c r="M120" i="14"/>
  <c r="O120" i="14"/>
  <c r="Q120" i="14"/>
  <c r="V120" i="14"/>
  <c r="G121" i="14"/>
  <c r="M121" i="14" s="1"/>
  <c r="I121" i="14"/>
  <c r="K121" i="14"/>
  <c r="O121" i="14"/>
  <c r="Q121" i="14"/>
  <c r="V121" i="14"/>
  <c r="G122" i="14"/>
  <c r="I122" i="14"/>
  <c r="K122" i="14"/>
  <c r="M122" i="14"/>
  <c r="O122" i="14"/>
  <c r="Q122" i="14"/>
  <c r="V122" i="14"/>
  <c r="O123" i="14"/>
  <c r="V123" i="14"/>
  <c r="G124" i="14"/>
  <c r="M124" i="14" s="1"/>
  <c r="M123" i="14" s="1"/>
  <c r="I124" i="14"/>
  <c r="I123" i="14" s="1"/>
  <c r="K124" i="14"/>
  <c r="K123" i="14" s="1"/>
  <c r="O124" i="14"/>
  <c r="Q124" i="14"/>
  <c r="Q123" i="14" s="1"/>
  <c r="V124" i="14"/>
  <c r="G125" i="14"/>
  <c r="I125" i="14"/>
  <c r="V125" i="14"/>
  <c r="G126" i="14"/>
  <c r="I126" i="14"/>
  <c r="K126" i="14"/>
  <c r="K125" i="14" s="1"/>
  <c r="M126" i="14"/>
  <c r="M125" i="14" s="1"/>
  <c r="O126" i="14"/>
  <c r="O125" i="14" s="1"/>
  <c r="Q126" i="14"/>
  <c r="Q125" i="14" s="1"/>
  <c r="V126" i="14"/>
  <c r="G128" i="14"/>
  <c r="K128" i="14"/>
  <c r="M128" i="14"/>
  <c r="G129" i="14"/>
  <c r="I129" i="14"/>
  <c r="I128" i="14" s="1"/>
  <c r="K129" i="14"/>
  <c r="M129" i="14"/>
  <c r="O129" i="14"/>
  <c r="O128" i="14" s="1"/>
  <c r="Q129" i="14"/>
  <c r="Q128" i="14" s="1"/>
  <c r="V129" i="14"/>
  <c r="V128" i="14" s="1"/>
  <c r="O132" i="14"/>
  <c r="Q132" i="14"/>
  <c r="G133" i="14"/>
  <c r="G132" i="14" s="1"/>
  <c r="I133" i="14"/>
  <c r="I132" i="14" s="1"/>
  <c r="K133" i="14"/>
  <c r="M133" i="14"/>
  <c r="M132" i="14" s="1"/>
  <c r="O133" i="14"/>
  <c r="Q133" i="14"/>
  <c r="V133" i="14"/>
  <c r="V132" i="14" s="1"/>
  <c r="G136" i="14"/>
  <c r="M136" i="14" s="1"/>
  <c r="I136" i="14"/>
  <c r="K136" i="14"/>
  <c r="O136" i="14"/>
  <c r="Q136" i="14"/>
  <c r="V136" i="14"/>
  <c r="G138" i="14"/>
  <c r="M138" i="14" s="1"/>
  <c r="I138" i="14"/>
  <c r="K138" i="14"/>
  <c r="O138" i="14"/>
  <c r="Q138" i="14"/>
  <c r="V138" i="14"/>
  <c r="G140" i="14"/>
  <c r="M140" i="14" s="1"/>
  <c r="I140" i="14"/>
  <c r="K140" i="14"/>
  <c r="O140" i="14"/>
  <c r="Q140" i="14"/>
  <c r="V140" i="14"/>
  <c r="G142" i="14"/>
  <c r="I142" i="14"/>
  <c r="K142" i="14"/>
  <c r="K132" i="14" s="1"/>
  <c r="M142" i="14"/>
  <c r="O142" i="14"/>
  <c r="Q142" i="14"/>
  <c r="V142" i="14"/>
  <c r="G144" i="14"/>
  <c r="K144" i="14"/>
  <c r="G145" i="14"/>
  <c r="I145" i="14"/>
  <c r="I144" i="14" s="1"/>
  <c r="K145" i="14"/>
  <c r="M145" i="14"/>
  <c r="O145" i="14"/>
  <c r="O144" i="14" s="1"/>
  <c r="Q145" i="14"/>
  <c r="Q144" i="14" s="1"/>
  <c r="V145" i="14"/>
  <c r="V144" i="14" s="1"/>
  <c r="G146" i="14"/>
  <c r="M146" i="14" s="1"/>
  <c r="M144" i="14" s="1"/>
  <c r="I146" i="14"/>
  <c r="K146" i="14"/>
  <c r="O146" i="14"/>
  <c r="Q146" i="14"/>
  <c r="V146" i="14"/>
  <c r="G148" i="14"/>
  <c r="I148" i="14"/>
  <c r="K148" i="14"/>
  <c r="M148" i="14"/>
  <c r="O148" i="14"/>
  <c r="Q148" i="14"/>
  <c r="V148" i="14"/>
  <c r="AE151" i="14"/>
  <c r="G55" i="13"/>
  <c r="BA53" i="13"/>
  <c r="BA47" i="13"/>
  <c r="G8" i="13"/>
  <c r="G9" i="13"/>
  <c r="I9" i="13"/>
  <c r="I8" i="13" s="1"/>
  <c r="K9" i="13"/>
  <c r="M9" i="13"/>
  <c r="O9" i="13"/>
  <c r="Q9" i="13"/>
  <c r="Q8" i="13" s="1"/>
  <c r="V9" i="13"/>
  <c r="V8" i="13" s="1"/>
  <c r="G10" i="13"/>
  <c r="I10" i="13"/>
  <c r="K10" i="13"/>
  <c r="K8" i="13" s="1"/>
  <c r="M10" i="13"/>
  <c r="O10" i="13"/>
  <c r="O8" i="13" s="1"/>
  <c r="Q10" i="13"/>
  <c r="V10" i="13"/>
  <c r="G12" i="13"/>
  <c r="I12" i="13"/>
  <c r="K12" i="13"/>
  <c r="M12" i="13"/>
  <c r="O12" i="13"/>
  <c r="Q12" i="13"/>
  <c r="V12" i="13"/>
  <c r="G14" i="13"/>
  <c r="M14" i="13" s="1"/>
  <c r="I14" i="13"/>
  <c r="K14" i="13"/>
  <c r="O14" i="13"/>
  <c r="Q14" i="13"/>
  <c r="V14" i="13"/>
  <c r="G15" i="13"/>
  <c r="M15" i="13" s="1"/>
  <c r="I15" i="13"/>
  <c r="K15" i="13"/>
  <c r="O15" i="13"/>
  <c r="Q15" i="13"/>
  <c r="V15" i="13"/>
  <c r="V16" i="13"/>
  <c r="G17" i="13"/>
  <c r="I17" i="13"/>
  <c r="I16" i="13" s="1"/>
  <c r="K17" i="13"/>
  <c r="M17" i="13"/>
  <c r="O17" i="13"/>
  <c r="O16" i="13" s="1"/>
  <c r="Q17" i="13"/>
  <c r="Q16" i="13" s="1"/>
  <c r="V17" i="13"/>
  <c r="G19" i="13"/>
  <c r="AF55" i="13" s="1"/>
  <c r="I19" i="13"/>
  <c r="K19" i="13"/>
  <c r="K16" i="13" s="1"/>
  <c r="O19" i="13"/>
  <c r="Q19" i="13"/>
  <c r="V19" i="13"/>
  <c r="G20" i="13"/>
  <c r="I20" i="13"/>
  <c r="K20" i="13"/>
  <c r="M20" i="13"/>
  <c r="O20" i="13"/>
  <c r="Q20" i="13"/>
  <c r="V20" i="13"/>
  <c r="G22" i="13"/>
  <c r="M22" i="13" s="1"/>
  <c r="I22" i="13"/>
  <c r="K22" i="13"/>
  <c r="O22" i="13"/>
  <c r="Q22" i="13"/>
  <c r="V22" i="13"/>
  <c r="G24" i="13"/>
  <c r="I24" i="13"/>
  <c r="K24" i="13"/>
  <c r="M24" i="13"/>
  <c r="O24" i="13"/>
  <c r="Q24" i="13"/>
  <c r="V24" i="13"/>
  <c r="G25" i="13"/>
  <c r="M25" i="13" s="1"/>
  <c r="I25" i="13"/>
  <c r="K25" i="13"/>
  <c r="O25" i="13"/>
  <c r="Q25" i="13"/>
  <c r="V25" i="13"/>
  <c r="G28" i="13"/>
  <c r="G27" i="13" s="1"/>
  <c r="I28" i="13"/>
  <c r="I27" i="13" s="1"/>
  <c r="K28" i="13"/>
  <c r="K27" i="13" s="1"/>
  <c r="O28" i="13"/>
  <c r="O27" i="13" s="1"/>
  <c r="Q28" i="13"/>
  <c r="V28" i="13"/>
  <c r="V27" i="13" s="1"/>
  <c r="G30" i="13"/>
  <c r="I30" i="13"/>
  <c r="K30" i="13"/>
  <c r="M30" i="13"/>
  <c r="O30" i="13"/>
  <c r="Q30" i="13"/>
  <c r="V30" i="13"/>
  <c r="G33" i="13"/>
  <c r="M33" i="13" s="1"/>
  <c r="I33" i="13"/>
  <c r="K33" i="13"/>
  <c r="O33" i="13"/>
  <c r="Q33" i="13"/>
  <c r="V33" i="13"/>
  <c r="G35" i="13"/>
  <c r="I35" i="13"/>
  <c r="K35" i="13"/>
  <c r="M35" i="13"/>
  <c r="O35" i="13"/>
  <c r="Q35" i="13"/>
  <c r="V35" i="13"/>
  <c r="G37" i="13"/>
  <c r="I37" i="13"/>
  <c r="K37" i="13"/>
  <c r="M37" i="13"/>
  <c r="O37" i="13"/>
  <c r="Q37" i="13"/>
  <c r="V37" i="13"/>
  <c r="G39" i="13"/>
  <c r="I39" i="13"/>
  <c r="K39" i="13"/>
  <c r="M39" i="13"/>
  <c r="O39" i="13"/>
  <c r="Q39" i="13"/>
  <c r="Q27" i="13" s="1"/>
  <c r="V39" i="13"/>
  <c r="G41" i="13"/>
  <c r="M41" i="13" s="1"/>
  <c r="I41" i="13"/>
  <c r="K41" i="13"/>
  <c r="O41" i="13"/>
  <c r="Q41" i="13"/>
  <c r="V41" i="13"/>
  <c r="G43" i="13"/>
  <c r="M43" i="13" s="1"/>
  <c r="I43" i="13"/>
  <c r="K43" i="13"/>
  <c r="O43" i="13"/>
  <c r="Q43" i="13"/>
  <c r="V43" i="13"/>
  <c r="G45" i="13"/>
  <c r="V45" i="13"/>
  <c r="G46" i="13"/>
  <c r="I46" i="13"/>
  <c r="I45" i="13" s="1"/>
  <c r="K46" i="13"/>
  <c r="K45" i="13" s="1"/>
  <c r="M46" i="13"/>
  <c r="O46" i="13"/>
  <c r="O45" i="13" s="1"/>
  <c r="Q46" i="13"/>
  <c r="Q45" i="13" s="1"/>
  <c r="V46" i="13"/>
  <c r="G48" i="13"/>
  <c r="M48" i="13" s="1"/>
  <c r="I48" i="13"/>
  <c r="K48" i="13"/>
  <c r="O48" i="13"/>
  <c r="Q48" i="13"/>
  <c r="V48" i="13"/>
  <c r="G50" i="13"/>
  <c r="I50" i="13"/>
  <c r="K50" i="13"/>
  <c r="M50" i="13"/>
  <c r="O50" i="13"/>
  <c r="Q50" i="13"/>
  <c r="V50" i="13"/>
  <c r="G52" i="13"/>
  <c r="I52" i="13"/>
  <c r="K52" i="13"/>
  <c r="M52" i="13"/>
  <c r="O52" i="13"/>
  <c r="Q52" i="13"/>
  <c r="V52" i="13"/>
  <c r="AE55" i="13"/>
  <c r="G147" i="12"/>
  <c r="BA145" i="12"/>
  <c r="BA143" i="12"/>
  <c r="BA141" i="12"/>
  <c r="BA139" i="12"/>
  <c r="BA135" i="12"/>
  <c r="BA129" i="12"/>
  <c r="BA126" i="12"/>
  <c r="G9" i="12"/>
  <c r="M9" i="12" s="1"/>
  <c r="M8" i="12" s="1"/>
  <c r="I9" i="12"/>
  <c r="I8" i="12" s="1"/>
  <c r="K9" i="12"/>
  <c r="K8" i="12" s="1"/>
  <c r="O9" i="12"/>
  <c r="O8" i="12" s="1"/>
  <c r="Q9" i="12"/>
  <c r="V9" i="12"/>
  <c r="G10" i="12"/>
  <c r="I10" i="12"/>
  <c r="K10" i="12"/>
  <c r="M10" i="12"/>
  <c r="O10" i="12"/>
  <c r="Q10" i="12"/>
  <c r="V10" i="12"/>
  <c r="G11" i="12"/>
  <c r="I11" i="12"/>
  <c r="K11" i="12"/>
  <c r="M11" i="12"/>
  <c r="O11" i="12"/>
  <c r="Q11" i="12"/>
  <c r="V11" i="12"/>
  <c r="G12" i="12"/>
  <c r="I12" i="12"/>
  <c r="K12" i="12"/>
  <c r="M12" i="12"/>
  <c r="O12" i="12"/>
  <c r="Q12" i="12"/>
  <c r="Q8" i="12" s="1"/>
  <c r="V12" i="12"/>
  <c r="G13" i="12"/>
  <c r="I13" i="12"/>
  <c r="K13" i="12"/>
  <c r="M13" i="12"/>
  <c r="O13" i="12"/>
  <c r="Q13" i="12"/>
  <c r="V13" i="12"/>
  <c r="V8" i="12" s="1"/>
  <c r="G14" i="12"/>
  <c r="I14" i="12"/>
  <c r="K14" i="12"/>
  <c r="M14" i="12"/>
  <c r="O14" i="12"/>
  <c r="Q14" i="12"/>
  <c r="V14" i="12"/>
  <c r="G15" i="12"/>
  <c r="M15" i="12" s="1"/>
  <c r="I15" i="12"/>
  <c r="K15" i="12"/>
  <c r="O15" i="12"/>
  <c r="Q15" i="12"/>
  <c r="V15" i="12"/>
  <c r="G16" i="12"/>
  <c r="M16" i="12" s="1"/>
  <c r="I16" i="12"/>
  <c r="K16" i="12"/>
  <c r="O16" i="12"/>
  <c r="Q16" i="12"/>
  <c r="V16" i="12"/>
  <c r="G17" i="12"/>
  <c r="M17" i="12" s="1"/>
  <c r="I17" i="12"/>
  <c r="K17" i="12"/>
  <c r="O17" i="12"/>
  <c r="Q17" i="12"/>
  <c r="V17" i="12"/>
  <c r="G18" i="12"/>
  <c r="I18" i="12"/>
  <c r="K18" i="12"/>
  <c r="M18" i="12"/>
  <c r="O18" i="12"/>
  <c r="Q18" i="12"/>
  <c r="V18" i="12"/>
  <c r="G19" i="12"/>
  <c r="I19" i="12"/>
  <c r="K19" i="12"/>
  <c r="M19" i="12"/>
  <c r="O19" i="12"/>
  <c r="Q19" i="12"/>
  <c r="V19" i="12"/>
  <c r="G20" i="12"/>
  <c r="I20" i="12"/>
  <c r="K20" i="12"/>
  <c r="M20" i="12"/>
  <c r="O20" i="12"/>
  <c r="Q20" i="12"/>
  <c r="V20" i="12"/>
  <c r="G21" i="12"/>
  <c r="I21" i="12"/>
  <c r="K21" i="12"/>
  <c r="M21" i="12"/>
  <c r="O21" i="12"/>
  <c r="Q21" i="12"/>
  <c r="V21" i="12"/>
  <c r="G22" i="12"/>
  <c r="I22" i="12"/>
  <c r="K22" i="12"/>
  <c r="M22" i="12"/>
  <c r="O22" i="12"/>
  <c r="Q22" i="12"/>
  <c r="V22" i="12"/>
  <c r="G23" i="12"/>
  <c r="M23" i="12" s="1"/>
  <c r="I23" i="12"/>
  <c r="K23" i="12"/>
  <c r="O23" i="12"/>
  <c r="Q23" i="12"/>
  <c r="V23" i="12"/>
  <c r="G24" i="12"/>
  <c r="M24" i="12" s="1"/>
  <c r="I24" i="12"/>
  <c r="K24" i="12"/>
  <c r="O24" i="12"/>
  <c r="Q24" i="12"/>
  <c r="V24" i="12"/>
  <c r="G25" i="12"/>
  <c r="M25" i="12" s="1"/>
  <c r="I25" i="12"/>
  <c r="K25" i="12"/>
  <c r="O25" i="12"/>
  <c r="Q25" i="12"/>
  <c r="V25" i="12"/>
  <c r="G26" i="12"/>
  <c r="I26" i="12"/>
  <c r="K26" i="12"/>
  <c r="M26" i="12"/>
  <c r="O26" i="12"/>
  <c r="Q26" i="12"/>
  <c r="V26" i="12"/>
  <c r="G27" i="12"/>
  <c r="I27" i="12"/>
  <c r="K27" i="12"/>
  <c r="M27" i="12"/>
  <c r="O27" i="12"/>
  <c r="Q27" i="12"/>
  <c r="V27" i="12"/>
  <c r="G29" i="12"/>
  <c r="I29" i="12"/>
  <c r="K29" i="12"/>
  <c r="M29" i="12"/>
  <c r="O29" i="12"/>
  <c r="Q29" i="12"/>
  <c r="V29" i="12"/>
  <c r="G31" i="12"/>
  <c r="I31" i="12"/>
  <c r="K31" i="12"/>
  <c r="M31" i="12"/>
  <c r="O31" i="12"/>
  <c r="Q31" i="12"/>
  <c r="V31" i="12"/>
  <c r="G32" i="12"/>
  <c r="I32" i="12"/>
  <c r="K32" i="12"/>
  <c r="M32" i="12"/>
  <c r="O32" i="12"/>
  <c r="Q32" i="12"/>
  <c r="V32" i="12"/>
  <c r="G33" i="12"/>
  <c r="M33" i="12" s="1"/>
  <c r="I33" i="12"/>
  <c r="K33" i="12"/>
  <c r="O33" i="12"/>
  <c r="Q33" i="12"/>
  <c r="V33" i="12"/>
  <c r="G34" i="12"/>
  <c r="M34" i="12" s="1"/>
  <c r="I34" i="12"/>
  <c r="K34" i="12"/>
  <c r="O34" i="12"/>
  <c r="Q34" i="12"/>
  <c r="V34" i="12"/>
  <c r="G35" i="12"/>
  <c r="M35" i="12" s="1"/>
  <c r="I35" i="12"/>
  <c r="K35" i="12"/>
  <c r="O35" i="12"/>
  <c r="Q35" i="12"/>
  <c r="V35" i="12"/>
  <c r="G36" i="12"/>
  <c r="I36" i="12"/>
  <c r="K36" i="12"/>
  <c r="M36" i="12"/>
  <c r="O36" i="12"/>
  <c r="Q36" i="12"/>
  <c r="V36" i="12"/>
  <c r="G37" i="12"/>
  <c r="I37" i="12"/>
  <c r="K37" i="12"/>
  <c r="M37" i="12"/>
  <c r="O37" i="12"/>
  <c r="Q37" i="12"/>
  <c r="V37" i="12"/>
  <c r="K38" i="12"/>
  <c r="O38" i="12"/>
  <c r="G39" i="12"/>
  <c r="I39" i="12"/>
  <c r="I38" i="12" s="1"/>
  <c r="K39" i="12"/>
  <c r="M39" i="12"/>
  <c r="O39" i="12"/>
  <c r="Q39" i="12"/>
  <c r="Q38" i="12" s="1"/>
  <c r="V39" i="12"/>
  <c r="V38" i="12" s="1"/>
  <c r="G40" i="12"/>
  <c r="I40" i="12"/>
  <c r="K40" i="12"/>
  <c r="M40" i="12"/>
  <c r="O40" i="12"/>
  <c r="Q40" i="12"/>
  <c r="V40" i="12"/>
  <c r="G41" i="12"/>
  <c r="G38" i="12" s="1"/>
  <c r="I41" i="12"/>
  <c r="K41" i="12"/>
  <c r="O41" i="12"/>
  <c r="Q41" i="12"/>
  <c r="V41" i="12"/>
  <c r="G42" i="12"/>
  <c r="M42" i="12" s="1"/>
  <c r="I42" i="12"/>
  <c r="K42" i="12"/>
  <c r="O42" i="12"/>
  <c r="Q42" i="12"/>
  <c r="V42" i="12"/>
  <c r="G44" i="12"/>
  <c r="I44" i="12"/>
  <c r="K44" i="12"/>
  <c r="K43" i="12" s="1"/>
  <c r="M44" i="12"/>
  <c r="O44" i="12"/>
  <c r="Q44" i="12"/>
  <c r="V44" i="12"/>
  <c r="V43" i="12" s="1"/>
  <c r="G45" i="12"/>
  <c r="I45" i="12"/>
  <c r="K45" i="12"/>
  <c r="M45" i="12"/>
  <c r="O45" i="12"/>
  <c r="O43" i="12" s="1"/>
  <c r="Q45" i="12"/>
  <c r="V45" i="12"/>
  <c r="G46" i="12"/>
  <c r="I46" i="12"/>
  <c r="K46" i="12"/>
  <c r="M46" i="12"/>
  <c r="O46" i="12"/>
  <c r="Q46" i="12"/>
  <c r="Q43" i="12" s="1"/>
  <c r="V46" i="12"/>
  <c r="G47" i="12"/>
  <c r="I47" i="12"/>
  <c r="K47" i="12"/>
  <c r="M47" i="12"/>
  <c r="O47" i="12"/>
  <c r="Q47" i="12"/>
  <c r="V47" i="12"/>
  <c r="G48" i="12"/>
  <c r="I48" i="12"/>
  <c r="K48" i="12"/>
  <c r="M48" i="12"/>
  <c r="O48" i="12"/>
  <c r="Q48" i="12"/>
  <c r="V48" i="12"/>
  <c r="G49" i="12"/>
  <c r="M49" i="12" s="1"/>
  <c r="I49" i="12"/>
  <c r="K49" i="12"/>
  <c r="O49" i="12"/>
  <c r="Q49" i="12"/>
  <c r="V49" i="12"/>
  <c r="G50" i="12"/>
  <c r="M50" i="12" s="1"/>
  <c r="I50" i="12"/>
  <c r="K50" i="12"/>
  <c r="O50" i="12"/>
  <c r="Q50" i="12"/>
  <c r="V50" i="12"/>
  <c r="G51" i="12"/>
  <c r="M51" i="12" s="1"/>
  <c r="I51" i="12"/>
  <c r="I43" i="12" s="1"/>
  <c r="K51" i="12"/>
  <c r="O51" i="12"/>
  <c r="Q51" i="12"/>
  <c r="V51" i="12"/>
  <c r="G52" i="12"/>
  <c r="I52" i="12"/>
  <c r="K52" i="12"/>
  <c r="M52" i="12"/>
  <c r="O52" i="12"/>
  <c r="Q52" i="12"/>
  <c r="V52" i="12"/>
  <c r="G53" i="12"/>
  <c r="I53" i="12"/>
  <c r="K53" i="12"/>
  <c r="M53" i="12"/>
  <c r="O53" i="12"/>
  <c r="Q53" i="12"/>
  <c r="V53" i="12"/>
  <c r="G54" i="12"/>
  <c r="I54" i="12"/>
  <c r="K54" i="12"/>
  <c r="M54" i="12"/>
  <c r="O54" i="12"/>
  <c r="Q54" i="12"/>
  <c r="V54" i="12"/>
  <c r="G56" i="12"/>
  <c r="I56" i="12"/>
  <c r="K56" i="12"/>
  <c r="M56" i="12"/>
  <c r="O56" i="12"/>
  <c r="Q56" i="12"/>
  <c r="V56" i="12"/>
  <c r="G57" i="12"/>
  <c r="I57" i="12"/>
  <c r="K57" i="12"/>
  <c r="M57" i="12"/>
  <c r="O57" i="12"/>
  <c r="Q57" i="12"/>
  <c r="V57" i="12"/>
  <c r="G58" i="12"/>
  <c r="M58" i="12" s="1"/>
  <c r="I58" i="12"/>
  <c r="K58" i="12"/>
  <c r="O58" i="12"/>
  <c r="Q58" i="12"/>
  <c r="V58" i="12"/>
  <c r="G59" i="12"/>
  <c r="M59" i="12" s="1"/>
  <c r="I59" i="12"/>
  <c r="K59" i="12"/>
  <c r="O59" i="12"/>
  <c r="Q59" i="12"/>
  <c r="V59" i="12"/>
  <c r="G60" i="12"/>
  <c r="M60" i="12" s="1"/>
  <c r="I60" i="12"/>
  <c r="K60" i="12"/>
  <c r="O60" i="12"/>
  <c r="Q60" i="12"/>
  <c r="V60" i="12"/>
  <c r="G61" i="12"/>
  <c r="I61" i="12"/>
  <c r="K61" i="12"/>
  <c r="M61" i="12"/>
  <c r="O61" i="12"/>
  <c r="Q61" i="12"/>
  <c r="V61" i="12"/>
  <c r="G62" i="12"/>
  <c r="I62" i="12"/>
  <c r="K62" i="12"/>
  <c r="M62" i="12"/>
  <c r="O62" i="12"/>
  <c r="Q62" i="12"/>
  <c r="V62" i="12"/>
  <c r="G63" i="12"/>
  <c r="I63" i="12"/>
  <c r="K63" i="12"/>
  <c r="M63" i="12"/>
  <c r="O63" i="12"/>
  <c r="Q63" i="12"/>
  <c r="V63" i="12"/>
  <c r="G64" i="12"/>
  <c r="I64" i="12"/>
  <c r="K64" i="12"/>
  <c r="M64" i="12"/>
  <c r="O64" i="12"/>
  <c r="Q64" i="12"/>
  <c r="V64" i="12"/>
  <c r="G65" i="12"/>
  <c r="I65" i="12"/>
  <c r="K65" i="12"/>
  <c r="M65" i="12"/>
  <c r="O65" i="12"/>
  <c r="Q65" i="12"/>
  <c r="V65" i="12"/>
  <c r="G66" i="12"/>
  <c r="M66" i="12" s="1"/>
  <c r="I66" i="12"/>
  <c r="K66" i="12"/>
  <c r="O66" i="12"/>
  <c r="Q66" i="12"/>
  <c r="V66" i="12"/>
  <c r="G67" i="12"/>
  <c r="M67" i="12" s="1"/>
  <c r="I67" i="12"/>
  <c r="K67" i="12"/>
  <c r="O67" i="12"/>
  <c r="Q67" i="12"/>
  <c r="V67" i="12"/>
  <c r="G68" i="12"/>
  <c r="M68" i="12" s="1"/>
  <c r="I68" i="12"/>
  <c r="K68" i="12"/>
  <c r="O68" i="12"/>
  <c r="Q68" i="12"/>
  <c r="V68" i="12"/>
  <c r="G69" i="12"/>
  <c r="I69" i="12"/>
  <c r="K69" i="12"/>
  <c r="M69" i="12"/>
  <c r="O69" i="12"/>
  <c r="Q69" i="12"/>
  <c r="V69" i="12"/>
  <c r="G70" i="12"/>
  <c r="I70" i="12"/>
  <c r="K70" i="12"/>
  <c r="M70" i="12"/>
  <c r="O70" i="12"/>
  <c r="Q70" i="12"/>
  <c r="V70" i="12"/>
  <c r="G71" i="12"/>
  <c r="I71" i="12"/>
  <c r="K71" i="12"/>
  <c r="M71" i="12"/>
  <c r="O71" i="12"/>
  <c r="Q71" i="12"/>
  <c r="V71" i="12"/>
  <c r="G72" i="12"/>
  <c r="I72" i="12"/>
  <c r="K72" i="12"/>
  <c r="M72" i="12"/>
  <c r="O72" i="12"/>
  <c r="Q72" i="12"/>
  <c r="V72" i="12"/>
  <c r="G73" i="12"/>
  <c r="I73" i="12"/>
  <c r="K73" i="12"/>
  <c r="M73" i="12"/>
  <c r="O73" i="12"/>
  <c r="Q73" i="12"/>
  <c r="V73" i="12"/>
  <c r="G74" i="12"/>
  <c r="M74" i="12" s="1"/>
  <c r="I74" i="12"/>
  <c r="K74" i="12"/>
  <c r="O74" i="12"/>
  <c r="Q74" i="12"/>
  <c r="V74" i="12"/>
  <c r="G75" i="12"/>
  <c r="M75" i="12" s="1"/>
  <c r="I75" i="12"/>
  <c r="K75" i="12"/>
  <c r="O75" i="12"/>
  <c r="Q75" i="12"/>
  <c r="V75" i="12"/>
  <c r="G77" i="12"/>
  <c r="I77" i="12"/>
  <c r="I76" i="12" s="1"/>
  <c r="K77" i="12"/>
  <c r="K76" i="12" s="1"/>
  <c r="M77" i="12"/>
  <c r="O77" i="12"/>
  <c r="O76" i="12" s="1"/>
  <c r="Q77" i="12"/>
  <c r="V77" i="12"/>
  <c r="V76" i="12" s="1"/>
  <c r="G78" i="12"/>
  <c r="I78" i="12"/>
  <c r="K78" i="12"/>
  <c r="M78" i="12"/>
  <c r="O78" i="12"/>
  <c r="Q78" i="12"/>
  <c r="V78" i="12"/>
  <c r="G79" i="12"/>
  <c r="I79" i="12"/>
  <c r="K79" i="12"/>
  <c r="M79" i="12"/>
  <c r="O79" i="12"/>
  <c r="Q79" i="12"/>
  <c r="Q76" i="12" s="1"/>
  <c r="V79" i="12"/>
  <c r="G80" i="12"/>
  <c r="I80" i="12"/>
  <c r="K80" i="12"/>
  <c r="M80" i="12"/>
  <c r="O80" i="12"/>
  <c r="Q80" i="12"/>
  <c r="V80" i="12"/>
  <c r="G81" i="12"/>
  <c r="I81" i="12"/>
  <c r="K81" i="12"/>
  <c r="M81" i="12"/>
  <c r="O81" i="12"/>
  <c r="Q81" i="12"/>
  <c r="V81" i="12"/>
  <c r="G82" i="12"/>
  <c r="M82" i="12" s="1"/>
  <c r="I82" i="12"/>
  <c r="K82" i="12"/>
  <c r="O82" i="12"/>
  <c r="Q82" i="12"/>
  <c r="V82" i="12"/>
  <c r="G83" i="12"/>
  <c r="M83" i="12" s="1"/>
  <c r="I83" i="12"/>
  <c r="K83" i="12"/>
  <c r="O83" i="12"/>
  <c r="Q83" i="12"/>
  <c r="V83" i="12"/>
  <c r="G84" i="12"/>
  <c r="M84" i="12" s="1"/>
  <c r="I84" i="12"/>
  <c r="K84" i="12"/>
  <c r="O84" i="12"/>
  <c r="Q84" i="12"/>
  <c r="V84" i="12"/>
  <c r="G85" i="12"/>
  <c r="I85" i="12"/>
  <c r="K85" i="12"/>
  <c r="M85" i="12"/>
  <c r="O85" i="12"/>
  <c r="Q85" i="12"/>
  <c r="V85" i="12"/>
  <c r="G86" i="12"/>
  <c r="I86" i="12"/>
  <c r="K86" i="12"/>
  <c r="M86" i="12"/>
  <c r="O86" i="12"/>
  <c r="Q86" i="12"/>
  <c r="V86" i="12"/>
  <c r="G87" i="12"/>
  <c r="I87" i="12"/>
  <c r="K87" i="12"/>
  <c r="M87" i="12"/>
  <c r="O87" i="12"/>
  <c r="Q87" i="12"/>
  <c r="V87" i="12"/>
  <c r="G88" i="12"/>
  <c r="I88" i="12"/>
  <c r="K88" i="12"/>
  <c r="M88" i="12"/>
  <c r="O88" i="12"/>
  <c r="Q88" i="12"/>
  <c r="V88" i="12"/>
  <c r="G89" i="12"/>
  <c r="I89" i="12"/>
  <c r="K89" i="12"/>
  <c r="M89" i="12"/>
  <c r="O89" i="12"/>
  <c r="Q89" i="12"/>
  <c r="V89" i="12"/>
  <c r="G90" i="12"/>
  <c r="M90" i="12" s="1"/>
  <c r="I90" i="12"/>
  <c r="K90" i="12"/>
  <c r="O90" i="12"/>
  <c r="Q90" i="12"/>
  <c r="V90" i="12"/>
  <c r="G91" i="12"/>
  <c r="M91" i="12" s="1"/>
  <c r="I91" i="12"/>
  <c r="K91" i="12"/>
  <c r="O91" i="12"/>
  <c r="Q91" i="12"/>
  <c r="V91" i="12"/>
  <c r="G92" i="12"/>
  <c r="M92" i="12" s="1"/>
  <c r="I92" i="12"/>
  <c r="K92" i="12"/>
  <c r="O92" i="12"/>
  <c r="Q92" i="12"/>
  <c r="V92" i="12"/>
  <c r="G93" i="12"/>
  <c r="I93" i="12"/>
  <c r="K93" i="12"/>
  <c r="M93" i="12"/>
  <c r="O93" i="12"/>
  <c r="Q93" i="12"/>
  <c r="V93" i="12"/>
  <c r="G94" i="12"/>
  <c r="I94" i="12"/>
  <c r="K94" i="12"/>
  <c r="M94" i="12"/>
  <c r="O94" i="12"/>
  <c r="Q94" i="12"/>
  <c r="V94" i="12"/>
  <c r="G95" i="12"/>
  <c r="I95" i="12"/>
  <c r="K95" i="12"/>
  <c r="M95" i="12"/>
  <c r="O95" i="12"/>
  <c r="Q95" i="12"/>
  <c r="V95" i="12"/>
  <c r="G96" i="12"/>
  <c r="I96" i="12"/>
  <c r="K96" i="12"/>
  <c r="M96" i="12"/>
  <c r="O96" i="12"/>
  <c r="Q96" i="12"/>
  <c r="V96" i="12"/>
  <c r="G97" i="12"/>
  <c r="I97" i="12"/>
  <c r="K97" i="12"/>
  <c r="M97" i="12"/>
  <c r="O97" i="12"/>
  <c r="Q97" i="12"/>
  <c r="V97" i="12"/>
  <c r="G98" i="12"/>
  <c r="M98" i="12" s="1"/>
  <c r="I98" i="12"/>
  <c r="K98" i="12"/>
  <c r="O98" i="12"/>
  <c r="Q98" i="12"/>
  <c r="V98" i="12"/>
  <c r="G99" i="12"/>
  <c r="M99" i="12" s="1"/>
  <c r="I99" i="12"/>
  <c r="K99" i="12"/>
  <c r="O99" i="12"/>
  <c r="Q99" i="12"/>
  <c r="V99" i="12"/>
  <c r="G100" i="12"/>
  <c r="M100" i="12" s="1"/>
  <c r="I100" i="12"/>
  <c r="K100" i="12"/>
  <c r="O100" i="12"/>
  <c r="Q100" i="12"/>
  <c r="V100" i="12"/>
  <c r="G101" i="12"/>
  <c r="I101" i="12"/>
  <c r="K101" i="12"/>
  <c r="M101" i="12"/>
  <c r="O101" i="12"/>
  <c r="Q101" i="12"/>
  <c r="V101" i="12"/>
  <c r="G102" i="12"/>
  <c r="I102" i="12"/>
  <c r="K102" i="12"/>
  <c r="M102" i="12"/>
  <c r="O102" i="12"/>
  <c r="Q102" i="12"/>
  <c r="V102" i="12"/>
  <c r="K103" i="12"/>
  <c r="G104" i="12"/>
  <c r="I104" i="12"/>
  <c r="I103" i="12" s="1"/>
  <c r="K104" i="12"/>
  <c r="M104" i="12"/>
  <c r="O104" i="12"/>
  <c r="O103" i="12" s="1"/>
  <c r="Q104" i="12"/>
  <c r="Q103" i="12" s="1"/>
  <c r="V104" i="12"/>
  <c r="V103" i="12" s="1"/>
  <c r="G105" i="12"/>
  <c r="I105" i="12"/>
  <c r="K105" i="12"/>
  <c r="M105" i="12"/>
  <c r="O105" i="12"/>
  <c r="Q105" i="12"/>
  <c r="V105" i="12"/>
  <c r="G106" i="12"/>
  <c r="G103" i="12" s="1"/>
  <c r="I106" i="12"/>
  <c r="K106" i="12"/>
  <c r="O106" i="12"/>
  <c r="Q106" i="12"/>
  <c r="V106" i="12"/>
  <c r="O107" i="12"/>
  <c r="V107" i="12"/>
  <c r="G108" i="12"/>
  <c r="M108" i="12" s="1"/>
  <c r="M107" i="12" s="1"/>
  <c r="I108" i="12"/>
  <c r="I107" i="12" s="1"/>
  <c r="K108" i="12"/>
  <c r="K107" i="12" s="1"/>
  <c r="O108" i="12"/>
  <c r="Q108" i="12"/>
  <c r="Q107" i="12" s="1"/>
  <c r="V108" i="12"/>
  <c r="G109" i="12"/>
  <c r="I109" i="12"/>
  <c r="G110" i="12"/>
  <c r="I110" i="12"/>
  <c r="K110" i="12"/>
  <c r="K109" i="12" s="1"/>
  <c r="M110" i="12"/>
  <c r="O110" i="12"/>
  <c r="O109" i="12" s="1"/>
  <c r="Q110" i="12"/>
  <c r="Q109" i="12" s="1"/>
  <c r="V110" i="12"/>
  <c r="G111" i="12"/>
  <c r="I111" i="12"/>
  <c r="K111" i="12"/>
  <c r="M111" i="12"/>
  <c r="O111" i="12"/>
  <c r="Q111" i="12"/>
  <c r="V111" i="12"/>
  <c r="G112" i="12"/>
  <c r="I112" i="12"/>
  <c r="K112" i="12"/>
  <c r="M112" i="12"/>
  <c r="O112" i="12"/>
  <c r="Q112" i="12"/>
  <c r="V112" i="12"/>
  <c r="V109" i="12" s="1"/>
  <c r="G113" i="12"/>
  <c r="I113" i="12"/>
  <c r="K113" i="12"/>
  <c r="M113" i="12"/>
  <c r="O113" i="12"/>
  <c r="Q113" i="12"/>
  <c r="V113" i="12"/>
  <c r="G114" i="12"/>
  <c r="M114" i="12" s="1"/>
  <c r="I114" i="12"/>
  <c r="K114" i="12"/>
  <c r="O114" i="12"/>
  <c r="Q114" i="12"/>
  <c r="V114" i="12"/>
  <c r="G116" i="12"/>
  <c r="M116" i="12" s="1"/>
  <c r="I116" i="12"/>
  <c r="I115" i="12" s="1"/>
  <c r="K116" i="12"/>
  <c r="K115" i="12" s="1"/>
  <c r="O116" i="12"/>
  <c r="Q116" i="12"/>
  <c r="Q115" i="12" s="1"/>
  <c r="V116" i="12"/>
  <c r="G117" i="12"/>
  <c r="M117" i="12" s="1"/>
  <c r="I117" i="12"/>
  <c r="K117" i="12"/>
  <c r="O117" i="12"/>
  <c r="Q117" i="12"/>
  <c r="V117" i="12"/>
  <c r="G118" i="12"/>
  <c r="I118" i="12"/>
  <c r="K118" i="12"/>
  <c r="M118" i="12"/>
  <c r="O118" i="12"/>
  <c r="O115" i="12" s="1"/>
  <c r="Q118" i="12"/>
  <c r="V118" i="12"/>
  <c r="G120" i="12"/>
  <c r="I120" i="12"/>
  <c r="K120" i="12"/>
  <c r="M120" i="12"/>
  <c r="O120" i="12"/>
  <c r="Q120" i="12"/>
  <c r="V120" i="12"/>
  <c r="G121" i="12"/>
  <c r="I121" i="12"/>
  <c r="K121" i="12"/>
  <c r="M121" i="12"/>
  <c r="O121" i="12"/>
  <c r="Q121" i="12"/>
  <c r="V121" i="12"/>
  <c r="G122" i="12"/>
  <c r="I122" i="12"/>
  <c r="K122" i="12"/>
  <c r="M122" i="12"/>
  <c r="O122" i="12"/>
  <c r="Q122" i="12"/>
  <c r="V122" i="12"/>
  <c r="V115" i="12" s="1"/>
  <c r="G123" i="12"/>
  <c r="M123" i="12" s="1"/>
  <c r="I123" i="12"/>
  <c r="K123" i="12"/>
  <c r="O123" i="12"/>
  <c r="Q123" i="12"/>
  <c r="V123" i="12"/>
  <c r="G124" i="12"/>
  <c r="G125" i="12"/>
  <c r="M125" i="12" s="1"/>
  <c r="I125" i="12"/>
  <c r="I124" i="12" s="1"/>
  <c r="K125" i="12"/>
  <c r="K124" i="12" s="1"/>
  <c r="O125" i="12"/>
  <c r="Q125" i="12"/>
  <c r="Q124" i="12" s="1"/>
  <c r="V125" i="12"/>
  <c r="G127" i="12"/>
  <c r="M127" i="12" s="1"/>
  <c r="I127" i="12"/>
  <c r="K127" i="12"/>
  <c r="O127" i="12"/>
  <c r="Q127" i="12"/>
  <c r="V127" i="12"/>
  <c r="G130" i="12"/>
  <c r="I130" i="12"/>
  <c r="K130" i="12"/>
  <c r="M130" i="12"/>
  <c r="O130" i="12"/>
  <c r="O124" i="12" s="1"/>
  <c r="Q130" i="12"/>
  <c r="V130" i="12"/>
  <c r="G132" i="12"/>
  <c r="I132" i="12"/>
  <c r="K132" i="12"/>
  <c r="M132" i="12"/>
  <c r="O132" i="12"/>
  <c r="Q132" i="12"/>
  <c r="V132" i="12"/>
  <c r="G134" i="12"/>
  <c r="I134" i="12"/>
  <c r="K134" i="12"/>
  <c r="M134" i="12"/>
  <c r="O134" i="12"/>
  <c r="Q134" i="12"/>
  <c r="V134" i="12"/>
  <c r="V124" i="12" s="1"/>
  <c r="Q136" i="12"/>
  <c r="V136" i="12"/>
  <c r="G137" i="12"/>
  <c r="G136" i="12" s="1"/>
  <c r="I137" i="12"/>
  <c r="I136" i="12" s="1"/>
  <c r="K137" i="12"/>
  <c r="O137" i="12"/>
  <c r="Q137" i="12"/>
  <c r="V137" i="12"/>
  <c r="G138" i="12"/>
  <c r="M138" i="12" s="1"/>
  <c r="I138" i="12"/>
  <c r="K138" i="12"/>
  <c r="O138" i="12"/>
  <c r="Q138" i="12"/>
  <c r="V138" i="12"/>
  <c r="G140" i="12"/>
  <c r="M140" i="12" s="1"/>
  <c r="I140" i="12"/>
  <c r="K140" i="12"/>
  <c r="K136" i="12" s="1"/>
  <c r="O140" i="12"/>
  <c r="Q140" i="12"/>
  <c r="V140" i="12"/>
  <c r="G142" i="12"/>
  <c r="I142" i="12"/>
  <c r="K142" i="12"/>
  <c r="M142" i="12"/>
  <c r="O142" i="12"/>
  <c r="Q142" i="12"/>
  <c r="V142" i="12"/>
  <c r="G144" i="12"/>
  <c r="I144" i="12"/>
  <c r="K144" i="12"/>
  <c r="M144" i="12"/>
  <c r="O144" i="12"/>
  <c r="O136" i="12" s="1"/>
  <c r="Q144" i="12"/>
  <c r="V144" i="12"/>
  <c r="AE147" i="12"/>
  <c r="I20" i="1"/>
  <c r="I19" i="1"/>
  <c r="I18" i="1"/>
  <c r="I17" i="1"/>
  <c r="I16" i="1"/>
  <c r="F47" i="1"/>
  <c r="G23" i="1" s="1"/>
  <c r="G47" i="1"/>
  <c r="G25" i="1" s="1"/>
  <c r="A25" i="1" s="1"/>
  <c r="H45" i="1"/>
  <c r="I45" i="1" s="1"/>
  <c r="H43" i="1"/>
  <c r="I43" i="1" s="1"/>
  <c r="H42" i="1"/>
  <c r="I42" i="1" s="1"/>
  <c r="H41" i="1"/>
  <c r="I41" i="1" s="1"/>
  <c r="H40" i="1"/>
  <c r="I40" i="1" s="1"/>
  <c r="H39" i="1"/>
  <c r="I39" i="1" s="1"/>
  <c r="I47" i="1" s="1"/>
  <c r="J28" i="1"/>
  <c r="J26" i="1"/>
  <c r="G38" i="1"/>
  <c r="F38" i="1"/>
  <c r="J23" i="1"/>
  <c r="J24" i="1"/>
  <c r="J25" i="1"/>
  <c r="J27" i="1"/>
  <c r="E24" i="1"/>
  <c r="E26" i="1"/>
  <c r="I80" i="1" l="1"/>
  <c r="J75" i="1" s="1"/>
  <c r="G26" i="1"/>
  <c r="A26" i="1"/>
  <c r="A23" i="1"/>
  <c r="G28" i="1"/>
  <c r="M13" i="15"/>
  <c r="M83" i="15"/>
  <c r="M50" i="15"/>
  <c r="G83" i="15"/>
  <c r="M10" i="15"/>
  <c r="M8" i="15" s="1"/>
  <c r="AF120" i="15"/>
  <c r="M110" i="15"/>
  <c r="M109" i="15" s="1"/>
  <c r="M61" i="14"/>
  <c r="M85" i="14"/>
  <c r="M8" i="14"/>
  <c r="AF151" i="14"/>
  <c r="G123" i="14"/>
  <c r="G85" i="14"/>
  <c r="G8" i="14"/>
  <c r="G61" i="14"/>
  <c r="M8" i="13"/>
  <c r="M45" i="13"/>
  <c r="M28" i="13"/>
  <c r="M27" i="13" s="1"/>
  <c r="M19" i="13"/>
  <c r="M16" i="13" s="1"/>
  <c r="G16" i="13"/>
  <c r="M76" i="12"/>
  <c r="M109" i="12"/>
  <c r="M115" i="12"/>
  <c r="M124" i="12"/>
  <c r="M43" i="12"/>
  <c r="G115" i="12"/>
  <c r="G107" i="12"/>
  <c r="G8" i="12"/>
  <c r="G76" i="12"/>
  <c r="G43" i="12"/>
  <c r="M137" i="12"/>
  <c r="M136" i="12" s="1"/>
  <c r="M106" i="12"/>
  <c r="M103" i="12" s="1"/>
  <c r="M41" i="12"/>
  <c r="M38" i="12" s="1"/>
  <c r="AF147" i="12"/>
  <c r="I21" i="1"/>
  <c r="J45" i="1"/>
  <c r="J42" i="1"/>
  <c r="J39" i="1"/>
  <c r="J47" i="1" s="1"/>
  <c r="J41" i="1"/>
  <c r="J46" i="1"/>
  <c r="J43" i="1"/>
  <c r="J44" i="1"/>
  <c r="J40" i="1"/>
  <c r="H47" i="1"/>
  <c r="J72" i="1" l="1"/>
  <c r="J68" i="1"/>
  <c r="J64" i="1"/>
  <c r="J65" i="1"/>
  <c r="J73" i="1"/>
  <c r="J62" i="1"/>
  <c r="J67" i="1"/>
  <c r="J69" i="1"/>
  <c r="J77" i="1"/>
  <c r="J70" i="1"/>
  <c r="J66" i="1"/>
  <c r="J78" i="1"/>
  <c r="J74" i="1"/>
  <c r="J63" i="1"/>
  <c r="J71" i="1"/>
  <c r="J76" i="1"/>
  <c r="J79" i="1"/>
  <c r="A24" i="1"/>
  <c r="G24" i="1"/>
  <c r="A27" i="1" s="1"/>
  <c r="J80" i="1" l="1"/>
  <c r="A29" i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A61337DC-B100-4891-8335-AF32975EE09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743D6AB-37BC-4D8D-9292-699F096FC2F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BB111A62-5DB7-4B5E-BC66-8389FAC3870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EB1ACD2-3B64-4997-94D7-35D899B4A5A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604AC31A-AD7F-4C5D-A33E-A771052C42B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6CE8D8D-375C-44EA-A4BC-0B643EE0E24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C2C09A4A-5A8A-4D38-BAC5-8CEB178DAA7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4D79730-7C83-43C8-AABC-98A62436FB7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<sst xmlns="http://schemas.openxmlformats.org/spreadsheetml/2006/main" count="2815" uniqueCount="713">
  <si>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</si>
  <si>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</si>
  <si>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</si>
  <si>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</si>
  <si>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</si>
  <si>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</si>
  <si>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</si>
  <si>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</si>
  <si>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</si>
  <si>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</si>
  <si>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</si>
  <si>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</si>
  <si>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</si>
  <si>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</si>
  <si>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</si>
  <si>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</si>
  <si>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</si>
  <si>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</si>
  <si>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</si>
  <si>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</si>
  <si>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</si>
  <si>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</si>
  <si>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</si>
  <si>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</si>
  <si>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</si>
  <si>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</si>
  <si>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</si>
  <si>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</si>
  <si>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</si>
  <si>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</si>
  <si>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</si>
  <si>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</si>
  <si>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</si>
  <si>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</si>
  <si>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</si>
  <si>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</si>
  <si>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</si>
  <si>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</si>
  <si>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</si>
  <si>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</si>
  <si>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</si>
  <si>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</si>
  <si>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</si>
  <si>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10122023</t>
  </si>
  <si>
    <t xml:space="preserve">OPRAVA KOMUNIKACE K MYSLIVNĚ - SYROVICE </t>
  </si>
  <si>
    <t>Stavba</t>
  </si>
  <si>
    <t>SO101</t>
  </si>
  <si>
    <t>OPRAVA KOMUNIKACE VČ. CHODNÍKŮ, SJEZDŮ A PARKOVACÍCH PLOCH</t>
  </si>
  <si>
    <t>01.1</t>
  </si>
  <si>
    <t xml:space="preserve">STAVEBNÍ ČÁST </t>
  </si>
  <si>
    <t>02</t>
  </si>
  <si>
    <t>OCHRANA STÁVAJÍCÍHO SDĚLOVACÍHO VEDENÍ NET4GAS</t>
  </si>
  <si>
    <t>SO301</t>
  </si>
  <si>
    <t>DEŠŤOVÁ KANALIZACE</t>
  </si>
  <si>
    <t>01</t>
  </si>
  <si>
    <t>ODVODNĚNÍ KOMUNIKACE K MYSLIVNĚ</t>
  </si>
  <si>
    <t>SO401</t>
  </si>
  <si>
    <t>PRODLOUŽENÍ VEŘEJNÉHO OSVĚTLENÍ</t>
  </si>
  <si>
    <t xml:space="preserve">VEŘEJNÉ OSVĚTLENÍ - K MYSLIVNĚ </t>
  </si>
  <si>
    <t>Celkem za stavbu</t>
  </si>
  <si>
    <t>CZK</t>
  </si>
  <si>
    <t>#POPS</t>
  </si>
  <si>
    <t xml:space="preserve">Popis stavby: 10122023 - OPRAVA KOMUNIKACE K MYSLIVNĚ - SYROVICE </t>
  </si>
  <si>
    <t>#POPO</t>
  </si>
  <si>
    <t>Popis objektu: SO101 - OPRAVA KOMUNIKACE VČ. CHODNÍKŮ, SJEZDŮ A PARKOVACÍCH PLOCH</t>
  </si>
  <si>
    <t>#POPR</t>
  </si>
  <si>
    <t xml:space="preserve">Popis rozpočtu: 01.1 - STAVEBNÍ ČÁST </t>
  </si>
  <si>
    <t>Popis rozpočtu: 02 - OCHRANA STÁVAJÍCÍHO SDĚLOVACÍHO VEDENÍ NET4GAS</t>
  </si>
  <si>
    <t>Popis objektu: SO301 - DEŠŤOVÁ KANALIZACE</t>
  </si>
  <si>
    <t>Popis rozpočtu: 01 - ODVODNĚNÍ KOMUNIKACE K MYSLIVNĚ</t>
  </si>
  <si>
    <t>Popis objektu: SO401 - PRODLOUŽENÍ VEŘEJNÉHO OSVĚTLENÍ</t>
  </si>
  <si>
    <t xml:space="preserve">Popis rozpočtu: 01 - VEŘEJNÉ OSVĚTLENÍ - K MYSLIVNĚ </t>
  </si>
  <si>
    <t>Rekapitulace dílů</t>
  </si>
  <si>
    <t>Typ dílu</t>
  </si>
  <si>
    <t>1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</si>
  <si>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</si>
  <si>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</si>
  <si>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</si>
  <si>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</si>
  <si>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</si>
  <si>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</si>
  <si>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</si>
  <si>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</si>
  <si>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</si>
  <si>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</si>
  <si>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</si>
  <si>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</si>
  <si>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</si>
  <si>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</si>
  <si>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</si>
  <si>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</si>
  <si>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</si>
  <si>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HZS</t>
  </si>
  <si>
    <t>HODINOVÁ ZÚČTOVACÍ SAZBA</t>
  </si>
  <si>
    <t>M11</t>
  </si>
  <si>
    <t>Materiály</t>
  </si>
  <si>
    <t>R9</t>
  </si>
  <si>
    <t>Výchozí revize elektro</t>
  </si>
  <si>
    <t>711</t>
  </si>
  <si>
    <t>Izolace proti vodě</t>
  </si>
  <si>
    <t>M21</t>
  </si>
  <si>
    <t>Elektromontáže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</si>
  <si>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</si>
  <si>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</si>
  <si>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</si>
  <si>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</si>
  <si>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</si>
  <si>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</si>
  <si>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</si>
  <si>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</si>
  <si>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</si>
  <si>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</si>
  <si>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</si>
  <si>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</si>
  <si>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</si>
  <si>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</si>
  <si>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</si>
  <si>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</si>
  <si>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</si>
  <si>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</si>
  <si>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</si>
  <si>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</si>
  <si>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</si>
  <si>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</si>
  <si>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</si>
  <si>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</si>
  <si>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</si>
  <si>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</si>
  <si>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</si>
  <si>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</si>
  <si>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</si>
  <si>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</si>
  <si>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</si>
  <si>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</si>
  <si>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</si>
  <si>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</si>
  <si>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</si>
  <si>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111201101R00</t>
  </si>
  <si>
    <t>Odstranění křovin i s kořeny na ploše do 1000 m2</t>
  </si>
  <si>
    <t>m2</t>
  </si>
  <si>
    <t>RTS 26/ I</t>
  </si>
  <si>
    <t>Práce</t>
  </si>
  <si>
    <t>Běžná</t>
  </si>
  <si>
    <t>POL1_</t>
  </si>
  <si>
    <t>112101102R00</t>
  </si>
  <si>
    <t>Kácení stromů listnatých o průměru kmene 30-50 cm</t>
  </si>
  <si>
    <t>kus</t>
  </si>
  <si>
    <t>112201102R00</t>
  </si>
  <si>
    <t>Odstranění pařezů pod úrovní, o průměru 30 - 50 cm</t>
  </si>
  <si>
    <t>113106121R00</t>
  </si>
  <si>
    <t>Rozebrání dlažeb z betonových dlaždic na sucho</t>
  </si>
  <si>
    <t>113106211R00</t>
  </si>
  <si>
    <t>Rozebrání dlažeb z velkých kostek v kam. těženém</t>
  </si>
  <si>
    <t>113106231R00</t>
  </si>
  <si>
    <t>Rozebrání dlažeb ze zámkové dlažby v kamenivu</t>
  </si>
  <si>
    <t>113108408R00</t>
  </si>
  <si>
    <t>Odstranění asfaltové vrstvy pl.nad 50 m2, tl. 8 cm</t>
  </si>
  <si>
    <t>113109410R00</t>
  </si>
  <si>
    <t>Odstranění podkladu pl.nad 50 m2, beton, tl. 10 cm</t>
  </si>
  <si>
    <t>113202111R00</t>
  </si>
  <si>
    <t>Vytrhání obrub obrubníků silničních</t>
  </si>
  <si>
    <t>m</t>
  </si>
  <si>
    <t>122302203R00</t>
  </si>
  <si>
    <t>Odkopávky pro silnice v hor. 4 do 10000 m3</t>
  </si>
  <si>
    <t>m3</t>
  </si>
  <si>
    <t>122302209R00</t>
  </si>
  <si>
    <t>Příplatek za lepivost - odkop pro silnice v hor. 4</t>
  </si>
  <si>
    <t>132301111R00</t>
  </si>
  <si>
    <t>Hloubení rýh š.do 60 cm v hor.4 do 100 m3,STROJNĚ</t>
  </si>
  <si>
    <t>132301119R00</t>
  </si>
  <si>
    <t>Přípl.za lepivost,hloubení rýh 60 cm,hor.4,STROJNĚ</t>
  </si>
  <si>
    <t>132301210R00</t>
  </si>
  <si>
    <t>Hloubení rýh š.do 200 cm hor.4 do 50 m3, STROJNĚ</t>
  </si>
  <si>
    <t>132301219R00</t>
  </si>
  <si>
    <t>Přípl.za lepivost,hloubení rýh 200cm,hor.4,STROJNĚ</t>
  </si>
  <si>
    <t>162601102R00</t>
  </si>
  <si>
    <t>Vodorovné přemístění výkopku z hor.1-4 do 5000 m</t>
  </si>
  <si>
    <t>171201201R00</t>
  </si>
  <si>
    <t>Uložení sypaniny na skl.-sypanina na výšku přes 2m</t>
  </si>
  <si>
    <t>182301121R00</t>
  </si>
  <si>
    <t>Rozprostření ornice, svah, tl. do 10 cm, do 500 m2</t>
  </si>
  <si>
    <t>174101101R00</t>
  </si>
  <si>
    <t>Zásyp jam, rýh, šachet se zhutněním</t>
  </si>
  <si>
    <t>včetně strojního přemístění materiálu pro zásyp ze vzdálenosti do 10 m od okraje zásypu</t>
  </si>
  <si>
    <t>POP</t>
  </si>
  <si>
    <t>174201101R00</t>
  </si>
  <si>
    <t>Zásyp jam, rýh, šachet bez zhutnění</t>
  </si>
  <si>
    <t>včetně strojního přemístění materiálu ze vzdálenosti do 10 m od okraje zásypu</t>
  </si>
  <si>
    <t>180402111R00</t>
  </si>
  <si>
    <t>Založení trávníku parkového výsevem v rovině</t>
  </si>
  <si>
    <t>181301102R00</t>
  </si>
  <si>
    <t>Rozprostření ornice, rovina, tl. 10-15 cm,do 500m2</t>
  </si>
  <si>
    <t>182201101R00</t>
  </si>
  <si>
    <t>Svahování násypů</t>
  </si>
  <si>
    <t>185803111R00</t>
  </si>
  <si>
    <t>Ošetření trávníku v rovině</t>
  </si>
  <si>
    <t>199000002R00</t>
  </si>
  <si>
    <t>Poplatek za skládku horniny 1- 4, č. dle katal. odpadů 17 05 04</t>
  </si>
  <si>
    <t>00572420R</t>
  </si>
  <si>
    <t>Směs travní parková III. dekorativní PROFI á 25 kg</t>
  </si>
  <si>
    <t>kg</t>
  </si>
  <si>
    <t>SPCM</t>
  </si>
  <si>
    <t>Specifikace</t>
  </si>
  <si>
    <t>POL3_</t>
  </si>
  <si>
    <t>10364200R</t>
  </si>
  <si>
    <t>Ornice pro pozemkové úpravy</t>
  </si>
  <si>
    <t>RTS 22/ II</t>
  </si>
  <si>
    <t>212752112R00</t>
  </si>
  <si>
    <t>Trativody z drenážních trubek, lože, DN 100 mm vč. dodávky trubky a zásyp. materiálu</t>
  </si>
  <si>
    <t>RTS 18/ I</t>
  </si>
  <si>
    <t>289971211R00</t>
  </si>
  <si>
    <t>Zřízení vrstvy z geotextilie sklon do 1:5 š.do 3 m</t>
  </si>
  <si>
    <t>2001</t>
  </si>
  <si>
    <t>Zaústění drenáže do dešťové kanalizace, D+M</t>
  </si>
  <si>
    <t>kpl</t>
  </si>
  <si>
    <t>Vlastní</t>
  </si>
  <si>
    <t>Indiv</t>
  </si>
  <si>
    <t>69366203R</t>
  </si>
  <si>
    <t>Geotextilie 400 g/m2 š. 200 cm</t>
  </si>
  <si>
    <t>564851111RT2</t>
  </si>
  <si>
    <t>Podklad ze štěrkodrti po zhutnění tloušťky 15 cm štěrkodrť frakce 0-32 mm</t>
  </si>
  <si>
    <t>564871111RT4</t>
  </si>
  <si>
    <t>Podklad ze štěrkodrti po zhutnění tloušťky 25 cm štěrkodrť frakce 0-63 mm</t>
  </si>
  <si>
    <t>564851111RT4</t>
  </si>
  <si>
    <t>Podklad ze štěrkodrti po zhutnění tloušťky 15 cm štěrkodrť frakce 0-63 mm</t>
  </si>
  <si>
    <t>564861111RT2</t>
  </si>
  <si>
    <t>Podklad ze štěrkodrti po zhutnění tloušťky 20 cm štěrkodrť frakce 0-32 mm</t>
  </si>
  <si>
    <t>565131211R00</t>
  </si>
  <si>
    <t>Podklad z obal kamen. ACP 16+, š.nad 3 m, tl. 5 cm</t>
  </si>
  <si>
    <t>568111112R00</t>
  </si>
  <si>
    <t>Zřízení vrstvy z geotextilie skl.do 1:5,š.do 7,5 m</t>
  </si>
  <si>
    <t>568119112R00</t>
  </si>
  <si>
    <t>Příplatek-upevnění geotex.,do 1:5, 8 skob/10 m2</t>
  </si>
  <si>
    <t>573111112R00</t>
  </si>
  <si>
    <t>Postřik živičný infiltr.+ posyp,z asfaltu 1 kg/m2</t>
  </si>
  <si>
    <t>RTS 22/ I</t>
  </si>
  <si>
    <t>573231110R00</t>
  </si>
  <si>
    <t>Postřik živičný spojovací z emulze 0,3-0,5 kg/m2</t>
  </si>
  <si>
    <t>577142112R00</t>
  </si>
  <si>
    <t>Beton asfaltový ACO 11+, ACO 16+, nad 3 m, tl.5 cm</t>
  </si>
  <si>
    <t>584121111RT3</t>
  </si>
  <si>
    <t>Osazení silničních železobetonových panelů, lože z kameniva, tl. 50 mm včetně panelu IZD 3000 x 1500 x 150 mm</t>
  </si>
  <si>
    <t>v místě křížení s VTL plynovodem : 3,0*1,5*7</t>
  </si>
  <si>
    <t>VV</t>
  </si>
  <si>
    <t>591111111R00</t>
  </si>
  <si>
    <t>Kladení dlažby velké kostky,lože z kamen.tl. 5 cm</t>
  </si>
  <si>
    <t>591141111R00</t>
  </si>
  <si>
    <t>Kladení dlažby velké kostky, lože z MC tl. 5 cm</t>
  </si>
  <si>
    <t>596215021R00</t>
  </si>
  <si>
    <t>Kladení zámkové dlažby tl. 6 cm do drtě tl. 4 cm</t>
  </si>
  <si>
    <t>596215040R00</t>
  </si>
  <si>
    <t>Kladení zámkové dlažby tl. 8 cm do drtě tl. 4 cm</t>
  </si>
  <si>
    <t>596291111R00</t>
  </si>
  <si>
    <t>Řezání zámkové dlažby tl. 60 mm</t>
  </si>
  <si>
    <t>596291113R00</t>
  </si>
  <si>
    <t xml:space="preserve">Řezání zámkové dlažby tl. 80 mm </t>
  </si>
  <si>
    <t>596715021R00</t>
  </si>
  <si>
    <t>Kladení vodicí linie z dlažby tl.6 cm, drť tl.4 cm</t>
  </si>
  <si>
    <t>596715041R00</t>
  </si>
  <si>
    <t>Kladení vodicí linie z dlažby tl.8 cm, drť tl.4 cm</t>
  </si>
  <si>
    <t>599141111R00</t>
  </si>
  <si>
    <t>Vyplnění spáry živičnou zálivkou</t>
  </si>
  <si>
    <t>515901101RT5</t>
  </si>
  <si>
    <t>Zhutnění podloží</t>
  </si>
  <si>
    <t>564861199RT4</t>
  </si>
  <si>
    <t>Podklad ze štěrkodrti po zhutnění tloušťky 40 cm - SANACE PODLOŽÍ  štěrkodrť frakce 0-63 mm</t>
  </si>
  <si>
    <t>596921193R00</t>
  </si>
  <si>
    <t>Kladení bet.veget. dlaždic,lože 40 mm,pl.do 500 m2</t>
  </si>
  <si>
    <t>599432119R00</t>
  </si>
  <si>
    <t xml:space="preserve">Výplň spár dlažby pískem </t>
  </si>
  <si>
    <t>58380156R</t>
  </si>
  <si>
    <t>Kostka dlažební žulová štípaná, velká 150 až 170 mm, třída I</t>
  </si>
  <si>
    <t>t</t>
  </si>
  <si>
    <t>59245020R</t>
  </si>
  <si>
    <t>Dlažba zámková H-PROFIL 20x16,5x6 cm přírodní</t>
  </si>
  <si>
    <t>59245030R</t>
  </si>
  <si>
    <t>Dlažba zámková H-PROFIL 20x16,5x8 cm přírodní</t>
  </si>
  <si>
    <t>592452561R</t>
  </si>
  <si>
    <t>Dlažba zatravňovací přírodní 17/20 x 17/20 x 8 cm 30 mm distančníky</t>
  </si>
  <si>
    <t>59245264R</t>
  </si>
  <si>
    <t>Dlažba červená pro nevidomé 20x10x8</t>
  </si>
  <si>
    <t>59245267R</t>
  </si>
  <si>
    <t>Dlažba červená pro nevidomé 20x10x6</t>
  </si>
  <si>
    <t>69366204R</t>
  </si>
  <si>
    <t>Geotextilie 500 g/m2 š. 200 cm PES</t>
  </si>
  <si>
    <t>451572111R00</t>
  </si>
  <si>
    <t>Lože pod potrubí z kameniva těženého 0 - 4 mm</t>
  </si>
  <si>
    <t>917762111R00</t>
  </si>
  <si>
    <t>Osazení ležat. obrub. bet. s opěrou,lože z C 12/15</t>
  </si>
  <si>
    <t>914001121R00</t>
  </si>
  <si>
    <t>Osaz.sloupku dopr.značky vč. bet.základu+Al patka</t>
  </si>
  <si>
    <t>914001125R00</t>
  </si>
  <si>
    <t>Osazení svislé dopr.značky na sloupek nebo konzolu</t>
  </si>
  <si>
    <t>919536111R00</t>
  </si>
  <si>
    <t xml:space="preserve">Obetonování trub propustku bet.vodostav. C 25/30 </t>
  </si>
  <si>
    <t>915701111R00</t>
  </si>
  <si>
    <t>Zřízení vodorovného značení z nátěr.hmot tl.do 3mm</t>
  </si>
  <si>
    <t>917862111R00</t>
  </si>
  <si>
    <t>Osazení stojat. obrub.bet. s opěrou,lože z C 12/15</t>
  </si>
  <si>
    <t>917932111R00</t>
  </si>
  <si>
    <t xml:space="preserve">Osazení betonové prefa přídlažby do lože z C12/15 </t>
  </si>
  <si>
    <t>919441221R00</t>
  </si>
  <si>
    <t>Čelo propustku z lom. kamene z trub DN 60 - 80 cm</t>
  </si>
  <si>
    <t>919571114R00</t>
  </si>
  <si>
    <t>Zřízení propustku z plastových trub do DN 600 mm</t>
  </si>
  <si>
    <t>919735112R00</t>
  </si>
  <si>
    <t>Řezání stávajícího živičného krytu tl. 5 - 10 cm</t>
  </si>
  <si>
    <t>910008</t>
  </si>
  <si>
    <t xml:space="preserve">Napojení propustku na stávající dešťovou kanalizaci, D+M </t>
  </si>
  <si>
    <t>286142997R</t>
  </si>
  <si>
    <t>Trubka kanalizační korugovaná PRAGMA+ID SN 16 DN 600 x 6000 mm PP</t>
  </si>
  <si>
    <t>RTS 25/ I</t>
  </si>
  <si>
    <t>404459504R</t>
  </si>
  <si>
    <t>Sloupek Fe pr.60 pozinkovaný, l= 3500 mm</t>
  </si>
  <si>
    <t>404459540R</t>
  </si>
  <si>
    <t>Víčko pr. 60</t>
  </si>
  <si>
    <t>40450230R</t>
  </si>
  <si>
    <t>Dopravní příslušenství, patka hliníková HP 60</t>
  </si>
  <si>
    <t>592162117R</t>
  </si>
  <si>
    <t>Přídlažba silniční vysoká  ABK 50/25/10 přírodní</t>
  </si>
  <si>
    <t>59217421R</t>
  </si>
  <si>
    <t>Obrubník 1000/100/250 přírodní</t>
  </si>
  <si>
    <t>RTS 25/ II</t>
  </si>
  <si>
    <t>59217472R</t>
  </si>
  <si>
    <t>Obrubník silniční 1000/150/250 šedý</t>
  </si>
  <si>
    <t>59217476R</t>
  </si>
  <si>
    <t>Obrubník silniční nájezdový 1000/150/150 šedý</t>
  </si>
  <si>
    <t>59217480R</t>
  </si>
  <si>
    <t>Obrubník silniční přechodový L 1000/150/150-250</t>
  </si>
  <si>
    <t>59217481R</t>
  </si>
  <si>
    <t>Obrubník silniční přechodový P 1000/150/150-250</t>
  </si>
  <si>
    <t>910001</t>
  </si>
  <si>
    <t xml:space="preserve">Barva pro silniční značení </t>
  </si>
  <si>
    <t>910003</t>
  </si>
  <si>
    <t xml:space="preserve">Dopravní značka - B20a - Nejvyšší dovolená rychlost </t>
  </si>
  <si>
    <t xml:space="preserve">ks    </t>
  </si>
  <si>
    <t>910006</t>
  </si>
  <si>
    <t xml:space="preserve">Dopravní značka -A6b - Zúžená vozovka z jedné strany </t>
  </si>
  <si>
    <t>910007</t>
  </si>
  <si>
    <t>Dopravní značka - IP12 - Vyhrazené parkoviště</t>
  </si>
  <si>
    <t>963042819R00</t>
  </si>
  <si>
    <t>Bourání schodišťových stupňů betonových</t>
  </si>
  <si>
    <t>966006132R00</t>
  </si>
  <si>
    <t>Odstranění doprav.značek se sloupky, s bet.patkami</t>
  </si>
  <si>
    <t>966008112R00</t>
  </si>
  <si>
    <t>Bourání trubního propustku z trub DN do 50 cm</t>
  </si>
  <si>
    <t>998225111R00</t>
  </si>
  <si>
    <t>Přesun hmot, pozemní komunikace, kryt živičný</t>
  </si>
  <si>
    <t>Přesun hmot</t>
  </si>
  <si>
    <t>POL7_</t>
  </si>
  <si>
    <t>711823121R00</t>
  </si>
  <si>
    <t>Montáž nopové fólie svisle</t>
  </si>
  <si>
    <t>711823129R00</t>
  </si>
  <si>
    <t>Montáž ukončovací lišty k nopové fólii</t>
  </si>
  <si>
    <t>28323110R</t>
  </si>
  <si>
    <t>Fólie nopová, výška nopů 8 mm</t>
  </si>
  <si>
    <t>28342407R</t>
  </si>
  <si>
    <t xml:space="preserve">Lišta ukončovací odvětrávací, perforovaná, dl. 2 m </t>
  </si>
  <si>
    <t>RTS 24/ I</t>
  </si>
  <si>
    <t>998711101R00</t>
  </si>
  <si>
    <t>Přesun hmot pro izolace proti vodě, výšky do 6 m</t>
  </si>
  <si>
    <t>979981104R00</t>
  </si>
  <si>
    <t>Kontejner, suť bez příměsí, odvoz a likvidace, 9 t</t>
  </si>
  <si>
    <t>979990103R00</t>
  </si>
  <si>
    <t>Poplatek za uložení suti - beton, skupina odpadu 170101</t>
  </si>
  <si>
    <t>RTS 23/ II</t>
  </si>
  <si>
    <t>979999995R00</t>
  </si>
  <si>
    <t>Poplatek za recyklaci asfaltu, kusovost do 1600 cm2, (skup.170302)</t>
  </si>
  <si>
    <t>170 302</t>
  </si>
  <si>
    <t>979087212R00</t>
  </si>
  <si>
    <t>Nakládání suti na dopravní prostředky - komunikace</t>
  </si>
  <si>
    <t>Přesun suti</t>
  </si>
  <si>
    <t>POL8_</t>
  </si>
  <si>
    <t>979082111R00</t>
  </si>
  <si>
    <t>Vnitrostaveništní doprava suti do 10 m</t>
  </si>
  <si>
    <t>979083116R00</t>
  </si>
  <si>
    <t>Vodorovné přemístění suti na skládku do 5000 m</t>
  </si>
  <si>
    <t>979093111R00</t>
  </si>
  <si>
    <t>Uložení suti na skládku bez zhutnění</t>
  </si>
  <si>
    <t>005111021R</t>
  </si>
  <si>
    <t>Vytyčení inženýrských sítí</t>
  </si>
  <si>
    <t>Soubor</t>
  </si>
  <si>
    <t>VRN</t>
  </si>
  <si>
    <t>POL99_0</t>
  </si>
  <si>
    <t>Zaměření a vytýčení stávajících inženýrských sítí v místě stavby z hlediska jejich ochrany při provádění stavby.</t>
  </si>
  <si>
    <t>005111020R</t>
  </si>
  <si>
    <t>Vytyčení stavby</t>
  </si>
  <si>
    <t>Vyhotovení protokolu o vytyčení stavby se seznamem souřadnic vytyčených bodů a jejich polohopisnými (S-JTSK) a výškopisnými (Bpv) hodnotami.</t>
  </si>
  <si>
    <t>005121 R</t>
  </si>
  <si>
    <t>Zařízení staveniště</t>
  </si>
  <si>
    <t>Veškeré náklady spojené s vybudováním, provozem a odstraněním zařízení staveniště.</t>
  </si>
  <si>
    <t>005124010R</t>
  </si>
  <si>
    <t>Koordinační činnost</t>
  </si>
  <si>
    <t>Koordinace stavebních a technologických dodávek stavby.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</si>
  <si>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</si>
  <si>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</si>
  <si>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</si>
  <si>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O0001</t>
  </si>
  <si>
    <t xml:space="preserve">Ochrana sousedních objektů a kcí při výkopových pracech  ploty, fasády, apod. </t>
  </si>
  <si>
    <t>004111020R</t>
  </si>
  <si>
    <t>Vypracování projektové dokumentace  realizační</t>
  </si>
  <si>
    <t>POL99_2</t>
  </si>
  <si>
    <t>Náklady spojené s vypracováním projektové dokumentace, většinou v obsahu a rozsahu projektové dokumentace pro provádění stavby, ale mohou zde být obsaženy i náklady na jiné stupně projektové dokumentace, pokud jsou součástí požadavků objednatele.</t>
  </si>
  <si>
    <t>004111010R</t>
  </si>
  <si>
    <t xml:space="preserve">Průzkumné práce </t>
  </si>
  <si>
    <t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</si>
  <si>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</si>
  <si>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</si>
  <si>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</si>
  <si>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</si>
  <si>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</si>
  <si>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</si>
  <si>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SUM</t>
  </si>
  <si>
    <t>Poznámky uchazeče k zadání</t>
  </si>
  <si>
    <t>POPUZIV</t>
  </si>
  <si>
    <t>Geodetické zaměření rohů stavby, stabilizace bodů a sestavení laviček.</t>
  </si>
  <si>
    <t>END</t>
  </si>
  <si>
    <t>28611399.AR</t>
  </si>
  <si>
    <t>Zátka PVC d 125 mm</t>
  </si>
  <si>
    <t>34141303R</t>
  </si>
  <si>
    <t>Vodič silový CYY 6,0 mm2</t>
  </si>
  <si>
    <t>13</t>
  </si>
  <si>
    <t>3457114707R</t>
  </si>
  <si>
    <t>Trubka kabelová chránička KOPOFLEX KF 09125</t>
  </si>
  <si>
    <t>2*13,0</t>
  </si>
  <si>
    <t>3457114798</t>
  </si>
  <si>
    <t>Trubka HDPE 40 zelená</t>
  </si>
  <si>
    <t xml:space="preserve">m     </t>
  </si>
  <si>
    <t>3457114799</t>
  </si>
  <si>
    <t xml:space="preserve">Trubka HDPE 40 bílá </t>
  </si>
  <si>
    <t>210010125R00</t>
  </si>
  <si>
    <t>Trubka ochranná z PE, uložená volně, DN do 125 mm</t>
  </si>
  <si>
    <t>210100361R00</t>
  </si>
  <si>
    <t>Zátka ucpávková K (zaslepení)</t>
  </si>
  <si>
    <t>210800014R00</t>
  </si>
  <si>
    <t>Vodič uložený v trubkách CYY 6 mm2</t>
  </si>
  <si>
    <t>210950201R00</t>
  </si>
  <si>
    <t>Příplatek na zatahování kabelů váhy do 0,75 kg</t>
  </si>
  <si>
    <t>220060470R00</t>
  </si>
  <si>
    <t>Provizorní zaslepení konce HDPE</t>
  </si>
  <si>
    <t>230180014R00</t>
  </si>
  <si>
    <t>Montáž trub z plastických hmot PE, PP, 40 x 3,6</t>
  </si>
  <si>
    <t>120001101R00</t>
  </si>
  <si>
    <t>Příplatek za ztížení vykopávky v blízkosti vedení</t>
  </si>
  <si>
    <t>13,0*0,35*0,8</t>
  </si>
  <si>
    <t>Poplatek za skládku horniny 1- 4</t>
  </si>
  <si>
    <t>Odkaz na mn. položky pořadí 19 : 0,91000</t>
  </si>
  <si>
    <t>Koeficient +koef. nakypření: 0,2</t>
  </si>
  <si>
    <t>460010024R00</t>
  </si>
  <si>
    <t>Vytýčení kabelové trasy v zastavěném prostoru</t>
  </si>
  <si>
    <t>km</t>
  </si>
  <si>
    <t>0,013</t>
  </si>
  <si>
    <t>460200164RT2</t>
  </si>
  <si>
    <t>Výkop kabelové rýhy 35/80 cm  hor.4 ruční výkop rýhy</t>
  </si>
  <si>
    <t>13,0</t>
  </si>
  <si>
    <t>460420018RT3</t>
  </si>
  <si>
    <t>Zřízení kabelového lože v rýze š.do 35 cm z písku tloušťka vrstvy 20 cm</t>
  </si>
  <si>
    <t>460490012R00</t>
  </si>
  <si>
    <t>Fólie výstražná z PVC, šířka 33 cm</t>
  </si>
  <si>
    <t>460570144R00</t>
  </si>
  <si>
    <t>Zához rýhy 35/60 cm, hornina třídy 4, se zhutněním</t>
  </si>
  <si>
    <t>460600001RT3</t>
  </si>
  <si>
    <t>Naložení a odvoz zeminy odvoz na vzdálenost 5000 m</t>
  </si>
  <si>
    <t>13,0*0,2*0,35</t>
  </si>
  <si>
    <t>POL99_8</t>
  </si>
  <si>
    <t>001</t>
  </si>
  <si>
    <t xml:space="preserve">Měření transmisní a reflektometrickou metodou na volny´ch vláknech optického kabelu NET4GAS na začátku a konci prací </t>
  </si>
  <si>
    <t>131301110R00</t>
  </si>
  <si>
    <t>Hloubení nezapaž. jam hor.4 do 50 m3, STROJNĚ</t>
  </si>
  <si>
    <t>výustní objekt dešť. kanalizace : 0,35*7,14*3,5</t>
  </si>
  <si>
    <t>131301119R00</t>
  </si>
  <si>
    <t>Příplatek za lepivost - hloubení nezap.jam v hor.4</t>
  </si>
  <si>
    <t>Odkaz na mn. položky pořadí 1 : 8,74650</t>
  </si>
  <si>
    <t>131301201R00</t>
  </si>
  <si>
    <t>Hloubení zapažených jam v hor.4 do 100 m3</t>
  </si>
  <si>
    <t>jámy pro šachty : 2,0*2,0*(1,87+2,45+2,15+2,21+2,16+2,2+2,21+1,65+1,65+1,65)</t>
  </si>
  <si>
    <t>131301209R00</t>
  </si>
  <si>
    <t>Příplatek za lepivost - hloubení zapaž.jam v hor.4</t>
  </si>
  <si>
    <t>Odkaz na mn. položky pořadí 3 : 80,80000</t>
  </si>
  <si>
    <t>132301212R00</t>
  </si>
  <si>
    <t>Hloubení rýh š.do 200 cm hor.4 do 1000 m3, STROJNĚ</t>
  </si>
  <si>
    <t>větev V1 : 0,8*(2,15*42,0+2,2*50,95+2,25*19,15+2,2*35,49+2,25*16,025+2,2*12,05)</t>
  </si>
  <si>
    <t>větev V2 : 0,8*(1,6*54,75+1,5*17,5+2,3*17,5)</t>
  </si>
  <si>
    <t>napojení uličních vpustí : 0,8*2,0*(4,5+2,0+1,0+1,5)</t>
  </si>
  <si>
    <t>odečet v místě jam pro šachty : -0,8*2,0*(1,87+2,45+2,15+2,21+2,16+2,2+2,21+1,65+1,65+1,65)</t>
  </si>
  <si>
    <t>Odkaz na mn. položky pořadí 5 : 414,25740</t>
  </si>
  <si>
    <t>151101102R00</t>
  </si>
  <si>
    <t>Pažení a rozepření stěn rýh - příložné - hl.do 4 m</t>
  </si>
  <si>
    <t>větev V1 : 2*(2,15*42,0+2,2*50,95+2,25*19,15+2,2*35,49+2,25*16,025+2,2*12,05)</t>
  </si>
  <si>
    <t>větev V2 : 2*(1,6*54,75+1,5*17,5+2,3*17,5)</t>
  </si>
  <si>
    <t>odečet v místě jam pro šachty : -2*2,0*(1,87+2,45+2,15+2,21+2,16+2,2+2,21+1,65+1,65+1,65)</t>
  </si>
  <si>
    <t>151101112R00</t>
  </si>
  <si>
    <t>Odstranění pažení stěn rýh - příložné - hl. do 4 m</t>
  </si>
  <si>
    <t>Odkaz na mn. položky pořadí 7 : 999,64350</t>
  </si>
  <si>
    <t>151101201R00</t>
  </si>
  <si>
    <t>Pažení stěn výkopu - příložné - hloubky do 4 m</t>
  </si>
  <si>
    <t>jámy pro šachty : 4*2,0*(1,87+2,45+2,15+2,21+2,16+2,2+2,21+1,65+1,65+1,65)</t>
  </si>
  <si>
    <t>151101211R00</t>
  </si>
  <si>
    <t>Odstranění pažení stěn - příložné - hl. do 4 m</t>
  </si>
  <si>
    <t>Odkaz na mn. položky pořadí 9 : 161,60000</t>
  </si>
  <si>
    <t>Odkaz na mn. položky pořadí 13 : 270,89067*-1</t>
  </si>
  <si>
    <t>Odkaz na mn. položky pořadí 11 : 279,49588</t>
  </si>
  <si>
    <t>větev V1 : 0,8*((2,15-1,2)*42,0+(2,2-1,2)*50,95+(2,25-1,2)*19,15+(2,2-1,2)*35,49+(2,25-1,2)*16,025+(2,2-1,2)*12,05)</t>
  </si>
  <si>
    <t>větev V2 : 0,8*((1,6-0,75)*54,75+(1,5-0,75)*17,5+(2,3-0,75)*17,5)</t>
  </si>
  <si>
    <t>napojení uličních vpustí : 0,8*1,0*(4,5+2,0+1,0+1,5)</t>
  </si>
  <si>
    <t>jámy pro šachty : 2,0*2,0*(1,87+2,45+2,15+2,21+2,16+2,2+2,21+1,65+1,65+1,65)-3,14*0,65*0,65*(1,87+2,45+2,15+2,21+2,16+2,2+2,21+1,65+1,65+1,65)</t>
  </si>
  <si>
    <t>175101101RT2</t>
  </si>
  <si>
    <t>Obsyp potrubí bez prohození sypaniny s dodáním písku</t>
  </si>
  <si>
    <t>větev V1 : 175,35*0,8*0,6-3,14*0,15*0,15*175,35</t>
  </si>
  <si>
    <t>větev V2 : 91,77*0,8*0,6-3,14*0,15*0,15*91,77</t>
  </si>
  <si>
    <t>uliční vpusti : (6,0+2,5+3,8+2,0+3,2+1,0)*0,8*0,3-3,14*0,075*0,075*(6,0+2,5+3,8+2,0+3,2+1,0)</t>
  </si>
  <si>
    <t>větev V1 : 175,35*0,8*0,15</t>
  </si>
  <si>
    <t>větev V2 : 91,77*0,8*0,15</t>
  </si>
  <si>
    <t>uliční vpusti : (6,0+2,5+3,8+2,0+3,2+1,0)*0,8*0,15</t>
  </si>
  <si>
    <t>452311121R00</t>
  </si>
  <si>
    <t>Desky podkladní pod potrubí z betonu C 8/10</t>
  </si>
  <si>
    <t>30*0,5*0,5*0,05</t>
  </si>
  <si>
    <t>511311013R00</t>
  </si>
  <si>
    <t>Práh nebo deska z betonu prostého C 16/20</t>
  </si>
  <si>
    <t>Včetně zřízení kapes pro osazení kotevních háků pro upevnění kolejnic.</t>
  </si>
  <si>
    <t>výustní objekt - betonový lem : 0,2*0,35*(3,5*2+7,8*2)</t>
  </si>
  <si>
    <t>594411111RT2</t>
  </si>
  <si>
    <t>Dlažba z lomového kamene,lože z MC do 5 cm tloušťky 200 mm, tř. 1, včetně dodávky kamene</t>
  </si>
  <si>
    <t>dno výústního objektu dešťové kanalizace : 0,5*3,10</t>
  </si>
  <si>
    <t>597121211R00</t>
  </si>
  <si>
    <t>Montáž odvod.mikroštěrbinových trub -trouba dl.1 m</t>
  </si>
  <si>
    <t>597121251R00</t>
  </si>
  <si>
    <t>Montáž odvodňov. mikroštěrbinových trub - vpusť</t>
  </si>
  <si>
    <t>597121261R00</t>
  </si>
  <si>
    <t>Montáž odvod.mikroštěrbinových trub - čisticí kus</t>
  </si>
  <si>
    <t>597121291R00</t>
  </si>
  <si>
    <t>Montáž odvodňov.mikroštěrbinových trub - záslepka</t>
  </si>
  <si>
    <t>582103212R00</t>
  </si>
  <si>
    <t>Zpevnění svahu 1:2 lomovým kamenem  včetně dodávky kamene</t>
  </si>
  <si>
    <t>boky výústního objektu dešťové kanalizace : 7,0*3,1</t>
  </si>
  <si>
    <t>59229000R</t>
  </si>
  <si>
    <t>Trouba mikroštěrbinová 200x200x1000 mm</t>
  </si>
  <si>
    <t>59229007R</t>
  </si>
  <si>
    <t>Záslepka 100x200x200 mm</t>
  </si>
  <si>
    <t>59229903R</t>
  </si>
  <si>
    <t>Komplet vpustový 500x200x200 mm vč. litinové mříže</t>
  </si>
  <si>
    <t>59229905R</t>
  </si>
  <si>
    <t>Kus čisticí základní 500x200x200 mm vč. litinové mříže</t>
  </si>
  <si>
    <t>871313121R00</t>
  </si>
  <si>
    <t>Montáž trub z plastu, gumový kroužek, DN 150</t>
  </si>
  <si>
    <t>6,0+2,5+3,8+2,0+3,2+1,0</t>
  </si>
  <si>
    <t>871373121R00</t>
  </si>
  <si>
    <t>Montáž trub z plastu, gumový kroužek, DN 300</t>
  </si>
  <si>
    <t>větev V1 : 175,35</t>
  </si>
  <si>
    <t>větev V2 : 91,77</t>
  </si>
  <si>
    <t>877313123R00</t>
  </si>
  <si>
    <t>Montáž tvarovek jednoos. plast. gum.kroužek DN 150</t>
  </si>
  <si>
    <t>877373121R00</t>
  </si>
  <si>
    <t>Montáž tvarovek odboč. plast. gum. kroužek DN 300</t>
  </si>
  <si>
    <t>894118001RT2</t>
  </si>
  <si>
    <t>Příplatek za dalších 0,60 m výšky vstupu včetně 1 ks skruže TBS-Q 250/100/120 SP</t>
  </si>
  <si>
    <t>10</t>
  </si>
  <si>
    <t>894411121RT2</t>
  </si>
  <si>
    <t>Zřízení šachet z dílců, dno C25/30, potrubí DN 300 včetně dílců TBS-Q 100/50 PS a TBR-Q 100-63/58 KPS</t>
  </si>
  <si>
    <t>895941311RT2</t>
  </si>
  <si>
    <t>Zřízení vpusti uliční z dílců typ UVB - 50 včetně dodávky dílců pro uliční vpusti TBV</t>
  </si>
  <si>
    <t>6</t>
  </si>
  <si>
    <t>899331111R00</t>
  </si>
  <si>
    <t>Výšková úprava vstupu do 20 cm, zvýšení poklopu</t>
  </si>
  <si>
    <t>899203111RT3</t>
  </si>
  <si>
    <t>Osazení mříží litinových s rámem do 150 kg včetně dodávky vtokové mříže 500 x 500 mm, D400</t>
  </si>
  <si>
    <t>899311112R00</t>
  </si>
  <si>
    <t>Osazení poklopů litinových s rámem do 100 kg</t>
  </si>
  <si>
    <t>8001V</t>
  </si>
  <si>
    <t xml:space="preserve">Napojení uliční vpusti na potrubí propustku, vč. dodávky materiálu </t>
  </si>
  <si>
    <t>28614544R</t>
  </si>
  <si>
    <t>Trubka kanalizační PP MASTER SN 10 DN 160/1000</t>
  </si>
  <si>
    <t>28614545R</t>
  </si>
  <si>
    <t>Trubka kanalizační PP MASTER SN 10 DN 160/3000</t>
  </si>
  <si>
    <t>28614553R</t>
  </si>
  <si>
    <t>Trubka kanalizační PP MASTER SN 10 DN 300/1000</t>
  </si>
  <si>
    <t>7</t>
  </si>
  <si>
    <t>28614554R</t>
  </si>
  <si>
    <t>Trubka kanalizační PP MASTER SN 10 DN 300/3000</t>
  </si>
  <si>
    <t>28614555R</t>
  </si>
  <si>
    <t>Trubka kanalizační PP MASTER SN 10 DN 300/6000</t>
  </si>
  <si>
    <t>38</t>
  </si>
  <si>
    <t>28614651.AR</t>
  </si>
  <si>
    <t>Koleno 30° PP SN 10 DN 160</t>
  </si>
  <si>
    <t>28614652.AR</t>
  </si>
  <si>
    <t>Koleno 45° PP SN 10 DN 160</t>
  </si>
  <si>
    <t>28654574R</t>
  </si>
  <si>
    <t>Odbočka kanalizační PP MASTER DN 300/150  45°</t>
  </si>
  <si>
    <t>55340324R</t>
  </si>
  <si>
    <t xml:space="preserve">Poklop D 400- GU-S-K, litinový, s odvětráním </t>
  </si>
  <si>
    <t>RTS 24/ II</t>
  </si>
  <si>
    <t>55340397R</t>
  </si>
  <si>
    <t>Koš kalový vysoký UA4V žárově pozinkovaný plech</t>
  </si>
  <si>
    <t>592238759R</t>
  </si>
  <si>
    <t>TBV-Q 50/92 KOD 15 PVC spodní dílec vpusti DN 500 500/920x65 kaliště s dolním odtokem PVC 150 mm</t>
  </si>
  <si>
    <t>59224176R</t>
  </si>
  <si>
    <t>Prstenec vyrovnávací TBW-Q 625/80/120</t>
  </si>
  <si>
    <t>938902105R00</t>
  </si>
  <si>
    <t>Čištění příkopů nezpevěných š. nad 40 cm, objem do 0,30 m3/m</t>
  </si>
  <si>
    <t>998276101R00</t>
  </si>
  <si>
    <t>Přesun hmot, trubní vedení plastová, otevř. výkop</t>
  </si>
  <si>
    <t>na vzdálenost 15 m od hrany výkopu nebo od okraje šachty</t>
  </si>
  <si>
    <t>460490012RT1</t>
  </si>
  <si>
    <t>Fólie výstražná z PVC, šířka 33 cm fólie PVC šířka 33 cm</t>
  </si>
  <si>
    <t xml:space="preserve">Koordinace prací </t>
  </si>
  <si>
    <t xml:space="preserve">hod   </t>
  </si>
  <si>
    <t xml:space="preserve">Montážní plošina </t>
  </si>
  <si>
    <t>3</t>
  </si>
  <si>
    <t xml:space="preserve">Neměřitelné práce </t>
  </si>
  <si>
    <t>Zaregulování a nastavení svítidel - sklon, směřování, požadovaný světlený tok</t>
  </si>
  <si>
    <t>1008379</t>
  </si>
  <si>
    <t>Led svítidlo pouličním led svítidlem 18W teplotu chromatičnosti 2700K</t>
  </si>
  <si>
    <t>R-položka</t>
  </si>
  <si>
    <t>POL12_0</t>
  </si>
  <si>
    <t>11</t>
  </si>
  <si>
    <t>1000535</t>
  </si>
  <si>
    <t xml:space="preserve">Napojení na stávající svítidlo - materiál </t>
  </si>
  <si>
    <t>15615235R</t>
  </si>
  <si>
    <t>Drát tažený pozinkovaný 11343  D 10,00 mm</t>
  </si>
  <si>
    <t>POL3_0</t>
  </si>
  <si>
    <t>200,0*0,62</t>
  </si>
  <si>
    <t>Koeficient +5% ztratné: 0,05</t>
  </si>
  <si>
    <t>15615299R</t>
  </si>
  <si>
    <t>Drát tažený pozinkovaný 11343  D 10,00 mm PVC izolace</t>
  </si>
  <si>
    <t>11*1,0*0,695</t>
  </si>
  <si>
    <t>31672999.AR</t>
  </si>
  <si>
    <t xml:space="preserve">Stožár KL 5-133/60 ŽZ </t>
  </si>
  <si>
    <t>31677999R</t>
  </si>
  <si>
    <t>Výložník SK 1- 1000 žárový zinek</t>
  </si>
  <si>
    <t>31678615.AR</t>
  </si>
  <si>
    <t xml:space="preserve">Svorkovnice stožárová </t>
  </si>
  <si>
    <t>34111030R</t>
  </si>
  <si>
    <t>Kabel silový s Cu jádrem 750 V CYKY 3 x 1,5 mm2</t>
  </si>
  <si>
    <t>Odkaz na mn. položky pořadí 32 : 66,00000</t>
  </si>
  <si>
    <t>34111080R</t>
  </si>
  <si>
    <t>Kabel silový s Cu jádrem 750 V CYKY 4 x16 mm2</t>
  </si>
  <si>
    <t>Odkaz na mn. položky pořadí 31 : 221,00000</t>
  </si>
  <si>
    <t>3457114702R</t>
  </si>
  <si>
    <t>Trubka kabelová chránička KOPOFLEX KF 09063</t>
  </si>
  <si>
    <t>Odkaz na mn. položky pořadí 21 : 221,00000</t>
  </si>
  <si>
    <t>3457114705R</t>
  </si>
  <si>
    <t>Trubka kabelová chránička KOPOFLEX KF 09110</t>
  </si>
  <si>
    <t>Odkaz na mn. položky pořadí 22 : 5,00000</t>
  </si>
  <si>
    <t>35441996R</t>
  </si>
  <si>
    <t>Svorka SR 3a</t>
  </si>
  <si>
    <t>35444105R</t>
  </si>
  <si>
    <t>Svorka připojovací N   SP N</t>
  </si>
  <si>
    <t>R11001</t>
  </si>
  <si>
    <t>Recyklační poplatky svítidla</t>
  </si>
  <si>
    <t>ks</t>
  </si>
  <si>
    <t>R11002</t>
  </si>
  <si>
    <t>Podružný materiál</t>
  </si>
  <si>
    <t>soubor</t>
  </si>
  <si>
    <t>320410003</t>
  </si>
  <si>
    <t>Celk.prohl.el.zar.a vyhot.revizní zprávy</t>
  </si>
  <si>
    <t>POL1_1</t>
  </si>
  <si>
    <t>210010124R00</t>
  </si>
  <si>
    <t>Trubka ochranná z PE, uložená volně, DN do 80 mm</t>
  </si>
  <si>
    <t>200,0+10*2*1,0+1,0</t>
  </si>
  <si>
    <t>Trubka ochranná z PE, uložená volně, DN do 100 mm</t>
  </si>
  <si>
    <t>5,0</t>
  </si>
  <si>
    <t>210100252R00</t>
  </si>
  <si>
    <t>Ukončení celoplast. kabelů zákl./pás.do 4x25 mm2</t>
  </si>
  <si>
    <t>10*2+1</t>
  </si>
  <si>
    <t>210100258R00</t>
  </si>
  <si>
    <t>Ukončení celoplast. kabelů zákl./pás.do 5x4 mm2</t>
  </si>
  <si>
    <t>210202111R00</t>
  </si>
  <si>
    <t>Svítidlo veřejného osvětlení na výložník</t>
  </si>
  <si>
    <t>210204011R00</t>
  </si>
  <si>
    <t>Stožár osvětlovací ocelový délky do 12 m</t>
  </si>
  <si>
    <t>Montáž stožárů, jejich rozvoz po trase, postavení, vyrovnání a definitivní zajištění v základu.</t>
  </si>
  <si>
    <t>210204103R00</t>
  </si>
  <si>
    <t>Výložník ocelový 1ramenný do 35 kg</t>
  </si>
  <si>
    <t>Montáž výložníku, jejich rozvoz po trase, postavení, vyrovnání a definitivní zajištění v poloze.</t>
  </si>
  <si>
    <t>210204201R00</t>
  </si>
  <si>
    <t>Elektrovýzbroj stožáru pro 1 okruh</t>
  </si>
  <si>
    <t>Montáž stožárové rozvodnice, montáže kabelu mezi rozvodnicí a vlastním svítidlem včetně jeho ukončení a zapojení v rozvodnici. U stožárů typu Ž je v položce zakalkulováno i zapojení dotykové spojky.</t>
  </si>
  <si>
    <t>210220022R00</t>
  </si>
  <si>
    <t>Vedení uzemňovací v zemi FeZn, D 8 - 10 mm</t>
  </si>
  <si>
    <t>včetně montáže svorek spojovacích, odbočných, upevňovacích a spojovacího materiálu.</t>
  </si>
  <si>
    <t>200,0+11*1,0</t>
  </si>
  <si>
    <t>210220302R00</t>
  </si>
  <si>
    <t>Svorka hromosvodová nad 2 šrouby /ST, SJ, SR, atd/</t>
  </si>
  <si>
    <t>210810014R00</t>
  </si>
  <si>
    <t>Kabel CYKY-m 750 V 4 žíly,16-25 mm2, volně uložený</t>
  </si>
  <si>
    <t>200+10*2*1,0+1,0</t>
  </si>
  <si>
    <t>210810045R00</t>
  </si>
  <si>
    <t>Kabel CYKY-m 750 V 3 x 1,5 mm2 pevně uložený</t>
  </si>
  <si>
    <t>11,0*6,0</t>
  </si>
  <si>
    <t>210003</t>
  </si>
  <si>
    <t xml:space="preserve">Napojení na stávající svítidlo </t>
  </si>
  <si>
    <t>0,35*0,8*200,0</t>
  </si>
  <si>
    <t>182001111R00</t>
  </si>
  <si>
    <t>Plošná úprava terénu, nerovnosti do 10 cm v rovině</t>
  </si>
  <si>
    <t>200,0*0,5</t>
  </si>
  <si>
    <t>Odkaz na mn. položky pořadí 46 : 14,00000</t>
  </si>
  <si>
    <t>460010011R00</t>
  </si>
  <si>
    <t>Vytýčení trasy nn vedení v přehled.terénu, v obci</t>
  </si>
  <si>
    <t>0,2</t>
  </si>
  <si>
    <t>460030011R00</t>
  </si>
  <si>
    <t>Sejmutí drnu</t>
  </si>
  <si>
    <t>0,35*180,0</t>
  </si>
  <si>
    <t>460050714R00</t>
  </si>
  <si>
    <t>Jáma do 2m3 pro stožár veř.osvětlení,hor.4,strojně</t>
  </si>
  <si>
    <t>0,6*0,6*1,2*11</t>
  </si>
  <si>
    <t>460100024R00</t>
  </si>
  <si>
    <t>Pouzdrový základ 350x1500 mm v ose trasy kab.</t>
  </si>
  <si>
    <t>460200164RT1</t>
  </si>
  <si>
    <t>Výkop kabelové rýhy 35/80 cm  hor.4 strojní výkop rýhy</t>
  </si>
  <si>
    <t>200,0</t>
  </si>
  <si>
    <t>200,0*0,35*0,2</t>
  </si>
  <si>
    <t>00511 R</t>
  </si>
  <si>
    <t xml:space="preserve">Geodetické práce  vytyčení, zaměření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</si>
</sst>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  <font>
      <sz val="8"/>
      <color indexed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0" fontId="17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165" fontId="20" fillId="0" borderId="0" xfId="0" applyNumberFormat="1" applyFont="1" applyBorder="1" applyAlignment="1">
      <alignment horizontal="center"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165" fontId="20" fillId="0" borderId="0" xfId="0" quotePrefix="1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83"/>
  <sheetViews>
    <sheetView showGridLines="0" topLeftCell="B25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1" t="s">
        <v>24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23</v>
      </c>
      <c r="D5" s="92"/>
      <c r="E5" s="93"/>
      <c r="F5" s="93"/>
      <c r="G5" s="93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86"/>
      <c r="E6" s="94"/>
      <c r="F6" s="94"/>
      <c r="G6" s="94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27"/>
      <c r="E11" s="127"/>
      <c r="F11" s="127"/>
      <c r="G11" s="127"/>
      <c r="H11" s="18" t="s">
        <v>42</v>
      </c>
      <c r="I11" s="132"/>
      <c r="J11" s="8"/>
    </row>
    <row r="12" spans="1:15" ht="15.75" customHeight="1" x14ac:dyDescent="0.2">
      <c r="A12" s="2"/>
      <c r="B12" s="28"/>
      <c r="C12" s="55"/>
      <c r="D12" s="128"/>
      <c r="E12" s="128"/>
      <c r="F12" s="128"/>
      <c r="G12" s="128"/>
      <c r="H12" s="18" t="s">
        <v>36</v>
      </c>
      <c r="I12" s="132"/>
      <c r="J12" s="8"/>
    </row>
    <row r="13" spans="1:15" ht="15.75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87"/>
      <c r="F15" s="87"/>
      <c r="G15" s="88"/>
      <c r="H15" s="88"/>
      <c r="I15" s="88" t="s">
        <v>31</v>
      </c>
      <c r="J15" s="89"/>
    </row>
    <row r="16" spans="1:15" ht="23.25" customHeight="1" x14ac:dyDescent="0.2">
      <c r="A16" s="194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SUMIF(F62:F79,A16,I62:I79)+SUMIF(F62:F79,"PSU",I62:I79)</f>
        <v>0</v>
      </c>
      <c r="J16" s="85"/>
    </row>
    <row r="17" spans="1:10" ht="23.25" customHeight="1" x14ac:dyDescent="0.2">
      <c r="A17" s="194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SUMIF(F62:F79,A17,I62:I79)</f>
        <v>0</v>
      </c>
      <c r="J17" s="85"/>
    </row>
    <row r="18" spans="1:10" ht="23.25" customHeight="1" x14ac:dyDescent="0.2">
      <c r="A18" s="194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SUMIF(F62:F79,A18,I62:I79)</f>
        <v>0</v>
      </c>
      <c r="J18" s="85"/>
    </row>
    <row r="19" spans="1:10" ht="23.25" customHeight="1" x14ac:dyDescent="0.2">
      <c r="A19" s="194" t="s">
        <v>107</v>
      </c>
      <c r="B19" s="38" t="s">
        <v>29</v>
      </c>
      <c r="C19" s="62"/>
      <c r="D19" s="63"/>
      <c r="E19" s="83"/>
      <c r="F19" s="84"/>
      <c r="G19" s="83"/>
      <c r="H19" s="84"/>
      <c r="I19" s="83">
        <f>SUMIF(F62:F79,A19,I62:I79)</f>
        <v>0</v>
      </c>
      <c r="J19" s="85"/>
    </row>
    <row r="20" spans="1:10" ht="23.25" customHeight="1" x14ac:dyDescent="0.2">
      <c r="A20" s="194" t="s">
        <v>108</v>
      </c>
      <c r="B20" s="38" t="s">
        <v>30</v>
      </c>
      <c r="C20" s="62"/>
      <c r="D20" s="63"/>
      <c r="E20" s="83"/>
      <c r="F20" s="84"/>
      <c r="G20" s="83"/>
      <c r="H20" s="84"/>
      <c r="I20" s="83">
        <f>SUMIF(F62:F79,A20,I62:I79)</f>
        <v>0</v>
      </c>
      <c r="J20" s="85"/>
    </row>
    <row r="21" spans="1:10" ht="23.25" customHeight="1" x14ac:dyDescent="0.2">
      <c r="A21" s="2"/>
      <c r="B21" s="48" t="s">
        <v>31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25">
      <c r="A28" s="2"/>
      <c r="B28" s="163" t="s">
        <v>25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3" t="s">
        <v>37</v>
      </c>
      <c r="C29" s="169"/>
      <c r="D29" s="169"/>
      <c r="E29" s="169"/>
      <c r="F29" s="170"/>
      <c r="G29" s="171">
        <f>A27</f>
        <v>0</v>
      </c>
      <c r="H29" s="171"/>
      <c r="I29" s="171"/>
      <c r="J29" s="172" t="s">
        <v>60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17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39</v>
      </c>
      <c r="B38" s="139" t="s">
        <v>18</v>
      </c>
      <c r="C38" s="140" t="s">
        <v>6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19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45</v>
      </c>
      <c r="C39" s="145"/>
      <c r="D39" s="145"/>
      <c r="E39" s="145"/>
      <c r="F39" s="146">
        <f>'SO101 01.1 Pol'!AE147+'SO101 02 Pol'!AE55+'SO301 01 Pol'!AE151+'SO401 01 Pol'!AE120</f>
        <v>0</v>
      </c>
      <c r="G39" s="147">
        <f>'SO101 01.1 Pol'!AF147+'SO101 02 Pol'!AF55+'SO301 01 Pol'!AF151+'SO401 01 Pol'!AF120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">
      <c r="A40" s="134">
        <v>2</v>
      </c>
      <c r="B40" s="150" t="s">
        <v>46</v>
      </c>
      <c r="C40" s="151" t="s">
        <v>47</v>
      </c>
      <c r="D40" s="151"/>
      <c r="E40" s="151"/>
      <c r="F40" s="152">
        <f>'SO101 01.1 Pol'!AE147+'SO101 02 Pol'!AE55</f>
        <v>0</v>
      </c>
      <c r="G40" s="153">
        <f>'SO101 01.1 Pol'!AF147+'SO101 02 Pol'!AF55</f>
        <v>0</v>
      </c>
      <c r="H40" s="153">
        <f>(F40*SazbaDPH1/100)+(G40*SazbaDPH2/100)</f>
        <v>0</v>
      </c>
      <c r="I40" s="153">
        <f>F40+G40+H40</f>
        <v>0</v>
      </c>
      <c r="J40" s="154" t="str">
        <f>IF(CenaCelkemVypocet=0,"",I40/CenaCelkemVypocet*100)</f>
        <v/>
      </c>
    </row>
    <row r="41" spans="1:10" ht="25.5" customHeight="1" x14ac:dyDescent="0.2">
      <c r="A41" s="134">
        <v>3</v>
      </c>
      <c r="B41" s="155" t="s">
        <v>48</v>
      </c>
      <c r="C41" s="145" t="s">
        <v>49</v>
      </c>
      <c r="D41" s="145"/>
      <c r="E41" s="145"/>
      <c r="F41" s="156">
        <f>'SO101 01.1 Pol'!AE147</f>
        <v>0</v>
      </c>
      <c r="G41" s="148">
        <f>'SO101 01.1 Pol'!AF147</f>
        <v>0</v>
      </c>
      <c r="H41" s="148">
        <f>(F41*SazbaDPH1/100)+(G41*SazbaDPH2/100)</f>
        <v>0</v>
      </c>
      <c r="I41" s="148">
        <f>F41+G41+H41</f>
        <v>0</v>
      </c>
      <c r="J41" s="149" t="str">
        <f>IF(CenaCelkemVypocet=0,"",I41/CenaCelkemVypocet*100)</f>
        <v/>
      </c>
    </row>
    <row r="42" spans="1:10" ht="25.5" customHeight="1" x14ac:dyDescent="0.2">
      <c r="A42" s="134">
        <v>3</v>
      </c>
      <c r="B42" s="155" t="s">
        <v>50</v>
      </c>
      <c r="C42" s="145" t="s">
        <v>51</v>
      </c>
      <c r="D42" s="145"/>
      <c r="E42" s="145"/>
      <c r="F42" s="156">
        <f>'SO101 02 Pol'!AE55</f>
        <v>0</v>
      </c>
      <c r="G42" s="148">
        <f>'SO101 02 Pol'!AF55</f>
        <v>0</v>
      </c>
      <c r="H42" s="148">
        <f>(F42*SazbaDPH1/100)+(G42*SazbaDPH2/100)</f>
        <v>0</v>
      </c>
      <c r="I42" s="148">
        <f>F42+G42+H42</f>
        <v>0</v>
      </c>
      <c r="J42" s="149" t="str">
        <f>IF(CenaCelkemVypocet=0,"",I42/CenaCelkemVypocet*100)</f>
        <v/>
      </c>
    </row>
    <row r="43" spans="1:10" ht="25.5" customHeight="1" x14ac:dyDescent="0.2">
      <c r="A43" s="134">
        <v>2</v>
      </c>
      <c r="B43" s="150" t="s">
        <v>52</v>
      </c>
      <c r="C43" s="151" t="s">
        <v>53</v>
      </c>
      <c r="D43" s="151"/>
      <c r="E43" s="151"/>
      <c r="F43" s="152">
        <f>'SO301 01 Pol'!AE151</f>
        <v>0</v>
      </c>
      <c r="G43" s="153">
        <f>'SO301 01 Pol'!AF151</f>
        <v>0</v>
      </c>
      <c r="H43" s="153">
        <f>(F43*SazbaDPH1/100)+(G43*SazbaDPH2/100)</f>
        <v>0</v>
      </c>
      <c r="I43" s="153">
        <f>F43+G43+H43</f>
        <v>0</v>
      </c>
      <c r="J43" s="154" t="str">
        <f>IF(CenaCelkemVypocet=0,"",I43/CenaCelkemVypocet*100)</f>
        <v/>
      </c>
    </row>
    <row r="44" spans="1:10" ht="25.5" customHeight="1" x14ac:dyDescent="0.2">
      <c r="A44" s="134">
        <v>3</v>
      </c>
      <c r="B44" s="155" t="s">
        <v>54</v>
      </c>
      <c r="C44" s="145" t="s">
        <v>55</v>
      </c>
      <c r="D44" s="145"/>
      <c r="E44" s="145"/>
      <c r="F44" s="156">
        <f>'SO301 01 Pol'!AE151</f>
        <v>0</v>
      </c>
      <c r="G44" s="148">
        <f>'SO301 01 Pol'!AF151</f>
        <v>0</v>
      </c>
      <c r="H44" s="148">
        <f>(F44*SazbaDPH1/100)+(G44*SazbaDPH2/100)</f>
        <v>0</v>
      </c>
      <c r="I44" s="148">
        <f>F44+G44+H44</f>
        <v>0</v>
      </c>
      <c r="J44" s="149" t="str">
        <f>IF(CenaCelkemVypocet=0,"",I44/CenaCelkemVypocet*100)</f>
        <v/>
      </c>
    </row>
    <row r="45" spans="1:10" ht="25.5" customHeight="1" x14ac:dyDescent="0.2">
      <c r="A45" s="134">
        <v>2</v>
      </c>
      <c r="B45" s="150" t="s">
        <v>56</v>
      </c>
      <c r="C45" s="151" t="s">
        <v>57</v>
      </c>
      <c r="D45" s="151"/>
      <c r="E45" s="151"/>
      <c r="F45" s="152">
        <f>'SO401 01 Pol'!AE120</f>
        <v>0</v>
      </c>
      <c r="G45" s="153">
        <f>'SO401 01 Pol'!AF120</f>
        <v>0</v>
      </c>
      <c r="H45" s="153">
        <f>(F45*SazbaDPH1/100)+(G45*SazbaDPH2/100)</f>
        <v>0</v>
      </c>
      <c r="I45" s="153">
        <f>F45+G45+H45</f>
        <v>0</v>
      </c>
      <c r="J45" s="154" t="str">
        <f>IF(CenaCelkemVypocet=0,"",I45/CenaCelkemVypocet*100)</f>
        <v/>
      </c>
    </row>
    <row r="46" spans="1:10" ht="25.5" customHeight="1" x14ac:dyDescent="0.2">
      <c r="A46" s="134">
        <v>3</v>
      </c>
      <c r="B46" s="155" t="s">
        <v>54</v>
      </c>
      <c r="C46" s="145" t="s">
        <v>58</v>
      </c>
      <c r="D46" s="145"/>
      <c r="E46" s="145"/>
      <c r="F46" s="156">
        <f>'SO401 01 Pol'!AE120</f>
        <v>0</v>
      </c>
      <c r="G46" s="148">
        <f>'SO401 01 Pol'!AF120</f>
        <v>0</v>
      </c>
      <c r="H46" s="148">
        <f>(F46*SazbaDPH1/100)+(G46*SazbaDPH2/100)</f>
        <v>0</v>
      </c>
      <c r="I46" s="148">
        <f>F46+G46+H46</f>
        <v>0</v>
      </c>
      <c r="J46" s="149" t="str">
        <f>IF(CenaCelkemVypocet=0,"",I46/CenaCelkemVypocet*100)</f>
        <v/>
      </c>
    </row>
    <row r="47" spans="1:10" ht="25.5" customHeight="1" x14ac:dyDescent="0.2">
      <c r="A47" s="134"/>
      <c r="B47" s="157" t="s">
        <v>59</v>
      </c>
      <c r="C47" s="158"/>
      <c r="D47" s="158"/>
      <c r="E47" s="159"/>
      <c r="F47" s="160">
        <f>SUMIF(A39:A46,"=1",F39:F46)</f>
        <v>0</v>
      </c>
      <c r="G47" s="161">
        <f>SUMIF(A39:A46,"=1",G39:G46)</f>
        <v>0</v>
      </c>
      <c r="H47" s="161">
        <f>SUMIF(A39:A46,"=1",H39:H46)</f>
        <v>0</v>
      </c>
      <c r="I47" s="161">
        <f>SUMIF(A39:A46,"=1",I39:I46)</f>
        <v>0</v>
      </c>
      <c r="J47" s="162">
        <f>SUMIF(A39:A46,"=1",J39:J46)</f>
        <v>0</v>
      </c>
    </row>
    <row r="49" spans="1:10" x14ac:dyDescent="0.2">
      <c r="A49" t="s">
        <v>61</v>
      </c>
      <c r="B49" t="s">
        <v>62</v>
      </c>
    </row>
    <row r="50" spans="1:10" x14ac:dyDescent="0.2">
      <c r="A50" t="s">
        <v>63</v>
      </c>
      <c r="B50" t="s">
        <v>64</v>
      </c>
    </row>
    <row r="51" spans="1:10" x14ac:dyDescent="0.2">
      <c r="A51" t="s">
        <v>65</v>
      </c>
      <c r="B51" t="s">
        <v>66</v>
      </c>
    </row>
    <row r="52" spans="1:10" x14ac:dyDescent="0.2">
      <c r="A52" t="s">
        <v>65</v>
      </c>
      <c r="B52" t="s">
        <v>67</v>
      </c>
    </row>
    <row r="53" spans="1:10" x14ac:dyDescent="0.2">
      <c r="A53" t="s">
        <v>63</v>
      </c>
      <c r="B53" t="s">
        <v>68</v>
      </c>
    </row>
    <row r="54" spans="1:10" x14ac:dyDescent="0.2">
      <c r="A54" t="s">
        <v>65</v>
      </c>
      <c r="B54" t="s">
        <v>69</v>
      </c>
    </row>
    <row r="55" spans="1:10" x14ac:dyDescent="0.2">
      <c r="A55" t="s">
        <v>63</v>
      </c>
      <c r="B55" t="s">
        <v>70</v>
      </c>
    </row>
    <row r="56" spans="1:10" x14ac:dyDescent="0.2">
      <c r="A56" t="s">
        <v>65</v>
      </c>
      <c r="B56" t="s">
        <v>71</v>
      </c>
    </row>
    <row r="59" spans="1:10" ht="15.75" x14ac:dyDescent="0.25">
      <c r="B59" s="173" t="s">
        <v>72</v>
      </c>
    </row>
    <row r="61" spans="1:10" ht="25.5" customHeight="1" x14ac:dyDescent="0.2">
      <c r="A61" s="175"/>
      <c r="B61" s="178" t="s">
        <v>18</v>
      </c>
      <c r="C61" s="178" t="s">
        <v>6</v>
      </c>
      <c r="D61" s="179"/>
      <c r="E61" s="179"/>
      <c r="F61" s="180" t="s">
        <v>73</v>
      </c>
      <c r="G61" s="180"/>
      <c r="H61" s="180"/>
      <c r="I61" s="180" t="s">
        <v>31</v>
      </c>
      <c r="J61" s="180" t="s">
        <v>0</v>
      </c>
    </row>
    <row r="62" spans="1:10" ht="36.75" customHeight="1" x14ac:dyDescent="0.2">
      <c r="A62" s="176"/>
      <c r="B62" s="181" t="s">
        <v>74</v>
      </c>
      <c r="C62" s="182" t="s">
        <v>75</v>
      </c>
      <c r="D62" s="183"/>
      <c r="E62" s="183"/>
      <c r="F62" s="190" t="s">
        <v>26</v>
      </c>
      <c r="G62" s="191"/>
      <c r="H62" s="191"/>
      <c r="I62" s="191">
        <f>'SO101 01.1 Pol'!G8+'SO301 01 Pol'!G8</f>
        <v>0</v>
      </c>
      <c r="J62" s="187" t="str">
        <f>IF(I80=0,"",I62/I80*100)</f>
        <v/>
      </c>
    </row>
    <row r="63" spans="1:10" ht="36.75" customHeight="1" x14ac:dyDescent="0.2">
      <c r="A63" s="176"/>
      <c r="B63" s="181" t="s">
        <v>76</v>
      </c>
      <c r="C63" s="182" t="s">
        <v>77</v>
      </c>
      <c r="D63" s="183"/>
      <c r="E63" s="183"/>
      <c r="F63" s="190" t="s">
        <v>26</v>
      </c>
      <c r="G63" s="191"/>
      <c r="H63" s="191"/>
      <c r="I63" s="191">
        <f>'SO101 01.1 Pol'!G38</f>
        <v>0</v>
      </c>
      <c r="J63" s="187" t="str">
        <f>IF(I80=0,"",I63/I80*100)</f>
        <v/>
      </c>
    </row>
    <row r="64" spans="1:10" ht="36.75" customHeight="1" x14ac:dyDescent="0.2">
      <c r="A64" s="176"/>
      <c r="B64" s="181" t="s">
        <v>78</v>
      </c>
      <c r="C64" s="182" t="s">
        <v>79</v>
      </c>
      <c r="D64" s="183"/>
      <c r="E64" s="183"/>
      <c r="F64" s="190" t="s">
        <v>26</v>
      </c>
      <c r="G64" s="191"/>
      <c r="H64" s="191"/>
      <c r="I64" s="191">
        <f>'SO301 01 Pol'!G54</f>
        <v>0</v>
      </c>
      <c r="J64" s="187" t="str">
        <f>IF(I80=0,"",I64/I80*100)</f>
        <v/>
      </c>
    </row>
    <row r="65" spans="1:10" ht="36.75" customHeight="1" x14ac:dyDescent="0.2">
      <c r="A65" s="176"/>
      <c r="B65" s="181" t="s">
        <v>80</v>
      </c>
      <c r="C65" s="182" t="s">
        <v>81</v>
      </c>
      <c r="D65" s="183"/>
      <c r="E65" s="183"/>
      <c r="F65" s="190" t="s">
        <v>26</v>
      </c>
      <c r="G65" s="191"/>
      <c r="H65" s="191"/>
      <c r="I65" s="191">
        <f>'SO101 01.1 Pol'!G43+'SO301 01 Pol'!G61</f>
        <v>0</v>
      </c>
      <c r="J65" s="187" t="str">
        <f>IF(I80=0,"",I65/I80*100)</f>
        <v/>
      </c>
    </row>
    <row r="66" spans="1:10" ht="36.75" customHeight="1" x14ac:dyDescent="0.2">
      <c r="A66" s="176"/>
      <c r="B66" s="181" t="s">
        <v>82</v>
      </c>
      <c r="C66" s="182" t="s">
        <v>83</v>
      </c>
      <c r="D66" s="183"/>
      <c r="E66" s="183"/>
      <c r="F66" s="190" t="s">
        <v>26</v>
      </c>
      <c r="G66" s="191"/>
      <c r="H66" s="191"/>
      <c r="I66" s="191">
        <f>'SO301 01 Pol'!G85</f>
        <v>0</v>
      </c>
      <c r="J66" s="187" t="str">
        <f>IF(I80=0,"",I66/I80*100)</f>
        <v/>
      </c>
    </row>
    <row r="67" spans="1:10" ht="36.75" customHeight="1" x14ac:dyDescent="0.2">
      <c r="A67" s="176"/>
      <c r="B67" s="181" t="s">
        <v>84</v>
      </c>
      <c r="C67" s="182" t="s">
        <v>85</v>
      </c>
      <c r="D67" s="183"/>
      <c r="E67" s="183"/>
      <c r="F67" s="190" t="s">
        <v>26</v>
      </c>
      <c r="G67" s="191"/>
      <c r="H67" s="191"/>
      <c r="I67" s="191">
        <f>'SO101 01.1 Pol'!G76</f>
        <v>0</v>
      </c>
      <c r="J67" s="187" t="str">
        <f>IF(I80=0,"",I67/I80*100)</f>
        <v/>
      </c>
    </row>
    <row r="68" spans="1:10" ht="36.75" customHeight="1" x14ac:dyDescent="0.2">
      <c r="A68" s="176"/>
      <c r="B68" s="181" t="s">
        <v>86</v>
      </c>
      <c r="C68" s="182" t="s">
        <v>87</v>
      </c>
      <c r="D68" s="183"/>
      <c r="E68" s="183"/>
      <c r="F68" s="190" t="s">
        <v>26</v>
      </c>
      <c r="G68" s="191"/>
      <c r="H68" s="191"/>
      <c r="I68" s="191">
        <f>'SO301 01 Pol'!G123</f>
        <v>0</v>
      </c>
      <c r="J68" s="187" t="str">
        <f>IF(I80=0,"",I68/I80*100)</f>
        <v/>
      </c>
    </row>
    <row r="69" spans="1:10" ht="36.75" customHeight="1" x14ac:dyDescent="0.2">
      <c r="A69" s="176"/>
      <c r="B69" s="181" t="s">
        <v>88</v>
      </c>
      <c r="C69" s="182" t="s">
        <v>89</v>
      </c>
      <c r="D69" s="183"/>
      <c r="E69" s="183"/>
      <c r="F69" s="190" t="s">
        <v>26</v>
      </c>
      <c r="G69" s="191"/>
      <c r="H69" s="191"/>
      <c r="I69" s="191">
        <f>'SO101 01.1 Pol'!G103</f>
        <v>0</v>
      </c>
      <c r="J69" s="187" t="str">
        <f>IF(I80=0,"",I69/I80*100)</f>
        <v/>
      </c>
    </row>
    <row r="70" spans="1:10" ht="36.75" customHeight="1" x14ac:dyDescent="0.2">
      <c r="A70" s="176"/>
      <c r="B70" s="181" t="s">
        <v>90</v>
      </c>
      <c r="C70" s="182" t="s">
        <v>91</v>
      </c>
      <c r="D70" s="183"/>
      <c r="E70" s="183"/>
      <c r="F70" s="190" t="s">
        <v>26</v>
      </c>
      <c r="G70" s="191"/>
      <c r="H70" s="191"/>
      <c r="I70" s="191">
        <f>'SO101 01.1 Pol'!G107+'SO301 01 Pol'!G125</f>
        <v>0</v>
      </c>
      <c r="J70" s="187" t="str">
        <f>IF(I80=0,"",I70/I80*100)</f>
        <v/>
      </c>
    </row>
    <row r="71" spans="1:10" ht="36.75" customHeight="1" x14ac:dyDescent="0.2">
      <c r="A71" s="176"/>
      <c r="B71" s="181" t="s">
        <v>92</v>
      </c>
      <c r="C71" s="182" t="s">
        <v>93</v>
      </c>
      <c r="D71" s="183"/>
      <c r="E71" s="183"/>
      <c r="F71" s="190" t="s">
        <v>26</v>
      </c>
      <c r="G71" s="191"/>
      <c r="H71" s="191"/>
      <c r="I71" s="191">
        <f>'SO401 01 Pol'!G8</f>
        <v>0</v>
      </c>
      <c r="J71" s="187" t="str">
        <f>IF(I80=0,"",I71/I80*100)</f>
        <v/>
      </c>
    </row>
    <row r="72" spans="1:10" ht="36.75" customHeight="1" x14ac:dyDescent="0.2">
      <c r="A72" s="176"/>
      <c r="B72" s="181" t="s">
        <v>94</v>
      </c>
      <c r="C72" s="182" t="s">
        <v>95</v>
      </c>
      <c r="D72" s="183"/>
      <c r="E72" s="183"/>
      <c r="F72" s="190" t="s">
        <v>26</v>
      </c>
      <c r="G72" s="191"/>
      <c r="H72" s="191"/>
      <c r="I72" s="191">
        <f>'SO101 02 Pol'!G8+'SO401 01 Pol'!G13</f>
        <v>0</v>
      </c>
      <c r="J72" s="187" t="str">
        <f>IF(I80=0,"",I72/I80*100)</f>
        <v/>
      </c>
    </row>
    <row r="73" spans="1:10" ht="36.75" customHeight="1" x14ac:dyDescent="0.2">
      <c r="A73" s="176"/>
      <c r="B73" s="181" t="s">
        <v>96</v>
      </c>
      <c r="C73" s="182" t="s">
        <v>97</v>
      </c>
      <c r="D73" s="183"/>
      <c r="E73" s="183"/>
      <c r="F73" s="190" t="s">
        <v>26</v>
      </c>
      <c r="G73" s="191"/>
      <c r="H73" s="191"/>
      <c r="I73" s="191">
        <f>'SO401 01 Pol'!G48</f>
        <v>0</v>
      </c>
      <c r="J73" s="187" t="str">
        <f>IF(I80=0,"",I73/I80*100)</f>
        <v/>
      </c>
    </row>
    <row r="74" spans="1:10" ht="36.75" customHeight="1" x14ac:dyDescent="0.2">
      <c r="A74" s="176"/>
      <c r="B74" s="181" t="s">
        <v>98</v>
      </c>
      <c r="C74" s="182" t="s">
        <v>99</v>
      </c>
      <c r="D74" s="183"/>
      <c r="E74" s="183"/>
      <c r="F74" s="190" t="s">
        <v>27</v>
      </c>
      <c r="G74" s="191"/>
      <c r="H74" s="191"/>
      <c r="I74" s="191">
        <f>'SO101 01.1 Pol'!G109</f>
        <v>0</v>
      </c>
      <c r="J74" s="187" t="str">
        <f>IF(I80=0,"",I74/I80*100)</f>
        <v/>
      </c>
    </row>
    <row r="75" spans="1:10" ht="36.75" customHeight="1" x14ac:dyDescent="0.2">
      <c r="A75" s="176"/>
      <c r="B75" s="181" t="s">
        <v>100</v>
      </c>
      <c r="C75" s="182" t="s">
        <v>101</v>
      </c>
      <c r="D75" s="183"/>
      <c r="E75" s="183"/>
      <c r="F75" s="190" t="s">
        <v>28</v>
      </c>
      <c r="G75" s="191"/>
      <c r="H75" s="191"/>
      <c r="I75" s="191">
        <f>'SO101 02 Pol'!G16+'SO401 01 Pol'!G50</f>
        <v>0</v>
      </c>
      <c r="J75" s="187" t="str">
        <f>IF(I80=0,"",I75/I80*100)</f>
        <v/>
      </c>
    </row>
    <row r="76" spans="1:10" ht="36.75" customHeight="1" x14ac:dyDescent="0.2">
      <c r="A76" s="176"/>
      <c r="B76" s="181" t="s">
        <v>102</v>
      </c>
      <c r="C76" s="182" t="s">
        <v>103</v>
      </c>
      <c r="D76" s="183"/>
      <c r="E76" s="183"/>
      <c r="F76" s="190" t="s">
        <v>28</v>
      </c>
      <c r="G76" s="191"/>
      <c r="H76" s="191"/>
      <c r="I76" s="191">
        <f>'SO101 02 Pol'!G27+'SO301 01 Pol'!G128+'SO401 01 Pol'!G83</f>
        <v>0</v>
      </c>
      <c r="J76" s="187" t="str">
        <f>IF(I80=0,"",I76/I80*100)</f>
        <v/>
      </c>
    </row>
    <row r="77" spans="1:10" ht="36.75" customHeight="1" x14ac:dyDescent="0.2">
      <c r="A77" s="176"/>
      <c r="B77" s="181" t="s">
        <v>104</v>
      </c>
      <c r="C77" s="182" t="s">
        <v>105</v>
      </c>
      <c r="D77" s="183"/>
      <c r="E77" s="183"/>
      <c r="F77" s="190" t="s">
        <v>106</v>
      </c>
      <c r="G77" s="191"/>
      <c r="H77" s="191"/>
      <c r="I77" s="191">
        <f>'SO101 01.1 Pol'!G115</f>
        <v>0</v>
      </c>
      <c r="J77" s="187" t="str">
        <f>IF(I80=0,"",I77/I80*100)</f>
        <v/>
      </c>
    </row>
    <row r="78" spans="1:10" ht="36.75" customHeight="1" x14ac:dyDescent="0.2">
      <c r="A78" s="176"/>
      <c r="B78" s="181" t="s">
        <v>107</v>
      </c>
      <c r="C78" s="182" t="s">
        <v>29</v>
      </c>
      <c r="D78" s="183"/>
      <c r="E78" s="183"/>
      <c r="F78" s="190" t="s">
        <v>107</v>
      </c>
      <c r="G78" s="191"/>
      <c r="H78" s="191"/>
      <c r="I78" s="191">
        <f>'SO101 01.1 Pol'!G124+'SO101 02 Pol'!G45+'SO301 01 Pol'!G132+'SO401 01 Pol'!G109</f>
        <v>0</v>
      </c>
      <c r="J78" s="187" t="str">
        <f>IF(I80=0,"",I78/I80*100)</f>
        <v/>
      </c>
    </row>
    <row r="79" spans="1:10" ht="36.75" customHeight="1" x14ac:dyDescent="0.2">
      <c r="A79" s="176"/>
      <c r="B79" s="181" t="s">
        <v>108</v>
      </c>
      <c r="C79" s="182" t="s">
        <v>30</v>
      </c>
      <c r="D79" s="183"/>
      <c r="E79" s="183"/>
      <c r="F79" s="190" t="s">
        <v>108</v>
      </c>
      <c r="G79" s="191"/>
      <c r="H79" s="191"/>
      <c r="I79" s="191">
        <f>'SO101 01.1 Pol'!G136+'SO301 01 Pol'!G144+'SO401 01 Pol'!G112</f>
        <v>0</v>
      </c>
      <c r="J79" s="187" t="str">
        <f>IF(I80=0,"",I79/I80*100)</f>
        <v/>
      </c>
    </row>
    <row r="80" spans="1:10" ht="25.5" customHeight="1" x14ac:dyDescent="0.2">
      <c r="A80" s="177"/>
      <c r="B80" s="184" t="s">
        <v>1</v>
      </c>
      <c r="C80" s="185"/>
      <c r="D80" s="186"/>
      <c r="E80" s="186"/>
      <c r="F80" s="192"/>
      <c r="G80" s="193"/>
      <c r="H80" s="193"/>
      <c r="I80" s="193">
        <f>SUM(I62:I79)</f>
        <v>0</v>
      </c>
      <c r="J80" s="188">
        <f>SUM(J62:J79)</f>
        <v>0</v>
      </c>
    </row>
    <row r="81" spans="6:10" x14ac:dyDescent="0.2">
      <c r="F81" s="133"/>
      <c r="G81" s="133"/>
      <c r="H81" s="133"/>
      <c r="I81" s="133"/>
      <c r="J81" s="189"/>
    </row>
    <row r="82" spans="6:10" x14ac:dyDescent="0.2">
      <c r="F82" s="133"/>
      <c r="G82" s="133"/>
      <c r="H82" s="133"/>
      <c r="I82" s="133"/>
      <c r="J82" s="189"/>
    </row>
    <row r="83" spans="6:10" x14ac:dyDescent="0.2">
      <c r="F83" s="133"/>
      <c r="G83" s="133"/>
      <c r="H83" s="133"/>
      <c r="I83" s="133"/>
      <c r="J83" s="18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8">
    <mergeCell ref="C78:E78"/>
    <mergeCell ref="C79:E79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44:E44"/>
    <mergeCell ref="C45:E45"/>
    <mergeCell ref="C46:E46"/>
    <mergeCell ref="B47:E47"/>
    <mergeCell ref="C62:E62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7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8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9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10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0202-3E44-4FD8-8160-4A70BF7087FF}">
  <sheetPr>
    <outlinePr summaryBelow="0"/>
  </sheetPr>
  <dimension ref="A1:BH5000"/>
  <sheetViews>
    <sheetView tabSelected="1" workbookViewId="0">
      <pane ySplit="7" topLeftCell="A41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4" t="s">
        <v>110</v>
      </c>
      <c r="AG3" t="s">
        <v>111</v>
      </c>
    </row>
    <row r="4" spans="1:60" ht="24.95" customHeight="1" x14ac:dyDescent="0.2">
      <c r="A4" s="200" t="s">
        <v>10</v>
      </c>
      <c r="B4" s="201" t="s">
        <v>48</v>
      </c>
      <c r="C4" s="202" t="s">
        <v>49</v>
      </c>
      <c r="D4" s="203"/>
      <c r="E4" s="203"/>
      <c r="F4" s="203"/>
      <c r="G4" s="204"/>
      <c r="AG4" t="s">
        <v>112</v>
      </c>
    </row>
    <row r="5" spans="1:60" x14ac:dyDescent="0.2">
      <c r="D5" s="10"/>
    </row>
    <row r="6" spans="1:60" ht="38.25" x14ac:dyDescent="0.2">
      <c r="A6" s="206" t="s">
        <v>113</v>
      </c>
      <c r="B6" s="208" t="s">
        <v>114</v>
      </c>
      <c r="C6" s="208" t="s">
        <v>115</v>
      </c>
      <c r="D6" s="207" t="s">
        <v>116</v>
      </c>
      <c r="E6" s="206" t="s">
        <v>117</v>
      </c>
      <c r="F6" s="205" t="s">
        <v>118</v>
      </c>
      <c r="G6" s="206" t="s">
        <v>31</v>
      </c>
      <c r="H6" s="209" t="s">
        <v>32</v>
      </c>
      <c r="I6" s="209" t="s">
        <v>119</v>
      </c>
      <c r="J6" s="209" t="s">
        <v>33</v>
      </c>
      <c r="K6" s="209" t="s">
        <v>120</v>
      </c>
      <c r="L6" s="209" t="s">
        <v>121</v>
      </c>
      <c r="M6" s="209" t="s">
        <v>122</v>
      </c>
      <c r="N6" s="209" t="s">
        <v>123</v>
      </c>
      <c r="O6" s="209" t="s">
        <v>124</v>
      </c>
      <c r="P6" s="209" t="s">
        <v>125</v>
      </c>
      <c r="Q6" s="209" t="s">
        <v>126</v>
      </c>
      <c r="R6" s="209" t="s">
        <v>127</v>
      </c>
      <c r="S6" s="209" t="s">
        <v>128</v>
      </c>
      <c r="T6" s="209" t="s">
        <v>129</v>
      </c>
      <c r="U6" s="209" t="s">
        <v>130</v>
      </c>
      <c r="V6" s="209" t="s">
        <v>131</v>
      </c>
      <c r="W6" s="209" t="s">
        <v>132</v>
      </c>
      <c r="X6" s="209" t="s">
        <v>133</v>
      </c>
      <c r="Y6" s="209" t="s">
        <v>134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6" t="s">
        <v>135</v>
      </c>
      <c r="B8" s="237" t="s">
        <v>74</v>
      </c>
      <c r="C8" s="258" t="s">
        <v>75</v>
      </c>
      <c r="D8" s="238"/>
      <c r="E8" s="239"/>
      <c r="F8" s="240"/>
      <c r="G8" s="241">
        <f>SUMIF(AG9:AG37,"&lt;&gt;NOR",G9:G37)</f>
        <v>0</v>
      </c>
      <c r="H8" s="235"/>
      <c r="I8" s="235">
        <f>SUM(I9:I37)</f>
        <v>0</v>
      </c>
      <c r="J8" s="235"/>
      <c r="K8" s="235">
        <f>SUM(K9:K37)</f>
        <v>0</v>
      </c>
      <c r="L8" s="235"/>
      <c r="M8" s="235">
        <f>SUM(M9:M37)</f>
        <v>0</v>
      </c>
      <c r="N8" s="234"/>
      <c r="O8" s="234">
        <f>SUM(O9:O37)</f>
        <v>118.58</v>
      </c>
      <c r="P8" s="234"/>
      <c r="Q8" s="234">
        <f>SUM(Q9:Q37)</f>
        <v>202.86</v>
      </c>
      <c r="R8" s="235"/>
      <c r="S8" s="235"/>
      <c r="T8" s="235"/>
      <c r="U8" s="235"/>
      <c r="V8" s="235">
        <f>SUM(V9:V37)</f>
        <v>1134.69</v>
      </c>
      <c r="W8" s="235"/>
      <c r="X8" s="235"/>
      <c r="Y8" s="235"/>
      <c r="AG8" t="s">
        <v>136</v>
      </c>
    </row>
    <row r="9" spans="1:60" outlineLevel="1" x14ac:dyDescent="0.2">
      <c r="A9" s="249">
        <v>1</v>
      </c>
      <c r="B9" s="250" t="s">
        <v>137</v>
      </c>
      <c r="C9" s="259" t="s">
        <v>138</v>
      </c>
      <c r="D9" s="251" t="s">
        <v>139</v>
      </c>
      <c r="E9" s="252">
        <v>185</v>
      </c>
      <c r="F9" s="253"/>
      <c r="G9" s="254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140</v>
      </c>
      <c r="T9" s="230" t="s">
        <v>140</v>
      </c>
      <c r="U9" s="230">
        <v>0.17199999999999999</v>
      </c>
      <c r="V9" s="230">
        <f>ROUND(E9*U9,2)</f>
        <v>31.82</v>
      </c>
      <c r="W9" s="230"/>
      <c r="X9" s="230" t="s">
        <v>141</v>
      </c>
      <c r="Y9" s="230" t="s">
        <v>142</v>
      </c>
      <c r="Z9" s="210"/>
      <c r="AA9" s="210"/>
      <c r="AB9" s="210"/>
      <c r="AC9" s="210"/>
      <c r="AD9" s="210"/>
      <c r="AE9" s="210"/>
      <c r="AF9" s="210"/>
      <c r="AG9" s="210" t="s">
        <v>143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49">
        <v>2</v>
      </c>
      <c r="B10" s="250" t="s">
        <v>144</v>
      </c>
      <c r="C10" s="259" t="s">
        <v>145</v>
      </c>
      <c r="D10" s="251" t="s">
        <v>146</v>
      </c>
      <c r="E10" s="252">
        <v>1</v>
      </c>
      <c r="F10" s="253"/>
      <c r="G10" s="254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140</v>
      </c>
      <c r="T10" s="230" t="s">
        <v>140</v>
      </c>
      <c r="U10" s="230">
        <v>0.88</v>
      </c>
      <c r="V10" s="230">
        <f>ROUND(E10*U10,2)</f>
        <v>0.88</v>
      </c>
      <c r="W10" s="230"/>
      <c r="X10" s="230" t="s">
        <v>141</v>
      </c>
      <c r="Y10" s="230" t="s">
        <v>142</v>
      </c>
      <c r="Z10" s="210"/>
      <c r="AA10" s="210"/>
      <c r="AB10" s="210"/>
      <c r="AC10" s="210"/>
      <c r="AD10" s="210"/>
      <c r="AE10" s="210"/>
      <c r="AF10" s="210"/>
      <c r="AG10" s="210" t="s">
        <v>143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49">
        <v>3</v>
      </c>
      <c r="B11" s="250" t="s">
        <v>147</v>
      </c>
      <c r="C11" s="259" t="s">
        <v>148</v>
      </c>
      <c r="D11" s="251" t="s">
        <v>146</v>
      </c>
      <c r="E11" s="252">
        <v>1</v>
      </c>
      <c r="F11" s="253"/>
      <c r="G11" s="254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5.0000000000000002E-5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140</v>
      </c>
      <c r="T11" s="230" t="s">
        <v>140</v>
      </c>
      <c r="U11" s="230">
        <v>1.66</v>
      </c>
      <c r="V11" s="230">
        <f>ROUND(E11*U11,2)</f>
        <v>1.66</v>
      </c>
      <c r="W11" s="230"/>
      <c r="X11" s="230" t="s">
        <v>141</v>
      </c>
      <c r="Y11" s="230" t="s">
        <v>142</v>
      </c>
      <c r="Z11" s="210"/>
      <c r="AA11" s="210"/>
      <c r="AB11" s="210"/>
      <c r="AC11" s="210"/>
      <c r="AD11" s="210"/>
      <c r="AE11" s="210"/>
      <c r="AF11" s="210"/>
      <c r="AG11" s="210" t="s">
        <v>143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49">
        <v>4</v>
      </c>
      <c r="B12" s="250" t="s">
        <v>149</v>
      </c>
      <c r="C12" s="259" t="s">
        <v>150</v>
      </c>
      <c r="D12" s="251" t="s">
        <v>139</v>
      </c>
      <c r="E12" s="252">
        <v>240</v>
      </c>
      <c r="F12" s="253"/>
      <c r="G12" s="254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0.13800000000000001</v>
      </c>
      <c r="Q12" s="229">
        <f>ROUND(E12*P12,2)</f>
        <v>33.119999999999997</v>
      </c>
      <c r="R12" s="230"/>
      <c r="S12" s="230" t="s">
        <v>140</v>
      </c>
      <c r="T12" s="230" t="s">
        <v>140</v>
      </c>
      <c r="U12" s="230">
        <v>0.16</v>
      </c>
      <c r="V12" s="230">
        <f>ROUND(E12*U12,2)</f>
        <v>38.4</v>
      </c>
      <c r="W12" s="230"/>
      <c r="X12" s="230" t="s">
        <v>141</v>
      </c>
      <c r="Y12" s="230" t="s">
        <v>142</v>
      </c>
      <c r="Z12" s="210"/>
      <c r="AA12" s="210"/>
      <c r="AB12" s="210"/>
      <c r="AC12" s="210"/>
      <c r="AD12" s="210"/>
      <c r="AE12" s="210"/>
      <c r="AF12" s="210"/>
      <c r="AG12" s="210" t="s">
        <v>143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49">
        <v>5</v>
      </c>
      <c r="B13" s="250" t="s">
        <v>151</v>
      </c>
      <c r="C13" s="259" t="s">
        <v>152</v>
      </c>
      <c r="D13" s="251" t="s">
        <v>139</v>
      </c>
      <c r="E13" s="252">
        <v>57.5</v>
      </c>
      <c r="F13" s="253"/>
      <c r="G13" s="254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0.41699999999999998</v>
      </c>
      <c r="Q13" s="229">
        <f>ROUND(E13*P13,2)</f>
        <v>23.98</v>
      </c>
      <c r="R13" s="230"/>
      <c r="S13" s="230" t="s">
        <v>140</v>
      </c>
      <c r="T13" s="230" t="s">
        <v>140</v>
      </c>
      <c r="U13" s="230">
        <v>0.13</v>
      </c>
      <c r="V13" s="230">
        <f>ROUND(E13*U13,2)</f>
        <v>7.48</v>
      </c>
      <c r="W13" s="230"/>
      <c r="X13" s="230" t="s">
        <v>141</v>
      </c>
      <c r="Y13" s="230" t="s">
        <v>142</v>
      </c>
      <c r="Z13" s="210"/>
      <c r="AA13" s="210"/>
      <c r="AB13" s="210"/>
      <c r="AC13" s="210"/>
      <c r="AD13" s="210"/>
      <c r="AE13" s="210"/>
      <c r="AF13" s="210"/>
      <c r="AG13" s="210" t="s">
        <v>143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49">
        <v>6</v>
      </c>
      <c r="B14" s="250" t="s">
        <v>153</v>
      </c>
      <c r="C14" s="259" t="s">
        <v>154</v>
      </c>
      <c r="D14" s="251" t="s">
        <v>139</v>
      </c>
      <c r="E14" s="252">
        <v>56</v>
      </c>
      <c r="F14" s="253"/>
      <c r="G14" s="254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0.22500000000000001</v>
      </c>
      <c r="Q14" s="229">
        <f>ROUND(E14*P14,2)</f>
        <v>12.6</v>
      </c>
      <c r="R14" s="230"/>
      <c r="S14" s="230" t="s">
        <v>140</v>
      </c>
      <c r="T14" s="230" t="s">
        <v>140</v>
      </c>
      <c r="U14" s="230">
        <v>0.14000000000000001</v>
      </c>
      <c r="V14" s="230">
        <f>ROUND(E14*U14,2)</f>
        <v>7.84</v>
      </c>
      <c r="W14" s="230"/>
      <c r="X14" s="230" t="s">
        <v>141</v>
      </c>
      <c r="Y14" s="230" t="s">
        <v>142</v>
      </c>
      <c r="Z14" s="210"/>
      <c r="AA14" s="210"/>
      <c r="AB14" s="210"/>
      <c r="AC14" s="210"/>
      <c r="AD14" s="210"/>
      <c r="AE14" s="210"/>
      <c r="AF14" s="210"/>
      <c r="AG14" s="210" t="s">
        <v>143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9">
        <v>7</v>
      </c>
      <c r="B15" s="250" t="s">
        <v>155</v>
      </c>
      <c r="C15" s="259" t="s">
        <v>156</v>
      </c>
      <c r="D15" s="251" t="s">
        <v>139</v>
      </c>
      <c r="E15" s="252">
        <v>595</v>
      </c>
      <c r="F15" s="253"/>
      <c r="G15" s="254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0.17599999999999999</v>
      </c>
      <c r="Q15" s="229">
        <f>ROUND(E15*P15,2)</f>
        <v>104.72</v>
      </c>
      <c r="R15" s="230"/>
      <c r="S15" s="230" t="s">
        <v>140</v>
      </c>
      <c r="T15" s="230" t="s">
        <v>140</v>
      </c>
      <c r="U15" s="230">
        <v>0.06</v>
      </c>
      <c r="V15" s="230">
        <f>ROUND(E15*U15,2)</f>
        <v>35.700000000000003</v>
      </c>
      <c r="W15" s="230"/>
      <c r="X15" s="230" t="s">
        <v>141</v>
      </c>
      <c r="Y15" s="230" t="s">
        <v>142</v>
      </c>
      <c r="Z15" s="210"/>
      <c r="AA15" s="210"/>
      <c r="AB15" s="210"/>
      <c r="AC15" s="210"/>
      <c r="AD15" s="210"/>
      <c r="AE15" s="210"/>
      <c r="AF15" s="210"/>
      <c r="AG15" s="210" t="s">
        <v>143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49">
        <v>8</v>
      </c>
      <c r="B16" s="250" t="s">
        <v>157</v>
      </c>
      <c r="C16" s="259" t="s">
        <v>158</v>
      </c>
      <c r="D16" s="251" t="s">
        <v>139</v>
      </c>
      <c r="E16" s="252">
        <v>82.5</v>
      </c>
      <c r="F16" s="253"/>
      <c r="G16" s="254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0.24</v>
      </c>
      <c r="Q16" s="229">
        <f>ROUND(E16*P16,2)</f>
        <v>19.8</v>
      </c>
      <c r="R16" s="230"/>
      <c r="S16" s="230" t="s">
        <v>140</v>
      </c>
      <c r="T16" s="230" t="s">
        <v>140</v>
      </c>
      <c r="U16" s="230">
        <v>0.03</v>
      </c>
      <c r="V16" s="230">
        <f>ROUND(E16*U16,2)</f>
        <v>2.48</v>
      </c>
      <c r="W16" s="230"/>
      <c r="X16" s="230" t="s">
        <v>141</v>
      </c>
      <c r="Y16" s="230" t="s">
        <v>142</v>
      </c>
      <c r="Z16" s="210"/>
      <c r="AA16" s="210"/>
      <c r="AB16" s="210"/>
      <c r="AC16" s="210"/>
      <c r="AD16" s="210"/>
      <c r="AE16" s="210"/>
      <c r="AF16" s="210"/>
      <c r="AG16" s="210" t="s">
        <v>143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49">
        <v>9</v>
      </c>
      <c r="B17" s="250" t="s">
        <v>159</v>
      </c>
      <c r="C17" s="259" t="s">
        <v>160</v>
      </c>
      <c r="D17" s="251" t="s">
        <v>161</v>
      </c>
      <c r="E17" s="252">
        <v>32</v>
      </c>
      <c r="F17" s="253"/>
      <c r="G17" s="254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0.27</v>
      </c>
      <c r="Q17" s="229">
        <f>ROUND(E17*P17,2)</f>
        <v>8.64</v>
      </c>
      <c r="R17" s="230"/>
      <c r="S17" s="230" t="s">
        <v>140</v>
      </c>
      <c r="T17" s="230" t="s">
        <v>140</v>
      </c>
      <c r="U17" s="230">
        <v>0.12</v>
      </c>
      <c r="V17" s="230">
        <f>ROUND(E17*U17,2)</f>
        <v>3.84</v>
      </c>
      <c r="W17" s="230"/>
      <c r="X17" s="230" t="s">
        <v>141</v>
      </c>
      <c r="Y17" s="230" t="s">
        <v>142</v>
      </c>
      <c r="Z17" s="210"/>
      <c r="AA17" s="210"/>
      <c r="AB17" s="210"/>
      <c r="AC17" s="210"/>
      <c r="AD17" s="210"/>
      <c r="AE17" s="210"/>
      <c r="AF17" s="210"/>
      <c r="AG17" s="210" t="s">
        <v>143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49">
        <v>10</v>
      </c>
      <c r="B18" s="250" t="s">
        <v>162</v>
      </c>
      <c r="C18" s="259" t="s">
        <v>163</v>
      </c>
      <c r="D18" s="251" t="s">
        <v>164</v>
      </c>
      <c r="E18" s="252">
        <v>1736.21</v>
      </c>
      <c r="F18" s="253"/>
      <c r="G18" s="254">
        <f>ROUND(E18*F18,2)</f>
        <v>0</v>
      </c>
      <c r="H18" s="231"/>
      <c r="I18" s="230">
        <f>ROUND(E18*H18,2)</f>
        <v>0</v>
      </c>
      <c r="J18" s="231"/>
      <c r="K18" s="230">
        <f>ROUND(E18*J18,2)</f>
        <v>0</v>
      </c>
      <c r="L18" s="230">
        <v>21</v>
      </c>
      <c r="M18" s="230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30"/>
      <c r="S18" s="230" t="s">
        <v>140</v>
      </c>
      <c r="T18" s="230" t="s">
        <v>140</v>
      </c>
      <c r="U18" s="230">
        <v>0.23</v>
      </c>
      <c r="V18" s="230">
        <f>ROUND(E18*U18,2)</f>
        <v>399.33</v>
      </c>
      <c r="W18" s="230"/>
      <c r="X18" s="230" t="s">
        <v>141</v>
      </c>
      <c r="Y18" s="230" t="s">
        <v>142</v>
      </c>
      <c r="Z18" s="210"/>
      <c r="AA18" s="210"/>
      <c r="AB18" s="210"/>
      <c r="AC18" s="210"/>
      <c r="AD18" s="210"/>
      <c r="AE18" s="210"/>
      <c r="AF18" s="210"/>
      <c r="AG18" s="210" t="s">
        <v>143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49">
        <v>11</v>
      </c>
      <c r="B19" s="250" t="s">
        <v>165</v>
      </c>
      <c r="C19" s="259" t="s">
        <v>166</v>
      </c>
      <c r="D19" s="251" t="s">
        <v>164</v>
      </c>
      <c r="E19" s="252">
        <v>1736.21</v>
      </c>
      <c r="F19" s="253"/>
      <c r="G19" s="254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140</v>
      </c>
      <c r="T19" s="230" t="s">
        <v>140</v>
      </c>
      <c r="U19" s="230">
        <v>0.12</v>
      </c>
      <c r="V19" s="230">
        <f>ROUND(E19*U19,2)</f>
        <v>208.35</v>
      </c>
      <c r="W19" s="230"/>
      <c r="X19" s="230" t="s">
        <v>141</v>
      </c>
      <c r="Y19" s="230" t="s">
        <v>142</v>
      </c>
      <c r="Z19" s="210"/>
      <c r="AA19" s="210"/>
      <c r="AB19" s="210"/>
      <c r="AC19" s="210"/>
      <c r="AD19" s="210"/>
      <c r="AE19" s="210"/>
      <c r="AF19" s="210"/>
      <c r="AG19" s="210" t="s">
        <v>143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49">
        <v>12</v>
      </c>
      <c r="B20" s="250" t="s">
        <v>167</v>
      </c>
      <c r="C20" s="259" t="s">
        <v>168</v>
      </c>
      <c r="D20" s="251" t="s">
        <v>164</v>
      </c>
      <c r="E20" s="252">
        <v>73.75</v>
      </c>
      <c r="F20" s="253"/>
      <c r="G20" s="254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140</v>
      </c>
      <c r="T20" s="230" t="s">
        <v>140</v>
      </c>
      <c r="U20" s="230">
        <v>0.39</v>
      </c>
      <c r="V20" s="230">
        <f>ROUND(E20*U20,2)</f>
        <v>28.76</v>
      </c>
      <c r="W20" s="230"/>
      <c r="X20" s="230" t="s">
        <v>141</v>
      </c>
      <c r="Y20" s="230" t="s">
        <v>142</v>
      </c>
      <c r="Z20" s="210"/>
      <c r="AA20" s="210"/>
      <c r="AB20" s="210"/>
      <c r="AC20" s="210"/>
      <c r="AD20" s="210"/>
      <c r="AE20" s="210"/>
      <c r="AF20" s="210"/>
      <c r="AG20" s="210" t="s">
        <v>143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49">
        <v>13</v>
      </c>
      <c r="B21" s="250" t="s">
        <v>169</v>
      </c>
      <c r="C21" s="259" t="s">
        <v>170</v>
      </c>
      <c r="D21" s="251" t="s">
        <v>164</v>
      </c>
      <c r="E21" s="252">
        <v>73.75</v>
      </c>
      <c r="F21" s="253"/>
      <c r="G21" s="254">
        <f>ROUND(E21*F21,2)</f>
        <v>0</v>
      </c>
      <c r="H21" s="231"/>
      <c r="I21" s="230">
        <f>ROUND(E21*H21,2)</f>
        <v>0</v>
      </c>
      <c r="J21" s="231"/>
      <c r="K21" s="230">
        <f>ROUND(E21*J21,2)</f>
        <v>0</v>
      </c>
      <c r="L21" s="230">
        <v>21</v>
      </c>
      <c r="M21" s="230">
        <f>G21*(1+L21/100)</f>
        <v>0</v>
      </c>
      <c r="N21" s="229">
        <v>0</v>
      </c>
      <c r="O21" s="229">
        <f>ROUND(E21*N21,2)</f>
        <v>0</v>
      </c>
      <c r="P21" s="229">
        <v>0</v>
      </c>
      <c r="Q21" s="229">
        <f>ROUND(E21*P21,2)</f>
        <v>0</v>
      </c>
      <c r="R21" s="230"/>
      <c r="S21" s="230" t="s">
        <v>140</v>
      </c>
      <c r="T21" s="230" t="s">
        <v>140</v>
      </c>
      <c r="U21" s="230">
        <v>1</v>
      </c>
      <c r="V21" s="230">
        <f>ROUND(E21*U21,2)</f>
        <v>73.75</v>
      </c>
      <c r="W21" s="230"/>
      <c r="X21" s="230" t="s">
        <v>141</v>
      </c>
      <c r="Y21" s="230" t="s">
        <v>142</v>
      </c>
      <c r="Z21" s="210"/>
      <c r="AA21" s="210"/>
      <c r="AB21" s="210"/>
      <c r="AC21" s="210"/>
      <c r="AD21" s="210"/>
      <c r="AE21" s="210"/>
      <c r="AF21" s="210"/>
      <c r="AG21" s="210" t="s">
        <v>143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49">
        <v>14</v>
      </c>
      <c r="B22" s="250" t="s">
        <v>171</v>
      </c>
      <c r="C22" s="259" t="s">
        <v>172</v>
      </c>
      <c r="D22" s="251" t="s">
        <v>164</v>
      </c>
      <c r="E22" s="252">
        <v>27.945</v>
      </c>
      <c r="F22" s="253"/>
      <c r="G22" s="254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140</v>
      </c>
      <c r="T22" s="230" t="s">
        <v>140</v>
      </c>
      <c r="U22" s="230">
        <v>0.48499999999999999</v>
      </c>
      <c r="V22" s="230">
        <f>ROUND(E22*U22,2)</f>
        <v>13.55</v>
      </c>
      <c r="W22" s="230"/>
      <c r="X22" s="230" t="s">
        <v>141</v>
      </c>
      <c r="Y22" s="230" t="s">
        <v>142</v>
      </c>
      <c r="Z22" s="210"/>
      <c r="AA22" s="210"/>
      <c r="AB22" s="210"/>
      <c r="AC22" s="210"/>
      <c r="AD22" s="210"/>
      <c r="AE22" s="210"/>
      <c r="AF22" s="210"/>
      <c r="AG22" s="210" t="s">
        <v>143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49">
        <v>15</v>
      </c>
      <c r="B23" s="250" t="s">
        <v>173</v>
      </c>
      <c r="C23" s="259" t="s">
        <v>174</v>
      </c>
      <c r="D23" s="251" t="s">
        <v>164</v>
      </c>
      <c r="E23" s="252">
        <v>27.945</v>
      </c>
      <c r="F23" s="253"/>
      <c r="G23" s="254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0</v>
      </c>
      <c r="O23" s="229">
        <f>ROUND(E23*N23,2)</f>
        <v>0</v>
      </c>
      <c r="P23" s="229">
        <v>0</v>
      </c>
      <c r="Q23" s="229">
        <f>ROUND(E23*P23,2)</f>
        <v>0</v>
      </c>
      <c r="R23" s="230"/>
      <c r="S23" s="230" t="s">
        <v>140</v>
      </c>
      <c r="T23" s="230" t="s">
        <v>140</v>
      </c>
      <c r="U23" s="230">
        <v>0.14829999999999999</v>
      </c>
      <c r="V23" s="230">
        <f>ROUND(E23*U23,2)</f>
        <v>4.1399999999999997</v>
      </c>
      <c r="W23" s="230"/>
      <c r="X23" s="230" t="s">
        <v>141</v>
      </c>
      <c r="Y23" s="230" t="s">
        <v>142</v>
      </c>
      <c r="Z23" s="210"/>
      <c r="AA23" s="210"/>
      <c r="AB23" s="210"/>
      <c r="AC23" s="210"/>
      <c r="AD23" s="210"/>
      <c r="AE23" s="210"/>
      <c r="AF23" s="210"/>
      <c r="AG23" s="210" t="s">
        <v>143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49">
        <v>16</v>
      </c>
      <c r="B24" s="250" t="s">
        <v>175</v>
      </c>
      <c r="C24" s="259" t="s">
        <v>176</v>
      </c>
      <c r="D24" s="251" t="s">
        <v>164</v>
      </c>
      <c r="E24" s="252">
        <v>1807.5719999999999</v>
      </c>
      <c r="F24" s="253"/>
      <c r="G24" s="254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140</v>
      </c>
      <c r="T24" s="230" t="s">
        <v>140</v>
      </c>
      <c r="U24" s="230">
        <v>0.01</v>
      </c>
      <c r="V24" s="230">
        <f>ROUND(E24*U24,2)</f>
        <v>18.079999999999998</v>
      </c>
      <c r="W24" s="230"/>
      <c r="X24" s="230" t="s">
        <v>141</v>
      </c>
      <c r="Y24" s="230" t="s">
        <v>142</v>
      </c>
      <c r="Z24" s="210"/>
      <c r="AA24" s="210"/>
      <c r="AB24" s="210"/>
      <c r="AC24" s="210"/>
      <c r="AD24" s="210"/>
      <c r="AE24" s="210"/>
      <c r="AF24" s="210"/>
      <c r="AG24" s="210" t="s">
        <v>143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9">
        <v>17</v>
      </c>
      <c r="B25" s="250" t="s">
        <v>177</v>
      </c>
      <c r="C25" s="259" t="s">
        <v>178</v>
      </c>
      <c r="D25" s="251" t="s">
        <v>164</v>
      </c>
      <c r="E25" s="252">
        <v>1807.5719999999999</v>
      </c>
      <c r="F25" s="253"/>
      <c r="G25" s="254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140</v>
      </c>
      <c r="T25" s="230" t="s">
        <v>140</v>
      </c>
      <c r="U25" s="230">
        <v>0.01</v>
      </c>
      <c r="V25" s="230">
        <f>ROUND(E25*U25,2)</f>
        <v>18.079999999999998</v>
      </c>
      <c r="W25" s="230"/>
      <c r="X25" s="230" t="s">
        <v>141</v>
      </c>
      <c r="Y25" s="230" t="s">
        <v>142</v>
      </c>
      <c r="Z25" s="210"/>
      <c r="AA25" s="210"/>
      <c r="AB25" s="210"/>
      <c r="AC25" s="210"/>
      <c r="AD25" s="210"/>
      <c r="AE25" s="210"/>
      <c r="AF25" s="210"/>
      <c r="AG25" s="210" t="s">
        <v>143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49">
        <v>18</v>
      </c>
      <c r="B26" s="250" t="s">
        <v>179</v>
      </c>
      <c r="C26" s="259" t="s">
        <v>180</v>
      </c>
      <c r="D26" s="251" t="s">
        <v>139</v>
      </c>
      <c r="E26" s="252">
        <v>440</v>
      </c>
      <c r="F26" s="253"/>
      <c r="G26" s="254">
        <f>ROUND(E26*F26,2)</f>
        <v>0</v>
      </c>
      <c r="H26" s="231"/>
      <c r="I26" s="230">
        <f>ROUND(E26*H26,2)</f>
        <v>0</v>
      </c>
      <c r="J26" s="231"/>
      <c r="K26" s="230">
        <f>ROUND(E26*J26,2)</f>
        <v>0</v>
      </c>
      <c r="L26" s="230">
        <v>21</v>
      </c>
      <c r="M26" s="230">
        <f>G26*(1+L26/100)</f>
        <v>0</v>
      </c>
      <c r="N26" s="229">
        <v>0</v>
      </c>
      <c r="O26" s="229">
        <f>ROUND(E26*N26,2)</f>
        <v>0</v>
      </c>
      <c r="P26" s="229">
        <v>0</v>
      </c>
      <c r="Q26" s="229">
        <f>ROUND(E26*P26,2)</f>
        <v>0</v>
      </c>
      <c r="R26" s="230"/>
      <c r="S26" s="230" t="s">
        <v>140</v>
      </c>
      <c r="T26" s="230" t="s">
        <v>140</v>
      </c>
      <c r="U26" s="230">
        <v>0.19</v>
      </c>
      <c r="V26" s="230">
        <f>ROUND(E26*U26,2)</f>
        <v>83.6</v>
      </c>
      <c r="W26" s="230"/>
      <c r="X26" s="230" t="s">
        <v>141</v>
      </c>
      <c r="Y26" s="230" t="s">
        <v>142</v>
      </c>
      <c r="Z26" s="210"/>
      <c r="AA26" s="210"/>
      <c r="AB26" s="210"/>
      <c r="AC26" s="210"/>
      <c r="AD26" s="210"/>
      <c r="AE26" s="210"/>
      <c r="AF26" s="210"/>
      <c r="AG26" s="210" t="s">
        <v>143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43">
        <v>19</v>
      </c>
      <c r="B27" s="244" t="s">
        <v>181</v>
      </c>
      <c r="C27" s="260" t="s">
        <v>182</v>
      </c>
      <c r="D27" s="245" t="s">
        <v>164</v>
      </c>
      <c r="E27" s="246">
        <v>6.3449999999999998</v>
      </c>
      <c r="F27" s="247"/>
      <c r="G27" s="248">
        <f>ROUND(E27*F27,2)</f>
        <v>0</v>
      </c>
      <c r="H27" s="231"/>
      <c r="I27" s="230">
        <f>ROUND(E27*H27,2)</f>
        <v>0</v>
      </c>
      <c r="J27" s="231"/>
      <c r="K27" s="230">
        <f>ROUND(E27*J27,2)</f>
        <v>0</v>
      </c>
      <c r="L27" s="230">
        <v>21</v>
      </c>
      <c r="M27" s="230">
        <f>G27*(1+L27/100)</f>
        <v>0</v>
      </c>
      <c r="N27" s="229">
        <v>0</v>
      </c>
      <c r="O27" s="229">
        <f>ROUND(E27*N27,2)</f>
        <v>0</v>
      </c>
      <c r="P27" s="229">
        <v>0</v>
      </c>
      <c r="Q27" s="229">
        <f>ROUND(E27*P27,2)</f>
        <v>0</v>
      </c>
      <c r="R27" s="230"/>
      <c r="S27" s="230" t="s">
        <v>140</v>
      </c>
      <c r="T27" s="230" t="s">
        <v>140</v>
      </c>
      <c r="U27" s="230">
        <v>0.2</v>
      </c>
      <c r="V27" s="230">
        <f>ROUND(E27*U27,2)</f>
        <v>1.27</v>
      </c>
      <c r="W27" s="230"/>
      <c r="X27" s="230" t="s">
        <v>141</v>
      </c>
      <c r="Y27" s="230" t="s">
        <v>142</v>
      </c>
      <c r="Z27" s="210"/>
      <c r="AA27" s="210"/>
      <c r="AB27" s="210"/>
      <c r="AC27" s="210"/>
      <c r="AD27" s="210"/>
      <c r="AE27" s="210"/>
      <c r="AF27" s="210"/>
      <c r="AG27" s="210" t="s">
        <v>143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27"/>
      <c r="B28" s="228"/>
      <c r="C28" s="261" t="s">
        <v>183</v>
      </c>
      <c r="D28" s="255"/>
      <c r="E28" s="255"/>
      <c r="F28" s="255"/>
      <c r="G28" s="255"/>
      <c r="H28" s="230"/>
      <c r="I28" s="230"/>
      <c r="J28" s="230"/>
      <c r="K28" s="230"/>
      <c r="L28" s="230"/>
      <c r="M28" s="230"/>
      <c r="N28" s="229"/>
      <c r="O28" s="229"/>
      <c r="P28" s="229"/>
      <c r="Q28" s="229"/>
      <c r="R28" s="230"/>
      <c r="S28" s="230"/>
      <c r="T28" s="230"/>
      <c r="U28" s="230"/>
      <c r="V28" s="230"/>
      <c r="W28" s="230"/>
      <c r="X28" s="230"/>
      <c r="Y28" s="230"/>
      <c r="Z28" s="210"/>
      <c r="AA28" s="210"/>
      <c r="AB28" s="210"/>
      <c r="AC28" s="210"/>
      <c r="AD28" s="210"/>
      <c r="AE28" s="210"/>
      <c r="AF28" s="210"/>
      <c r="AG28" s="210" t="s">
        <v>184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43">
        <v>20</v>
      </c>
      <c r="B29" s="244" t="s">
        <v>185</v>
      </c>
      <c r="C29" s="260" t="s">
        <v>186</v>
      </c>
      <c r="D29" s="245" t="s">
        <v>164</v>
      </c>
      <c r="E29" s="246">
        <v>325.25</v>
      </c>
      <c r="F29" s="247"/>
      <c r="G29" s="248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0</v>
      </c>
      <c r="O29" s="229">
        <f>ROUND(E29*N29,2)</f>
        <v>0</v>
      </c>
      <c r="P29" s="229">
        <v>0</v>
      </c>
      <c r="Q29" s="229">
        <f>ROUND(E29*P29,2)</f>
        <v>0</v>
      </c>
      <c r="R29" s="230"/>
      <c r="S29" s="230" t="s">
        <v>140</v>
      </c>
      <c r="T29" s="230" t="s">
        <v>140</v>
      </c>
      <c r="U29" s="230">
        <v>0.13</v>
      </c>
      <c r="V29" s="230">
        <f>ROUND(E29*U29,2)</f>
        <v>42.28</v>
      </c>
      <c r="W29" s="230"/>
      <c r="X29" s="230" t="s">
        <v>141</v>
      </c>
      <c r="Y29" s="230" t="s">
        <v>142</v>
      </c>
      <c r="Z29" s="210"/>
      <c r="AA29" s="210"/>
      <c r="AB29" s="210"/>
      <c r="AC29" s="210"/>
      <c r="AD29" s="210"/>
      <c r="AE29" s="210"/>
      <c r="AF29" s="210"/>
      <c r="AG29" s="210" t="s">
        <v>143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27"/>
      <c r="B30" s="228"/>
      <c r="C30" s="261" t="s">
        <v>187</v>
      </c>
      <c r="D30" s="255"/>
      <c r="E30" s="255"/>
      <c r="F30" s="255"/>
      <c r="G30" s="255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184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49">
        <v>21</v>
      </c>
      <c r="B31" s="250" t="s">
        <v>188</v>
      </c>
      <c r="C31" s="259" t="s">
        <v>189</v>
      </c>
      <c r="D31" s="251" t="s">
        <v>139</v>
      </c>
      <c r="E31" s="252">
        <v>490</v>
      </c>
      <c r="F31" s="253"/>
      <c r="G31" s="254">
        <f>ROUND(E31*F31,2)</f>
        <v>0</v>
      </c>
      <c r="H31" s="231"/>
      <c r="I31" s="230">
        <f>ROUND(E31*H31,2)</f>
        <v>0</v>
      </c>
      <c r="J31" s="231"/>
      <c r="K31" s="230">
        <f>ROUND(E31*J31,2)</f>
        <v>0</v>
      </c>
      <c r="L31" s="230">
        <v>21</v>
      </c>
      <c r="M31" s="230">
        <f>G31*(1+L31/100)</f>
        <v>0</v>
      </c>
      <c r="N31" s="229">
        <v>0</v>
      </c>
      <c r="O31" s="229">
        <f>ROUND(E31*N31,2)</f>
        <v>0</v>
      </c>
      <c r="P31" s="229">
        <v>0</v>
      </c>
      <c r="Q31" s="229">
        <f>ROUND(E31*P31,2)</f>
        <v>0</v>
      </c>
      <c r="R31" s="230"/>
      <c r="S31" s="230" t="s">
        <v>140</v>
      </c>
      <c r="T31" s="230" t="s">
        <v>140</v>
      </c>
      <c r="U31" s="230">
        <v>0.06</v>
      </c>
      <c r="V31" s="230">
        <f>ROUND(E31*U31,2)</f>
        <v>29.4</v>
      </c>
      <c r="W31" s="230"/>
      <c r="X31" s="230" t="s">
        <v>141</v>
      </c>
      <c r="Y31" s="230" t="s">
        <v>142</v>
      </c>
      <c r="Z31" s="210"/>
      <c r="AA31" s="210"/>
      <c r="AB31" s="210"/>
      <c r="AC31" s="210"/>
      <c r="AD31" s="210"/>
      <c r="AE31" s="210"/>
      <c r="AF31" s="210"/>
      <c r="AG31" s="210" t="s">
        <v>143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49">
        <v>22</v>
      </c>
      <c r="B32" s="250" t="s">
        <v>190</v>
      </c>
      <c r="C32" s="259" t="s">
        <v>191</v>
      </c>
      <c r="D32" s="251" t="s">
        <v>139</v>
      </c>
      <c r="E32" s="252">
        <v>270</v>
      </c>
      <c r="F32" s="253"/>
      <c r="G32" s="254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140</v>
      </c>
      <c r="T32" s="230" t="s">
        <v>140</v>
      </c>
      <c r="U32" s="230">
        <v>0.18</v>
      </c>
      <c r="V32" s="230">
        <f>ROUND(E32*U32,2)</f>
        <v>48.6</v>
      </c>
      <c r="W32" s="230"/>
      <c r="X32" s="230" t="s">
        <v>141</v>
      </c>
      <c r="Y32" s="230" t="s">
        <v>142</v>
      </c>
      <c r="Z32" s="210"/>
      <c r="AA32" s="210"/>
      <c r="AB32" s="210"/>
      <c r="AC32" s="210"/>
      <c r="AD32" s="210"/>
      <c r="AE32" s="210"/>
      <c r="AF32" s="210"/>
      <c r="AG32" s="210" t="s">
        <v>143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49">
        <v>23</v>
      </c>
      <c r="B33" s="250" t="s">
        <v>192</v>
      </c>
      <c r="C33" s="259" t="s">
        <v>193</v>
      </c>
      <c r="D33" s="251" t="s">
        <v>139</v>
      </c>
      <c r="E33" s="252">
        <v>285</v>
      </c>
      <c r="F33" s="253"/>
      <c r="G33" s="254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140</v>
      </c>
      <c r="T33" s="230" t="s">
        <v>140</v>
      </c>
      <c r="U33" s="230">
        <v>0.107</v>
      </c>
      <c r="V33" s="230">
        <f>ROUND(E33*U33,2)</f>
        <v>30.5</v>
      </c>
      <c r="W33" s="230"/>
      <c r="X33" s="230" t="s">
        <v>141</v>
      </c>
      <c r="Y33" s="230" t="s">
        <v>142</v>
      </c>
      <c r="Z33" s="210"/>
      <c r="AA33" s="210"/>
      <c r="AB33" s="210"/>
      <c r="AC33" s="210"/>
      <c r="AD33" s="210"/>
      <c r="AE33" s="210"/>
      <c r="AF33" s="210"/>
      <c r="AG33" s="210" t="s">
        <v>143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49">
        <v>24</v>
      </c>
      <c r="B34" s="250" t="s">
        <v>194</v>
      </c>
      <c r="C34" s="259" t="s">
        <v>195</v>
      </c>
      <c r="D34" s="251" t="s">
        <v>139</v>
      </c>
      <c r="E34" s="252">
        <v>490</v>
      </c>
      <c r="F34" s="253"/>
      <c r="G34" s="254">
        <f>ROUND(E34*F34,2)</f>
        <v>0</v>
      </c>
      <c r="H34" s="231"/>
      <c r="I34" s="230">
        <f>ROUND(E34*H34,2)</f>
        <v>0</v>
      </c>
      <c r="J34" s="231"/>
      <c r="K34" s="230">
        <f>ROUND(E34*J34,2)</f>
        <v>0</v>
      </c>
      <c r="L34" s="230">
        <v>21</v>
      </c>
      <c r="M34" s="230">
        <f>G34*(1+L34/100)</f>
        <v>0</v>
      </c>
      <c r="N34" s="229">
        <v>0</v>
      </c>
      <c r="O34" s="229">
        <f>ROUND(E34*N34,2)</f>
        <v>0</v>
      </c>
      <c r="P34" s="229">
        <v>0</v>
      </c>
      <c r="Q34" s="229">
        <f>ROUND(E34*P34,2)</f>
        <v>0</v>
      </c>
      <c r="R34" s="230"/>
      <c r="S34" s="230" t="s">
        <v>140</v>
      </c>
      <c r="T34" s="230" t="s">
        <v>140</v>
      </c>
      <c r="U34" s="230">
        <v>0.01</v>
      </c>
      <c r="V34" s="230">
        <f>ROUND(E34*U34,2)</f>
        <v>4.9000000000000004</v>
      </c>
      <c r="W34" s="230"/>
      <c r="X34" s="230" t="s">
        <v>141</v>
      </c>
      <c r="Y34" s="230" t="s">
        <v>142</v>
      </c>
      <c r="Z34" s="210"/>
      <c r="AA34" s="210"/>
      <c r="AB34" s="210"/>
      <c r="AC34" s="210"/>
      <c r="AD34" s="210"/>
      <c r="AE34" s="210"/>
      <c r="AF34" s="210"/>
      <c r="AG34" s="210" t="s">
        <v>143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ht="22.5" outlineLevel="1" x14ac:dyDescent="0.2">
      <c r="A35" s="249">
        <v>25</v>
      </c>
      <c r="B35" s="250" t="s">
        <v>196</v>
      </c>
      <c r="C35" s="259" t="s">
        <v>197</v>
      </c>
      <c r="D35" s="251" t="s">
        <v>164</v>
      </c>
      <c r="E35" s="252">
        <v>1807.5719999999999</v>
      </c>
      <c r="F35" s="253"/>
      <c r="G35" s="254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140</v>
      </c>
      <c r="T35" s="230" t="s">
        <v>140</v>
      </c>
      <c r="U35" s="230">
        <v>0</v>
      </c>
      <c r="V35" s="230">
        <f>ROUND(E35*U35,2)</f>
        <v>0</v>
      </c>
      <c r="W35" s="230"/>
      <c r="X35" s="230" t="s">
        <v>141</v>
      </c>
      <c r="Y35" s="230" t="s">
        <v>142</v>
      </c>
      <c r="Z35" s="210"/>
      <c r="AA35" s="210"/>
      <c r="AB35" s="210"/>
      <c r="AC35" s="210"/>
      <c r="AD35" s="210"/>
      <c r="AE35" s="210"/>
      <c r="AF35" s="210"/>
      <c r="AG35" s="210" t="s">
        <v>143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49">
        <v>26</v>
      </c>
      <c r="B36" s="250" t="s">
        <v>198</v>
      </c>
      <c r="C36" s="259" t="s">
        <v>199</v>
      </c>
      <c r="D36" s="251" t="s">
        <v>200</v>
      </c>
      <c r="E36" s="252">
        <v>12.25</v>
      </c>
      <c r="F36" s="253"/>
      <c r="G36" s="254">
        <f>ROUND(E36*F36,2)</f>
        <v>0</v>
      </c>
      <c r="H36" s="231"/>
      <c r="I36" s="230">
        <f>ROUND(E36*H36,2)</f>
        <v>0</v>
      </c>
      <c r="J36" s="231"/>
      <c r="K36" s="230">
        <f>ROUND(E36*J36,2)</f>
        <v>0</v>
      </c>
      <c r="L36" s="230">
        <v>21</v>
      </c>
      <c r="M36" s="230">
        <f>G36*(1+L36/100)</f>
        <v>0</v>
      </c>
      <c r="N36" s="229">
        <v>1E-3</v>
      </c>
      <c r="O36" s="229">
        <f>ROUND(E36*N36,2)</f>
        <v>0.01</v>
      </c>
      <c r="P36" s="229">
        <v>0</v>
      </c>
      <c r="Q36" s="229">
        <f>ROUND(E36*P36,2)</f>
        <v>0</v>
      </c>
      <c r="R36" s="230" t="s">
        <v>201</v>
      </c>
      <c r="S36" s="230" t="s">
        <v>140</v>
      </c>
      <c r="T36" s="230" t="s">
        <v>140</v>
      </c>
      <c r="U36" s="230">
        <v>0</v>
      </c>
      <c r="V36" s="230">
        <f>ROUND(E36*U36,2)</f>
        <v>0</v>
      </c>
      <c r="W36" s="230"/>
      <c r="X36" s="230" t="s">
        <v>202</v>
      </c>
      <c r="Y36" s="230" t="s">
        <v>142</v>
      </c>
      <c r="Z36" s="210"/>
      <c r="AA36" s="210"/>
      <c r="AB36" s="210"/>
      <c r="AC36" s="210"/>
      <c r="AD36" s="210"/>
      <c r="AE36" s="210"/>
      <c r="AF36" s="210"/>
      <c r="AG36" s="210" t="s">
        <v>203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49">
        <v>27</v>
      </c>
      <c r="B37" s="250" t="s">
        <v>204</v>
      </c>
      <c r="C37" s="259" t="s">
        <v>205</v>
      </c>
      <c r="D37" s="251" t="s">
        <v>164</v>
      </c>
      <c r="E37" s="252">
        <v>71</v>
      </c>
      <c r="F37" s="253"/>
      <c r="G37" s="254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1.67</v>
      </c>
      <c r="O37" s="229">
        <f>ROUND(E37*N37,2)</f>
        <v>118.57</v>
      </c>
      <c r="P37" s="229">
        <v>0</v>
      </c>
      <c r="Q37" s="229">
        <f>ROUND(E37*P37,2)</f>
        <v>0</v>
      </c>
      <c r="R37" s="230" t="s">
        <v>201</v>
      </c>
      <c r="S37" s="230" t="s">
        <v>206</v>
      </c>
      <c r="T37" s="230" t="s">
        <v>206</v>
      </c>
      <c r="U37" s="230">
        <v>0</v>
      </c>
      <c r="V37" s="230">
        <f>ROUND(E37*U37,2)</f>
        <v>0</v>
      </c>
      <c r="W37" s="230"/>
      <c r="X37" s="230" t="s">
        <v>202</v>
      </c>
      <c r="Y37" s="230" t="s">
        <v>142</v>
      </c>
      <c r="Z37" s="210"/>
      <c r="AA37" s="210"/>
      <c r="AB37" s="210"/>
      <c r="AC37" s="210"/>
      <c r="AD37" s="210"/>
      <c r="AE37" s="210"/>
      <c r="AF37" s="210"/>
      <c r="AG37" s="210" t="s">
        <v>203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x14ac:dyDescent="0.2">
      <c r="A38" s="236" t="s">
        <v>135</v>
      </c>
      <c r="B38" s="237" t="s">
        <v>76</v>
      </c>
      <c r="C38" s="258" t="s">
        <v>77</v>
      </c>
      <c r="D38" s="238"/>
      <c r="E38" s="239"/>
      <c r="F38" s="240"/>
      <c r="G38" s="241">
        <f>SUMIF(AG39:AG42,"&lt;&gt;NOR",G39:G42)</f>
        <v>0</v>
      </c>
      <c r="H38" s="235"/>
      <c r="I38" s="235">
        <f>SUM(I39:I42)</f>
        <v>0</v>
      </c>
      <c r="J38" s="235"/>
      <c r="K38" s="235">
        <f>SUM(K39:K42)</f>
        <v>0</v>
      </c>
      <c r="L38" s="235"/>
      <c r="M38" s="235">
        <f>SUM(M39:M42)</f>
        <v>0</v>
      </c>
      <c r="N38" s="234"/>
      <c r="O38" s="234">
        <f>SUM(O39:O42)</f>
        <v>69.260000000000005</v>
      </c>
      <c r="P38" s="234"/>
      <c r="Q38" s="234">
        <f>SUM(Q39:Q42)</f>
        <v>0</v>
      </c>
      <c r="R38" s="235"/>
      <c r="S38" s="235"/>
      <c r="T38" s="235"/>
      <c r="U38" s="235"/>
      <c r="V38" s="235">
        <f>SUM(V39:V42)</f>
        <v>88.5</v>
      </c>
      <c r="W38" s="235"/>
      <c r="X38" s="235"/>
      <c r="Y38" s="235"/>
      <c r="AG38" t="s">
        <v>136</v>
      </c>
    </row>
    <row r="39" spans="1:60" ht="22.5" outlineLevel="1" x14ac:dyDescent="0.2">
      <c r="A39" s="249">
        <v>28</v>
      </c>
      <c r="B39" s="250" t="s">
        <v>207</v>
      </c>
      <c r="C39" s="259" t="s">
        <v>208</v>
      </c>
      <c r="D39" s="251" t="s">
        <v>161</v>
      </c>
      <c r="E39" s="252">
        <v>295</v>
      </c>
      <c r="F39" s="253"/>
      <c r="G39" s="254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0.23382</v>
      </c>
      <c r="O39" s="229">
        <f>ROUND(E39*N39,2)</f>
        <v>68.98</v>
      </c>
      <c r="P39" s="229">
        <v>0</v>
      </c>
      <c r="Q39" s="229">
        <f>ROUND(E39*P39,2)</f>
        <v>0</v>
      </c>
      <c r="R39" s="230"/>
      <c r="S39" s="230" t="s">
        <v>209</v>
      </c>
      <c r="T39" s="230" t="s">
        <v>209</v>
      </c>
      <c r="U39" s="230">
        <v>0.22</v>
      </c>
      <c r="V39" s="230">
        <f>ROUND(E39*U39,2)</f>
        <v>64.900000000000006</v>
      </c>
      <c r="W39" s="230"/>
      <c r="X39" s="230" t="s">
        <v>141</v>
      </c>
      <c r="Y39" s="230" t="s">
        <v>142</v>
      </c>
      <c r="Z39" s="210"/>
      <c r="AA39" s="210"/>
      <c r="AB39" s="210"/>
      <c r="AC39" s="210"/>
      <c r="AD39" s="210"/>
      <c r="AE39" s="210"/>
      <c r="AF39" s="210"/>
      <c r="AG39" s="210" t="s">
        <v>143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49">
        <v>29</v>
      </c>
      <c r="B40" s="250" t="s">
        <v>210</v>
      </c>
      <c r="C40" s="259" t="s">
        <v>211</v>
      </c>
      <c r="D40" s="251" t="s">
        <v>139</v>
      </c>
      <c r="E40" s="252">
        <v>590</v>
      </c>
      <c r="F40" s="253"/>
      <c r="G40" s="254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3.0000000000000001E-5</v>
      </c>
      <c r="O40" s="229">
        <f>ROUND(E40*N40,2)</f>
        <v>0.02</v>
      </c>
      <c r="P40" s="229">
        <v>0</v>
      </c>
      <c r="Q40" s="229">
        <f>ROUND(E40*P40,2)</f>
        <v>0</v>
      </c>
      <c r="R40" s="230"/>
      <c r="S40" s="230" t="s">
        <v>140</v>
      </c>
      <c r="T40" s="230" t="s">
        <v>140</v>
      </c>
      <c r="U40" s="230">
        <v>0.04</v>
      </c>
      <c r="V40" s="230">
        <f>ROUND(E40*U40,2)</f>
        <v>23.6</v>
      </c>
      <c r="W40" s="230"/>
      <c r="X40" s="230" t="s">
        <v>141</v>
      </c>
      <c r="Y40" s="230" t="s">
        <v>142</v>
      </c>
      <c r="Z40" s="210"/>
      <c r="AA40" s="210"/>
      <c r="AB40" s="210"/>
      <c r="AC40" s="210"/>
      <c r="AD40" s="210"/>
      <c r="AE40" s="210"/>
      <c r="AF40" s="210"/>
      <c r="AG40" s="210" t="s">
        <v>143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9">
        <v>30</v>
      </c>
      <c r="B41" s="250" t="s">
        <v>212</v>
      </c>
      <c r="C41" s="259" t="s">
        <v>213</v>
      </c>
      <c r="D41" s="251" t="s">
        <v>214</v>
      </c>
      <c r="E41" s="252">
        <v>1</v>
      </c>
      <c r="F41" s="253"/>
      <c r="G41" s="254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215</v>
      </c>
      <c r="T41" s="230" t="s">
        <v>216</v>
      </c>
      <c r="U41" s="230">
        <v>0</v>
      </c>
      <c r="V41" s="230">
        <f>ROUND(E41*U41,2)</f>
        <v>0</v>
      </c>
      <c r="W41" s="230"/>
      <c r="X41" s="230" t="s">
        <v>141</v>
      </c>
      <c r="Y41" s="230" t="s">
        <v>142</v>
      </c>
      <c r="Z41" s="210"/>
      <c r="AA41" s="210"/>
      <c r="AB41" s="210"/>
      <c r="AC41" s="210"/>
      <c r="AD41" s="210"/>
      <c r="AE41" s="210"/>
      <c r="AF41" s="210"/>
      <c r="AG41" s="210" t="s">
        <v>143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49">
        <v>31</v>
      </c>
      <c r="B42" s="250" t="s">
        <v>217</v>
      </c>
      <c r="C42" s="259" t="s">
        <v>218</v>
      </c>
      <c r="D42" s="251" t="s">
        <v>139</v>
      </c>
      <c r="E42" s="252">
        <v>649</v>
      </c>
      <c r="F42" s="253"/>
      <c r="G42" s="254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4.0000000000000002E-4</v>
      </c>
      <c r="O42" s="229">
        <f>ROUND(E42*N42,2)</f>
        <v>0.26</v>
      </c>
      <c r="P42" s="229">
        <v>0</v>
      </c>
      <c r="Q42" s="229">
        <f>ROUND(E42*P42,2)</f>
        <v>0</v>
      </c>
      <c r="R42" s="230" t="s">
        <v>201</v>
      </c>
      <c r="S42" s="230" t="s">
        <v>140</v>
      </c>
      <c r="T42" s="230" t="s">
        <v>140</v>
      </c>
      <c r="U42" s="230">
        <v>0</v>
      </c>
      <c r="V42" s="230">
        <f>ROUND(E42*U42,2)</f>
        <v>0</v>
      </c>
      <c r="W42" s="230"/>
      <c r="X42" s="230" t="s">
        <v>202</v>
      </c>
      <c r="Y42" s="230" t="s">
        <v>142</v>
      </c>
      <c r="Z42" s="210"/>
      <c r="AA42" s="210"/>
      <c r="AB42" s="210"/>
      <c r="AC42" s="210"/>
      <c r="AD42" s="210"/>
      <c r="AE42" s="210"/>
      <c r="AF42" s="210"/>
      <c r="AG42" s="210" t="s">
        <v>203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x14ac:dyDescent="0.2">
      <c r="A43" s="236" t="s">
        <v>135</v>
      </c>
      <c r="B43" s="237" t="s">
        <v>80</v>
      </c>
      <c r="C43" s="258" t="s">
        <v>81</v>
      </c>
      <c r="D43" s="238"/>
      <c r="E43" s="239"/>
      <c r="F43" s="240"/>
      <c r="G43" s="241">
        <f>SUMIF(AG44:AG75,"&lt;&gt;NOR",G44:G75)</f>
        <v>0</v>
      </c>
      <c r="H43" s="235"/>
      <c r="I43" s="235">
        <f>SUM(I44:I75)</f>
        <v>0</v>
      </c>
      <c r="J43" s="235"/>
      <c r="K43" s="235">
        <f>SUM(K44:K75)</f>
        <v>0</v>
      </c>
      <c r="L43" s="235"/>
      <c r="M43" s="235">
        <f>SUM(M44:M75)</f>
        <v>0</v>
      </c>
      <c r="N43" s="234"/>
      <c r="O43" s="234">
        <f>SUM(O44:O75)</f>
        <v>3473.9199999999987</v>
      </c>
      <c r="P43" s="234"/>
      <c r="Q43" s="234">
        <f>SUM(Q44:Q75)</f>
        <v>0</v>
      </c>
      <c r="R43" s="235"/>
      <c r="S43" s="235"/>
      <c r="T43" s="235"/>
      <c r="U43" s="235"/>
      <c r="V43" s="235">
        <f>SUM(V44:V75)</f>
        <v>1536.2800000000002</v>
      </c>
      <c r="W43" s="235"/>
      <c r="X43" s="235"/>
      <c r="Y43" s="235"/>
      <c r="AG43" t="s">
        <v>136</v>
      </c>
    </row>
    <row r="44" spans="1:60" ht="22.5" outlineLevel="1" x14ac:dyDescent="0.2">
      <c r="A44" s="249">
        <v>32</v>
      </c>
      <c r="B44" s="250" t="s">
        <v>219</v>
      </c>
      <c r="C44" s="259" t="s">
        <v>220</v>
      </c>
      <c r="D44" s="251" t="s">
        <v>139</v>
      </c>
      <c r="E44" s="252">
        <v>540.20000000000005</v>
      </c>
      <c r="F44" s="253"/>
      <c r="G44" s="254">
        <f>ROUND(E44*F44,2)</f>
        <v>0</v>
      </c>
      <c r="H44" s="231"/>
      <c r="I44" s="230">
        <f>ROUND(E44*H44,2)</f>
        <v>0</v>
      </c>
      <c r="J44" s="231"/>
      <c r="K44" s="230">
        <f>ROUND(E44*J44,2)</f>
        <v>0</v>
      </c>
      <c r="L44" s="230">
        <v>21</v>
      </c>
      <c r="M44" s="230">
        <f>G44*(1+L44/100)</f>
        <v>0</v>
      </c>
      <c r="N44" s="229">
        <v>0.378</v>
      </c>
      <c r="O44" s="229">
        <f>ROUND(E44*N44,2)</f>
        <v>204.2</v>
      </c>
      <c r="P44" s="229">
        <v>0</v>
      </c>
      <c r="Q44" s="229">
        <f>ROUND(E44*P44,2)</f>
        <v>0</v>
      </c>
      <c r="R44" s="230"/>
      <c r="S44" s="230" t="s">
        <v>140</v>
      </c>
      <c r="T44" s="230" t="s">
        <v>140</v>
      </c>
      <c r="U44" s="230">
        <v>0.03</v>
      </c>
      <c r="V44" s="230">
        <f>ROUND(E44*U44,2)</f>
        <v>16.21</v>
      </c>
      <c r="W44" s="230"/>
      <c r="X44" s="230" t="s">
        <v>141</v>
      </c>
      <c r="Y44" s="230" t="s">
        <v>142</v>
      </c>
      <c r="Z44" s="210"/>
      <c r="AA44" s="210"/>
      <c r="AB44" s="210"/>
      <c r="AC44" s="210"/>
      <c r="AD44" s="210"/>
      <c r="AE44" s="210"/>
      <c r="AF44" s="210"/>
      <c r="AG44" s="210" t="s">
        <v>143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ht="22.5" outlineLevel="1" x14ac:dyDescent="0.2">
      <c r="A45" s="249">
        <v>33</v>
      </c>
      <c r="B45" s="250" t="s">
        <v>221</v>
      </c>
      <c r="C45" s="259" t="s">
        <v>222</v>
      </c>
      <c r="D45" s="251" t="s">
        <v>139</v>
      </c>
      <c r="E45" s="252">
        <v>11.4</v>
      </c>
      <c r="F45" s="253"/>
      <c r="G45" s="254">
        <f>ROUND(E45*F45,2)</f>
        <v>0</v>
      </c>
      <c r="H45" s="231"/>
      <c r="I45" s="230">
        <f>ROUND(E45*H45,2)</f>
        <v>0</v>
      </c>
      <c r="J45" s="231"/>
      <c r="K45" s="230">
        <f>ROUND(E45*J45,2)</f>
        <v>0</v>
      </c>
      <c r="L45" s="230">
        <v>21</v>
      </c>
      <c r="M45" s="230">
        <f>G45*(1+L45/100)</f>
        <v>0</v>
      </c>
      <c r="N45" s="229">
        <v>0.55125000000000002</v>
      </c>
      <c r="O45" s="229">
        <f>ROUND(E45*N45,2)</f>
        <v>6.28</v>
      </c>
      <c r="P45" s="229">
        <v>0</v>
      </c>
      <c r="Q45" s="229">
        <f>ROUND(E45*P45,2)</f>
        <v>0</v>
      </c>
      <c r="R45" s="230"/>
      <c r="S45" s="230" t="s">
        <v>140</v>
      </c>
      <c r="T45" s="230" t="s">
        <v>140</v>
      </c>
      <c r="U45" s="230">
        <v>0.03</v>
      </c>
      <c r="V45" s="230">
        <f>ROUND(E45*U45,2)</f>
        <v>0.34</v>
      </c>
      <c r="W45" s="230"/>
      <c r="X45" s="230" t="s">
        <v>141</v>
      </c>
      <c r="Y45" s="230" t="s">
        <v>142</v>
      </c>
      <c r="Z45" s="210"/>
      <c r="AA45" s="210"/>
      <c r="AB45" s="210"/>
      <c r="AC45" s="210"/>
      <c r="AD45" s="210"/>
      <c r="AE45" s="210"/>
      <c r="AF45" s="210"/>
      <c r="AG45" s="210" t="s">
        <v>143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ht="22.5" outlineLevel="1" x14ac:dyDescent="0.2">
      <c r="A46" s="249">
        <v>34</v>
      </c>
      <c r="B46" s="250" t="s">
        <v>223</v>
      </c>
      <c r="C46" s="259" t="s">
        <v>224</v>
      </c>
      <c r="D46" s="251" t="s">
        <v>139</v>
      </c>
      <c r="E46" s="252">
        <v>2138.5</v>
      </c>
      <c r="F46" s="253"/>
      <c r="G46" s="254">
        <f>ROUND(E46*F46,2)</f>
        <v>0</v>
      </c>
      <c r="H46" s="231"/>
      <c r="I46" s="230">
        <f>ROUND(E46*H46,2)</f>
        <v>0</v>
      </c>
      <c r="J46" s="231"/>
      <c r="K46" s="230">
        <f>ROUND(E46*J46,2)</f>
        <v>0</v>
      </c>
      <c r="L46" s="230">
        <v>21</v>
      </c>
      <c r="M46" s="230">
        <f>G46*(1+L46/100)</f>
        <v>0</v>
      </c>
      <c r="N46" s="229">
        <v>0.378</v>
      </c>
      <c r="O46" s="229">
        <f>ROUND(E46*N46,2)</f>
        <v>808.35</v>
      </c>
      <c r="P46" s="229">
        <v>0</v>
      </c>
      <c r="Q46" s="229">
        <f>ROUND(E46*P46,2)</f>
        <v>0</v>
      </c>
      <c r="R46" s="230"/>
      <c r="S46" s="230" t="s">
        <v>140</v>
      </c>
      <c r="T46" s="230" t="s">
        <v>140</v>
      </c>
      <c r="U46" s="230">
        <v>0.03</v>
      </c>
      <c r="V46" s="230">
        <f>ROUND(E46*U46,2)</f>
        <v>64.16</v>
      </c>
      <c r="W46" s="230"/>
      <c r="X46" s="230" t="s">
        <v>141</v>
      </c>
      <c r="Y46" s="230" t="s">
        <v>142</v>
      </c>
      <c r="Z46" s="210"/>
      <c r="AA46" s="210"/>
      <c r="AB46" s="210"/>
      <c r="AC46" s="210"/>
      <c r="AD46" s="210"/>
      <c r="AE46" s="210"/>
      <c r="AF46" s="210"/>
      <c r="AG46" s="210" t="s">
        <v>143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22.5" outlineLevel="1" x14ac:dyDescent="0.2">
      <c r="A47" s="249">
        <v>35</v>
      </c>
      <c r="B47" s="250" t="s">
        <v>225</v>
      </c>
      <c r="C47" s="259" t="s">
        <v>226</v>
      </c>
      <c r="D47" s="251" t="s">
        <v>139</v>
      </c>
      <c r="E47" s="252">
        <v>2138.5</v>
      </c>
      <c r="F47" s="253"/>
      <c r="G47" s="254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0.441</v>
      </c>
      <c r="O47" s="229">
        <f>ROUND(E47*N47,2)</f>
        <v>943.08</v>
      </c>
      <c r="P47" s="229">
        <v>0</v>
      </c>
      <c r="Q47" s="229">
        <f>ROUND(E47*P47,2)</f>
        <v>0</v>
      </c>
      <c r="R47" s="230"/>
      <c r="S47" s="230" t="s">
        <v>140</v>
      </c>
      <c r="T47" s="230" t="s">
        <v>140</v>
      </c>
      <c r="U47" s="230">
        <v>0.03</v>
      </c>
      <c r="V47" s="230">
        <f>ROUND(E47*U47,2)</f>
        <v>64.16</v>
      </c>
      <c r="W47" s="230"/>
      <c r="X47" s="230" t="s">
        <v>141</v>
      </c>
      <c r="Y47" s="230" t="s">
        <v>142</v>
      </c>
      <c r="Z47" s="210"/>
      <c r="AA47" s="210"/>
      <c r="AB47" s="210"/>
      <c r="AC47" s="210"/>
      <c r="AD47" s="210"/>
      <c r="AE47" s="210"/>
      <c r="AF47" s="210"/>
      <c r="AG47" s="210" t="s">
        <v>143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49">
        <v>36</v>
      </c>
      <c r="B48" s="250" t="s">
        <v>227</v>
      </c>
      <c r="C48" s="259" t="s">
        <v>228</v>
      </c>
      <c r="D48" s="251" t="s">
        <v>139</v>
      </c>
      <c r="E48" s="252">
        <v>1320</v>
      </c>
      <c r="F48" s="253"/>
      <c r="G48" s="254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0.13188</v>
      </c>
      <c r="O48" s="229">
        <f>ROUND(E48*N48,2)</f>
        <v>174.08</v>
      </c>
      <c r="P48" s="229">
        <v>0</v>
      </c>
      <c r="Q48" s="229">
        <f>ROUND(E48*P48,2)</f>
        <v>0</v>
      </c>
      <c r="R48" s="230"/>
      <c r="S48" s="230" t="s">
        <v>140</v>
      </c>
      <c r="T48" s="230" t="s">
        <v>140</v>
      </c>
      <c r="U48" s="230">
        <v>0.02</v>
      </c>
      <c r="V48" s="230">
        <f>ROUND(E48*U48,2)</f>
        <v>26.4</v>
      </c>
      <c r="W48" s="230"/>
      <c r="X48" s="230" t="s">
        <v>141</v>
      </c>
      <c r="Y48" s="230" t="s">
        <v>142</v>
      </c>
      <c r="Z48" s="210"/>
      <c r="AA48" s="210"/>
      <c r="AB48" s="210"/>
      <c r="AC48" s="210"/>
      <c r="AD48" s="210"/>
      <c r="AE48" s="210"/>
      <c r="AF48" s="210"/>
      <c r="AG48" s="210" t="s">
        <v>143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49">
        <v>37</v>
      </c>
      <c r="B49" s="250" t="s">
        <v>229</v>
      </c>
      <c r="C49" s="259" t="s">
        <v>230</v>
      </c>
      <c r="D49" s="251" t="s">
        <v>139</v>
      </c>
      <c r="E49" s="252">
        <v>1890</v>
      </c>
      <c r="F49" s="253"/>
      <c r="G49" s="254">
        <f>ROUND(E49*F49,2)</f>
        <v>0</v>
      </c>
      <c r="H49" s="231"/>
      <c r="I49" s="230">
        <f>ROUND(E49*H49,2)</f>
        <v>0</v>
      </c>
      <c r="J49" s="231"/>
      <c r="K49" s="230">
        <f>ROUND(E49*J49,2)</f>
        <v>0</v>
      </c>
      <c r="L49" s="230">
        <v>21</v>
      </c>
      <c r="M49" s="230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30"/>
      <c r="S49" s="230" t="s">
        <v>140</v>
      </c>
      <c r="T49" s="230" t="s">
        <v>140</v>
      </c>
      <c r="U49" s="230">
        <v>7.0000000000000007E-2</v>
      </c>
      <c r="V49" s="230">
        <f>ROUND(E49*U49,2)</f>
        <v>132.30000000000001</v>
      </c>
      <c r="W49" s="230"/>
      <c r="X49" s="230" t="s">
        <v>141</v>
      </c>
      <c r="Y49" s="230" t="s">
        <v>142</v>
      </c>
      <c r="Z49" s="210"/>
      <c r="AA49" s="210"/>
      <c r="AB49" s="210"/>
      <c r="AC49" s="210"/>
      <c r="AD49" s="210"/>
      <c r="AE49" s="210"/>
      <c r="AF49" s="210"/>
      <c r="AG49" s="210" t="s">
        <v>143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49">
        <v>38</v>
      </c>
      <c r="B50" s="250" t="s">
        <v>231</v>
      </c>
      <c r="C50" s="259" t="s">
        <v>232</v>
      </c>
      <c r="D50" s="251" t="s">
        <v>139</v>
      </c>
      <c r="E50" s="252">
        <v>1890</v>
      </c>
      <c r="F50" s="253"/>
      <c r="G50" s="254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2.3000000000000001E-4</v>
      </c>
      <c r="O50" s="229">
        <f>ROUND(E50*N50,2)</f>
        <v>0.43</v>
      </c>
      <c r="P50" s="229">
        <v>0</v>
      </c>
      <c r="Q50" s="229">
        <f>ROUND(E50*P50,2)</f>
        <v>0</v>
      </c>
      <c r="R50" s="230"/>
      <c r="S50" s="230" t="s">
        <v>140</v>
      </c>
      <c r="T50" s="230" t="s">
        <v>140</v>
      </c>
      <c r="U50" s="230">
        <v>0.02</v>
      </c>
      <c r="V50" s="230">
        <f>ROUND(E50*U50,2)</f>
        <v>37.799999999999997</v>
      </c>
      <c r="W50" s="230"/>
      <c r="X50" s="230" t="s">
        <v>141</v>
      </c>
      <c r="Y50" s="230" t="s">
        <v>142</v>
      </c>
      <c r="Z50" s="210"/>
      <c r="AA50" s="210"/>
      <c r="AB50" s="210"/>
      <c r="AC50" s="210"/>
      <c r="AD50" s="210"/>
      <c r="AE50" s="210"/>
      <c r="AF50" s="210"/>
      <c r="AG50" s="210" t="s">
        <v>143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49">
        <v>39</v>
      </c>
      <c r="B51" s="250" t="s">
        <v>233</v>
      </c>
      <c r="C51" s="259" t="s">
        <v>234</v>
      </c>
      <c r="D51" s="251" t="s">
        <v>139</v>
      </c>
      <c r="E51" s="252">
        <v>1320</v>
      </c>
      <c r="F51" s="253"/>
      <c r="G51" s="254">
        <f>ROUND(E51*F51,2)</f>
        <v>0</v>
      </c>
      <c r="H51" s="231"/>
      <c r="I51" s="230">
        <f>ROUND(E51*H51,2)</f>
        <v>0</v>
      </c>
      <c r="J51" s="231"/>
      <c r="K51" s="230">
        <f>ROUND(E51*J51,2)</f>
        <v>0</v>
      </c>
      <c r="L51" s="230">
        <v>21</v>
      </c>
      <c r="M51" s="230">
        <f>G51*(1+L51/100)</f>
        <v>0</v>
      </c>
      <c r="N51" s="229">
        <v>6.0099999999999997E-3</v>
      </c>
      <c r="O51" s="229">
        <f>ROUND(E51*N51,2)</f>
        <v>7.93</v>
      </c>
      <c r="P51" s="229">
        <v>0</v>
      </c>
      <c r="Q51" s="229">
        <f>ROUND(E51*P51,2)</f>
        <v>0</v>
      </c>
      <c r="R51" s="230"/>
      <c r="S51" s="230" t="s">
        <v>235</v>
      </c>
      <c r="T51" s="230" t="s">
        <v>235</v>
      </c>
      <c r="U51" s="230">
        <v>4.0000000000000001E-3</v>
      </c>
      <c r="V51" s="230">
        <f>ROUND(E51*U51,2)</f>
        <v>5.28</v>
      </c>
      <c r="W51" s="230"/>
      <c r="X51" s="230" t="s">
        <v>141</v>
      </c>
      <c r="Y51" s="230" t="s">
        <v>142</v>
      </c>
      <c r="Z51" s="210"/>
      <c r="AA51" s="210"/>
      <c r="AB51" s="210"/>
      <c r="AC51" s="210"/>
      <c r="AD51" s="210"/>
      <c r="AE51" s="210"/>
      <c r="AF51" s="210"/>
      <c r="AG51" s="210" t="s">
        <v>143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49">
        <v>40</v>
      </c>
      <c r="B52" s="250" t="s">
        <v>236</v>
      </c>
      <c r="C52" s="259" t="s">
        <v>237</v>
      </c>
      <c r="D52" s="251" t="s">
        <v>139</v>
      </c>
      <c r="E52" s="252">
        <v>1320</v>
      </c>
      <c r="F52" s="253"/>
      <c r="G52" s="254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5.0000000000000001E-4</v>
      </c>
      <c r="O52" s="229">
        <f>ROUND(E52*N52,2)</f>
        <v>0.66</v>
      </c>
      <c r="P52" s="229">
        <v>0</v>
      </c>
      <c r="Q52" s="229">
        <f>ROUND(E52*P52,2)</f>
        <v>0</v>
      </c>
      <c r="R52" s="230"/>
      <c r="S52" s="230" t="s">
        <v>235</v>
      </c>
      <c r="T52" s="230" t="s">
        <v>235</v>
      </c>
      <c r="U52" s="230">
        <v>2E-3</v>
      </c>
      <c r="V52" s="230">
        <f>ROUND(E52*U52,2)</f>
        <v>2.64</v>
      </c>
      <c r="W52" s="230"/>
      <c r="X52" s="230" t="s">
        <v>141</v>
      </c>
      <c r="Y52" s="230" t="s">
        <v>142</v>
      </c>
      <c r="Z52" s="210"/>
      <c r="AA52" s="210"/>
      <c r="AB52" s="210"/>
      <c r="AC52" s="210"/>
      <c r="AD52" s="210"/>
      <c r="AE52" s="210"/>
      <c r="AF52" s="210"/>
      <c r="AG52" s="210" t="s">
        <v>143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49">
        <v>41</v>
      </c>
      <c r="B53" s="250" t="s">
        <v>238</v>
      </c>
      <c r="C53" s="259" t="s">
        <v>239</v>
      </c>
      <c r="D53" s="251" t="s">
        <v>139</v>
      </c>
      <c r="E53" s="252">
        <v>1320</v>
      </c>
      <c r="F53" s="253"/>
      <c r="G53" s="254">
        <f>ROUND(E53*F53,2)</f>
        <v>0</v>
      </c>
      <c r="H53" s="231"/>
      <c r="I53" s="230">
        <f>ROUND(E53*H53,2)</f>
        <v>0</v>
      </c>
      <c r="J53" s="231"/>
      <c r="K53" s="230">
        <f>ROUND(E53*J53,2)</f>
        <v>0</v>
      </c>
      <c r="L53" s="230">
        <v>21</v>
      </c>
      <c r="M53" s="230">
        <f>G53*(1+L53/100)</f>
        <v>0</v>
      </c>
      <c r="N53" s="229">
        <v>0.12966</v>
      </c>
      <c r="O53" s="229">
        <f>ROUND(E53*N53,2)</f>
        <v>171.15</v>
      </c>
      <c r="P53" s="229">
        <v>0</v>
      </c>
      <c r="Q53" s="229">
        <f>ROUND(E53*P53,2)</f>
        <v>0</v>
      </c>
      <c r="R53" s="230"/>
      <c r="S53" s="230" t="s">
        <v>140</v>
      </c>
      <c r="T53" s="230" t="s">
        <v>140</v>
      </c>
      <c r="U53" s="230">
        <v>0.02</v>
      </c>
      <c r="V53" s="230">
        <f>ROUND(E53*U53,2)</f>
        <v>26.4</v>
      </c>
      <c r="W53" s="230"/>
      <c r="X53" s="230" t="s">
        <v>141</v>
      </c>
      <c r="Y53" s="230" t="s">
        <v>142</v>
      </c>
      <c r="Z53" s="210"/>
      <c r="AA53" s="210"/>
      <c r="AB53" s="210"/>
      <c r="AC53" s="210"/>
      <c r="AD53" s="210"/>
      <c r="AE53" s="210"/>
      <c r="AF53" s="210"/>
      <c r="AG53" s="210" t="s">
        <v>143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ht="33.75" outlineLevel="1" x14ac:dyDescent="0.2">
      <c r="A54" s="243">
        <v>42</v>
      </c>
      <c r="B54" s="244" t="s">
        <v>240</v>
      </c>
      <c r="C54" s="260" t="s">
        <v>241</v>
      </c>
      <c r="D54" s="245" t="s">
        <v>139</v>
      </c>
      <c r="E54" s="246">
        <v>31.5</v>
      </c>
      <c r="F54" s="247"/>
      <c r="G54" s="248">
        <f>ROUND(E54*F54,2)</f>
        <v>0</v>
      </c>
      <c r="H54" s="231"/>
      <c r="I54" s="230">
        <f>ROUND(E54*H54,2)</f>
        <v>0</v>
      </c>
      <c r="J54" s="231"/>
      <c r="K54" s="230">
        <f>ROUND(E54*J54,2)</f>
        <v>0</v>
      </c>
      <c r="L54" s="230">
        <v>21</v>
      </c>
      <c r="M54" s="230">
        <f>G54*(1+L54/100)</f>
        <v>0</v>
      </c>
      <c r="N54" s="229">
        <v>0.46206000000000003</v>
      </c>
      <c r="O54" s="229">
        <f>ROUND(E54*N54,2)</f>
        <v>14.55</v>
      </c>
      <c r="P54" s="229">
        <v>0</v>
      </c>
      <c r="Q54" s="229">
        <f>ROUND(E54*P54,2)</f>
        <v>0</v>
      </c>
      <c r="R54" s="230"/>
      <c r="S54" s="230" t="s">
        <v>140</v>
      </c>
      <c r="T54" s="230" t="s">
        <v>140</v>
      </c>
      <c r="U54" s="230">
        <v>0.25</v>
      </c>
      <c r="V54" s="230">
        <f>ROUND(E54*U54,2)</f>
        <v>7.88</v>
      </c>
      <c r="W54" s="230"/>
      <c r="X54" s="230" t="s">
        <v>141</v>
      </c>
      <c r="Y54" s="230" t="s">
        <v>142</v>
      </c>
      <c r="Z54" s="210"/>
      <c r="AA54" s="210"/>
      <c r="AB54" s="210"/>
      <c r="AC54" s="210"/>
      <c r="AD54" s="210"/>
      <c r="AE54" s="210"/>
      <c r="AF54" s="210"/>
      <c r="AG54" s="210" t="s">
        <v>143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2" x14ac:dyDescent="0.2">
      <c r="A55" s="227"/>
      <c r="B55" s="228"/>
      <c r="C55" s="262" t="s">
        <v>242</v>
      </c>
      <c r="D55" s="232"/>
      <c r="E55" s="233">
        <v>31.5</v>
      </c>
      <c r="F55" s="230"/>
      <c r="G55" s="230"/>
      <c r="H55" s="230"/>
      <c r="I55" s="230"/>
      <c r="J55" s="230"/>
      <c r="K55" s="230"/>
      <c r="L55" s="230"/>
      <c r="M55" s="230"/>
      <c r="N55" s="229"/>
      <c r="O55" s="229"/>
      <c r="P55" s="229"/>
      <c r="Q55" s="229"/>
      <c r="R55" s="230"/>
      <c r="S55" s="230"/>
      <c r="T55" s="230"/>
      <c r="U55" s="230"/>
      <c r="V55" s="230"/>
      <c r="W55" s="230"/>
      <c r="X55" s="230"/>
      <c r="Y55" s="230"/>
      <c r="Z55" s="210"/>
      <c r="AA55" s="210"/>
      <c r="AB55" s="210"/>
      <c r="AC55" s="210"/>
      <c r="AD55" s="210"/>
      <c r="AE55" s="210"/>
      <c r="AF55" s="210"/>
      <c r="AG55" s="210" t="s">
        <v>243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49">
        <v>43</v>
      </c>
      <c r="B56" s="250" t="s">
        <v>244</v>
      </c>
      <c r="C56" s="259" t="s">
        <v>245</v>
      </c>
      <c r="D56" s="251" t="s">
        <v>139</v>
      </c>
      <c r="E56" s="252">
        <v>5.58</v>
      </c>
      <c r="F56" s="253"/>
      <c r="G56" s="254">
        <f>ROUND(E56*F56,2)</f>
        <v>0</v>
      </c>
      <c r="H56" s="231"/>
      <c r="I56" s="230">
        <f>ROUND(E56*H56,2)</f>
        <v>0</v>
      </c>
      <c r="J56" s="231"/>
      <c r="K56" s="230">
        <f>ROUND(E56*J56,2)</f>
        <v>0</v>
      </c>
      <c r="L56" s="230">
        <v>21</v>
      </c>
      <c r="M56" s="230">
        <f>G56*(1+L56/100)</f>
        <v>0</v>
      </c>
      <c r="N56" s="229">
        <v>0.11</v>
      </c>
      <c r="O56" s="229">
        <f>ROUND(E56*N56,2)</f>
        <v>0.61</v>
      </c>
      <c r="P56" s="229">
        <v>0</v>
      </c>
      <c r="Q56" s="229">
        <f>ROUND(E56*P56,2)</f>
        <v>0</v>
      </c>
      <c r="R56" s="230"/>
      <c r="S56" s="230" t="s">
        <v>140</v>
      </c>
      <c r="T56" s="230" t="s">
        <v>140</v>
      </c>
      <c r="U56" s="230">
        <v>1.1399999999999999</v>
      </c>
      <c r="V56" s="230">
        <f>ROUND(E56*U56,2)</f>
        <v>6.36</v>
      </c>
      <c r="W56" s="230"/>
      <c r="X56" s="230" t="s">
        <v>141</v>
      </c>
      <c r="Y56" s="230" t="s">
        <v>142</v>
      </c>
      <c r="Z56" s="210"/>
      <c r="AA56" s="210"/>
      <c r="AB56" s="210"/>
      <c r="AC56" s="210"/>
      <c r="AD56" s="210"/>
      <c r="AE56" s="210"/>
      <c r="AF56" s="210"/>
      <c r="AG56" s="210" t="s">
        <v>143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49">
        <v>44</v>
      </c>
      <c r="B57" s="250" t="s">
        <v>246</v>
      </c>
      <c r="C57" s="259" t="s">
        <v>247</v>
      </c>
      <c r="D57" s="251" t="s">
        <v>139</v>
      </c>
      <c r="E57" s="252">
        <v>5.82</v>
      </c>
      <c r="F57" s="253"/>
      <c r="G57" s="254">
        <f>ROUND(E57*F57,2)</f>
        <v>0</v>
      </c>
      <c r="H57" s="231"/>
      <c r="I57" s="230">
        <f>ROUND(E57*H57,2)</f>
        <v>0</v>
      </c>
      <c r="J57" s="231"/>
      <c r="K57" s="230">
        <f>ROUND(E57*J57,2)</f>
        <v>0</v>
      </c>
      <c r="L57" s="230">
        <v>21</v>
      </c>
      <c r="M57" s="230">
        <f>G57*(1+L57/100)</f>
        <v>0</v>
      </c>
      <c r="N57" s="229">
        <v>0.31387999999999999</v>
      </c>
      <c r="O57" s="229">
        <f>ROUND(E57*N57,2)</f>
        <v>1.83</v>
      </c>
      <c r="P57" s="229">
        <v>0</v>
      </c>
      <c r="Q57" s="229">
        <f>ROUND(E57*P57,2)</f>
        <v>0</v>
      </c>
      <c r="R57" s="230"/>
      <c r="S57" s="230" t="s">
        <v>140</v>
      </c>
      <c r="T57" s="230" t="s">
        <v>140</v>
      </c>
      <c r="U57" s="230">
        <v>1.1399999999999999</v>
      </c>
      <c r="V57" s="230">
        <f>ROUND(E57*U57,2)</f>
        <v>6.63</v>
      </c>
      <c r="W57" s="230"/>
      <c r="X57" s="230" t="s">
        <v>141</v>
      </c>
      <c r="Y57" s="230" t="s">
        <v>142</v>
      </c>
      <c r="Z57" s="210"/>
      <c r="AA57" s="210"/>
      <c r="AB57" s="210"/>
      <c r="AC57" s="210"/>
      <c r="AD57" s="210"/>
      <c r="AE57" s="210"/>
      <c r="AF57" s="210"/>
      <c r="AG57" s="210" t="s">
        <v>143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49">
        <v>45</v>
      </c>
      <c r="B58" s="250" t="s">
        <v>248</v>
      </c>
      <c r="C58" s="259" t="s">
        <v>249</v>
      </c>
      <c r="D58" s="251" t="s">
        <v>139</v>
      </c>
      <c r="E58" s="252">
        <v>495.75</v>
      </c>
      <c r="F58" s="253"/>
      <c r="G58" s="254">
        <f>ROUND(E58*F58,2)</f>
        <v>0</v>
      </c>
      <c r="H58" s="231"/>
      <c r="I58" s="230">
        <f>ROUND(E58*H58,2)</f>
        <v>0</v>
      </c>
      <c r="J58" s="231"/>
      <c r="K58" s="230">
        <f>ROUND(E58*J58,2)</f>
        <v>0</v>
      </c>
      <c r="L58" s="230">
        <v>21</v>
      </c>
      <c r="M58" s="230">
        <f>G58*(1+L58/100)</f>
        <v>0</v>
      </c>
      <c r="N58" s="229">
        <v>7.3899999999999993E-2</v>
      </c>
      <c r="O58" s="229">
        <f>ROUND(E58*N58,2)</f>
        <v>36.64</v>
      </c>
      <c r="P58" s="229">
        <v>0</v>
      </c>
      <c r="Q58" s="229">
        <f>ROUND(E58*P58,2)</f>
        <v>0</v>
      </c>
      <c r="R58" s="230"/>
      <c r="S58" s="230" t="s">
        <v>140</v>
      </c>
      <c r="T58" s="230" t="s">
        <v>140</v>
      </c>
      <c r="U58" s="230">
        <v>0.45</v>
      </c>
      <c r="V58" s="230">
        <f>ROUND(E58*U58,2)</f>
        <v>223.09</v>
      </c>
      <c r="W58" s="230"/>
      <c r="X58" s="230" t="s">
        <v>141</v>
      </c>
      <c r="Y58" s="230" t="s">
        <v>142</v>
      </c>
      <c r="Z58" s="210"/>
      <c r="AA58" s="210"/>
      <c r="AB58" s="210"/>
      <c r="AC58" s="210"/>
      <c r="AD58" s="210"/>
      <c r="AE58" s="210"/>
      <c r="AF58" s="210"/>
      <c r="AG58" s="210" t="s">
        <v>143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49">
        <v>46</v>
      </c>
      <c r="B59" s="250" t="s">
        <v>250</v>
      </c>
      <c r="C59" s="259" t="s">
        <v>251</v>
      </c>
      <c r="D59" s="251" t="s">
        <v>139</v>
      </c>
      <c r="E59" s="252">
        <v>253.3</v>
      </c>
      <c r="F59" s="253"/>
      <c r="G59" s="254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7.3899999999999993E-2</v>
      </c>
      <c r="O59" s="229">
        <f>ROUND(E59*N59,2)</f>
        <v>18.72</v>
      </c>
      <c r="P59" s="229">
        <v>0</v>
      </c>
      <c r="Q59" s="229">
        <f>ROUND(E59*P59,2)</f>
        <v>0</v>
      </c>
      <c r="R59" s="230"/>
      <c r="S59" s="230" t="s">
        <v>140</v>
      </c>
      <c r="T59" s="230" t="s">
        <v>140</v>
      </c>
      <c r="U59" s="230">
        <v>0.48</v>
      </c>
      <c r="V59" s="230">
        <f>ROUND(E59*U59,2)</f>
        <v>121.58</v>
      </c>
      <c r="W59" s="230"/>
      <c r="X59" s="230" t="s">
        <v>141</v>
      </c>
      <c r="Y59" s="230" t="s">
        <v>142</v>
      </c>
      <c r="Z59" s="210"/>
      <c r="AA59" s="210"/>
      <c r="AB59" s="210"/>
      <c r="AC59" s="210"/>
      <c r="AD59" s="210"/>
      <c r="AE59" s="210"/>
      <c r="AF59" s="210"/>
      <c r="AG59" s="210" t="s">
        <v>143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49">
        <v>47</v>
      </c>
      <c r="B60" s="250" t="s">
        <v>252</v>
      </c>
      <c r="C60" s="259" t="s">
        <v>253</v>
      </c>
      <c r="D60" s="251" t="s">
        <v>161</v>
      </c>
      <c r="E60" s="252">
        <v>120</v>
      </c>
      <c r="F60" s="253"/>
      <c r="G60" s="254">
        <f>ROUND(E60*F60,2)</f>
        <v>0</v>
      </c>
      <c r="H60" s="231"/>
      <c r="I60" s="230">
        <f>ROUND(E60*H60,2)</f>
        <v>0</v>
      </c>
      <c r="J60" s="231"/>
      <c r="K60" s="230">
        <f>ROUND(E60*J60,2)</f>
        <v>0</v>
      </c>
      <c r="L60" s="230">
        <v>21</v>
      </c>
      <c r="M60" s="230">
        <f>G60*(1+L60/100)</f>
        <v>0</v>
      </c>
      <c r="N60" s="229">
        <v>3.3E-4</v>
      </c>
      <c r="O60" s="229">
        <f>ROUND(E60*N60,2)</f>
        <v>0.04</v>
      </c>
      <c r="P60" s="229">
        <v>0</v>
      </c>
      <c r="Q60" s="229">
        <f>ROUND(E60*P60,2)</f>
        <v>0</v>
      </c>
      <c r="R60" s="230"/>
      <c r="S60" s="230" t="s">
        <v>140</v>
      </c>
      <c r="T60" s="230" t="s">
        <v>140</v>
      </c>
      <c r="U60" s="230">
        <v>0.41</v>
      </c>
      <c r="V60" s="230">
        <f>ROUND(E60*U60,2)</f>
        <v>49.2</v>
      </c>
      <c r="W60" s="230"/>
      <c r="X60" s="230" t="s">
        <v>141</v>
      </c>
      <c r="Y60" s="230" t="s">
        <v>142</v>
      </c>
      <c r="Z60" s="210"/>
      <c r="AA60" s="210"/>
      <c r="AB60" s="210"/>
      <c r="AC60" s="210"/>
      <c r="AD60" s="210"/>
      <c r="AE60" s="210"/>
      <c r="AF60" s="210"/>
      <c r="AG60" s="210" t="s">
        <v>143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49">
        <v>48</v>
      </c>
      <c r="B61" s="250" t="s">
        <v>254</v>
      </c>
      <c r="C61" s="259" t="s">
        <v>255</v>
      </c>
      <c r="D61" s="251" t="s">
        <v>161</v>
      </c>
      <c r="E61" s="252">
        <v>100</v>
      </c>
      <c r="F61" s="253"/>
      <c r="G61" s="254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3.6000000000000002E-4</v>
      </c>
      <c r="O61" s="229">
        <f>ROUND(E61*N61,2)</f>
        <v>0.04</v>
      </c>
      <c r="P61" s="229">
        <v>0</v>
      </c>
      <c r="Q61" s="229">
        <f>ROUND(E61*P61,2)</f>
        <v>0</v>
      </c>
      <c r="R61" s="230"/>
      <c r="S61" s="230" t="s">
        <v>140</v>
      </c>
      <c r="T61" s="230" t="s">
        <v>140</v>
      </c>
      <c r="U61" s="230">
        <v>0.43</v>
      </c>
      <c r="V61" s="230">
        <f>ROUND(E61*U61,2)</f>
        <v>43</v>
      </c>
      <c r="W61" s="230"/>
      <c r="X61" s="230" t="s">
        <v>141</v>
      </c>
      <c r="Y61" s="230" t="s">
        <v>142</v>
      </c>
      <c r="Z61" s="210"/>
      <c r="AA61" s="210"/>
      <c r="AB61" s="210"/>
      <c r="AC61" s="210"/>
      <c r="AD61" s="210"/>
      <c r="AE61" s="210"/>
      <c r="AF61" s="210"/>
      <c r="AG61" s="210" t="s">
        <v>143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49">
        <v>49</v>
      </c>
      <c r="B62" s="250" t="s">
        <v>256</v>
      </c>
      <c r="C62" s="259" t="s">
        <v>257</v>
      </c>
      <c r="D62" s="251" t="s">
        <v>139</v>
      </c>
      <c r="E62" s="252">
        <v>5</v>
      </c>
      <c r="F62" s="253"/>
      <c r="G62" s="254">
        <f>ROUND(E62*F62,2)</f>
        <v>0</v>
      </c>
      <c r="H62" s="231"/>
      <c r="I62" s="230">
        <f>ROUND(E62*H62,2)</f>
        <v>0</v>
      </c>
      <c r="J62" s="231"/>
      <c r="K62" s="230">
        <f>ROUND(E62*J62,2)</f>
        <v>0</v>
      </c>
      <c r="L62" s="230">
        <v>21</v>
      </c>
      <c r="M62" s="230">
        <f>G62*(1+L62/100)</f>
        <v>0</v>
      </c>
      <c r="N62" s="229">
        <v>7.3899999999999993E-2</v>
      </c>
      <c r="O62" s="229">
        <f>ROUND(E62*N62,2)</f>
        <v>0.37</v>
      </c>
      <c r="P62" s="229">
        <v>0</v>
      </c>
      <c r="Q62" s="229">
        <f>ROUND(E62*P62,2)</f>
        <v>0</v>
      </c>
      <c r="R62" s="230"/>
      <c r="S62" s="230" t="s">
        <v>140</v>
      </c>
      <c r="T62" s="230" t="s">
        <v>140</v>
      </c>
      <c r="U62" s="230">
        <v>0.5</v>
      </c>
      <c r="V62" s="230">
        <f>ROUND(E62*U62,2)</f>
        <v>2.5</v>
      </c>
      <c r="W62" s="230"/>
      <c r="X62" s="230" t="s">
        <v>141</v>
      </c>
      <c r="Y62" s="230" t="s">
        <v>142</v>
      </c>
      <c r="Z62" s="210"/>
      <c r="AA62" s="210"/>
      <c r="AB62" s="210"/>
      <c r="AC62" s="210"/>
      <c r="AD62" s="210"/>
      <c r="AE62" s="210"/>
      <c r="AF62" s="210"/>
      <c r="AG62" s="210" t="s">
        <v>143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49">
        <v>50</v>
      </c>
      <c r="B63" s="250" t="s">
        <v>258</v>
      </c>
      <c r="C63" s="259" t="s">
        <v>259</v>
      </c>
      <c r="D63" s="251" t="s">
        <v>139</v>
      </c>
      <c r="E63" s="252">
        <v>8.34</v>
      </c>
      <c r="F63" s="253"/>
      <c r="G63" s="254">
        <f>ROUND(E63*F63,2)</f>
        <v>0</v>
      </c>
      <c r="H63" s="231"/>
      <c r="I63" s="230">
        <f>ROUND(E63*H63,2)</f>
        <v>0</v>
      </c>
      <c r="J63" s="231"/>
      <c r="K63" s="230">
        <f>ROUND(E63*J63,2)</f>
        <v>0</v>
      </c>
      <c r="L63" s="230">
        <v>21</v>
      </c>
      <c r="M63" s="230">
        <f>G63*(1+L63/100)</f>
        <v>0</v>
      </c>
      <c r="N63" s="229">
        <v>7.3899999999999993E-2</v>
      </c>
      <c r="O63" s="229">
        <f>ROUND(E63*N63,2)</f>
        <v>0.62</v>
      </c>
      <c r="P63" s="229">
        <v>0</v>
      </c>
      <c r="Q63" s="229">
        <f>ROUND(E63*P63,2)</f>
        <v>0</v>
      </c>
      <c r="R63" s="230"/>
      <c r="S63" s="230" t="s">
        <v>140</v>
      </c>
      <c r="T63" s="230" t="s">
        <v>140</v>
      </c>
      <c r="U63" s="230">
        <v>0.56000000000000005</v>
      </c>
      <c r="V63" s="230">
        <f>ROUND(E63*U63,2)</f>
        <v>4.67</v>
      </c>
      <c r="W63" s="230"/>
      <c r="X63" s="230" t="s">
        <v>141</v>
      </c>
      <c r="Y63" s="230" t="s">
        <v>142</v>
      </c>
      <c r="Z63" s="210"/>
      <c r="AA63" s="210"/>
      <c r="AB63" s="210"/>
      <c r="AC63" s="210"/>
      <c r="AD63" s="210"/>
      <c r="AE63" s="210"/>
      <c r="AF63" s="210"/>
      <c r="AG63" s="210" t="s">
        <v>143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49">
        <v>51</v>
      </c>
      <c r="B64" s="250" t="s">
        <v>260</v>
      </c>
      <c r="C64" s="259" t="s">
        <v>261</v>
      </c>
      <c r="D64" s="251" t="s">
        <v>161</v>
      </c>
      <c r="E64" s="252">
        <v>16</v>
      </c>
      <c r="F64" s="253"/>
      <c r="G64" s="254">
        <f>ROUND(E64*F64,2)</f>
        <v>0</v>
      </c>
      <c r="H64" s="231"/>
      <c r="I64" s="230">
        <f>ROUND(E64*H64,2)</f>
        <v>0</v>
      </c>
      <c r="J64" s="231"/>
      <c r="K64" s="230">
        <f>ROUND(E64*J64,2)</f>
        <v>0</v>
      </c>
      <c r="L64" s="230">
        <v>21</v>
      </c>
      <c r="M64" s="230">
        <f>G64*(1+L64/100)</f>
        <v>0</v>
      </c>
      <c r="N64" s="229">
        <v>3.5999999999999999E-3</v>
      </c>
      <c r="O64" s="229">
        <f>ROUND(E64*N64,2)</f>
        <v>0.06</v>
      </c>
      <c r="P64" s="229">
        <v>0</v>
      </c>
      <c r="Q64" s="229">
        <f>ROUND(E64*P64,2)</f>
        <v>0</v>
      </c>
      <c r="R64" s="230"/>
      <c r="S64" s="230" t="s">
        <v>140</v>
      </c>
      <c r="T64" s="230" t="s">
        <v>140</v>
      </c>
      <c r="U64" s="230">
        <v>0.05</v>
      </c>
      <c r="V64" s="230">
        <f>ROUND(E64*U64,2)</f>
        <v>0.8</v>
      </c>
      <c r="W64" s="230"/>
      <c r="X64" s="230" t="s">
        <v>141</v>
      </c>
      <c r="Y64" s="230" t="s">
        <v>142</v>
      </c>
      <c r="Z64" s="210"/>
      <c r="AA64" s="210"/>
      <c r="AB64" s="210"/>
      <c r="AC64" s="210"/>
      <c r="AD64" s="210"/>
      <c r="AE64" s="210"/>
      <c r="AF64" s="210"/>
      <c r="AG64" s="210" t="s">
        <v>143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49">
        <v>52</v>
      </c>
      <c r="B65" s="250" t="s">
        <v>262</v>
      </c>
      <c r="C65" s="259" t="s">
        <v>263</v>
      </c>
      <c r="D65" s="251" t="s">
        <v>139</v>
      </c>
      <c r="E65" s="252">
        <v>2678.7</v>
      </c>
      <c r="F65" s="253"/>
      <c r="G65" s="254">
        <f>ROUND(E65*F65,2)</f>
        <v>0</v>
      </c>
      <c r="H65" s="231"/>
      <c r="I65" s="230">
        <f>ROUND(E65*H65,2)</f>
        <v>0</v>
      </c>
      <c r="J65" s="231"/>
      <c r="K65" s="230">
        <f>ROUND(E65*J65,2)</f>
        <v>0</v>
      </c>
      <c r="L65" s="230">
        <v>21</v>
      </c>
      <c r="M65" s="230">
        <f>G65*(1+L65/100)</f>
        <v>0</v>
      </c>
      <c r="N65" s="229">
        <v>0</v>
      </c>
      <c r="O65" s="229">
        <f>ROUND(E65*N65,2)</f>
        <v>0</v>
      </c>
      <c r="P65" s="229">
        <v>0</v>
      </c>
      <c r="Q65" s="229">
        <f>ROUND(E65*P65,2)</f>
        <v>0</v>
      </c>
      <c r="R65" s="230"/>
      <c r="S65" s="230" t="s">
        <v>215</v>
      </c>
      <c r="T65" s="230" t="s">
        <v>216</v>
      </c>
      <c r="U65" s="230">
        <v>0.15</v>
      </c>
      <c r="V65" s="230">
        <f>ROUND(E65*U65,2)</f>
        <v>401.81</v>
      </c>
      <c r="W65" s="230"/>
      <c r="X65" s="230" t="s">
        <v>141</v>
      </c>
      <c r="Y65" s="230" t="s">
        <v>142</v>
      </c>
      <c r="Z65" s="210"/>
      <c r="AA65" s="210"/>
      <c r="AB65" s="210"/>
      <c r="AC65" s="210"/>
      <c r="AD65" s="210"/>
      <c r="AE65" s="210"/>
      <c r="AF65" s="210"/>
      <c r="AG65" s="210" t="s">
        <v>143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ht="22.5" outlineLevel="1" x14ac:dyDescent="0.2">
      <c r="A66" s="249">
        <v>53</v>
      </c>
      <c r="B66" s="250" t="s">
        <v>264</v>
      </c>
      <c r="C66" s="259" t="s">
        <v>265</v>
      </c>
      <c r="D66" s="251" t="s">
        <v>139</v>
      </c>
      <c r="E66" s="252">
        <v>1890</v>
      </c>
      <c r="F66" s="253"/>
      <c r="G66" s="254">
        <f>ROUND(E66*F66,2)</f>
        <v>0</v>
      </c>
      <c r="H66" s="231"/>
      <c r="I66" s="230">
        <f>ROUND(E66*H66,2)</f>
        <v>0</v>
      </c>
      <c r="J66" s="231"/>
      <c r="K66" s="230">
        <f>ROUND(E66*J66,2)</f>
        <v>0</v>
      </c>
      <c r="L66" s="230">
        <v>21</v>
      </c>
      <c r="M66" s="230">
        <f>G66*(1+L66/100)</f>
        <v>0</v>
      </c>
      <c r="N66" s="229">
        <v>0.441</v>
      </c>
      <c r="O66" s="229">
        <f>ROUND(E66*N66,2)</f>
        <v>833.49</v>
      </c>
      <c r="P66" s="229">
        <v>0</v>
      </c>
      <c r="Q66" s="229">
        <f>ROUND(E66*P66,2)</f>
        <v>0</v>
      </c>
      <c r="R66" s="230"/>
      <c r="S66" s="230" t="s">
        <v>215</v>
      </c>
      <c r="T66" s="230" t="s">
        <v>216</v>
      </c>
      <c r="U66" s="230">
        <v>0.03</v>
      </c>
      <c r="V66" s="230">
        <f>ROUND(E66*U66,2)</f>
        <v>56.7</v>
      </c>
      <c r="W66" s="230"/>
      <c r="X66" s="230" t="s">
        <v>141</v>
      </c>
      <c r="Y66" s="230" t="s">
        <v>142</v>
      </c>
      <c r="Z66" s="210"/>
      <c r="AA66" s="210"/>
      <c r="AB66" s="210"/>
      <c r="AC66" s="210"/>
      <c r="AD66" s="210"/>
      <c r="AE66" s="210"/>
      <c r="AF66" s="210"/>
      <c r="AG66" s="210" t="s">
        <v>143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9">
        <v>54</v>
      </c>
      <c r="B67" s="250" t="s">
        <v>266</v>
      </c>
      <c r="C67" s="259" t="s">
        <v>267</v>
      </c>
      <c r="D67" s="251" t="s">
        <v>139</v>
      </c>
      <c r="E67" s="252">
        <v>281.7</v>
      </c>
      <c r="F67" s="253"/>
      <c r="G67" s="254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3.15E-2</v>
      </c>
      <c r="O67" s="229">
        <f>ROUND(E67*N67,2)</f>
        <v>8.8699999999999992</v>
      </c>
      <c r="P67" s="229">
        <v>0</v>
      </c>
      <c r="Q67" s="229">
        <f>ROUND(E67*P67,2)</f>
        <v>0</v>
      </c>
      <c r="R67" s="230"/>
      <c r="S67" s="230" t="s">
        <v>215</v>
      </c>
      <c r="T67" s="230" t="s">
        <v>216</v>
      </c>
      <c r="U67" s="230">
        <v>0.52</v>
      </c>
      <c r="V67" s="230">
        <f>ROUND(E67*U67,2)</f>
        <v>146.47999999999999</v>
      </c>
      <c r="W67" s="230"/>
      <c r="X67" s="230" t="s">
        <v>141</v>
      </c>
      <c r="Y67" s="230" t="s">
        <v>142</v>
      </c>
      <c r="Z67" s="210"/>
      <c r="AA67" s="210"/>
      <c r="AB67" s="210"/>
      <c r="AC67" s="210"/>
      <c r="AD67" s="210"/>
      <c r="AE67" s="210"/>
      <c r="AF67" s="210"/>
      <c r="AG67" s="210" t="s">
        <v>143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49">
        <v>55</v>
      </c>
      <c r="B68" s="250" t="s">
        <v>268</v>
      </c>
      <c r="C68" s="259" t="s">
        <v>269</v>
      </c>
      <c r="D68" s="251" t="s">
        <v>139</v>
      </c>
      <c r="E68" s="252">
        <v>749.05</v>
      </c>
      <c r="F68" s="253"/>
      <c r="G68" s="254">
        <f>ROUND(E68*F68,2)</f>
        <v>0</v>
      </c>
      <c r="H68" s="231"/>
      <c r="I68" s="230">
        <f>ROUND(E68*H68,2)</f>
        <v>0</v>
      </c>
      <c r="J68" s="231"/>
      <c r="K68" s="230">
        <f>ROUND(E68*J68,2)</f>
        <v>0</v>
      </c>
      <c r="L68" s="230">
        <v>21</v>
      </c>
      <c r="M68" s="230">
        <f>G68*(1+L68/100)</f>
        <v>0</v>
      </c>
      <c r="N68" s="229">
        <v>0.10353999999999999</v>
      </c>
      <c r="O68" s="229">
        <f>ROUND(E68*N68,2)</f>
        <v>77.56</v>
      </c>
      <c r="P68" s="229">
        <v>0</v>
      </c>
      <c r="Q68" s="229">
        <f>ROUND(E68*P68,2)</f>
        <v>0</v>
      </c>
      <c r="R68" s="230"/>
      <c r="S68" s="230" t="s">
        <v>215</v>
      </c>
      <c r="T68" s="230" t="s">
        <v>216</v>
      </c>
      <c r="U68" s="230">
        <v>0.12</v>
      </c>
      <c r="V68" s="230">
        <f>ROUND(E68*U68,2)</f>
        <v>89.89</v>
      </c>
      <c r="W68" s="230"/>
      <c r="X68" s="230" t="s">
        <v>141</v>
      </c>
      <c r="Y68" s="230" t="s">
        <v>142</v>
      </c>
      <c r="Z68" s="210"/>
      <c r="AA68" s="210"/>
      <c r="AB68" s="210"/>
      <c r="AC68" s="210"/>
      <c r="AD68" s="210"/>
      <c r="AE68" s="210"/>
      <c r="AF68" s="210"/>
      <c r="AG68" s="210" t="s">
        <v>143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ht="22.5" outlineLevel="1" x14ac:dyDescent="0.2">
      <c r="A69" s="249">
        <v>56</v>
      </c>
      <c r="B69" s="250" t="s">
        <v>270</v>
      </c>
      <c r="C69" s="259" t="s">
        <v>271</v>
      </c>
      <c r="D69" s="251" t="s">
        <v>272</v>
      </c>
      <c r="E69" s="252">
        <v>4.7880000000000003</v>
      </c>
      <c r="F69" s="253"/>
      <c r="G69" s="254">
        <f>ROUND(E69*F69,2)</f>
        <v>0</v>
      </c>
      <c r="H69" s="231"/>
      <c r="I69" s="230">
        <f>ROUND(E69*H69,2)</f>
        <v>0</v>
      </c>
      <c r="J69" s="231"/>
      <c r="K69" s="230">
        <f>ROUND(E69*J69,2)</f>
        <v>0</v>
      </c>
      <c r="L69" s="230">
        <v>21</v>
      </c>
      <c r="M69" s="230">
        <f>G69*(1+L69/100)</f>
        <v>0</v>
      </c>
      <c r="N69" s="229">
        <v>1</v>
      </c>
      <c r="O69" s="229">
        <f>ROUND(E69*N69,2)</f>
        <v>4.79</v>
      </c>
      <c r="P69" s="229">
        <v>0</v>
      </c>
      <c r="Q69" s="229">
        <f>ROUND(E69*P69,2)</f>
        <v>0</v>
      </c>
      <c r="R69" s="230" t="s">
        <v>201</v>
      </c>
      <c r="S69" s="230" t="s">
        <v>140</v>
      </c>
      <c r="T69" s="230" t="s">
        <v>140</v>
      </c>
      <c r="U69" s="230">
        <v>0</v>
      </c>
      <c r="V69" s="230">
        <f>ROUND(E69*U69,2)</f>
        <v>0</v>
      </c>
      <c r="W69" s="230"/>
      <c r="X69" s="230" t="s">
        <v>202</v>
      </c>
      <c r="Y69" s="230" t="s">
        <v>142</v>
      </c>
      <c r="Z69" s="210"/>
      <c r="AA69" s="210"/>
      <c r="AB69" s="210"/>
      <c r="AC69" s="210"/>
      <c r="AD69" s="210"/>
      <c r="AE69" s="210"/>
      <c r="AF69" s="210"/>
      <c r="AG69" s="210" t="s">
        <v>203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49">
        <v>57</v>
      </c>
      <c r="B70" s="250" t="s">
        <v>273</v>
      </c>
      <c r="C70" s="259" t="s">
        <v>274</v>
      </c>
      <c r="D70" s="251" t="s">
        <v>139</v>
      </c>
      <c r="E70" s="252">
        <v>520.53750000000002</v>
      </c>
      <c r="F70" s="253"/>
      <c r="G70" s="254">
        <f>ROUND(E70*F70,2)</f>
        <v>0</v>
      </c>
      <c r="H70" s="231"/>
      <c r="I70" s="230">
        <f>ROUND(E70*H70,2)</f>
        <v>0</v>
      </c>
      <c r="J70" s="231"/>
      <c r="K70" s="230">
        <f>ROUND(E70*J70,2)</f>
        <v>0</v>
      </c>
      <c r="L70" s="230">
        <v>21</v>
      </c>
      <c r="M70" s="230">
        <f>G70*(1+L70/100)</f>
        <v>0</v>
      </c>
      <c r="N70" s="229">
        <v>0.12959999999999999</v>
      </c>
      <c r="O70" s="229">
        <f>ROUND(E70*N70,2)</f>
        <v>67.459999999999994</v>
      </c>
      <c r="P70" s="229">
        <v>0</v>
      </c>
      <c r="Q70" s="229">
        <f>ROUND(E70*P70,2)</f>
        <v>0</v>
      </c>
      <c r="R70" s="230" t="s">
        <v>201</v>
      </c>
      <c r="S70" s="230" t="s">
        <v>140</v>
      </c>
      <c r="T70" s="230" t="s">
        <v>140</v>
      </c>
      <c r="U70" s="230">
        <v>0</v>
      </c>
      <c r="V70" s="230">
        <f>ROUND(E70*U70,2)</f>
        <v>0</v>
      </c>
      <c r="W70" s="230"/>
      <c r="X70" s="230" t="s">
        <v>202</v>
      </c>
      <c r="Y70" s="230" t="s">
        <v>142</v>
      </c>
      <c r="Z70" s="210"/>
      <c r="AA70" s="210"/>
      <c r="AB70" s="210"/>
      <c r="AC70" s="210"/>
      <c r="AD70" s="210"/>
      <c r="AE70" s="210"/>
      <c r="AF70" s="210"/>
      <c r="AG70" s="210" t="s">
        <v>203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49">
        <v>58</v>
      </c>
      <c r="B71" s="250" t="s">
        <v>275</v>
      </c>
      <c r="C71" s="259" t="s">
        <v>276</v>
      </c>
      <c r="D71" s="251" t="s">
        <v>139</v>
      </c>
      <c r="E71" s="252">
        <v>265.96499999999997</v>
      </c>
      <c r="F71" s="253"/>
      <c r="G71" s="254">
        <f>ROUND(E71*F71,2)</f>
        <v>0</v>
      </c>
      <c r="H71" s="231"/>
      <c r="I71" s="230">
        <f>ROUND(E71*H71,2)</f>
        <v>0</v>
      </c>
      <c r="J71" s="231"/>
      <c r="K71" s="230">
        <f>ROUND(E71*J71,2)</f>
        <v>0</v>
      </c>
      <c r="L71" s="230">
        <v>21</v>
      </c>
      <c r="M71" s="230">
        <f>G71*(1+L71/100)</f>
        <v>0</v>
      </c>
      <c r="N71" s="229">
        <v>0.17280000000000001</v>
      </c>
      <c r="O71" s="229">
        <f>ROUND(E71*N71,2)</f>
        <v>45.96</v>
      </c>
      <c r="P71" s="229">
        <v>0</v>
      </c>
      <c r="Q71" s="229">
        <f>ROUND(E71*P71,2)</f>
        <v>0</v>
      </c>
      <c r="R71" s="230" t="s">
        <v>201</v>
      </c>
      <c r="S71" s="230" t="s">
        <v>140</v>
      </c>
      <c r="T71" s="230" t="s">
        <v>140</v>
      </c>
      <c r="U71" s="230">
        <v>0</v>
      </c>
      <c r="V71" s="230">
        <f>ROUND(E71*U71,2)</f>
        <v>0</v>
      </c>
      <c r="W71" s="230"/>
      <c r="X71" s="230" t="s">
        <v>202</v>
      </c>
      <c r="Y71" s="230" t="s">
        <v>142</v>
      </c>
      <c r="Z71" s="210"/>
      <c r="AA71" s="210"/>
      <c r="AB71" s="210"/>
      <c r="AC71" s="210"/>
      <c r="AD71" s="210"/>
      <c r="AE71" s="210"/>
      <c r="AF71" s="210"/>
      <c r="AG71" s="210" t="s">
        <v>203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ht="22.5" outlineLevel="1" x14ac:dyDescent="0.2">
      <c r="A72" s="249">
        <v>59</v>
      </c>
      <c r="B72" s="250" t="s">
        <v>277</v>
      </c>
      <c r="C72" s="259" t="s">
        <v>278</v>
      </c>
      <c r="D72" s="251" t="s">
        <v>139</v>
      </c>
      <c r="E72" s="252">
        <v>295.78500000000003</v>
      </c>
      <c r="F72" s="253"/>
      <c r="G72" s="254">
        <f>ROUND(E72*F72,2)</f>
        <v>0</v>
      </c>
      <c r="H72" s="231"/>
      <c r="I72" s="230">
        <f>ROUND(E72*H72,2)</f>
        <v>0</v>
      </c>
      <c r="J72" s="231"/>
      <c r="K72" s="230">
        <f>ROUND(E72*J72,2)</f>
        <v>0</v>
      </c>
      <c r="L72" s="230">
        <v>21</v>
      </c>
      <c r="M72" s="230">
        <f>G72*(1+L72/100)</f>
        <v>0</v>
      </c>
      <c r="N72" s="229">
        <v>0.14479</v>
      </c>
      <c r="O72" s="229">
        <f>ROUND(E72*N72,2)</f>
        <v>42.83</v>
      </c>
      <c r="P72" s="229">
        <v>0</v>
      </c>
      <c r="Q72" s="229">
        <f>ROUND(E72*P72,2)</f>
        <v>0</v>
      </c>
      <c r="R72" s="230" t="s">
        <v>201</v>
      </c>
      <c r="S72" s="230" t="s">
        <v>140</v>
      </c>
      <c r="T72" s="230" t="s">
        <v>140</v>
      </c>
      <c r="U72" s="230">
        <v>0</v>
      </c>
      <c r="V72" s="230">
        <f>ROUND(E72*U72,2)</f>
        <v>0</v>
      </c>
      <c r="W72" s="230"/>
      <c r="X72" s="230" t="s">
        <v>202</v>
      </c>
      <c r="Y72" s="230" t="s">
        <v>142</v>
      </c>
      <c r="Z72" s="210"/>
      <c r="AA72" s="210"/>
      <c r="AB72" s="210"/>
      <c r="AC72" s="210"/>
      <c r="AD72" s="210"/>
      <c r="AE72" s="210"/>
      <c r="AF72" s="210"/>
      <c r="AG72" s="210" t="s">
        <v>203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49">
        <v>60</v>
      </c>
      <c r="B73" s="250" t="s">
        <v>279</v>
      </c>
      <c r="C73" s="259" t="s">
        <v>280</v>
      </c>
      <c r="D73" s="251" t="s">
        <v>139</v>
      </c>
      <c r="E73" s="252">
        <v>9.1739999999999995</v>
      </c>
      <c r="F73" s="253"/>
      <c r="G73" s="254">
        <f>ROUND(E73*F73,2)</f>
        <v>0</v>
      </c>
      <c r="H73" s="231"/>
      <c r="I73" s="230">
        <f>ROUND(E73*H73,2)</f>
        <v>0</v>
      </c>
      <c r="J73" s="231"/>
      <c r="K73" s="230">
        <f>ROUND(E73*J73,2)</f>
        <v>0</v>
      </c>
      <c r="L73" s="230">
        <v>21</v>
      </c>
      <c r="M73" s="230">
        <f>G73*(1+L73/100)</f>
        <v>0</v>
      </c>
      <c r="N73" s="229">
        <v>0.17599999999999999</v>
      </c>
      <c r="O73" s="229">
        <f>ROUND(E73*N73,2)</f>
        <v>1.61</v>
      </c>
      <c r="P73" s="229">
        <v>0</v>
      </c>
      <c r="Q73" s="229">
        <f>ROUND(E73*P73,2)</f>
        <v>0</v>
      </c>
      <c r="R73" s="230" t="s">
        <v>201</v>
      </c>
      <c r="S73" s="230" t="s">
        <v>140</v>
      </c>
      <c r="T73" s="230" t="s">
        <v>140</v>
      </c>
      <c r="U73" s="230">
        <v>0</v>
      </c>
      <c r="V73" s="230">
        <f>ROUND(E73*U73,2)</f>
        <v>0</v>
      </c>
      <c r="W73" s="230"/>
      <c r="X73" s="230" t="s">
        <v>202</v>
      </c>
      <c r="Y73" s="230" t="s">
        <v>142</v>
      </c>
      <c r="Z73" s="210"/>
      <c r="AA73" s="210"/>
      <c r="AB73" s="210"/>
      <c r="AC73" s="210"/>
      <c r="AD73" s="210"/>
      <c r="AE73" s="210"/>
      <c r="AF73" s="210"/>
      <c r="AG73" s="210" t="s">
        <v>203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49">
        <v>61</v>
      </c>
      <c r="B74" s="250" t="s">
        <v>281</v>
      </c>
      <c r="C74" s="259" t="s">
        <v>282</v>
      </c>
      <c r="D74" s="251" t="s">
        <v>139</v>
      </c>
      <c r="E74" s="252">
        <v>5.5</v>
      </c>
      <c r="F74" s="253"/>
      <c r="G74" s="254">
        <f>ROUND(E74*F74,2)</f>
        <v>0</v>
      </c>
      <c r="H74" s="231"/>
      <c r="I74" s="230">
        <f>ROUND(E74*H74,2)</f>
        <v>0</v>
      </c>
      <c r="J74" s="231"/>
      <c r="K74" s="230">
        <f>ROUND(E74*J74,2)</f>
        <v>0</v>
      </c>
      <c r="L74" s="230">
        <v>21</v>
      </c>
      <c r="M74" s="230">
        <f>G74*(1+L74/100)</f>
        <v>0</v>
      </c>
      <c r="N74" s="229">
        <v>0.13100000000000001</v>
      </c>
      <c r="O74" s="229">
        <f>ROUND(E74*N74,2)</f>
        <v>0.72</v>
      </c>
      <c r="P74" s="229">
        <v>0</v>
      </c>
      <c r="Q74" s="229">
        <f>ROUND(E74*P74,2)</f>
        <v>0</v>
      </c>
      <c r="R74" s="230" t="s">
        <v>201</v>
      </c>
      <c r="S74" s="230" t="s">
        <v>140</v>
      </c>
      <c r="T74" s="230" t="s">
        <v>140</v>
      </c>
      <c r="U74" s="230">
        <v>0</v>
      </c>
      <c r="V74" s="230">
        <f>ROUND(E74*U74,2)</f>
        <v>0</v>
      </c>
      <c r="W74" s="230"/>
      <c r="X74" s="230" t="s">
        <v>202</v>
      </c>
      <c r="Y74" s="230" t="s">
        <v>142</v>
      </c>
      <c r="Z74" s="210"/>
      <c r="AA74" s="210"/>
      <c r="AB74" s="210"/>
      <c r="AC74" s="210"/>
      <c r="AD74" s="210"/>
      <c r="AE74" s="210"/>
      <c r="AF74" s="210"/>
      <c r="AG74" s="210" t="s">
        <v>203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49">
        <v>62</v>
      </c>
      <c r="B75" s="250" t="s">
        <v>283</v>
      </c>
      <c r="C75" s="259" t="s">
        <v>284</v>
      </c>
      <c r="D75" s="251" t="s">
        <v>139</v>
      </c>
      <c r="E75" s="252">
        <v>1984.5</v>
      </c>
      <c r="F75" s="253"/>
      <c r="G75" s="254">
        <f>ROUND(E75*F75,2)</f>
        <v>0</v>
      </c>
      <c r="H75" s="231"/>
      <c r="I75" s="230">
        <f>ROUND(E75*H75,2)</f>
        <v>0</v>
      </c>
      <c r="J75" s="231"/>
      <c r="K75" s="230">
        <f>ROUND(E75*J75,2)</f>
        <v>0</v>
      </c>
      <c r="L75" s="230">
        <v>21</v>
      </c>
      <c r="M75" s="230">
        <f>G75*(1+L75/100)</f>
        <v>0</v>
      </c>
      <c r="N75" s="229">
        <v>5.0000000000000001E-4</v>
      </c>
      <c r="O75" s="229">
        <f>ROUND(E75*N75,2)</f>
        <v>0.99</v>
      </c>
      <c r="P75" s="229">
        <v>0</v>
      </c>
      <c r="Q75" s="229">
        <f>ROUND(E75*P75,2)</f>
        <v>0</v>
      </c>
      <c r="R75" s="230" t="s">
        <v>201</v>
      </c>
      <c r="S75" s="230" t="s">
        <v>140</v>
      </c>
      <c r="T75" s="230" t="s">
        <v>140</v>
      </c>
      <c r="U75" s="230">
        <v>0</v>
      </c>
      <c r="V75" s="230">
        <f>ROUND(E75*U75,2)</f>
        <v>0</v>
      </c>
      <c r="W75" s="230"/>
      <c r="X75" s="230" t="s">
        <v>202</v>
      </c>
      <c r="Y75" s="230" t="s">
        <v>142</v>
      </c>
      <c r="Z75" s="210"/>
      <c r="AA75" s="210"/>
      <c r="AB75" s="210"/>
      <c r="AC75" s="210"/>
      <c r="AD75" s="210"/>
      <c r="AE75" s="210"/>
      <c r="AF75" s="210"/>
      <c r="AG75" s="210" t="s">
        <v>203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x14ac:dyDescent="0.2">
      <c r="A76" s="236" t="s">
        <v>135</v>
      </c>
      <c r="B76" s="237" t="s">
        <v>84</v>
      </c>
      <c r="C76" s="258" t="s">
        <v>85</v>
      </c>
      <c r="D76" s="238"/>
      <c r="E76" s="239"/>
      <c r="F76" s="240"/>
      <c r="G76" s="241">
        <f>SUMIF(AG77:AG102,"&lt;&gt;NOR",G77:G102)</f>
        <v>0</v>
      </c>
      <c r="H76" s="235"/>
      <c r="I76" s="235">
        <f>SUM(I77:I102)</f>
        <v>0</v>
      </c>
      <c r="J76" s="235"/>
      <c r="K76" s="235">
        <f>SUM(K77:K102)</f>
        <v>0</v>
      </c>
      <c r="L76" s="235"/>
      <c r="M76" s="235">
        <f>SUM(M77:M102)</f>
        <v>0</v>
      </c>
      <c r="N76" s="234"/>
      <c r="O76" s="234">
        <f>SUM(O77:O102)</f>
        <v>413.11000000000007</v>
      </c>
      <c r="P76" s="234"/>
      <c r="Q76" s="234">
        <f>SUM(Q77:Q102)</f>
        <v>0</v>
      </c>
      <c r="R76" s="235"/>
      <c r="S76" s="235"/>
      <c r="T76" s="235"/>
      <c r="U76" s="235"/>
      <c r="V76" s="235">
        <f>SUM(V77:V102)</f>
        <v>613.92000000000007</v>
      </c>
      <c r="W76" s="235"/>
      <c r="X76" s="235"/>
      <c r="Y76" s="235"/>
      <c r="AG76" t="s">
        <v>136</v>
      </c>
    </row>
    <row r="77" spans="1:60" outlineLevel="1" x14ac:dyDescent="0.2">
      <c r="A77" s="249">
        <v>63</v>
      </c>
      <c r="B77" s="250" t="s">
        <v>285</v>
      </c>
      <c r="C77" s="259" t="s">
        <v>286</v>
      </c>
      <c r="D77" s="251" t="s">
        <v>164</v>
      </c>
      <c r="E77" s="252">
        <v>4.6574999999999998</v>
      </c>
      <c r="F77" s="253"/>
      <c r="G77" s="254">
        <f>ROUND(E77*F77,2)</f>
        <v>0</v>
      </c>
      <c r="H77" s="231"/>
      <c r="I77" s="230">
        <f>ROUND(E77*H77,2)</f>
        <v>0</v>
      </c>
      <c r="J77" s="231"/>
      <c r="K77" s="230">
        <f>ROUND(E77*J77,2)</f>
        <v>0</v>
      </c>
      <c r="L77" s="230">
        <v>21</v>
      </c>
      <c r="M77" s="230">
        <f>G77*(1+L77/100)</f>
        <v>0</v>
      </c>
      <c r="N77" s="229">
        <v>1.8907700000000001</v>
      </c>
      <c r="O77" s="229">
        <f>ROUND(E77*N77,2)</f>
        <v>8.81</v>
      </c>
      <c r="P77" s="229">
        <v>0</v>
      </c>
      <c r="Q77" s="229">
        <f>ROUND(E77*P77,2)</f>
        <v>0</v>
      </c>
      <c r="R77" s="230"/>
      <c r="S77" s="230" t="s">
        <v>140</v>
      </c>
      <c r="T77" s="230" t="s">
        <v>140</v>
      </c>
      <c r="U77" s="230">
        <v>1.7</v>
      </c>
      <c r="V77" s="230">
        <f>ROUND(E77*U77,2)</f>
        <v>7.92</v>
      </c>
      <c r="W77" s="230"/>
      <c r="X77" s="230" t="s">
        <v>141</v>
      </c>
      <c r="Y77" s="230" t="s">
        <v>142</v>
      </c>
      <c r="Z77" s="210"/>
      <c r="AA77" s="210"/>
      <c r="AB77" s="210"/>
      <c r="AC77" s="210"/>
      <c r="AD77" s="210"/>
      <c r="AE77" s="210"/>
      <c r="AF77" s="210"/>
      <c r="AG77" s="210" t="s">
        <v>143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49">
        <v>64</v>
      </c>
      <c r="B78" s="250" t="s">
        <v>287</v>
      </c>
      <c r="C78" s="259" t="s">
        <v>288</v>
      </c>
      <c r="D78" s="251" t="s">
        <v>161</v>
      </c>
      <c r="E78" s="252">
        <v>244.1</v>
      </c>
      <c r="F78" s="253"/>
      <c r="G78" s="254">
        <f>ROUND(E78*F78,2)</f>
        <v>0</v>
      </c>
      <c r="H78" s="231"/>
      <c r="I78" s="230">
        <f>ROUND(E78*H78,2)</f>
        <v>0</v>
      </c>
      <c r="J78" s="231"/>
      <c r="K78" s="230">
        <f>ROUND(E78*J78,2)</f>
        <v>0</v>
      </c>
      <c r="L78" s="230">
        <v>21</v>
      </c>
      <c r="M78" s="230">
        <f>G78*(1+L78/100)</f>
        <v>0</v>
      </c>
      <c r="N78" s="229">
        <v>0.185</v>
      </c>
      <c r="O78" s="229">
        <f>ROUND(E78*N78,2)</f>
        <v>45.16</v>
      </c>
      <c r="P78" s="229">
        <v>0</v>
      </c>
      <c r="Q78" s="229">
        <f>ROUND(E78*P78,2)</f>
        <v>0</v>
      </c>
      <c r="R78" s="230"/>
      <c r="S78" s="230" t="s">
        <v>140</v>
      </c>
      <c r="T78" s="230" t="s">
        <v>140</v>
      </c>
      <c r="U78" s="230">
        <v>0.34</v>
      </c>
      <c r="V78" s="230">
        <f>ROUND(E78*U78,2)</f>
        <v>82.99</v>
      </c>
      <c r="W78" s="230"/>
      <c r="X78" s="230" t="s">
        <v>141</v>
      </c>
      <c r="Y78" s="230" t="s">
        <v>142</v>
      </c>
      <c r="Z78" s="210"/>
      <c r="AA78" s="210"/>
      <c r="AB78" s="210"/>
      <c r="AC78" s="210"/>
      <c r="AD78" s="210"/>
      <c r="AE78" s="210"/>
      <c r="AF78" s="210"/>
      <c r="AG78" s="210" t="s">
        <v>143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49">
        <v>65</v>
      </c>
      <c r="B79" s="250" t="s">
        <v>289</v>
      </c>
      <c r="C79" s="259" t="s">
        <v>290</v>
      </c>
      <c r="D79" s="251" t="s">
        <v>146</v>
      </c>
      <c r="E79" s="252">
        <v>4</v>
      </c>
      <c r="F79" s="253"/>
      <c r="G79" s="254">
        <f>ROUND(E79*F79,2)</f>
        <v>0</v>
      </c>
      <c r="H79" s="231"/>
      <c r="I79" s="230">
        <f>ROUND(E79*H79,2)</f>
        <v>0</v>
      </c>
      <c r="J79" s="231"/>
      <c r="K79" s="230">
        <f>ROUND(E79*J79,2)</f>
        <v>0</v>
      </c>
      <c r="L79" s="230">
        <v>21</v>
      </c>
      <c r="M79" s="230">
        <f>G79*(1+L79/100)</f>
        <v>0</v>
      </c>
      <c r="N79" s="229">
        <v>0.1125</v>
      </c>
      <c r="O79" s="229">
        <f>ROUND(E79*N79,2)</f>
        <v>0.45</v>
      </c>
      <c r="P79" s="229">
        <v>0</v>
      </c>
      <c r="Q79" s="229">
        <f>ROUND(E79*P79,2)</f>
        <v>0</v>
      </c>
      <c r="R79" s="230"/>
      <c r="S79" s="230" t="s">
        <v>140</v>
      </c>
      <c r="T79" s="230" t="s">
        <v>140</v>
      </c>
      <c r="U79" s="230">
        <v>0.92</v>
      </c>
      <c r="V79" s="230">
        <f>ROUND(E79*U79,2)</f>
        <v>3.68</v>
      </c>
      <c r="W79" s="230"/>
      <c r="X79" s="230" t="s">
        <v>141</v>
      </c>
      <c r="Y79" s="230" t="s">
        <v>142</v>
      </c>
      <c r="Z79" s="210"/>
      <c r="AA79" s="210"/>
      <c r="AB79" s="210"/>
      <c r="AC79" s="210"/>
      <c r="AD79" s="210"/>
      <c r="AE79" s="210"/>
      <c r="AF79" s="210"/>
      <c r="AG79" s="210" t="s">
        <v>143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ht="22.5" outlineLevel="1" x14ac:dyDescent="0.2">
      <c r="A80" s="249">
        <v>66</v>
      </c>
      <c r="B80" s="250" t="s">
        <v>291</v>
      </c>
      <c r="C80" s="259" t="s">
        <v>292</v>
      </c>
      <c r="D80" s="251" t="s">
        <v>146</v>
      </c>
      <c r="E80" s="252">
        <v>4</v>
      </c>
      <c r="F80" s="253"/>
      <c r="G80" s="254">
        <f>ROUND(E80*F80,2)</f>
        <v>0</v>
      </c>
      <c r="H80" s="231"/>
      <c r="I80" s="230">
        <f>ROUND(E80*H80,2)</f>
        <v>0</v>
      </c>
      <c r="J80" s="231"/>
      <c r="K80" s="230">
        <f>ROUND(E80*J80,2)</f>
        <v>0</v>
      </c>
      <c r="L80" s="230">
        <v>21</v>
      </c>
      <c r="M80" s="230">
        <f>G80*(1+L80/100)</f>
        <v>0</v>
      </c>
      <c r="N80" s="229">
        <v>0</v>
      </c>
      <c r="O80" s="229">
        <f>ROUND(E80*N80,2)</f>
        <v>0</v>
      </c>
      <c r="P80" s="229">
        <v>0</v>
      </c>
      <c r="Q80" s="229">
        <f>ROUND(E80*P80,2)</f>
        <v>0</v>
      </c>
      <c r="R80" s="230"/>
      <c r="S80" s="230" t="s">
        <v>140</v>
      </c>
      <c r="T80" s="230" t="s">
        <v>140</v>
      </c>
      <c r="U80" s="230">
        <v>0.2</v>
      </c>
      <c r="V80" s="230">
        <f>ROUND(E80*U80,2)</f>
        <v>0.8</v>
      </c>
      <c r="W80" s="230"/>
      <c r="X80" s="230" t="s">
        <v>141</v>
      </c>
      <c r="Y80" s="230" t="s">
        <v>142</v>
      </c>
      <c r="Z80" s="210"/>
      <c r="AA80" s="210"/>
      <c r="AB80" s="210"/>
      <c r="AC80" s="210"/>
      <c r="AD80" s="210"/>
      <c r="AE80" s="210"/>
      <c r="AF80" s="210"/>
      <c r="AG80" s="210" t="s">
        <v>143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49">
        <v>67</v>
      </c>
      <c r="B81" s="250" t="s">
        <v>293</v>
      </c>
      <c r="C81" s="259" t="s">
        <v>294</v>
      </c>
      <c r="D81" s="251" t="s">
        <v>164</v>
      </c>
      <c r="E81" s="252">
        <v>4.6574999999999998</v>
      </c>
      <c r="F81" s="253"/>
      <c r="G81" s="254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2.53538</v>
      </c>
      <c r="O81" s="229">
        <f>ROUND(E81*N81,2)</f>
        <v>11.81</v>
      </c>
      <c r="P81" s="229">
        <v>0</v>
      </c>
      <c r="Q81" s="229">
        <f>ROUND(E81*P81,2)</f>
        <v>0</v>
      </c>
      <c r="R81" s="230"/>
      <c r="S81" s="230" t="s">
        <v>140</v>
      </c>
      <c r="T81" s="230" t="s">
        <v>140</v>
      </c>
      <c r="U81" s="230">
        <v>3.64</v>
      </c>
      <c r="V81" s="230">
        <f>ROUND(E81*U81,2)</f>
        <v>16.95</v>
      </c>
      <c r="W81" s="230"/>
      <c r="X81" s="230" t="s">
        <v>141</v>
      </c>
      <c r="Y81" s="230" t="s">
        <v>142</v>
      </c>
      <c r="Z81" s="210"/>
      <c r="AA81" s="210"/>
      <c r="AB81" s="210"/>
      <c r="AC81" s="210"/>
      <c r="AD81" s="210"/>
      <c r="AE81" s="210"/>
      <c r="AF81" s="210"/>
      <c r="AG81" s="210" t="s">
        <v>143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49">
        <v>68</v>
      </c>
      <c r="B82" s="250" t="s">
        <v>295</v>
      </c>
      <c r="C82" s="259" t="s">
        <v>296</v>
      </c>
      <c r="D82" s="251" t="s">
        <v>139</v>
      </c>
      <c r="E82" s="252">
        <v>5.5</v>
      </c>
      <c r="F82" s="253"/>
      <c r="G82" s="254">
        <f>ROUND(E82*F82,2)</f>
        <v>0</v>
      </c>
      <c r="H82" s="231"/>
      <c r="I82" s="230">
        <f>ROUND(E82*H82,2)</f>
        <v>0</v>
      </c>
      <c r="J82" s="231"/>
      <c r="K82" s="230">
        <f>ROUND(E82*J82,2)</f>
        <v>0</v>
      </c>
      <c r="L82" s="230">
        <v>21</v>
      </c>
      <c r="M82" s="230">
        <f>G82*(1+L82/100)</f>
        <v>0</v>
      </c>
      <c r="N82" s="229">
        <v>1.3999999999999999E-4</v>
      </c>
      <c r="O82" s="229">
        <f>ROUND(E82*N82,2)</f>
        <v>0</v>
      </c>
      <c r="P82" s="229">
        <v>0</v>
      </c>
      <c r="Q82" s="229">
        <f>ROUND(E82*P82,2)</f>
        <v>0</v>
      </c>
      <c r="R82" s="230"/>
      <c r="S82" s="230" t="s">
        <v>140</v>
      </c>
      <c r="T82" s="230" t="s">
        <v>140</v>
      </c>
      <c r="U82" s="230">
        <v>0.72</v>
      </c>
      <c r="V82" s="230">
        <f>ROUND(E82*U82,2)</f>
        <v>3.96</v>
      </c>
      <c r="W82" s="230"/>
      <c r="X82" s="230" t="s">
        <v>141</v>
      </c>
      <c r="Y82" s="230" t="s">
        <v>142</v>
      </c>
      <c r="Z82" s="210"/>
      <c r="AA82" s="210"/>
      <c r="AB82" s="210"/>
      <c r="AC82" s="210"/>
      <c r="AD82" s="210"/>
      <c r="AE82" s="210"/>
      <c r="AF82" s="210"/>
      <c r="AG82" s="210" t="s">
        <v>143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49">
        <v>69</v>
      </c>
      <c r="B83" s="250" t="s">
        <v>297</v>
      </c>
      <c r="C83" s="259" t="s">
        <v>298</v>
      </c>
      <c r="D83" s="251" t="s">
        <v>161</v>
      </c>
      <c r="E83" s="252">
        <v>878</v>
      </c>
      <c r="F83" s="253"/>
      <c r="G83" s="254">
        <f>ROUND(E83*F83,2)</f>
        <v>0</v>
      </c>
      <c r="H83" s="231"/>
      <c r="I83" s="230">
        <f>ROUND(E83*H83,2)</f>
        <v>0</v>
      </c>
      <c r="J83" s="231"/>
      <c r="K83" s="230">
        <f>ROUND(E83*J83,2)</f>
        <v>0</v>
      </c>
      <c r="L83" s="230">
        <v>21</v>
      </c>
      <c r="M83" s="230">
        <f>G83*(1+L83/100)</f>
        <v>0</v>
      </c>
      <c r="N83" s="229">
        <v>0.188</v>
      </c>
      <c r="O83" s="229">
        <f>ROUND(E83*N83,2)</f>
        <v>165.06</v>
      </c>
      <c r="P83" s="229">
        <v>0</v>
      </c>
      <c r="Q83" s="229">
        <f>ROUND(E83*P83,2)</f>
        <v>0</v>
      </c>
      <c r="R83" s="230"/>
      <c r="S83" s="230" t="s">
        <v>140</v>
      </c>
      <c r="T83" s="230" t="s">
        <v>140</v>
      </c>
      <c r="U83" s="230">
        <v>0.27</v>
      </c>
      <c r="V83" s="230">
        <f>ROUND(E83*U83,2)</f>
        <v>237.06</v>
      </c>
      <c r="W83" s="230"/>
      <c r="X83" s="230" t="s">
        <v>141</v>
      </c>
      <c r="Y83" s="230" t="s">
        <v>142</v>
      </c>
      <c r="Z83" s="210"/>
      <c r="AA83" s="210"/>
      <c r="AB83" s="210"/>
      <c r="AC83" s="210"/>
      <c r="AD83" s="210"/>
      <c r="AE83" s="210"/>
      <c r="AF83" s="210"/>
      <c r="AG83" s="210" t="s">
        <v>143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49">
        <v>70</v>
      </c>
      <c r="B84" s="250" t="s">
        <v>299</v>
      </c>
      <c r="C84" s="259" t="s">
        <v>300</v>
      </c>
      <c r="D84" s="251" t="s">
        <v>161</v>
      </c>
      <c r="E84" s="252">
        <v>615</v>
      </c>
      <c r="F84" s="253"/>
      <c r="G84" s="254">
        <f>ROUND(E84*F84,2)</f>
        <v>0</v>
      </c>
      <c r="H84" s="231"/>
      <c r="I84" s="230">
        <f>ROUND(E84*H84,2)</f>
        <v>0</v>
      </c>
      <c r="J84" s="231"/>
      <c r="K84" s="230">
        <f>ROUND(E84*J84,2)</f>
        <v>0</v>
      </c>
      <c r="L84" s="230">
        <v>21</v>
      </c>
      <c r="M84" s="230">
        <f>G84*(1+L84/100)</f>
        <v>0</v>
      </c>
      <c r="N84" s="229">
        <v>5.9049999999999998E-2</v>
      </c>
      <c r="O84" s="229">
        <f>ROUND(E84*N84,2)</f>
        <v>36.32</v>
      </c>
      <c r="P84" s="229">
        <v>0</v>
      </c>
      <c r="Q84" s="229">
        <f>ROUND(E84*P84,2)</f>
        <v>0</v>
      </c>
      <c r="R84" s="230"/>
      <c r="S84" s="230" t="s">
        <v>140</v>
      </c>
      <c r="T84" s="230" t="s">
        <v>140</v>
      </c>
      <c r="U84" s="230">
        <v>0.26</v>
      </c>
      <c r="V84" s="230">
        <f>ROUND(E84*U84,2)</f>
        <v>159.9</v>
      </c>
      <c r="W84" s="230"/>
      <c r="X84" s="230" t="s">
        <v>141</v>
      </c>
      <c r="Y84" s="230" t="s">
        <v>142</v>
      </c>
      <c r="Z84" s="210"/>
      <c r="AA84" s="210"/>
      <c r="AB84" s="210"/>
      <c r="AC84" s="210"/>
      <c r="AD84" s="210"/>
      <c r="AE84" s="210"/>
      <c r="AF84" s="210"/>
      <c r="AG84" s="210" t="s">
        <v>143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">
      <c r="A85" s="249">
        <v>71</v>
      </c>
      <c r="B85" s="250" t="s">
        <v>301</v>
      </c>
      <c r="C85" s="259" t="s">
        <v>302</v>
      </c>
      <c r="D85" s="251" t="s">
        <v>146</v>
      </c>
      <c r="E85" s="252">
        <v>1</v>
      </c>
      <c r="F85" s="253"/>
      <c r="G85" s="254">
        <f>ROUND(E85*F85,2)</f>
        <v>0</v>
      </c>
      <c r="H85" s="231"/>
      <c r="I85" s="230">
        <f>ROUND(E85*H85,2)</f>
        <v>0</v>
      </c>
      <c r="J85" s="231"/>
      <c r="K85" s="230">
        <f>ROUND(E85*J85,2)</f>
        <v>0</v>
      </c>
      <c r="L85" s="230">
        <v>21</v>
      </c>
      <c r="M85" s="230">
        <f>G85*(1+L85/100)</f>
        <v>0</v>
      </c>
      <c r="N85" s="229">
        <v>16.787870000000002</v>
      </c>
      <c r="O85" s="229">
        <f>ROUND(E85*N85,2)</f>
        <v>16.79</v>
      </c>
      <c r="P85" s="229">
        <v>0</v>
      </c>
      <c r="Q85" s="229">
        <f>ROUND(E85*P85,2)</f>
        <v>0</v>
      </c>
      <c r="R85" s="230"/>
      <c r="S85" s="230" t="s">
        <v>140</v>
      </c>
      <c r="T85" s="230" t="s">
        <v>140</v>
      </c>
      <c r="U85" s="230">
        <v>37.47</v>
      </c>
      <c r="V85" s="230">
        <f>ROUND(E85*U85,2)</f>
        <v>37.47</v>
      </c>
      <c r="W85" s="230"/>
      <c r="X85" s="230" t="s">
        <v>141</v>
      </c>
      <c r="Y85" s="230" t="s">
        <v>142</v>
      </c>
      <c r="Z85" s="210"/>
      <c r="AA85" s="210"/>
      <c r="AB85" s="210"/>
      <c r="AC85" s="210"/>
      <c r="AD85" s="210"/>
      <c r="AE85" s="210"/>
      <c r="AF85" s="210"/>
      <c r="AG85" s="210" t="s">
        <v>143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49">
        <v>72</v>
      </c>
      <c r="B86" s="250" t="s">
        <v>303</v>
      </c>
      <c r="C86" s="259" t="s">
        <v>304</v>
      </c>
      <c r="D86" s="251" t="s">
        <v>161</v>
      </c>
      <c r="E86" s="252">
        <v>34.5</v>
      </c>
      <c r="F86" s="253"/>
      <c r="G86" s="254">
        <f>ROUND(E86*F86,2)</f>
        <v>0</v>
      </c>
      <c r="H86" s="231"/>
      <c r="I86" s="230">
        <f>ROUND(E86*H86,2)</f>
        <v>0</v>
      </c>
      <c r="J86" s="231"/>
      <c r="K86" s="230">
        <f>ROUND(E86*J86,2)</f>
        <v>0</v>
      </c>
      <c r="L86" s="230">
        <v>21</v>
      </c>
      <c r="M86" s="230">
        <f>G86*(1+L86/100)</f>
        <v>0</v>
      </c>
      <c r="N86" s="229">
        <v>0.94306999999999996</v>
      </c>
      <c r="O86" s="229">
        <f>ROUND(E86*N86,2)</f>
        <v>32.54</v>
      </c>
      <c r="P86" s="229">
        <v>0</v>
      </c>
      <c r="Q86" s="229">
        <f>ROUND(E86*P86,2)</f>
        <v>0</v>
      </c>
      <c r="R86" s="230"/>
      <c r="S86" s="230" t="s">
        <v>140</v>
      </c>
      <c r="T86" s="230" t="s">
        <v>140</v>
      </c>
      <c r="U86" s="230">
        <v>1.81</v>
      </c>
      <c r="V86" s="230">
        <f>ROUND(E86*U86,2)</f>
        <v>62.45</v>
      </c>
      <c r="W86" s="230"/>
      <c r="X86" s="230" t="s">
        <v>141</v>
      </c>
      <c r="Y86" s="230" t="s">
        <v>142</v>
      </c>
      <c r="Z86" s="210"/>
      <c r="AA86" s="210"/>
      <c r="AB86" s="210"/>
      <c r="AC86" s="210"/>
      <c r="AD86" s="210"/>
      <c r="AE86" s="210"/>
      <c r="AF86" s="210"/>
      <c r="AG86" s="210" t="s">
        <v>143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49">
        <v>73</v>
      </c>
      <c r="B87" s="250" t="s">
        <v>305</v>
      </c>
      <c r="C87" s="259" t="s">
        <v>306</v>
      </c>
      <c r="D87" s="251" t="s">
        <v>161</v>
      </c>
      <c r="E87" s="252">
        <v>18.5</v>
      </c>
      <c r="F87" s="253"/>
      <c r="G87" s="254">
        <f>ROUND(E87*F87,2)</f>
        <v>0</v>
      </c>
      <c r="H87" s="231"/>
      <c r="I87" s="230">
        <f>ROUND(E87*H87,2)</f>
        <v>0</v>
      </c>
      <c r="J87" s="231"/>
      <c r="K87" s="230">
        <f>ROUND(E87*J87,2)</f>
        <v>0</v>
      </c>
      <c r="L87" s="230">
        <v>21</v>
      </c>
      <c r="M87" s="230">
        <f>G87*(1+L87/100)</f>
        <v>0</v>
      </c>
      <c r="N87" s="229">
        <v>0</v>
      </c>
      <c r="O87" s="229">
        <f>ROUND(E87*N87,2)</f>
        <v>0</v>
      </c>
      <c r="P87" s="229">
        <v>0</v>
      </c>
      <c r="Q87" s="229">
        <f>ROUND(E87*P87,2)</f>
        <v>0</v>
      </c>
      <c r="R87" s="230"/>
      <c r="S87" s="230" t="s">
        <v>140</v>
      </c>
      <c r="T87" s="230" t="s">
        <v>140</v>
      </c>
      <c r="U87" s="230">
        <v>0.04</v>
      </c>
      <c r="V87" s="230">
        <f>ROUND(E87*U87,2)</f>
        <v>0.74</v>
      </c>
      <c r="W87" s="230"/>
      <c r="X87" s="230" t="s">
        <v>141</v>
      </c>
      <c r="Y87" s="230" t="s">
        <v>142</v>
      </c>
      <c r="Z87" s="210"/>
      <c r="AA87" s="210"/>
      <c r="AB87" s="210"/>
      <c r="AC87" s="210"/>
      <c r="AD87" s="210"/>
      <c r="AE87" s="210"/>
      <c r="AF87" s="210"/>
      <c r="AG87" s="210" t="s">
        <v>143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ht="22.5" outlineLevel="1" x14ac:dyDescent="0.2">
      <c r="A88" s="249">
        <v>74</v>
      </c>
      <c r="B88" s="250" t="s">
        <v>307</v>
      </c>
      <c r="C88" s="259" t="s">
        <v>308</v>
      </c>
      <c r="D88" s="251" t="s">
        <v>214</v>
      </c>
      <c r="E88" s="252">
        <v>1</v>
      </c>
      <c r="F88" s="253"/>
      <c r="G88" s="254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0</v>
      </c>
      <c r="O88" s="229">
        <f>ROUND(E88*N88,2)</f>
        <v>0</v>
      </c>
      <c r="P88" s="229">
        <v>0</v>
      </c>
      <c r="Q88" s="229">
        <f>ROUND(E88*P88,2)</f>
        <v>0</v>
      </c>
      <c r="R88" s="230"/>
      <c r="S88" s="230" t="s">
        <v>215</v>
      </c>
      <c r="T88" s="230" t="s">
        <v>216</v>
      </c>
      <c r="U88" s="230">
        <v>0</v>
      </c>
      <c r="V88" s="230">
        <f>ROUND(E88*U88,2)</f>
        <v>0</v>
      </c>
      <c r="W88" s="230"/>
      <c r="X88" s="230" t="s">
        <v>141</v>
      </c>
      <c r="Y88" s="230" t="s">
        <v>142</v>
      </c>
      <c r="Z88" s="210"/>
      <c r="AA88" s="210"/>
      <c r="AB88" s="210"/>
      <c r="AC88" s="210"/>
      <c r="AD88" s="210"/>
      <c r="AE88" s="210"/>
      <c r="AF88" s="210"/>
      <c r="AG88" s="210" t="s">
        <v>143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ht="22.5" outlineLevel="1" x14ac:dyDescent="0.2">
      <c r="A89" s="249">
        <v>75</v>
      </c>
      <c r="B89" s="250" t="s">
        <v>309</v>
      </c>
      <c r="C89" s="259" t="s">
        <v>310</v>
      </c>
      <c r="D89" s="251" t="s">
        <v>146</v>
      </c>
      <c r="E89" s="252">
        <v>6</v>
      </c>
      <c r="F89" s="253"/>
      <c r="G89" s="254">
        <f>ROUND(E89*F89,2)</f>
        <v>0</v>
      </c>
      <c r="H89" s="231"/>
      <c r="I89" s="230">
        <f>ROUND(E89*H89,2)</f>
        <v>0</v>
      </c>
      <c r="J89" s="231"/>
      <c r="K89" s="230">
        <f>ROUND(E89*J89,2)</f>
        <v>0</v>
      </c>
      <c r="L89" s="230">
        <v>21</v>
      </c>
      <c r="M89" s="230">
        <f>G89*(1+L89/100)</f>
        <v>0</v>
      </c>
      <c r="N89" s="229">
        <v>0.13700000000000001</v>
      </c>
      <c r="O89" s="229">
        <f>ROUND(E89*N89,2)</f>
        <v>0.82</v>
      </c>
      <c r="P89" s="229">
        <v>0</v>
      </c>
      <c r="Q89" s="229">
        <f>ROUND(E89*P89,2)</f>
        <v>0</v>
      </c>
      <c r="R89" s="230" t="s">
        <v>201</v>
      </c>
      <c r="S89" s="230" t="s">
        <v>311</v>
      </c>
      <c r="T89" s="230" t="s">
        <v>311</v>
      </c>
      <c r="U89" s="230">
        <v>0</v>
      </c>
      <c r="V89" s="230">
        <f>ROUND(E89*U89,2)</f>
        <v>0</v>
      </c>
      <c r="W89" s="230"/>
      <c r="X89" s="230" t="s">
        <v>202</v>
      </c>
      <c r="Y89" s="230" t="s">
        <v>142</v>
      </c>
      <c r="Z89" s="210"/>
      <c r="AA89" s="210"/>
      <c r="AB89" s="210"/>
      <c r="AC89" s="210"/>
      <c r="AD89" s="210"/>
      <c r="AE89" s="210"/>
      <c r="AF89" s="210"/>
      <c r="AG89" s="210" t="s">
        <v>203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">
      <c r="A90" s="249">
        <v>76</v>
      </c>
      <c r="B90" s="250" t="s">
        <v>312</v>
      </c>
      <c r="C90" s="259" t="s">
        <v>313</v>
      </c>
      <c r="D90" s="251" t="s">
        <v>146</v>
      </c>
      <c r="E90" s="252">
        <v>3</v>
      </c>
      <c r="F90" s="253"/>
      <c r="G90" s="254">
        <f>ROUND(E90*F90,2)</f>
        <v>0</v>
      </c>
      <c r="H90" s="231"/>
      <c r="I90" s="230">
        <f>ROUND(E90*H90,2)</f>
        <v>0</v>
      </c>
      <c r="J90" s="231"/>
      <c r="K90" s="230">
        <f>ROUND(E90*J90,2)</f>
        <v>0</v>
      </c>
      <c r="L90" s="230">
        <v>21</v>
      </c>
      <c r="M90" s="230">
        <f>G90*(1+L90/100)</f>
        <v>0</v>
      </c>
      <c r="N90" s="229">
        <v>0</v>
      </c>
      <c r="O90" s="229">
        <f>ROUND(E90*N90,2)</f>
        <v>0</v>
      </c>
      <c r="P90" s="229">
        <v>0</v>
      </c>
      <c r="Q90" s="229">
        <f>ROUND(E90*P90,2)</f>
        <v>0</v>
      </c>
      <c r="R90" s="230" t="s">
        <v>201</v>
      </c>
      <c r="S90" s="230" t="s">
        <v>311</v>
      </c>
      <c r="T90" s="230" t="s">
        <v>311</v>
      </c>
      <c r="U90" s="230">
        <v>0</v>
      </c>
      <c r="V90" s="230">
        <f>ROUND(E90*U90,2)</f>
        <v>0</v>
      </c>
      <c r="W90" s="230"/>
      <c r="X90" s="230" t="s">
        <v>202</v>
      </c>
      <c r="Y90" s="230" t="s">
        <v>142</v>
      </c>
      <c r="Z90" s="210"/>
      <c r="AA90" s="210"/>
      <c r="AB90" s="210"/>
      <c r="AC90" s="210"/>
      <c r="AD90" s="210"/>
      <c r="AE90" s="210"/>
      <c r="AF90" s="210"/>
      <c r="AG90" s="210" t="s">
        <v>203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49">
        <v>77</v>
      </c>
      <c r="B91" s="250" t="s">
        <v>314</v>
      </c>
      <c r="C91" s="259" t="s">
        <v>315</v>
      </c>
      <c r="D91" s="251" t="s">
        <v>146</v>
      </c>
      <c r="E91" s="252">
        <v>3</v>
      </c>
      <c r="F91" s="253"/>
      <c r="G91" s="254">
        <f>ROUND(E91*F91,2)</f>
        <v>0</v>
      </c>
      <c r="H91" s="231"/>
      <c r="I91" s="230">
        <f>ROUND(E91*H91,2)</f>
        <v>0</v>
      </c>
      <c r="J91" s="231"/>
      <c r="K91" s="230">
        <f>ROUND(E91*J91,2)</f>
        <v>0</v>
      </c>
      <c r="L91" s="230">
        <v>21</v>
      </c>
      <c r="M91" s="230">
        <f>G91*(1+L91/100)</f>
        <v>0</v>
      </c>
      <c r="N91" s="229">
        <v>0</v>
      </c>
      <c r="O91" s="229">
        <f>ROUND(E91*N91,2)</f>
        <v>0</v>
      </c>
      <c r="P91" s="229">
        <v>0</v>
      </c>
      <c r="Q91" s="229">
        <f>ROUND(E91*P91,2)</f>
        <v>0</v>
      </c>
      <c r="R91" s="230" t="s">
        <v>201</v>
      </c>
      <c r="S91" s="230" t="s">
        <v>140</v>
      </c>
      <c r="T91" s="230" t="s">
        <v>140</v>
      </c>
      <c r="U91" s="230">
        <v>0</v>
      </c>
      <c r="V91" s="230">
        <f>ROUND(E91*U91,2)</f>
        <v>0</v>
      </c>
      <c r="W91" s="230"/>
      <c r="X91" s="230" t="s">
        <v>202</v>
      </c>
      <c r="Y91" s="230" t="s">
        <v>142</v>
      </c>
      <c r="Z91" s="210"/>
      <c r="AA91" s="210"/>
      <c r="AB91" s="210"/>
      <c r="AC91" s="210"/>
      <c r="AD91" s="210"/>
      <c r="AE91" s="210"/>
      <c r="AF91" s="210"/>
      <c r="AG91" s="210" t="s">
        <v>203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49">
        <v>78</v>
      </c>
      <c r="B92" s="250" t="s">
        <v>316</v>
      </c>
      <c r="C92" s="259" t="s">
        <v>317</v>
      </c>
      <c r="D92" s="251" t="s">
        <v>146</v>
      </c>
      <c r="E92" s="252">
        <v>3</v>
      </c>
      <c r="F92" s="253"/>
      <c r="G92" s="254">
        <f>ROUND(E92*F92,2)</f>
        <v>0</v>
      </c>
      <c r="H92" s="231"/>
      <c r="I92" s="230">
        <f>ROUND(E92*H92,2)</f>
        <v>0</v>
      </c>
      <c r="J92" s="231"/>
      <c r="K92" s="230">
        <f>ROUND(E92*J92,2)</f>
        <v>0</v>
      </c>
      <c r="L92" s="230">
        <v>21</v>
      </c>
      <c r="M92" s="230">
        <f>G92*(1+L92/100)</f>
        <v>0</v>
      </c>
      <c r="N92" s="229">
        <v>3.0000000000000001E-3</v>
      </c>
      <c r="O92" s="229">
        <f>ROUND(E92*N92,2)</f>
        <v>0.01</v>
      </c>
      <c r="P92" s="229">
        <v>0</v>
      </c>
      <c r="Q92" s="229">
        <f>ROUND(E92*P92,2)</f>
        <v>0</v>
      </c>
      <c r="R92" s="230" t="s">
        <v>201</v>
      </c>
      <c r="S92" s="230" t="s">
        <v>140</v>
      </c>
      <c r="T92" s="230" t="s">
        <v>140</v>
      </c>
      <c r="U92" s="230">
        <v>0</v>
      </c>
      <c r="V92" s="230">
        <f>ROUND(E92*U92,2)</f>
        <v>0</v>
      </c>
      <c r="W92" s="230"/>
      <c r="X92" s="230" t="s">
        <v>202</v>
      </c>
      <c r="Y92" s="230" t="s">
        <v>142</v>
      </c>
      <c r="Z92" s="210"/>
      <c r="AA92" s="210"/>
      <c r="AB92" s="210"/>
      <c r="AC92" s="210"/>
      <c r="AD92" s="210"/>
      <c r="AE92" s="210"/>
      <c r="AF92" s="210"/>
      <c r="AG92" s="210" t="s">
        <v>203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49">
        <v>79</v>
      </c>
      <c r="B93" s="250" t="s">
        <v>318</v>
      </c>
      <c r="C93" s="259" t="s">
        <v>319</v>
      </c>
      <c r="D93" s="251" t="s">
        <v>146</v>
      </c>
      <c r="E93" s="252">
        <v>645.75</v>
      </c>
      <c r="F93" s="253"/>
      <c r="G93" s="254">
        <f>ROUND(E93*F93,2)</f>
        <v>0</v>
      </c>
      <c r="H93" s="231"/>
      <c r="I93" s="230">
        <f>ROUND(E93*H93,2)</f>
        <v>0</v>
      </c>
      <c r="J93" s="231"/>
      <c r="K93" s="230">
        <f>ROUND(E93*J93,2)</f>
        <v>0</v>
      </c>
      <c r="L93" s="230">
        <v>21</v>
      </c>
      <c r="M93" s="230">
        <f>G93*(1+L93/100)</f>
        <v>0</v>
      </c>
      <c r="N93" s="229">
        <v>2.7E-2</v>
      </c>
      <c r="O93" s="229">
        <f>ROUND(E93*N93,2)</f>
        <v>17.440000000000001</v>
      </c>
      <c r="P93" s="229">
        <v>0</v>
      </c>
      <c r="Q93" s="229">
        <f>ROUND(E93*P93,2)</f>
        <v>0</v>
      </c>
      <c r="R93" s="230" t="s">
        <v>201</v>
      </c>
      <c r="S93" s="230" t="s">
        <v>140</v>
      </c>
      <c r="T93" s="230" t="s">
        <v>140</v>
      </c>
      <c r="U93" s="230">
        <v>0</v>
      </c>
      <c r="V93" s="230">
        <f>ROUND(E93*U93,2)</f>
        <v>0</v>
      </c>
      <c r="W93" s="230"/>
      <c r="X93" s="230" t="s">
        <v>202</v>
      </c>
      <c r="Y93" s="230" t="s">
        <v>142</v>
      </c>
      <c r="Z93" s="210"/>
      <c r="AA93" s="210"/>
      <c r="AB93" s="210"/>
      <c r="AC93" s="210"/>
      <c r="AD93" s="210"/>
      <c r="AE93" s="210"/>
      <c r="AF93" s="210"/>
      <c r="AG93" s="210" t="s">
        <v>203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49">
        <v>80</v>
      </c>
      <c r="B94" s="250" t="s">
        <v>320</v>
      </c>
      <c r="C94" s="259" t="s">
        <v>321</v>
      </c>
      <c r="D94" s="251" t="s">
        <v>146</v>
      </c>
      <c r="E94" s="252">
        <v>431.65499999999997</v>
      </c>
      <c r="F94" s="253"/>
      <c r="G94" s="254">
        <f>ROUND(E94*F94,2)</f>
        <v>0</v>
      </c>
      <c r="H94" s="231"/>
      <c r="I94" s="230">
        <f>ROUND(E94*H94,2)</f>
        <v>0</v>
      </c>
      <c r="J94" s="231"/>
      <c r="K94" s="230">
        <f>ROUND(E94*J94,2)</f>
        <v>0</v>
      </c>
      <c r="L94" s="230">
        <v>21</v>
      </c>
      <c r="M94" s="230">
        <f>G94*(1+L94/100)</f>
        <v>0</v>
      </c>
      <c r="N94" s="229">
        <v>0.06</v>
      </c>
      <c r="O94" s="229">
        <f>ROUND(E94*N94,2)</f>
        <v>25.9</v>
      </c>
      <c r="P94" s="229">
        <v>0</v>
      </c>
      <c r="Q94" s="229">
        <f>ROUND(E94*P94,2)</f>
        <v>0</v>
      </c>
      <c r="R94" s="230" t="s">
        <v>201</v>
      </c>
      <c r="S94" s="230" t="s">
        <v>322</v>
      </c>
      <c r="T94" s="230" t="s">
        <v>322</v>
      </c>
      <c r="U94" s="230">
        <v>0</v>
      </c>
      <c r="V94" s="230">
        <f>ROUND(E94*U94,2)</f>
        <v>0</v>
      </c>
      <c r="W94" s="230"/>
      <c r="X94" s="230" t="s">
        <v>202</v>
      </c>
      <c r="Y94" s="230" t="s">
        <v>142</v>
      </c>
      <c r="Z94" s="210"/>
      <c r="AA94" s="210"/>
      <c r="AB94" s="210"/>
      <c r="AC94" s="210"/>
      <c r="AD94" s="210"/>
      <c r="AE94" s="210"/>
      <c r="AF94" s="210"/>
      <c r="AG94" s="210" t="s">
        <v>203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49">
        <v>81</v>
      </c>
      <c r="B95" s="250" t="s">
        <v>323</v>
      </c>
      <c r="C95" s="259" t="s">
        <v>324</v>
      </c>
      <c r="D95" s="251" t="s">
        <v>146</v>
      </c>
      <c r="E95" s="252">
        <v>448.245</v>
      </c>
      <c r="F95" s="253"/>
      <c r="G95" s="254">
        <f>ROUND(E95*F95,2)</f>
        <v>0</v>
      </c>
      <c r="H95" s="231"/>
      <c r="I95" s="230">
        <f>ROUND(E95*H95,2)</f>
        <v>0</v>
      </c>
      <c r="J95" s="231"/>
      <c r="K95" s="230">
        <f>ROUND(E95*J95,2)</f>
        <v>0</v>
      </c>
      <c r="L95" s="230">
        <v>21</v>
      </c>
      <c r="M95" s="230">
        <f>G95*(1+L95/100)</f>
        <v>0</v>
      </c>
      <c r="N95" s="229">
        <v>8.2100000000000006E-2</v>
      </c>
      <c r="O95" s="229">
        <f>ROUND(E95*N95,2)</f>
        <v>36.799999999999997</v>
      </c>
      <c r="P95" s="229">
        <v>0</v>
      </c>
      <c r="Q95" s="229">
        <f>ROUND(E95*P95,2)</f>
        <v>0</v>
      </c>
      <c r="R95" s="230" t="s">
        <v>201</v>
      </c>
      <c r="S95" s="230" t="s">
        <v>322</v>
      </c>
      <c r="T95" s="230" t="s">
        <v>322</v>
      </c>
      <c r="U95" s="230">
        <v>0</v>
      </c>
      <c r="V95" s="230">
        <f>ROUND(E95*U95,2)</f>
        <v>0</v>
      </c>
      <c r="W95" s="230"/>
      <c r="X95" s="230" t="s">
        <v>202</v>
      </c>
      <c r="Y95" s="230" t="s">
        <v>142</v>
      </c>
      <c r="Z95" s="210"/>
      <c r="AA95" s="210"/>
      <c r="AB95" s="210"/>
      <c r="AC95" s="210"/>
      <c r="AD95" s="210"/>
      <c r="AE95" s="210"/>
      <c r="AF95" s="210"/>
      <c r="AG95" s="210" t="s">
        <v>203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49">
        <v>82</v>
      </c>
      <c r="B96" s="250" t="s">
        <v>325</v>
      </c>
      <c r="C96" s="259" t="s">
        <v>326</v>
      </c>
      <c r="D96" s="251" t="s">
        <v>146</v>
      </c>
      <c r="E96" s="252">
        <v>256.30500000000001</v>
      </c>
      <c r="F96" s="253"/>
      <c r="G96" s="254">
        <f>ROUND(E96*F96,2)</f>
        <v>0</v>
      </c>
      <c r="H96" s="231"/>
      <c r="I96" s="230">
        <f>ROUND(E96*H96,2)</f>
        <v>0</v>
      </c>
      <c r="J96" s="231"/>
      <c r="K96" s="230">
        <f>ROUND(E96*J96,2)</f>
        <v>0</v>
      </c>
      <c r="L96" s="230">
        <v>21</v>
      </c>
      <c r="M96" s="230">
        <f>G96*(1+L96/100)</f>
        <v>0</v>
      </c>
      <c r="N96" s="229">
        <v>4.8300000000000003E-2</v>
      </c>
      <c r="O96" s="229">
        <f>ROUND(E96*N96,2)</f>
        <v>12.38</v>
      </c>
      <c r="P96" s="229">
        <v>0</v>
      </c>
      <c r="Q96" s="229">
        <f>ROUND(E96*P96,2)</f>
        <v>0</v>
      </c>
      <c r="R96" s="230" t="s">
        <v>201</v>
      </c>
      <c r="S96" s="230" t="s">
        <v>322</v>
      </c>
      <c r="T96" s="230" t="s">
        <v>322</v>
      </c>
      <c r="U96" s="230">
        <v>0</v>
      </c>
      <c r="V96" s="230">
        <f>ROUND(E96*U96,2)</f>
        <v>0</v>
      </c>
      <c r="W96" s="230"/>
      <c r="X96" s="230" t="s">
        <v>202</v>
      </c>
      <c r="Y96" s="230" t="s">
        <v>142</v>
      </c>
      <c r="Z96" s="210"/>
      <c r="AA96" s="210"/>
      <c r="AB96" s="210"/>
      <c r="AC96" s="210"/>
      <c r="AD96" s="210"/>
      <c r="AE96" s="210"/>
      <c r="AF96" s="210"/>
      <c r="AG96" s="210" t="s">
        <v>203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49">
        <v>83</v>
      </c>
      <c r="B97" s="250" t="s">
        <v>327</v>
      </c>
      <c r="C97" s="259" t="s">
        <v>328</v>
      </c>
      <c r="D97" s="251" t="s">
        <v>146</v>
      </c>
      <c r="E97" s="252">
        <v>21</v>
      </c>
      <c r="F97" s="253"/>
      <c r="G97" s="254">
        <f>ROUND(E97*F97,2)</f>
        <v>0</v>
      </c>
      <c r="H97" s="231"/>
      <c r="I97" s="230">
        <f>ROUND(E97*H97,2)</f>
        <v>0</v>
      </c>
      <c r="J97" s="231"/>
      <c r="K97" s="230">
        <f>ROUND(E97*J97,2)</f>
        <v>0</v>
      </c>
      <c r="L97" s="230">
        <v>21</v>
      </c>
      <c r="M97" s="230">
        <f>G97*(1+L97/100)</f>
        <v>0</v>
      </c>
      <c r="N97" s="229">
        <v>6.7000000000000004E-2</v>
      </c>
      <c r="O97" s="229">
        <f>ROUND(E97*N97,2)</f>
        <v>1.41</v>
      </c>
      <c r="P97" s="229">
        <v>0</v>
      </c>
      <c r="Q97" s="229">
        <f>ROUND(E97*P97,2)</f>
        <v>0</v>
      </c>
      <c r="R97" s="230" t="s">
        <v>201</v>
      </c>
      <c r="S97" s="230" t="s">
        <v>322</v>
      </c>
      <c r="T97" s="230" t="s">
        <v>322</v>
      </c>
      <c r="U97" s="230">
        <v>0</v>
      </c>
      <c r="V97" s="230">
        <f>ROUND(E97*U97,2)</f>
        <v>0</v>
      </c>
      <c r="W97" s="230"/>
      <c r="X97" s="230" t="s">
        <v>202</v>
      </c>
      <c r="Y97" s="230" t="s">
        <v>142</v>
      </c>
      <c r="Z97" s="210"/>
      <c r="AA97" s="210"/>
      <c r="AB97" s="210"/>
      <c r="AC97" s="210"/>
      <c r="AD97" s="210"/>
      <c r="AE97" s="210"/>
      <c r="AF97" s="210"/>
      <c r="AG97" s="210" t="s">
        <v>203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49">
        <v>84</v>
      </c>
      <c r="B98" s="250" t="s">
        <v>329</v>
      </c>
      <c r="C98" s="259" t="s">
        <v>330</v>
      </c>
      <c r="D98" s="251" t="s">
        <v>146</v>
      </c>
      <c r="E98" s="252">
        <v>21</v>
      </c>
      <c r="F98" s="253"/>
      <c r="G98" s="254">
        <f>ROUND(E98*F98,2)</f>
        <v>0</v>
      </c>
      <c r="H98" s="231"/>
      <c r="I98" s="230">
        <f>ROUND(E98*H98,2)</f>
        <v>0</v>
      </c>
      <c r="J98" s="231"/>
      <c r="K98" s="230">
        <f>ROUND(E98*J98,2)</f>
        <v>0</v>
      </c>
      <c r="L98" s="230">
        <v>21</v>
      </c>
      <c r="M98" s="230">
        <f>G98*(1+L98/100)</f>
        <v>0</v>
      </c>
      <c r="N98" s="229">
        <v>6.7000000000000004E-2</v>
      </c>
      <c r="O98" s="229">
        <f>ROUND(E98*N98,2)</f>
        <v>1.41</v>
      </c>
      <c r="P98" s="229">
        <v>0</v>
      </c>
      <c r="Q98" s="229">
        <f>ROUND(E98*P98,2)</f>
        <v>0</v>
      </c>
      <c r="R98" s="230" t="s">
        <v>201</v>
      </c>
      <c r="S98" s="230" t="s">
        <v>322</v>
      </c>
      <c r="T98" s="230" t="s">
        <v>322</v>
      </c>
      <c r="U98" s="230">
        <v>0</v>
      </c>
      <c r="V98" s="230">
        <f>ROUND(E98*U98,2)</f>
        <v>0</v>
      </c>
      <c r="W98" s="230"/>
      <c r="X98" s="230" t="s">
        <v>202</v>
      </c>
      <c r="Y98" s="230" t="s">
        <v>142</v>
      </c>
      <c r="Z98" s="210"/>
      <c r="AA98" s="210"/>
      <c r="AB98" s="210"/>
      <c r="AC98" s="210"/>
      <c r="AD98" s="210"/>
      <c r="AE98" s="210"/>
      <c r="AF98" s="210"/>
      <c r="AG98" s="210" t="s">
        <v>203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49">
        <v>85</v>
      </c>
      <c r="B99" s="250" t="s">
        <v>331</v>
      </c>
      <c r="C99" s="259" t="s">
        <v>332</v>
      </c>
      <c r="D99" s="251" t="s">
        <v>200</v>
      </c>
      <c r="E99" s="252">
        <v>24.75</v>
      </c>
      <c r="F99" s="253"/>
      <c r="G99" s="254">
        <f>ROUND(E99*F99,2)</f>
        <v>0</v>
      </c>
      <c r="H99" s="231"/>
      <c r="I99" s="230">
        <f>ROUND(E99*H99,2)</f>
        <v>0</v>
      </c>
      <c r="J99" s="231"/>
      <c r="K99" s="230">
        <f>ROUND(E99*J99,2)</f>
        <v>0</v>
      </c>
      <c r="L99" s="230">
        <v>21</v>
      </c>
      <c r="M99" s="230">
        <f>G99*(1+L99/100)</f>
        <v>0</v>
      </c>
      <c r="N99" s="229">
        <v>0</v>
      </c>
      <c r="O99" s="229">
        <f>ROUND(E99*N99,2)</f>
        <v>0</v>
      </c>
      <c r="P99" s="229">
        <v>0</v>
      </c>
      <c r="Q99" s="229">
        <f>ROUND(E99*P99,2)</f>
        <v>0</v>
      </c>
      <c r="R99" s="230"/>
      <c r="S99" s="230" t="s">
        <v>215</v>
      </c>
      <c r="T99" s="230" t="s">
        <v>216</v>
      </c>
      <c r="U99" s="230">
        <v>0</v>
      </c>
      <c r="V99" s="230">
        <f>ROUND(E99*U99,2)</f>
        <v>0</v>
      </c>
      <c r="W99" s="230"/>
      <c r="X99" s="230" t="s">
        <v>202</v>
      </c>
      <c r="Y99" s="230" t="s">
        <v>142</v>
      </c>
      <c r="Z99" s="210"/>
      <c r="AA99" s="210"/>
      <c r="AB99" s="210"/>
      <c r="AC99" s="210"/>
      <c r="AD99" s="210"/>
      <c r="AE99" s="210"/>
      <c r="AF99" s="210"/>
      <c r="AG99" s="210" t="s">
        <v>203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ht="22.5" outlineLevel="1" x14ac:dyDescent="0.2">
      <c r="A100" s="249">
        <v>86</v>
      </c>
      <c r="B100" s="250" t="s">
        <v>333</v>
      </c>
      <c r="C100" s="259" t="s">
        <v>334</v>
      </c>
      <c r="D100" s="251" t="s">
        <v>335</v>
      </c>
      <c r="E100" s="252">
        <v>1</v>
      </c>
      <c r="F100" s="253"/>
      <c r="G100" s="254">
        <f>ROUND(E100*F100,2)</f>
        <v>0</v>
      </c>
      <c r="H100" s="231"/>
      <c r="I100" s="230">
        <f>ROUND(E100*H100,2)</f>
        <v>0</v>
      </c>
      <c r="J100" s="231"/>
      <c r="K100" s="230">
        <f>ROUND(E100*J100,2)</f>
        <v>0</v>
      </c>
      <c r="L100" s="230">
        <v>21</v>
      </c>
      <c r="M100" s="230">
        <f>G100*(1+L100/100)</f>
        <v>0</v>
      </c>
      <c r="N100" s="229">
        <v>0</v>
      </c>
      <c r="O100" s="229">
        <f>ROUND(E100*N100,2)</f>
        <v>0</v>
      </c>
      <c r="P100" s="229">
        <v>0</v>
      </c>
      <c r="Q100" s="229">
        <f>ROUND(E100*P100,2)</f>
        <v>0</v>
      </c>
      <c r="R100" s="230"/>
      <c r="S100" s="230" t="s">
        <v>215</v>
      </c>
      <c r="T100" s="230" t="s">
        <v>216</v>
      </c>
      <c r="U100" s="230">
        <v>0</v>
      </c>
      <c r="V100" s="230">
        <f>ROUND(E100*U100,2)</f>
        <v>0</v>
      </c>
      <c r="W100" s="230"/>
      <c r="X100" s="230" t="s">
        <v>202</v>
      </c>
      <c r="Y100" s="230" t="s">
        <v>142</v>
      </c>
      <c r="Z100" s="210"/>
      <c r="AA100" s="210"/>
      <c r="AB100" s="210"/>
      <c r="AC100" s="210"/>
      <c r="AD100" s="210"/>
      <c r="AE100" s="210"/>
      <c r="AF100" s="210"/>
      <c r="AG100" s="210" t="s">
        <v>203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9">
        <v>87</v>
      </c>
      <c r="B101" s="250" t="s">
        <v>336</v>
      </c>
      <c r="C101" s="259" t="s">
        <v>337</v>
      </c>
      <c r="D101" s="251" t="s">
        <v>335</v>
      </c>
      <c r="E101" s="252">
        <v>1</v>
      </c>
      <c r="F101" s="253"/>
      <c r="G101" s="254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0</v>
      </c>
      <c r="O101" s="229">
        <f>ROUND(E101*N101,2)</f>
        <v>0</v>
      </c>
      <c r="P101" s="229">
        <v>0</v>
      </c>
      <c r="Q101" s="229">
        <f>ROUND(E101*P101,2)</f>
        <v>0</v>
      </c>
      <c r="R101" s="230"/>
      <c r="S101" s="230" t="s">
        <v>215</v>
      </c>
      <c r="T101" s="230" t="s">
        <v>216</v>
      </c>
      <c r="U101" s="230">
        <v>0</v>
      </c>
      <c r="V101" s="230">
        <f>ROUND(E101*U101,2)</f>
        <v>0</v>
      </c>
      <c r="W101" s="230"/>
      <c r="X101" s="230" t="s">
        <v>202</v>
      </c>
      <c r="Y101" s="230" t="s">
        <v>142</v>
      </c>
      <c r="Z101" s="210"/>
      <c r="AA101" s="210"/>
      <c r="AB101" s="210"/>
      <c r="AC101" s="210"/>
      <c r="AD101" s="210"/>
      <c r="AE101" s="210"/>
      <c r="AF101" s="210"/>
      <c r="AG101" s="210" t="s">
        <v>203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">
      <c r="A102" s="249">
        <v>88</v>
      </c>
      <c r="B102" s="250" t="s">
        <v>338</v>
      </c>
      <c r="C102" s="259" t="s">
        <v>339</v>
      </c>
      <c r="D102" s="251" t="s">
        <v>335</v>
      </c>
      <c r="E102" s="252">
        <v>1</v>
      </c>
      <c r="F102" s="253"/>
      <c r="G102" s="254">
        <f>ROUND(E102*F102,2)</f>
        <v>0</v>
      </c>
      <c r="H102" s="231"/>
      <c r="I102" s="230">
        <f>ROUND(E102*H102,2)</f>
        <v>0</v>
      </c>
      <c r="J102" s="231"/>
      <c r="K102" s="230">
        <f>ROUND(E102*J102,2)</f>
        <v>0</v>
      </c>
      <c r="L102" s="230">
        <v>21</v>
      </c>
      <c r="M102" s="230">
        <f>G102*(1+L102/100)</f>
        <v>0</v>
      </c>
      <c r="N102" s="229">
        <v>0</v>
      </c>
      <c r="O102" s="229">
        <f>ROUND(E102*N102,2)</f>
        <v>0</v>
      </c>
      <c r="P102" s="229">
        <v>0</v>
      </c>
      <c r="Q102" s="229">
        <f>ROUND(E102*P102,2)</f>
        <v>0</v>
      </c>
      <c r="R102" s="230"/>
      <c r="S102" s="230" t="s">
        <v>215</v>
      </c>
      <c r="T102" s="230" t="s">
        <v>216</v>
      </c>
      <c r="U102" s="230">
        <v>0</v>
      </c>
      <c r="V102" s="230">
        <f>ROUND(E102*U102,2)</f>
        <v>0</v>
      </c>
      <c r="W102" s="230"/>
      <c r="X102" s="230" t="s">
        <v>202</v>
      </c>
      <c r="Y102" s="230" t="s">
        <v>142</v>
      </c>
      <c r="Z102" s="210"/>
      <c r="AA102" s="210"/>
      <c r="AB102" s="210"/>
      <c r="AC102" s="210"/>
      <c r="AD102" s="210"/>
      <c r="AE102" s="210"/>
      <c r="AF102" s="210"/>
      <c r="AG102" s="210" t="s">
        <v>203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x14ac:dyDescent="0.2">
      <c r="A103" s="236" t="s">
        <v>135</v>
      </c>
      <c r="B103" s="237" t="s">
        <v>88</v>
      </c>
      <c r="C103" s="258" t="s">
        <v>89</v>
      </c>
      <c r="D103" s="238"/>
      <c r="E103" s="239"/>
      <c r="F103" s="240"/>
      <c r="G103" s="241">
        <f>SUMIF(AG104:AG106,"&lt;&gt;NOR",G104:G106)</f>
        <v>0</v>
      </c>
      <c r="H103" s="235"/>
      <c r="I103" s="235">
        <f>SUM(I104:I106)</f>
        <v>0</v>
      </c>
      <c r="J103" s="235"/>
      <c r="K103" s="235">
        <f>SUM(K104:K106)</f>
        <v>0</v>
      </c>
      <c r="L103" s="235"/>
      <c r="M103" s="235">
        <f>SUM(M104:M106)</f>
        <v>0</v>
      </c>
      <c r="N103" s="234"/>
      <c r="O103" s="234">
        <f>SUM(O104:O106)</f>
        <v>0</v>
      </c>
      <c r="P103" s="234"/>
      <c r="Q103" s="234">
        <f>SUM(Q104:Q106)</f>
        <v>13.58</v>
      </c>
      <c r="R103" s="235"/>
      <c r="S103" s="235"/>
      <c r="T103" s="235"/>
      <c r="U103" s="235"/>
      <c r="V103" s="235">
        <f>SUM(V104:V106)</f>
        <v>49.540000000000006</v>
      </c>
      <c r="W103" s="235"/>
      <c r="X103" s="235"/>
      <c r="Y103" s="235"/>
      <c r="AG103" t="s">
        <v>136</v>
      </c>
    </row>
    <row r="104" spans="1:60" outlineLevel="1" x14ac:dyDescent="0.2">
      <c r="A104" s="249">
        <v>89</v>
      </c>
      <c r="B104" s="250" t="s">
        <v>340</v>
      </c>
      <c r="C104" s="259" t="s">
        <v>341</v>
      </c>
      <c r="D104" s="251" t="s">
        <v>161</v>
      </c>
      <c r="E104" s="252">
        <v>3.8</v>
      </c>
      <c r="F104" s="253"/>
      <c r="G104" s="254">
        <f>ROUND(E104*F104,2)</f>
        <v>0</v>
      </c>
      <c r="H104" s="231"/>
      <c r="I104" s="230">
        <f>ROUND(E104*H104,2)</f>
        <v>0</v>
      </c>
      <c r="J104" s="231"/>
      <c r="K104" s="230">
        <f>ROUND(E104*J104,2)</f>
        <v>0</v>
      </c>
      <c r="L104" s="230">
        <v>21</v>
      </c>
      <c r="M104" s="230">
        <f>G104*(1+L104/100)</f>
        <v>0</v>
      </c>
      <c r="N104" s="229">
        <v>0</v>
      </c>
      <c r="O104" s="229">
        <f>ROUND(E104*N104,2)</f>
        <v>0</v>
      </c>
      <c r="P104" s="229">
        <v>7.0000000000000007E-2</v>
      </c>
      <c r="Q104" s="229">
        <f>ROUND(E104*P104,2)</f>
        <v>0.27</v>
      </c>
      <c r="R104" s="230"/>
      <c r="S104" s="230" t="s">
        <v>140</v>
      </c>
      <c r="T104" s="230" t="s">
        <v>140</v>
      </c>
      <c r="U104" s="230">
        <v>0.64</v>
      </c>
      <c r="V104" s="230">
        <f>ROUND(E104*U104,2)</f>
        <v>2.4300000000000002</v>
      </c>
      <c r="W104" s="230"/>
      <c r="X104" s="230" t="s">
        <v>141</v>
      </c>
      <c r="Y104" s="230" t="s">
        <v>142</v>
      </c>
      <c r="Z104" s="210"/>
      <c r="AA104" s="210"/>
      <c r="AB104" s="210"/>
      <c r="AC104" s="210"/>
      <c r="AD104" s="210"/>
      <c r="AE104" s="210"/>
      <c r="AF104" s="210"/>
      <c r="AG104" s="210" t="s">
        <v>143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">
      <c r="A105" s="249">
        <v>90</v>
      </c>
      <c r="B105" s="250" t="s">
        <v>342</v>
      </c>
      <c r="C105" s="259" t="s">
        <v>343</v>
      </c>
      <c r="D105" s="251" t="s">
        <v>146</v>
      </c>
      <c r="E105" s="252">
        <v>1</v>
      </c>
      <c r="F105" s="253"/>
      <c r="G105" s="254">
        <f>ROUND(E105*F105,2)</f>
        <v>0</v>
      </c>
      <c r="H105" s="231"/>
      <c r="I105" s="230">
        <f>ROUND(E105*H105,2)</f>
        <v>0</v>
      </c>
      <c r="J105" s="231"/>
      <c r="K105" s="230">
        <f>ROUND(E105*J105,2)</f>
        <v>0</v>
      </c>
      <c r="L105" s="230">
        <v>21</v>
      </c>
      <c r="M105" s="230">
        <f>G105*(1+L105/100)</f>
        <v>0</v>
      </c>
      <c r="N105" s="229">
        <v>0</v>
      </c>
      <c r="O105" s="229">
        <f>ROUND(E105*N105,2)</f>
        <v>0</v>
      </c>
      <c r="P105" s="229">
        <v>8.2000000000000003E-2</v>
      </c>
      <c r="Q105" s="229">
        <f>ROUND(E105*P105,2)</f>
        <v>0.08</v>
      </c>
      <c r="R105" s="230"/>
      <c r="S105" s="230" t="s">
        <v>140</v>
      </c>
      <c r="T105" s="230" t="s">
        <v>140</v>
      </c>
      <c r="U105" s="230">
        <v>0.59</v>
      </c>
      <c r="V105" s="230">
        <f>ROUND(E105*U105,2)</f>
        <v>0.59</v>
      </c>
      <c r="W105" s="230"/>
      <c r="X105" s="230" t="s">
        <v>141</v>
      </c>
      <c r="Y105" s="230" t="s">
        <v>142</v>
      </c>
      <c r="Z105" s="210"/>
      <c r="AA105" s="210"/>
      <c r="AB105" s="210"/>
      <c r="AC105" s="210"/>
      <c r="AD105" s="210"/>
      <c r="AE105" s="210"/>
      <c r="AF105" s="210"/>
      <c r="AG105" s="210" t="s">
        <v>143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49">
        <v>91</v>
      </c>
      <c r="B106" s="250" t="s">
        <v>344</v>
      </c>
      <c r="C106" s="259" t="s">
        <v>345</v>
      </c>
      <c r="D106" s="251" t="s">
        <v>161</v>
      </c>
      <c r="E106" s="252">
        <v>13.5</v>
      </c>
      <c r="F106" s="253"/>
      <c r="G106" s="254">
        <f>ROUND(E106*F106,2)</f>
        <v>0</v>
      </c>
      <c r="H106" s="231"/>
      <c r="I106" s="230">
        <f>ROUND(E106*H106,2)</f>
        <v>0</v>
      </c>
      <c r="J106" s="231"/>
      <c r="K106" s="230">
        <f>ROUND(E106*J106,2)</f>
        <v>0</v>
      </c>
      <c r="L106" s="230">
        <v>21</v>
      </c>
      <c r="M106" s="230">
        <f>G106*(1+L106/100)</f>
        <v>0</v>
      </c>
      <c r="N106" s="229">
        <v>0</v>
      </c>
      <c r="O106" s="229">
        <f>ROUND(E106*N106,2)</f>
        <v>0</v>
      </c>
      <c r="P106" s="229">
        <v>0.98</v>
      </c>
      <c r="Q106" s="229">
        <f>ROUND(E106*P106,2)</f>
        <v>13.23</v>
      </c>
      <c r="R106" s="230"/>
      <c r="S106" s="230" t="s">
        <v>140</v>
      </c>
      <c r="T106" s="230" t="s">
        <v>140</v>
      </c>
      <c r="U106" s="230">
        <v>3.4460000000000002</v>
      </c>
      <c r="V106" s="230">
        <f>ROUND(E106*U106,2)</f>
        <v>46.52</v>
      </c>
      <c r="W106" s="230"/>
      <c r="X106" s="230" t="s">
        <v>141</v>
      </c>
      <c r="Y106" s="230" t="s">
        <v>142</v>
      </c>
      <c r="Z106" s="210"/>
      <c r="AA106" s="210"/>
      <c r="AB106" s="210"/>
      <c r="AC106" s="210"/>
      <c r="AD106" s="210"/>
      <c r="AE106" s="210"/>
      <c r="AF106" s="210"/>
      <c r="AG106" s="210" t="s">
        <v>143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x14ac:dyDescent="0.2">
      <c r="A107" s="236" t="s">
        <v>135</v>
      </c>
      <c r="B107" s="237" t="s">
        <v>90</v>
      </c>
      <c r="C107" s="258" t="s">
        <v>91</v>
      </c>
      <c r="D107" s="238"/>
      <c r="E107" s="239"/>
      <c r="F107" s="240"/>
      <c r="G107" s="241">
        <f>SUMIF(AG108:AG108,"&lt;&gt;NOR",G108:G108)</f>
        <v>0</v>
      </c>
      <c r="H107" s="235"/>
      <c r="I107" s="235">
        <f>SUM(I108:I108)</f>
        <v>0</v>
      </c>
      <c r="J107" s="235"/>
      <c r="K107" s="235">
        <f>SUM(K108:K108)</f>
        <v>0</v>
      </c>
      <c r="L107" s="235"/>
      <c r="M107" s="235">
        <f>SUM(M108:M108)</f>
        <v>0</v>
      </c>
      <c r="N107" s="234"/>
      <c r="O107" s="234">
        <f>SUM(O108:O108)</f>
        <v>0</v>
      </c>
      <c r="P107" s="234"/>
      <c r="Q107" s="234">
        <f>SUM(Q108:Q108)</f>
        <v>0</v>
      </c>
      <c r="R107" s="235"/>
      <c r="S107" s="235"/>
      <c r="T107" s="235"/>
      <c r="U107" s="235"/>
      <c r="V107" s="235">
        <f>SUM(V108:V108)</f>
        <v>65.2</v>
      </c>
      <c r="W107" s="235"/>
      <c r="X107" s="235"/>
      <c r="Y107" s="235"/>
      <c r="AG107" t="s">
        <v>136</v>
      </c>
    </row>
    <row r="108" spans="1:60" outlineLevel="1" x14ac:dyDescent="0.2">
      <c r="A108" s="249">
        <v>92</v>
      </c>
      <c r="B108" s="250" t="s">
        <v>346</v>
      </c>
      <c r="C108" s="259" t="s">
        <v>347</v>
      </c>
      <c r="D108" s="251" t="s">
        <v>272</v>
      </c>
      <c r="E108" s="252">
        <v>4074.8481200000001</v>
      </c>
      <c r="F108" s="253"/>
      <c r="G108" s="254">
        <f>ROUND(E108*F108,2)</f>
        <v>0</v>
      </c>
      <c r="H108" s="231"/>
      <c r="I108" s="230">
        <f>ROUND(E108*H108,2)</f>
        <v>0</v>
      </c>
      <c r="J108" s="231"/>
      <c r="K108" s="230">
        <f>ROUND(E108*J108,2)</f>
        <v>0</v>
      </c>
      <c r="L108" s="230">
        <v>21</v>
      </c>
      <c r="M108" s="230">
        <f>G108*(1+L108/100)</f>
        <v>0</v>
      </c>
      <c r="N108" s="229">
        <v>0</v>
      </c>
      <c r="O108" s="229">
        <f>ROUND(E108*N108,2)</f>
        <v>0</v>
      </c>
      <c r="P108" s="229">
        <v>0</v>
      </c>
      <c r="Q108" s="229">
        <f>ROUND(E108*P108,2)</f>
        <v>0</v>
      </c>
      <c r="R108" s="230"/>
      <c r="S108" s="230" t="s">
        <v>140</v>
      </c>
      <c r="T108" s="230" t="s">
        <v>140</v>
      </c>
      <c r="U108" s="230">
        <v>1.6E-2</v>
      </c>
      <c r="V108" s="230">
        <f>ROUND(E108*U108,2)</f>
        <v>65.2</v>
      </c>
      <c r="W108" s="230"/>
      <c r="X108" s="230" t="s">
        <v>348</v>
      </c>
      <c r="Y108" s="230" t="s">
        <v>142</v>
      </c>
      <c r="Z108" s="210"/>
      <c r="AA108" s="210"/>
      <c r="AB108" s="210"/>
      <c r="AC108" s="210"/>
      <c r="AD108" s="210"/>
      <c r="AE108" s="210"/>
      <c r="AF108" s="210"/>
      <c r="AG108" s="210" t="s">
        <v>349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x14ac:dyDescent="0.2">
      <c r="A109" s="236" t="s">
        <v>135</v>
      </c>
      <c r="B109" s="237" t="s">
        <v>98</v>
      </c>
      <c r="C109" s="258" t="s">
        <v>99</v>
      </c>
      <c r="D109" s="238"/>
      <c r="E109" s="239"/>
      <c r="F109" s="240"/>
      <c r="G109" s="241">
        <f>SUMIF(AG110:AG114,"&lt;&gt;NOR",G110:G114)</f>
        <v>0</v>
      </c>
      <c r="H109" s="235"/>
      <c r="I109" s="235">
        <f>SUM(I110:I114)</f>
        <v>0</v>
      </c>
      <c r="J109" s="235"/>
      <c r="K109" s="235">
        <f>SUM(K110:K114)</f>
        <v>0</v>
      </c>
      <c r="L109" s="235"/>
      <c r="M109" s="235">
        <f>SUM(M110:M114)</f>
        <v>0</v>
      </c>
      <c r="N109" s="234"/>
      <c r="O109" s="234">
        <f>SUM(O110:O114)</f>
        <v>0.04</v>
      </c>
      <c r="P109" s="234"/>
      <c r="Q109" s="234">
        <f>SUM(Q110:Q114)</f>
        <v>0</v>
      </c>
      <c r="R109" s="235"/>
      <c r="S109" s="235"/>
      <c r="T109" s="235"/>
      <c r="U109" s="235"/>
      <c r="V109" s="235">
        <f>SUM(V110:V114)</f>
        <v>18.439999999999998</v>
      </c>
      <c r="W109" s="235"/>
      <c r="X109" s="235"/>
      <c r="Y109" s="235"/>
      <c r="AG109" t="s">
        <v>136</v>
      </c>
    </row>
    <row r="110" spans="1:60" outlineLevel="1" x14ac:dyDescent="0.2">
      <c r="A110" s="249">
        <v>93</v>
      </c>
      <c r="B110" s="250" t="s">
        <v>350</v>
      </c>
      <c r="C110" s="259" t="s">
        <v>351</v>
      </c>
      <c r="D110" s="251" t="s">
        <v>139</v>
      </c>
      <c r="E110" s="252">
        <v>62.625</v>
      </c>
      <c r="F110" s="253"/>
      <c r="G110" s="254">
        <f>ROUND(E110*F110,2)</f>
        <v>0</v>
      </c>
      <c r="H110" s="231"/>
      <c r="I110" s="230">
        <f>ROUND(E110*H110,2)</f>
        <v>0</v>
      </c>
      <c r="J110" s="231"/>
      <c r="K110" s="230">
        <f>ROUND(E110*J110,2)</f>
        <v>0</v>
      </c>
      <c r="L110" s="230">
        <v>21</v>
      </c>
      <c r="M110" s="230">
        <f>G110*(1+L110/100)</f>
        <v>0</v>
      </c>
      <c r="N110" s="229">
        <v>0</v>
      </c>
      <c r="O110" s="229">
        <f>ROUND(E110*N110,2)</f>
        <v>0</v>
      </c>
      <c r="P110" s="229">
        <v>0</v>
      </c>
      <c r="Q110" s="229">
        <f>ROUND(E110*P110,2)</f>
        <v>0</v>
      </c>
      <c r="R110" s="230"/>
      <c r="S110" s="230" t="s">
        <v>140</v>
      </c>
      <c r="T110" s="230" t="s">
        <v>140</v>
      </c>
      <c r="U110" s="230">
        <v>0.16</v>
      </c>
      <c r="V110" s="230">
        <f>ROUND(E110*U110,2)</f>
        <v>10.02</v>
      </c>
      <c r="W110" s="230"/>
      <c r="X110" s="230" t="s">
        <v>141</v>
      </c>
      <c r="Y110" s="230" t="s">
        <v>142</v>
      </c>
      <c r="Z110" s="210"/>
      <c r="AA110" s="210"/>
      <c r="AB110" s="210"/>
      <c r="AC110" s="210"/>
      <c r="AD110" s="210"/>
      <c r="AE110" s="210"/>
      <c r="AF110" s="210"/>
      <c r="AG110" s="210" t="s">
        <v>143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49">
        <v>94</v>
      </c>
      <c r="B111" s="250" t="s">
        <v>352</v>
      </c>
      <c r="C111" s="259" t="s">
        <v>353</v>
      </c>
      <c r="D111" s="251" t="s">
        <v>161</v>
      </c>
      <c r="E111" s="252">
        <v>83.5</v>
      </c>
      <c r="F111" s="253"/>
      <c r="G111" s="254">
        <f>ROUND(E111*F111,2)</f>
        <v>0</v>
      </c>
      <c r="H111" s="231"/>
      <c r="I111" s="230">
        <f>ROUND(E111*H111,2)</f>
        <v>0</v>
      </c>
      <c r="J111" s="231"/>
      <c r="K111" s="230">
        <f>ROUND(E111*J111,2)</f>
        <v>0</v>
      </c>
      <c r="L111" s="230">
        <v>21</v>
      </c>
      <c r="M111" s="230">
        <f>G111*(1+L111/100)</f>
        <v>0</v>
      </c>
      <c r="N111" s="229">
        <v>0</v>
      </c>
      <c r="O111" s="229">
        <f>ROUND(E111*N111,2)</f>
        <v>0</v>
      </c>
      <c r="P111" s="229">
        <v>0</v>
      </c>
      <c r="Q111" s="229">
        <f>ROUND(E111*P111,2)</f>
        <v>0</v>
      </c>
      <c r="R111" s="230"/>
      <c r="S111" s="230" t="s">
        <v>140</v>
      </c>
      <c r="T111" s="230" t="s">
        <v>140</v>
      </c>
      <c r="U111" s="230">
        <v>0.1</v>
      </c>
      <c r="V111" s="230">
        <f>ROUND(E111*U111,2)</f>
        <v>8.35</v>
      </c>
      <c r="W111" s="230"/>
      <c r="X111" s="230" t="s">
        <v>141</v>
      </c>
      <c r="Y111" s="230" t="s">
        <v>142</v>
      </c>
      <c r="Z111" s="210"/>
      <c r="AA111" s="210"/>
      <c r="AB111" s="210"/>
      <c r="AC111" s="210"/>
      <c r="AD111" s="210"/>
      <c r="AE111" s="210"/>
      <c r="AF111" s="210"/>
      <c r="AG111" s="210" t="s">
        <v>143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">
      <c r="A112" s="249">
        <v>95</v>
      </c>
      <c r="B112" s="250" t="s">
        <v>354</v>
      </c>
      <c r="C112" s="259" t="s">
        <v>355</v>
      </c>
      <c r="D112" s="251" t="s">
        <v>139</v>
      </c>
      <c r="E112" s="252">
        <v>65.756249999999994</v>
      </c>
      <c r="F112" s="253"/>
      <c r="G112" s="254">
        <f>ROUND(E112*F112,2)</f>
        <v>0</v>
      </c>
      <c r="H112" s="231"/>
      <c r="I112" s="230">
        <f>ROUND(E112*H112,2)</f>
        <v>0</v>
      </c>
      <c r="J112" s="231"/>
      <c r="K112" s="230">
        <f>ROUND(E112*J112,2)</f>
        <v>0</v>
      </c>
      <c r="L112" s="230">
        <v>21</v>
      </c>
      <c r="M112" s="230">
        <f>G112*(1+L112/100)</f>
        <v>0</v>
      </c>
      <c r="N112" s="229">
        <v>4.4999999999999999E-4</v>
      </c>
      <c r="O112" s="229">
        <f>ROUND(E112*N112,2)</f>
        <v>0.03</v>
      </c>
      <c r="P112" s="229">
        <v>0</v>
      </c>
      <c r="Q112" s="229">
        <f>ROUND(E112*P112,2)</f>
        <v>0</v>
      </c>
      <c r="R112" s="230" t="s">
        <v>201</v>
      </c>
      <c r="S112" s="230" t="s">
        <v>140</v>
      </c>
      <c r="T112" s="230" t="s">
        <v>140</v>
      </c>
      <c r="U112" s="230">
        <v>0</v>
      </c>
      <c r="V112" s="230">
        <f>ROUND(E112*U112,2)</f>
        <v>0</v>
      </c>
      <c r="W112" s="230"/>
      <c r="X112" s="230" t="s">
        <v>202</v>
      </c>
      <c r="Y112" s="230" t="s">
        <v>142</v>
      </c>
      <c r="Z112" s="210"/>
      <c r="AA112" s="210"/>
      <c r="AB112" s="210"/>
      <c r="AC112" s="210"/>
      <c r="AD112" s="210"/>
      <c r="AE112" s="210"/>
      <c r="AF112" s="210"/>
      <c r="AG112" s="210" t="s">
        <v>203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49">
        <v>96</v>
      </c>
      <c r="B113" s="250" t="s">
        <v>356</v>
      </c>
      <c r="C113" s="259" t="s">
        <v>357</v>
      </c>
      <c r="D113" s="251" t="s">
        <v>146</v>
      </c>
      <c r="E113" s="252">
        <v>43.837499999999999</v>
      </c>
      <c r="F113" s="253"/>
      <c r="G113" s="254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2.9999999999999997E-4</v>
      </c>
      <c r="O113" s="229">
        <f>ROUND(E113*N113,2)</f>
        <v>0.01</v>
      </c>
      <c r="P113" s="229">
        <v>0</v>
      </c>
      <c r="Q113" s="229">
        <f>ROUND(E113*P113,2)</f>
        <v>0</v>
      </c>
      <c r="R113" s="230" t="s">
        <v>201</v>
      </c>
      <c r="S113" s="230" t="s">
        <v>358</v>
      </c>
      <c r="T113" s="230" t="s">
        <v>358</v>
      </c>
      <c r="U113" s="230">
        <v>0</v>
      </c>
      <c r="V113" s="230">
        <f>ROUND(E113*U113,2)</f>
        <v>0</v>
      </c>
      <c r="W113" s="230"/>
      <c r="X113" s="230" t="s">
        <v>202</v>
      </c>
      <c r="Y113" s="230" t="s">
        <v>142</v>
      </c>
      <c r="Z113" s="210"/>
      <c r="AA113" s="210"/>
      <c r="AB113" s="210"/>
      <c r="AC113" s="210"/>
      <c r="AD113" s="210"/>
      <c r="AE113" s="210"/>
      <c r="AF113" s="210"/>
      <c r="AG113" s="210" t="s">
        <v>203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49">
        <v>97</v>
      </c>
      <c r="B114" s="250" t="s">
        <v>359</v>
      </c>
      <c r="C114" s="259" t="s">
        <v>360</v>
      </c>
      <c r="D114" s="251" t="s">
        <v>272</v>
      </c>
      <c r="E114" s="252">
        <v>4.274E-2</v>
      </c>
      <c r="F114" s="253"/>
      <c r="G114" s="254">
        <f>ROUND(E114*F114,2)</f>
        <v>0</v>
      </c>
      <c r="H114" s="231"/>
      <c r="I114" s="230">
        <f>ROUND(E114*H114,2)</f>
        <v>0</v>
      </c>
      <c r="J114" s="231"/>
      <c r="K114" s="230">
        <f>ROUND(E114*J114,2)</f>
        <v>0</v>
      </c>
      <c r="L114" s="230">
        <v>21</v>
      </c>
      <c r="M114" s="230">
        <f>G114*(1+L114/100)</f>
        <v>0</v>
      </c>
      <c r="N114" s="229">
        <v>0</v>
      </c>
      <c r="O114" s="229">
        <f>ROUND(E114*N114,2)</f>
        <v>0</v>
      </c>
      <c r="P114" s="229">
        <v>0</v>
      </c>
      <c r="Q114" s="229">
        <f>ROUND(E114*P114,2)</f>
        <v>0</v>
      </c>
      <c r="R114" s="230"/>
      <c r="S114" s="230" t="s">
        <v>140</v>
      </c>
      <c r="T114" s="230" t="s">
        <v>140</v>
      </c>
      <c r="U114" s="230">
        <v>1.5669999999999999</v>
      </c>
      <c r="V114" s="230">
        <f>ROUND(E114*U114,2)</f>
        <v>7.0000000000000007E-2</v>
      </c>
      <c r="W114" s="230"/>
      <c r="X114" s="230" t="s">
        <v>348</v>
      </c>
      <c r="Y114" s="230" t="s">
        <v>142</v>
      </c>
      <c r="Z114" s="210"/>
      <c r="AA114" s="210"/>
      <c r="AB114" s="210"/>
      <c r="AC114" s="210"/>
      <c r="AD114" s="210"/>
      <c r="AE114" s="210"/>
      <c r="AF114" s="210"/>
      <c r="AG114" s="210" t="s">
        <v>349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x14ac:dyDescent="0.2">
      <c r="A115" s="236" t="s">
        <v>135</v>
      </c>
      <c r="B115" s="237" t="s">
        <v>104</v>
      </c>
      <c r="C115" s="258" t="s">
        <v>105</v>
      </c>
      <c r="D115" s="238"/>
      <c r="E115" s="239"/>
      <c r="F115" s="240"/>
      <c r="G115" s="241">
        <f>SUMIF(AG116:AG123,"&lt;&gt;NOR",G116:G123)</f>
        <v>0</v>
      </c>
      <c r="H115" s="235"/>
      <c r="I115" s="235">
        <f>SUM(I116:I123)</f>
        <v>0</v>
      </c>
      <c r="J115" s="235"/>
      <c r="K115" s="235">
        <f>SUM(K116:K123)</f>
        <v>0</v>
      </c>
      <c r="L115" s="235"/>
      <c r="M115" s="235">
        <f>SUM(M116:M123)</f>
        <v>0</v>
      </c>
      <c r="N115" s="234"/>
      <c r="O115" s="234">
        <f>SUM(O116:O123)</f>
        <v>0</v>
      </c>
      <c r="P115" s="234"/>
      <c r="Q115" s="234">
        <f>SUM(Q116:Q123)</f>
        <v>0</v>
      </c>
      <c r="R115" s="235"/>
      <c r="S115" s="235"/>
      <c r="T115" s="235"/>
      <c r="U115" s="235"/>
      <c r="V115" s="235">
        <f>SUM(V116:V123)</f>
        <v>235.70000000000002</v>
      </c>
      <c r="W115" s="235"/>
      <c r="X115" s="235"/>
      <c r="Y115" s="235"/>
      <c r="AG115" t="s">
        <v>136</v>
      </c>
    </row>
    <row r="116" spans="1:60" outlineLevel="1" x14ac:dyDescent="0.2">
      <c r="A116" s="249">
        <v>98</v>
      </c>
      <c r="B116" s="250" t="s">
        <v>361</v>
      </c>
      <c r="C116" s="259" t="s">
        <v>362</v>
      </c>
      <c r="D116" s="251" t="s">
        <v>272</v>
      </c>
      <c r="E116" s="252">
        <v>23.977499999999999</v>
      </c>
      <c r="F116" s="253"/>
      <c r="G116" s="254">
        <f>ROUND(E116*F116,2)</f>
        <v>0</v>
      </c>
      <c r="H116" s="231"/>
      <c r="I116" s="230">
        <f>ROUND(E116*H116,2)</f>
        <v>0</v>
      </c>
      <c r="J116" s="231"/>
      <c r="K116" s="230">
        <f>ROUND(E116*J116,2)</f>
        <v>0</v>
      </c>
      <c r="L116" s="230">
        <v>21</v>
      </c>
      <c r="M116" s="230">
        <f>G116*(1+L116/100)</f>
        <v>0</v>
      </c>
      <c r="N116" s="229">
        <v>0</v>
      </c>
      <c r="O116" s="229">
        <f>ROUND(E116*N116,2)</f>
        <v>0</v>
      </c>
      <c r="P116" s="229">
        <v>0</v>
      </c>
      <c r="Q116" s="229">
        <f>ROUND(E116*P116,2)</f>
        <v>0</v>
      </c>
      <c r="R116" s="230"/>
      <c r="S116" s="230" t="s">
        <v>140</v>
      </c>
      <c r="T116" s="230" t="s">
        <v>140</v>
      </c>
      <c r="U116" s="230">
        <v>0</v>
      </c>
      <c r="V116" s="230">
        <f>ROUND(E116*U116,2)</f>
        <v>0</v>
      </c>
      <c r="W116" s="230"/>
      <c r="X116" s="230" t="s">
        <v>141</v>
      </c>
      <c r="Y116" s="230" t="s">
        <v>142</v>
      </c>
      <c r="Z116" s="210"/>
      <c r="AA116" s="210"/>
      <c r="AB116" s="210"/>
      <c r="AC116" s="210"/>
      <c r="AD116" s="210"/>
      <c r="AE116" s="210"/>
      <c r="AF116" s="210"/>
      <c r="AG116" s="210" t="s">
        <v>143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ht="22.5" outlineLevel="1" x14ac:dyDescent="0.2">
      <c r="A117" s="249">
        <v>99</v>
      </c>
      <c r="B117" s="250" t="s">
        <v>363</v>
      </c>
      <c r="C117" s="259" t="s">
        <v>364</v>
      </c>
      <c r="D117" s="251" t="s">
        <v>272</v>
      </c>
      <c r="E117" s="252">
        <v>87.738</v>
      </c>
      <c r="F117" s="253"/>
      <c r="G117" s="254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0</v>
      </c>
      <c r="O117" s="229">
        <f>ROUND(E117*N117,2)</f>
        <v>0</v>
      </c>
      <c r="P117" s="229">
        <v>0</v>
      </c>
      <c r="Q117" s="229">
        <f>ROUND(E117*P117,2)</f>
        <v>0</v>
      </c>
      <c r="R117" s="230"/>
      <c r="S117" s="230" t="s">
        <v>365</v>
      </c>
      <c r="T117" s="230" t="s">
        <v>365</v>
      </c>
      <c r="U117" s="230">
        <v>0</v>
      </c>
      <c r="V117" s="230">
        <f>ROUND(E117*U117,2)</f>
        <v>0</v>
      </c>
      <c r="W117" s="230"/>
      <c r="X117" s="230" t="s">
        <v>141</v>
      </c>
      <c r="Y117" s="230" t="s">
        <v>142</v>
      </c>
      <c r="Z117" s="210"/>
      <c r="AA117" s="210"/>
      <c r="AB117" s="210"/>
      <c r="AC117" s="210"/>
      <c r="AD117" s="210"/>
      <c r="AE117" s="210"/>
      <c r="AF117" s="210"/>
      <c r="AG117" s="210" t="s">
        <v>143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22.5" outlineLevel="1" x14ac:dyDescent="0.2">
      <c r="A118" s="243">
        <v>100</v>
      </c>
      <c r="B118" s="244" t="s">
        <v>366</v>
      </c>
      <c r="C118" s="260" t="s">
        <v>367</v>
      </c>
      <c r="D118" s="245" t="s">
        <v>272</v>
      </c>
      <c r="E118" s="246">
        <v>104.72</v>
      </c>
      <c r="F118" s="247"/>
      <c r="G118" s="248">
        <f>ROUND(E118*F118,2)</f>
        <v>0</v>
      </c>
      <c r="H118" s="231"/>
      <c r="I118" s="230">
        <f>ROUND(E118*H118,2)</f>
        <v>0</v>
      </c>
      <c r="J118" s="231"/>
      <c r="K118" s="230">
        <f>ROUND(E118*J118,2)</f>
        <v>0</v>
      </c>
      <c r="L118" s="230">
        <v>21</v>
      </c>
      <c r="M118" s="230">
        <f>G118*(1+L118/100)</f>
        <v>0</v>
      </c>
      <c r="N118" s="229">
        <v>0</v>
      </c>
      <c r="O118" s="229">
        <f>ROUND(E118*N118,2)</f>
        <v>0</v>
      </c>
      <c r="P118" s="229">
        <v>0</v>
      </c>
      <c r="Q118" s="229">
        <f>ROUND(E118*P118,2)</f>
        <v>0</v>
      </c>
      <c r="R118" s="230"/>
      <c r="S118" s="230" t="s">
        <v>140</v>
      </c>
      <c r="T118" s="230" t="s">
        <v>140</v>
      </c>
      <c r="U118" s="230">
        <v>0</v>
      </c>
      <c r="V118" s="230">
        <f>ROUND(E118*U118,2)</f>
        <v>0</v>
      </c>
      <c r="W118" s="230"/>
      <c r="X118" s="230" t="s">
        <v>141</v>
      </c>
      <c r="Y118" s="230" t="s">
        <v>142</v>
      </c>
      <c r="Z118" s="210"/>
      <c r="AA118" s="210"/>
      <c r="AB118" s="210"/>
      <c r="AC118" s="210"/>
      <c r="AD118" s="210"/>
      <c r="AE118" s="210"/>
      <c r="AF118" s="210"/>
      <c r="AG118" s="210" t="s">
        <v>143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27"/>
      <c r="B119" s="228"/>
      <c r="C119" s="261" t="s">
        <v>368</v>
      </c>
      <c r="D119" s="255"/>
      <c r="E119" s="255"/>
      <c r="F119" s="255"/>
      <c r="G119" s="255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30"/>
      <c r="Z119" s="210"/>
      <c r="AA119" s="210"/>
      <c r="AB119" s="210"/>
      <c r="AC119" s="210"/>
      <c r="AD119" s="210"/>
      <c r="AE119" s="210"/>
      <c r="AF119" s="210"/>
      <c r="AG119" s="210" t="s">
        <v>184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49">
        <v>101</v>
      </c>
      <c r="B120" s="250" t="s">
        <v>369</v>
      </c>
      <c r="C120" s="259" t="s">
        <v>370</v>
      </c>
      <c r="D120" s="251" t="s">
        <v>272</v>
      </c>
      <c r="E120" s="252">
        <v>216.43549999999999</v>
      </c>
      <c r="F120" s="253"/>
      <c r="G120" s="254">
        <f>ROUND(E120*F120,2)</f>
        <v>0</v>
      </c>
      <c r="H120" s="231"/>
      <c r="I120" s="230">
        <f>ROUND(E120*H120,2)</f>
        <v>0</v>
      </c>
      <c r="J120" s="231"/>
      <c r="K120" s="230">
        <f>ROUND(E120*J120,2)</f>
        <v>0</v>
      </c>
      <c r="L120" s="230">
        <v>21</v>
      </c>
      <c r="M120" s="230">
        <f>G120*(1+L120/100)</f>
        <v>0</v>
      </c>
      <c r="N120" s="229">
        <v>0</v>
      </c>
      <c r="O120" s="229">
        <f>ROUND(E120*N120,2)</f>
        <v>0</v>
      </c>
      <c r="P120" s="229">
        <v>0</v>
      </c>
      <c r="Q120" s="229">
        <f>ROUND(E120*P120,2)</f>
        <v>0</v>
      </c>
      <c r="R120" s="230"/>
      <c r="S120" s="230" t="s">
        <v>140</v>
      </c>
      <c r="T120" s="230" t="s">
        <v>140</v>
      </c>
      <c r="U120" s="230">
        <v>9.9000000000000005E-2</v>
      </c>
      <c r="V120" s="230">
        <f>ROUND(E120*U120,2)</f>
        <v>21.43</v>
      </c>
      <c r="W120" s="230"/>
      <c r="X120" s="230" t="s">
        <v>371</v>
      </c>
      <c r="Y120" s="230" t="s">
        <v>142</v>
      </c>
      <c r="Z120" s="210"/>
      <c r="AA120" s="210"/>
      <c r="AB120" s="210"/>
      <c r="AC120" s="210"/>
      <c r="AD120" s="210"/>
      <c r="AE120" s="210"/>
      <c r="AF120" s="210"/>
      <c r="AG120" s="210" t="s">
        <v>372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49">
        <v>102</v>
      </c>
      <c r="B121" s="250" t="s">
        <v>373</v>
      </c>
      <c r="C121" s="259" t="s">
        <v>374</v>
      </c>
      <c r="D121" s="251" t="s">
        <v>272</v>
      </c>
      <c r="E121" s="252">
        <v>216.43549999999999</v>
      </c>
      <c r="F121" s="253"/>
      <c r="G121" s="254">
        <f>ROUND(E121*F121,2)</f>
        <v>0</v>
      </c>
      <c r="H121" s="231"/>
      <c r="I121" s="230">
        <f>ROUND(E121*H121,2)</f>
        <v>0</v>
      </c>
      <c r="J121" s="231"/>
      <c r="K121" s="230">
        <f>ROUND(E121*J121,2)</f>
        <v>0</v>
      </c>
      <c r="L121" s="230">
        <v>21</v>
      </c>
      <c r="M121" s="230">
        <f>G121*(1+L121/100)</f>
        <v>0</v>
      </c>
      <c r="N121" s="229">
        <v>0</v>
      </c>
      <c r="O121" s="229">
        <f>ROUND(E121*N121,2)</f>
        <v>0</v>
      </c>
      <c r="P121" s="229">
        <v>0</v>
      </c>
      <c r="Q121" s="229">
        <f>ROUND(E121*P121,2)</f>
        <v>0</v>
      </c>
      <c r="R121" s="230"/>
      <c r="S121" s="230" t="s">
        <v>140</v>
      </c>
      <c r="T121" s="230" t="s">
        <v>140</v>
      </c>
      <c r="U121" s="230">
        <v>0.94199999999999995</v>
      </c>
      <c r="V121" s="230">
        <f>ROUND(E121*U121,2)</f>
        <v>203.88</v>
      </c>
      <c r="W121" s="230"/>
      <c r="X121" s="230" t="s">
        <v>371</v>
      </c>
      <c r="Y121" s="230" t="s">
        <v>142</v>
      </c>
      <c r="Z121" s="210"/>
      <c r="AA121" s="210"/>
      <c r="AB121" s="210"/>
      <c r="AC121" s="210"/>
      <c r="AD121" s="210"/>
      <c r="AE121" s="210"/>
      <c r="AF121" s="210"/>
      <c r="AG121" s="210" t="s">
        <v>372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49">
        <v>103</v>
      </c>
      <c r="B122" s="250" t="s">
        <v>375</v>
      </c>
      <c r="C122" s="259" t="s">
        <v>376</v>
      </c>
      <c r="D122" s="251" t="s">
        <v>272</v>
      </c>
      <c r="E122" s="252">
        <v>216.43549999999999</v>
      </c>
      <c r="F122" s="253"/>
      <c r="G122" s="254">
        <f>ROUND(E122*F122,2)</f>
        <v>0</v>
      </c>
      <c r="H122" s="231"/>
      <c r="I122" s="230">
        <f>ROUND(E122*H122,2)</f>
        <v>0</v>
      </c>
      <c r="J122" s="231"/>
      <c r="K122" s="230">
        <f>ROUND(E122*J122,2)</f>
        <v>0</v>
      </c>
      <c r="L122" s="230">
        <v>21</v>
      </c>
      <c r="M122" s="230">
        <f>G122*(1+L122/100)</f>
        <v>0</v>
      </c>
      <c r="N122" s="229">
        <v>0</v>
      </c>
      <c r="O122" s="229">
        <f>ROUND(E122*N122,2)</f>
        <v>0</v>
      </c>
      <c r="P122" s="229">
        <v>0</v>
      </c>
      <c r="Q122" s="229">
        <f>ROUND(E122*P122,2)</f>
        <v>0</v>
      </c>
      <c r="R122" s="230"/>
      <c r="S122" s="230" t="s">
        <v>140</v>
      </c>
      <c r="T122" s="230" t="s">
        <v>140</v>
      </c>
      <c r="U122" s="230">
        <v>4.2000000000000003E-2</v>
      </c>
      <c r="V122" s="230">
        <f>ROUND(E122*U122,2)</f>
        <v>9.09</v>
      </c>
      <c r="W122" s="230"/>
      <c r="X122" s="230" t="s">
        <v>371</v>
      </c>
      <c r="Y122" s="230" t="s">
        <v>142</v>
      </c>
      <c r="Z122" s="210"/>
      <c r="AA122" s="210"/>
      <c r="AB122" s="210"/>
      <c r="AC122" s="210"/>
      <c r="AD122" s="210"/>
      <c r="AE122" s="210"/>
      <c r="AF122" s="210"/>
      <c r="AG122" s="210" t="s">
        <v>372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49">
        <v>104</v>
      </c>
      <c r="B123" s="250" t="s">
        <v>377</v>
      </c>
      <c r="C123" s="259" t="s">
        <v>378</v>
      </c>
      <c r="D123" s="251" t="s">
        <v>272</v>
      </c>
      <c r="E123" s="252">
        <v>216.43549999999999</v>
      </c>
      <c r="F123" s="253"/>
      <c r="G123" s="254">
        <f>ROUND(E123*F123,2)</f>
        <v>0</v>
      </c>
      <c r="H123" s="231"/>
      <c r="I123" s="230">
        <f>ROUND(E123*H123,2)</f>
        <v>0</v>
      </c>
      <c r="J123" s="231"/>
      <c r="K123" s="230">
        <f>ROUND(E123*J123,2)</f>
        <v>0</v>
      </c>
      <c r="L123" s="230">
        <v>21</v>
      </c>
      <c r="M123" s="230">
        <f>G123*(1+L123/100)</f>
        <v>0</v>
      </c>
      <c r="N123" s="229">
        <v>0</v>
      </c>
      <c r="O123" s="229">
        <f>ROUND(E123*N123,2)</f>
        <v>0</v>
      </c>
      <c r="P123" s="229">
        <v>0</v>
      </c>
      <c r="Q123" s="229">
        <f>ROUND(E123*P123,2)</f>
        <v>0</v>
      </c>
      <c r="R123" s="230"/>
      <c r="S123" s="230" t="s">
        <v>140</v>
      </c>
      <c r="T123" s="230" t="s">
        <v>140</v>
      </c>
      <c r="U123" s="230">
        <v>6.0000000000000001E-3</v>
      </c>
      <c r="V123" s="230">
        <f>ROUND(E123*U123,2)</f>
        <v>1.3</v>
      </c>
      <c r="W123" s="230"/>
      <c r="X123" s="230" t="s">
        <v>371</v>
      </c>
      <c r="Y123" s="230" t="s">
        <v>142</v>
      </c>
      <c r="Z123" s="210"/>
      <c r="AA123" s="210"/>
      <c r="AB123" s="210"/>
      <c r="AC123" s="210"/>
      <c r="AD123" s="210"/>
      <c r="AE123" s="210"/>
      <c r="AF123" s="210"/>
      <c r="AG123" s="210" t="s">
        <v>372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x14ac:dyDescent="0.2">
      <c r="A124" s="236" t="s">
        <v>135</v>
      </c>
      <c r="B124" s="237" t="s">
        <v>107</v>
      </c>
      <c r="C124" s="258" t="s">
        <v>29</v>
      </c>
      <c r="D124" s="238"/>
      <c r="E124" s="239"/>
      <c r="F124" s="240"/>
      <c r="G124" s="241">
        <f>SUMIF(AG125:AG135,"&lt;&gt;NOR",G125:G135)</f>
        <v>0</v>
      </c>
      <c r="H124" s="235"/>
      <c r="I124" s="235">
        <f>SUM(I125:I135)</f>
        <v>0</v>
      </c>
      <c r="J124" s="235"/>
      <c r="K124" s="235">
        <f>SUM(K125:K135)</f>
        <v>0</v>
      </c>
      <c r="L124" s="235"/>
      <c r="M124" s="235">
        <f>SUM(M125:M135)</f>
        <v>0</v>
      </c>
      <c r="N124" s="234"/>
      <c r="O124" s="234">
        <f>SUM(O125:O135)</f>
        <v>0</v>
      </c>
      <c r="P124" s="234"/>
      <c r="Q124" s="234">
        <f>SUM(Q125:Q135)</f>
        <v>0</v>
      </c>
      <c r="R124" s="235"/>
      <c r="S124" s="235"/>
      <c r="T124" s="235"/>
      <c r="U124" s="235"/>
      <c r="V124" s="235">
        <f>SUM(V125:V135)</f>
        <v>0</v>
      </c>
      <c r="W124" s="235"/>
      <c r="X124" s="235"/>
      <c r="Y124" s="235"/>
      <c r="AG124" t="s">
        <v>136</v>
      </c>
    </row>
    <row r="125" spans="1:60" outlineLevel="1" x14ac:dyDescent="0.2">
      <c r="A125" s="243">
        <v>105</v>
      </c>
      <c r="B125" s="244" t="s">
        <v>379</v>
      </c>
      <c r="C125" s="260" t="s">
        <v>380</v>
      </c>
      <c r="D125" s="245" t="s">
        <v>381</v>
      </c>
      <c r="E125" s="246">
        <v>1</v>
      </c>
      <c r="F125" s="247"/>
      <c r="G125" s="248">
        <f>ROUND(E125*F125,2)</f>
        <v>0</v>
      </c>
      <c r="H125" s="231"/>
      <c r="I125" s="230">
        <f>ROUND(E125*H125,2)</f>
        <v>0</v>
      </c>
      <c r="J125" s="231"/>
      <c r="K125" s="230">
        <f>ROUND(E125*J125,2)</f>
        <v>0</v>
      </c>
      <c r="L125" s="230">
        <v>21</v>
      </c>
      <c r="M125" s="230">
        <f>G125*(1+L125/100)</f>
        <v>0</v>
      </c>
      <c r="N125" s="229">
        <v>0</v>
      </c>
      <c r="O125" s="229">
        <f>ROUND(E125*N125,2)</f>
        <v>0</v>
      </c>
      <c r="P125" s="229">
        <v>0</v>
      </c>
      <c r="Q125" s="229">
        <f>ROUND(E125*P125,2)</f>
        <v>0</v>
      </c>
      <c r="R125" s="230"/>
      <c r="S125" s="230" t="s">
        <v>140</v>
      </c>
      <c r="T125" s="230" t="s">
        <v>216</v>
      </c>
      <c r="U125" s="230">
        <v>0</v>
      </c>
      <c r="V125" s="230">
        <f>ROUND(E125*U125,2)</f>
        <v>0</v>
      </c>
      <c r="W125" s="230"/>
      <c r="X125" s="230" t="s">
        <v>382</v>
      </c>
      <c r="Y125" s="230" t="s">
        <v>142</v>
      </c>
      <c r="Z125" s="210"/>
      <c r="AA125" s="210"/>
      <c r="AB125" s="210"/>
      <c r="AC125" s="210"/>
      <c r="AD125" s="210"/>
      <c r="AE125" s="210"/>
      <c r="AF125" s="210"/>
      <c r="AG125" s="210" t="s">
        <v>383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ht="22.5" outlineLevel="2" x14ac:dyDescent="0.2">
      <c r="A126" s="227"/>
      <c r="B126" s="228"/>
      <c r="C126" s="261" t="s">
        <v>384</v>
      </c>
      <c r="D126" s="255"/>
      <c r="E126" s="255"/>
      <c r="F126" s="255"/>
      <c r="G126" s="255"/>
      <c r="H126" s="230"/>
      <c r="I126" s="230"/>
      <c r="J126" s="230"/>
      <c r="K126" s="230"/>
      <c r="L126" s="230"/>
      <c r="M126" s="230"/>
      <c r="N126" s="229"/>
      <c r="O126" s="229"/>
      <c r="P126" s="229"/>
      <c r="Q126" s="229"/>
      <c r="R126" s="230"/>
      <c r="S126" s="230"/>
      <c r="T126" s="230"/>
      <c r="U126" s="230"/>
      <c r="V126" s="230"/>
      <c r="W126" s="230"/>
      <c r="X126" s="230"/>
      <c r="Y126" s="230"/>
      <c r="Z126" s="210"/>
      <c r="AA126" s="210"/>
      <c r="AB126" s="210"/>
      <c r="AC126" s="210"/>
      <c r="AD126" s="210"/>
      <c r="AE126" s="210"/>
      <c r="AF126" s="210"/>
      <c r="AG126" s="210" t="s">
        <v>184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56" t="str">
        <f>C126</f>
        <v>Zaměření a vytýčení stávajících inženýrských sítí v místě stavby z hlediska jejich ochrany při provádění stavby.</v>
      </c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43">
        <v>106</v>
      </c>
      <c r="B127" s="244" t="s">
        <v>385</v>
      </c>
      <c r="C127" s="260" t="s">
        <v>386</v>
      </c>
      <c r="D127" s="245" t="s">
        <v>381</v>
      </c>
      <c r="E127" s="246">
        <v>1</v>
      </c>
      <c r="F127" s="247"/>
      <c r="G127" s="248">
        <f>ROUND(E127*F127,2)</f>
        <v>0</v>
      </c>
      <c r="H127" s="231"/>
      <c r="I127" s="230">
        <f>ROUND(E127*H127,2)</f>
        <v>0</v>
      </c>
      <c r="J127" s="231"/>
      <c r="K127" s="230">
        <f>ROUND(E127*J127,2)</f>
        <v>0</v>
      </c>
      <c r="L127" s="230">
        <v>21</v>
      </c>
      <c r="M127" s="230">
        <f>G127*(1+L127/100)</f>
        <v>0</v>
      </c>
      <c r="N127" s="229">
        <v>0</v>
      </c>
      <c r="O127" s="229">
        <f>ROUND(E127*N127,2)</f>
        <v>0</v>
      </c>
      <c r="P127" s="229">
        <v>0</v>
      </c>
      <c r="Q127" s="229">
        <f>ROUND(E127*P127,2)</f>
        <v>0</v>
      </c>
      <c r="R127" s="230"/>
      <c r="S127" s="230" t="s">
        <v>140</v>
      </c>
      <c r="T127" s="230" t="s">
        <v>216</v>
      </c>
      <c r="U127" s="230">
        <v>0</v>
      </c>
      <c r="V127" s="230">
        <f>ROUND(E127*U127,2)</f>
        <v>0</v>
      </c>
      <c r="W127" s="230"/>
      <c r="X127" s="230" t="s">
        <v>382</v>
      </c>
      <c r="Y127" s="230" t="s">
        <v>142</v>
      </c>
      <c r="Z127" s="210"/>
      <c r="AA127" s="210"/>
      <c r="AB127" s="210"/>
      <c r="AC127" s="210"/>
      <c r="AD127" s="210"/>
      <c r="AE127" s="210"/>
      <c r="AF127" s="210"/>
      <c r="AG127" s="210" t="s">
        <v>383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">
      <c r="A128" s="227"/>
      <c r="B128" s="228"/>
      <c r="C128" s="261" t="s">
        <v>415</v>
      </c>
      <c r="D128" s="255"/>
      <c r="E128" s="255"/>
      <c r="F128" s="255"/>
      <c r="G128" s="255"/>
      <c r="H128" s="230"/>
      <c r="I128" s="230"/>
      <c r="J128" s="230"/>
      <c r="K128" s="230"/>
      <c r="L128" s="230"/>
      <c r="M128" s="230"/>
      <c r="N128" s="229"/>
      <c r="O128" s="229"/>
      <c r="P128" s="229"/>
      <c r="Q128" s="229"/>
      <c r="R128" s="230"/>
      <c r="S128" s="230"/>
      <c r="T128" s="230"/>
      <c r="U128" s="230"/>
      <c r="V128" s="230"/>
      <c r="W128" s="230"/>
      <c r="X128" s="230"/>
      <c r="Y128" s="230"/>
      <c r="Z128" s="210"/>
      <c r="AA128" s="210"/>
      <c r="AB128" s="210"/>
      <c r="AC128" s="210"/>
      <c r="AD128" s="210"/>
      <c r="AE128" s="210"/>
      <c r="AF128" s="210"/>
      <c r="AG128" s="210" t="s">
        <v>184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ht="22.5" outlineLevel="3" x14ac:dyDescent="0.2">
      <c r="A129" s="227"/>
      <c r="B129" s="228"/>
      <c r="C129" s="263" t="s">
        <v>387</v>
      </c>
      <c r="D129" s="257"/>
      <c r="E129" s="257"/>
      <c r="F129" s="257"/>
      <c r="G129" s="257"/>
      <c r="H129" s="230"/>
      <c r="I129" s="230"/>
      <c r="J129" s="230"/>
      <c r="K129" s="230"/>
      <c r="L129" s="230"/>
      <c r="M129" s="230"/>
      <c r="N129" s="229"/>
      <c r="O129" s="229"/>
      <c r="P129" s="229"/>
      <c r="Q129" s="229"/>
      <c r="R129" s="230"/>
      <c r="S129" s="230"/>
      <c r="T129" s="230"/>
      <c r="U129" s="230"/>
      <c r="V129" s="230"/>
      <c r="W129" s="230"/>
      <c r="X129" s="230"/>
      <c r="Y129" s="230"/>
      <c r="Z129" s="210"/>
      <c r="AA129" s="210"/>
      <c r="AB129" s="210"/>
      <c r="AC129" s="210"/>
      <c r="AD129" s="210"/>
      <c r="AE129" s="210"/>
      <c r="AF129" s="210"/>
      <c r="AG129" s="210" t="s">
        <v>184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56" t="str">
        <f>C129</f>
        <v>Vyhotovení protokolu o vytyčení stavby se seznamem souřadnic vytyčených bodů a jejich polohopisnými (S-JTSK) a výškopisnými (Bpv) hodnotami.</v>
      </c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43">
        <v>107</v>
      </c>
      <c r="B130" s="244" t="s">
        <v>388</v>
      </c>
      <c r="C130" s="260" t="s">
        <v>389</v>
      </c>
      <c r="D130" s="245" t="s">
        <v>381</v>
      </c>
      <c r="E130" s="246">
        <v>1</v>
      </c>
      <c r="F130" s="247"/>
      <c r="G130" s="248">
        <f>ROUND(E130*F130,2)</f>
        <v>0</v>
      </c>
      <c r="H130" s="231"/>
      <c r="I130" s="230">
        <f>ROUND(E130*H130,2)</f>
        <v>0</v>
      </c>
      <c r="J130" s="231"/>
      <c r="K130" s="230">
        <f>ROUND(E130*J130,2)</f>
        <v>0</v>
      </c>
      <c r="L130" s="230">
        <v>21</v>
      </c>
      <c r="M130" s="230">
        <f>G130*(1+L130/100)</f>
        <v>0</v>
      </c>
      <c r="N130" s="229">
        <v>0</v>
      </c>
      <c r="O130" s="229">
        <f>ROUND(E130*N130,2)</f>
        <v>0</v>
      </c>
      <c r="P130" s="229">
        <v>0</v>
      </c>
      <c r="Q130" s="229">
        <f>ROUND(E130*P130,2)</f>
        <v>0</v>
      </c>
      <c r="R130" s="230"/>
      <c r="S130" s="230" t="s">
        <v>140</v>
      </c>
      <c r="T130" s="230" t="s">
        <v>216</v>
      </c>
      <c r="U130" s="230">
        <v>0</v>
      </c>
      <c r="V130" s="230">
        <f>ROUND(E130*U130,2)</f>
        <v>0</v>
      </c>
      <c r="W130" s="230"/>
      <c r="X130" s="230" t="s">
        <v>382</v>
      </c>
      <c r="Y130" s="230" t="s">
        <v>142</v>
      </c>
      <c r="Z130" s="210"/>
      <c r="AA130" s="210"/>
      <c r="AB130" s="210"/>
      <c r="AC130" s="210"/>
      <c r="AD130" s="210"/>
      <c r="AE130" s="210"/>
      <c r="AF130" s="210"/>
      <c r="AG130" s="210" t="s">
        <v>383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2" x14ac:dyDescent="0.2">
      <c r="A131" s="227"/>
      <c r="B131" s="228"/>
      <c r="C131" s="261" t="s">
        <v>390</v>
      </c>
      <c r="D131" s="255"/>
      <c r="E131" s="255"/>
      <c r="F131" s="255"/>
      <c r="G131" s="255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30"/>
      <c r="Z131" s="210"/>
      <c r="AA131" s="210"/>
      <c r="AB131" s="210"/>
      <c r="AC131" s="210"/>
      <c r="AD131" s="210"/>
      <c r="AE131" s="210"/>
      <c r="AF131" s="210"/>
      <c r="AG131" s="210" t="s">
        <v>184</v>
      </c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43">
        <v>108</v>
      </c>
      <c r="B132" s="244" t="s">
        <v>391</v>
      </c>
      <c r="C132" s="260" t="s">
        <v>392</v>
      </c>
      <c r="D132" s="245" t="s">
        <v>381</v>
      </c>
      <c r="E132" s="246">
        <v>1</v>
      </c>
      <c r="F132" s="247"/>
      <c r="G132" s="248">
        <f>ROUND(E132*F132,2)</f>
        <v>0</v>
      </c>
      <c r="H132" s="231"/>
      <c r="I132" s="230">
        <f>ROUND(E132*H132,2)</f>
        <v>0</v>
      </c>
      <c r="J132" s="231"/>
      <c r="K132" s="230">
        <f>ROUND(E132*J132,2)</f>
        <v>0</v>
      </c>
      <c r="L132" s="230">
        <v>21</v>
      </c>
      <c r="M132" s="230">
        <f>G132*(1+L132/100)</f>
        <v>0</v>
      </c>
      <c r="N132" s="229">
        <v>0</v>
      </c>
      <c r="O132" s="229">
        <f>ROUND(E132*N132,2)</f>
        <v>0</v>
      </c>
      <c r="P132" s="229">
        <v>0</v>
      </c>
      <c r="Q132" s="229">
        <f>ROUND(E132*P132,2)</f>
        <v>0</v>
      </c>
      <c r="R132" s="230"/>
      <c r="S132" s="230" t="s">
        <v>140</v>
      </c>
      <c r="T132" s="230" t="s">
        <v>216</v>
      </c>
      <c r="U132" s="230">
        <v>0</v>
      </c>
      <c r="V132" s="230">
        <f>ROUND(E132*U132,2)</f>
        <v>0</v>
      </c>
      <c r="W132" s="230"/>
      <c r="X132" s="230" t="s">
        <v>382</v>
      </c>
      <c r="Y132" s="230" t="s">
        <v>142</v>
      </c>
      <c r="Z132" s="210"/>
      <c r="AA132" s="210"/>
      <c r="AB132" s="210"/>
      <c r="AC132" s="210"/>
      <c r="AD132" s="210"/>
      <c r="AE132" s="210"/>
      <c r="AF132" s="210"/>
      <c r="AG132" s="210" t="s">
        <v>383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2" x14ac:dyDescent="0.2">
      <c r="A133" s="227"/>
      <c r="B133" s="228"/>
      <c r="C133" s="261" t="s">
        <v>393</v>
      </c>
      <c r="D133" s="255"/>
      <c r="E133" s="255"/>
      <c r="F133" s="255"/>
      <c r="G133" s="255"/>
      <c r="H133" s="230"/>
      <c r="I133" s="230"/>
      <c r="J133" s="230"/>
      <c r="K133" s="230"/>
      <c r="L133" s="230"/>
      <c r="M133" s="230"/>
      <c r="N133" s="229"/>
      <c r="O133" s="229"/>
      <c r="P133" s="229"/>
      <c r="Q133" s="229"/>
      <c r="R133" s="230"/>
      <c r="S133" s="230"/>
      <c r="T133" s="230"/>
      <c r="U133" s="230"/>
      <c r="V133" s="230"/>
      <c r="W133" s="230"/>
      <c r="X133" s="230"/>
      <c r="Y133" s="230"/>
      <c r="Z133" s="210"/>
      <c r="AA133" s="210"/>
      <c r="AB133" s="210"/>
      <c r="AC133" s="210"/>
      <c r="AD133" s="210"/>
      <c r="AE133" s="210"/>
      <c r="AF133" s="210"/>
      <c r="AG133" s="210" t="s">
        <v>184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43">
        <v>109</v>
      </c>
      <c r="B134" s="244" t="s">
        <v>394</v>
      </c>
      <c r="C134" s="260" t="s">
        <v>395</v>
      </c>
      <c r="D134" s="245" t="s">
        <v>381</v>
      </c>
      <c r="E134" s="246">
        <v>1</v>
      </c>
      <c r="F134" s="247"/>
      <c r="G134" s="248">
        <f>ROUND(E134*F134,2)</f>
        <v>0</v>
      </c>
      <c r="H134" s="231"/>
      <c r="I134" s="230">
        <f>ROUND(E134*H134,2)</f>
        <v>0</v>
      </c>
      <c r="J134" s="231"/>
      <c r="K134" s="230">
        <f>ROUND(E134*J134,2)</f>
        <v>0</v>
      </c>
      <c r="L134" s="230">
        <v>21</v>
      </c>
      <c r="M134" s="230">
        <f>G134*(1+L134/100)</f>
        <v>0</v>
      </c>
      <c r="N134" s="229">
        <v>0</v>
      </c>
      <c r="O134" s="229">
        <f>ROUND(E134*N134,2)</f>
        <v>0</v>
      </c>
      <c r="P134" s="229">
        <v>0</v>
      </c>
      <c r="Q134" s="229">
        <f>ROUND(E134*P134,2)</f>
        <v>0</v>
      </c>
      <c r="R134" s="230"/>
      <c r="S134" s="230" t="s">
        <v>140</v>
      </c>
      <c r="T134" s="230" t="s">
        <v>216</v>
      </c>
      <c r="U134" s="230">
        <v>0</v>
      </c>
      <c r="V134" s="230">
        <f>ROUND(E134*U134,2)</f>
        <v>0</v>
      </c>
      <c r="W134" s="230"/>
      <c r="X134" s="230" t="s">
        <v>382</v>
      </c>
      <c r="Y134" s="230" t="s">
        <v>142</v>
      </c>
      <c r="Z134" s="210"/>
      <c r="AA134" s="210"/>
      <c r="AB134" s="210"/>
      <c r="AC134" s="210"/>
      <c r="AD134" s="210"/>
      <c r="AE134" s="210"/>
      <c r="AF134" s="210"/>
      <c r="AG134" s="210" t="s">
        <v>383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ht="22.5" outlineLevel="2" x14ac:dyDescent="0.2">
      <c r="A135" s="227"/>
      <c r="B135" s="228"/>
      <c r="C135" s="261" t="s">
        <v>396</v>
      </c>
      <c r="D135" s="255"/>
      <c r="E135" s="255"/>
      <c r="F135" s="255"/>
      <c r="G135" s="255"/>
      <c r="H135" s="230"/>
      <c r="I135" s="230"/>
      <c r="J135" s="230"/>
      <c r="K135" s="230"/>
      <c r="L135" s="230"/>
      <c r="M135" s="230"/>
      <c r="N135" s="229"/>
      <c r="O135" s="229"/>
      <c r="P135" s="229"/>
      <c r="Q135" s="229"/>
      <c r="R135" s="230"/>
      <c r="S135" s="230"/>
      <c r="T135" s="230"/>
      <c r="U135" s="230"/>
      <c r="V135" s="230"/>
      <c r="W135" s="230"/>
      <c r="X135" s="230"/>
      <c r="Y135" s="230"/>
      <c r="Z135" s="210"/>
      <c r="AA135" s="210"/>
      <c r="AB135" s="210"/>
      <c r="AC135" s="210"/>
      <c r="AD135" s="210"/>
      <c r="AE135" s="210"/>
      <c r="AF135" s="210"/>
      <c r="AG135" s="210" t="s">
        <v>184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56" t="str">
        <f>C135</f>
        <v>Náklady zhotovitele, související s prováděním zkoušek a revizí předepsaných technickými normami nebo objednatelem a které jsou pro provedení díla nezbytné.</v>
      </c>
      <c r="BB135" s="210"/>
      <c r="BC135" s="210"/>
      <c r="BD135" s="210"/>
      <c r="BE135" s="210"/>
      <c r="BF135" s="210"/>
      <c r="BG135" s="210"/>
      <c r="BH135" s="210"/>
    </row>
    <row r="136" spans="1:60" x14ac:dyDescent="0.2">
      <c r="A136" s="236" t="s">
        <v>135</v>
      </c>
      <c r="B136" s="237" t="s">
        <v>108</v>
      </c>
      <c r="C136" s="258" t="s">
        <v>30</v>
      </c>
      <c r="D136" s="238"/>
      <c r="E136" s="239"/>
      <c r="F136" s="240"/>
      <c r="G136" s="241">
        <f>SUMIF(AG137:AG145,"&lt;&gt;NOR",G137:G145)</f>
        <v>0</v>
      </c>
      <c r="H136" s="235"/>
      <c r="I136" s="235">
        <f>SUM(I137:I145)</f>
        <v>0</v>
      </c>
      <c r="J136" s="235"/>
      <c r="K136" s="235">
        <f>SUM(K137:K145)</f>
        <v>0</v>
      </c>
      <c r="L136" s="235"/>
      <c r="M136" s="235">
        <f>SUM(M137:M145)</f>
        <v>0</v>
      </c>
      <c r="N136" s="234"/>
      <c r="O136" s="234">
        <f>SUM(O137:O145)</f>
        <v>0</v>
      </c>
      <c r="P136" s="234"/>
      <c r="Q136" s="234">
        <f>SUM(Q137:Q145)</f>
        <v>0</v>
      </c>
      <c r="R136" s="235"/>
      <c r="S136" s="235"/>
      <c r="T136" s="235"/>
      <c r="U136" s="235"/>
      <c r="V136" s="235">
        <f>SUM(V137:V145)</f>
        <v>0</v>
      </c>
      <c r="W136" s="235"/>
      <c r="X136" s="235"/>
      <c r="Y136" s="235"/>
      <c r="AG136" t="s">
        <v>136</v>
      </c>
    </row>
    <row r="137" spans="1:60" ht="22.5" outlineLevel="1" x14ac:dyDescent="0.2">
      <c r="A137" s="249">
        <v>110</v>
      </c>
      <c r="B137" s="250" t="s">
        <v>397</v>
      </c>
      <c r="C137" s="259" t="s">
        <v>398</v>
      </c>
      <c r="D137" s="251" t="s">
        <v>214</v>
      </c>
      <c r="E137" s="252">
        <v>1</v>
      </c>
      <c r="F137" s="253"/>
      <c r="G137" s="254">
        <f>ROUND(E137*F137,2)</f>
        <v>0</v>
      </c>
      <c r="H137" s="231"/>
      <c r="I137" s="230">
        <f>ROUND(E137*H137,2)</f>
        <v>0</v>
      </c>
      <c r="J137" s="231"/>
      <c r="K137" s="230">
        <f>ROUND(E137*J137,2)</f>
        <v>0</v>
      </c>
      <c r="L137" s="230">
        <v>21</v>
      </c>
      <c r="M137" s="230">
        <f>G137*(1+L137/100)</f>
        <v>0</v>
      </c>
      <c r="N137" s="229">
        <v>0</v>
      </c>
      <c r="O137" s="229">
        <f>ROUND(E137*N137,2)</f>
        <v>0</v>
      </c>
      <c r="P137" s="229">
        <v>0</v>
      </c>
      <c r="Q137" s="229">
        <f>ROUND(E137*P137,2)</f>
        <v>0</v>
      </c>
      <c r="R137" s="230"/>
      <c r="S137" s="230" t="s">
        <v>215</v>
      </c>
      <c r="T137" s="230" t="s">
        <v>216</v>
      </c>
      <c r="U137" s="230">
        <v>0</v>
      </c>
      <c r="V137" s="230">
        <f>ROUND(E137*U137,2)</f>
        <v>0</v>
      </c>
      <c r="W137" s="230"/>
      <c r="X137" s="230" t="s">
        <v>141</v>
      </c>
      <c r="Y137" s="230" t="s">
        <v>142</v>
      </c>
      <c r="Z137" s="210"/>
      <c r="AA137" s="210"/>
      <c r="AB137" s="210"/>
      <c r="AC137" s="210"/>
      <c r="AD137" s="210"/>
      <c r="AE137" s="210"/>
      <c r="AF137" s="210"/>
      <c r="AG137" s="210" t="s">
        <v>143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43">
        <v>111</v>
      </c>
      <c r="B138" s="244" t="s">
        <v>399</v>
      </c>
      <c r="C138" s="260" t="s">
        <v>400</v>
      </c>
      <c r="D138" s="245" t="s">
        <v>381</v>
      </c>
      <c r="E138" s="246">
        <v>1</v>
      </c>
      <c r="F138" s="247"/>
      <c r="G138" s="248">
        <f>ROUND(E138*F138,2)</f>
        <v>0</v>
      </c>
      <c r="H138" s="231"/>
      <c r="I138" s="230">
        <f>ROUND(E138*H138,2)</f>
        <v>0</v>
      </c>
      <c r="J138" s="231"/>
      <c r="K138" s="230">
        <f>ROUND(E138*J138,2)</f>
        <v>0</v>
      </c>
      <c r="L138" s="230">
        <v>21</v>
      </c>
      <c r="M138" s="230">
        <f>G138*(1+L138/100)</f>
        <v>0</v>
      </c>
      <c r="N138" s="229">
        <v>0</v>
      </c>
      <c r="O138" s="229">
        <f>ROUND(E138*N138,2)</f>
        <v>0</v>
      </c>
      <c r="P138" s="229">
        <v>0</v>
      </c>
      <c r="Q138" s="229">
        <f>ROUND(E138*P138,2)</f>
        <v>0</v>
      </c>
      <c r="R138" s="230"/>
      <c r="S138" s="230" t="s">
        <v>140</v>
      </c>
      <c r="T138" s="230" t="s">
        <v>216</v>
      </c>
      <c r="U138" s="230">
        <v>0</v>
      </c>
      <c r="V138" s="230">
        <f>ROUND(E138*U138,2)</f>
        <v>0</v>
      </c>
      <c r="W138" s="230"/>
      <c r="X138" s="230" t="s">
        <v>382</v>
      </c>
      <c r="Y138" s="230" t="s">
        <v>142</v>
      </c>
      <c r="Z138" s="210"/>
      <c r="AA138" s="210"/>
      <c r="AB138" s="210"/>
      <c r="AC138" s="210"/>
      <c r="AD138" s="210"/>
      <c r="AE138" s="210"/>
      <c r="AF138" s="210"/>
      <c r="AG138" s="210" t="s">
        <v>401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ht="33.75" outlineLevel="2" x14ac:dyDescent="0.2">
      <c r="A139" s="227"/>
      <c r="B139" s="228"/>
      <c r="C139" s="261" t="s">
        <v>402</v>
      </c>
      <c r="D139" s="255"/>
      <c r="E139" s="255"/>
      <c r="F139" s="255"/>
      <c r="G139" s="255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30"/>
      <c r="Z139" s="210"/>
      <c r="AA139" s="210"/>
      <c r="AB139" s="210"/>
      <c r="AC139" s="210"/>
      <c r="AD139" s="210"/>
      <c r="AE139" s="210"/>
      <c r="AF139" s="210"/>
      <c r="AG139" s="210" t="s">
        <v>184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56" t="str">
        <f>C139</f>
        <v>Náklady spojené s vypracováním projektové dokumentace, většinou v obsahu a rozsahu projektové dokumentace pro provádění stavby, ale mohou zde být obsaženy i náklady na jiné stupně projektové dokumentace, pokud jsou součástí požadavků objednatele.</v>
      </c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43">
        <v>112</v>
      </c>
      <c r="B140" s="244" t="s">
        <v>403</v>
      </c>
      <c r="C140" s="260" t="s">
        <v>404</v>
      </c>
      <c r="D140" s="245" t="s">
        <v>381</v>
      </c>
      <c r="E140" s="246">
        <v>1</v>
      </c>
      <c r="F140" s="247"/>
      <c r="G140" s="248">
        <f>ROUND(E140*F140,2)</f>
        <v>0</v>
      </c>
      <c r="H140" s="231"/>
      <c r="I140" s="230">
        <f>ROUND(E140*H140,2)</f>
        <v>0</v>
      </c>
      <c r="J140" s="231"/>
      <c r="K140" s="230">
        <f>ROUND(E140*J140,2)</f>
        <v>0</v>
      </c>
      <c r="L140" s="230">
        <v>21</v>
      </c>
      <c r="M140" s="230">
        <f>G140*(1+L140/100)</f>
        <v>0</v>
      </c>
      <c r="N140" s="229">
        <v>0</v>
      </c>
      <c r="O140" s="229">
        <f>ROUND(E140*N140,2)</f>
        <v>0</v>
      </c>
      <c r="P140" s="229">
        <v>0</v>
      </c>
      <c r="Q140" s="229">
        <f>ROUND(E140*P140,2)</f>
        <v>0</v>
      </c>
      <c r="R140" s="230"/>
      <c r="S140" s="230" t="s">
        <v>140</v>
      </c>
      <c r="T140" s="230" t="s">
        <v>216</v>
      </c>
      <c r="U140" s="230">
        <v>0</v>
      </c>
      <c r="V140" s="230">
        <f>ROUND(E140*U140,2)</f>
        <v>0</v>
      </c>
      <c r="W140" s="230"/>
      <c r="X140" s="230" t="s">
        <v>382</v>
      </c>
      <c r="Y140" s="230" t="s">
        <v>142</v>
      </c>
      <c r="Z140" s="210"/>
      <c r="AA140" s="210"/>
      <c r="AB140" s="210"/>
      <c r="AC140" s="210"/>
      <c r="AD140" s="210"/>
      <c r="AE140" s="210"/>
      <c r="AF140" s="210"/>
      <c r="AG140" s="210" t="s">
        <v>383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ht="56.25" outlineLevel="2" x14ac:dyDescent="0.2">
      <c r="A141" s="227"/>
      <c r="B141" s="228"/>
      <c r="C141" s="261" t="s">
        <v>405</v>
      </c>
      <c r="D141" s="255"/>
      <c r="E141" s="255"/>
      <c r="F141" s="255"/>
      <c r="G141" s="255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30"/>
      <c r="Z141" s="210"/>
      <c r="AA141" s="210"/>
      <c r="AB141" s="210"/>
      <c r="AC141" s="210"/>
      <c r="AD141" s="210"/>
      <c r="AE141" s="210"/>
      <c r="AF141" s="210"/>
      <c r="AG141" s="210" t="s">
        <v>184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56" t="str">
        <f>C141</f>
        <v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v>
      </c>
      <c r="BB141" s="210"/>
      <c r="BC141" s="210"/>
      <c r="BD141" s="210"/>
      <c r="BE141" s="210"/>
      <c r="BF141" s="210"/>
      <c r="BG141" s="210"/>
      <c r="BH141" s="210"/>
    </row>
    <row r="142" spans="1:60" outlineLevel="1" x14ac:dyDescent="0.2">
      <c r="A142" s="243">
        <v>113</v>
      </c>
      <c r="B142" s="244" t="s">
        <v>406</v>
      </c>
      <c r="C142" s="260" t="s">
        <v>407</v>
      </c>
      <c r="D142" s="245" t="s">
        <v>381</v>
      </c>
      <c r="E142" s="246">
        <v>1</v>
      </c>
      <c r="F142" s="247"/>
      <c r="G142" s="248">
        <f>ROUND(E142*F142,2)</f>
        <v>0</v>
      </c>
      <c r="H142" s="231"/>
      <c r="I142" s="230">
        <f>ROUND(E142*H142,2)</f>
        <v>0</v>
      </c>
      <c r="J142" s="231"/>
      <c r="K142" s="230">
        <f>ROUND(E142*J142,2)</f>
        <v>0</v>
      </c>
      <c r="L142" s="230">
        <v>21</v>
      </c>
      <c r="M142" s="230">
        <f>G142*(1+L142/100)</f>
        <v>0</v>
      </c>
      <c r="N142" s="229">
        <v>0</v>
      </c>
      <c r="O142" s="229">
        <f>ROUND(E142*N142,2)</f>
        <v>0</v>
      </c>
      <c r="P142" s="229">
        <v>0</v>
      </c>
      <c r="Q142" s="229">
        <f>ROUND(E142*P142,2)</f>
        <v>0</v>
      </c>
      <c r="R142" s="230"/>
      <c r="S142" s="230" t="s">
        <v>140</v>
      </c>
      <c r="T142" s="230" t="s">
        <v>216</v>
      </c>
      <c r="U142" s="230">
        <v>0</v>
      </c>
      <c r="V142" s="230">
        <f>ROUND(E142*U142,2)</f>
        <v>0</v>
      </c>
      <c r="W142" s="230"/>
      <c r="X142" s="230" t="s">
        <v>382</v>
      </c>
      <c r="Y142" s="230" t="s">
        <v>142</v>
      </c>
      <c r="Z142" s="210"/>
      <c r="AA142" s="210"/>
      <c r="AB142" s="210"/>
      <c r="AC142" s="210"/>
      <c r="AD142" s="210"/>
      <c r="AE142" s="210"/>
      <c r="AF142" s="210"/>
      <c r="AG142" s="210" t="s">
        <v>401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ht="33.75" outlineLevel="2" x14ac:dyDescent="0.2">
      <c r="A143" s="227"/>
      <c r="B143" s="228"/>
      <c r="C143" s="261" t="s">
        <v>408</v>
      </c>
      <c r="D143" s="255"/>
      <c r="E143" s="255"/>
      <c r="F143" s="255"/>
      <c r="G143" s="255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30"/>
      <c r="Z143" s="210"/>
      <c r="AA143" s="210"/>
      <c r="AB143" s="210"/>
      <c r="AC143" s="210"/>
      <c r="AD143" s="210"/>
      <c r="AE143" s="210"/>
      <c r="AF143" s="210"/>
      <c r="AG143" s="210" t="s">
        <v>184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56" t="str">
        <f>C143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43" s="210"/>
      <c r="BC143" s="210"/>
      <c r="BD143" s="210"/>
      <c r="BE143" s="210"/>
      <c r="BF143" s="210"/>
      <c r="BG143" s="210"/>
      <c r="BH143" s="210"/>
    </row>
    <row r="144" spans="1:60" outlineLevel="1" x14ac:dyDescent="0.2">
      <c r="A144" s="243">
        <v>114</v>
      </c>
      <c r="B144" s="244" t="s">
        <v>409</v>
      </c>
      <c r="C144" s="260" t="s">
        <v>410</v>
      </c>
      <c r="D144" s="245" t="s">
        <v>381</v>
      </c>
      <c r="E144" s="246">
        <v>1</v>
      </c>
      <c r="F144" s="247"/>
      <c r="G144" s="248">
        <f>ROUND(E144*F144,2)</f>
        <v>0</v>
      </c>
      <c r="H144" s="231"/>
      <c r="I144" s="230">
        <f>ROUND(E144*H144,2)</f>
        <v>0</v>
      </c>
      <c r="J144" s="231"/>
      <c r="K144" s="230">
        <f>ROUND(E144*J144,2)</f>
        <v>0</v>
      </c>
      <c r="L144" s="230">
        <v>21</v>
      </c>
      <c r="M144" s="230">
        <f>G144*(1+L144/100)</f>
        <v>0</v>
      </c>
      <c r="N144" s="229">
        <v>0</v>
      </c>
      <c r="O144" s="229">
        <f>ROUND(E144*N144,2)</f>
        <v>0</v>
      </c>
      <c r="P144" s="229">
        <v>0</v>
      </c>
      <c r="Q144" s="229">
        <f>ROUND(E144*P144,2)</f>
        <v>0</v>
      </c>
      <c r="R144" s="230"/>
      <c r="S144" s="230" t="s">
        <v>140</v>
      </c>
      <c r="T144" s="230" t="s">
        <v>216</v>
      </c>
      <c r="U144" s="230">
        <v>0</v>
      </c>
      <c r="V144" s="230">
        <f>ROUND(E144*U144,2)</f>
        <v>0</v>
      </c>
      <c r="W144" s="230"/>
      <c r="X144" s="230" t="s">
        <v>382</v>
      </c>
      <c r="Y144" s="230" t="s">
        <v>142</v>
      </c>
      <c r="Z144" s="210"/>
      <c r="AA144" s="210"/>
      <c r="AB144" s="210"/>
      <c r="AC144" s="210"/>
      <c r="AD144" s="210"/>
      <c r="AE144" s="210"/>
      <c r="AF144" s="210"/>
      <c r="AG144" s="210" t="s">
        <v>383</v>
      </c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ht="22.5" outlineLevel="2" x14ac:dyDescent="0.2">
      <c r="A145" s="227"/>
      <c r="B145" s="228"/>
      <c r="C145" s="261" t="s">
        <v>411</v>
      </c>
      <c r="D145" s="255"/>
      <c r="E145" s="255"/>
      <c r="F145" s="255"/>
      <c r="G145" s="255"/>
      <c r="H145" s="230"/>
      <c r="I145" s="230"/>
      <c r="J145" s="230"/>
      <c r="K145" s="230"/>
      <c r="L145" s="230"/>
      <c r="M145" s="230"/>
      <c r="N145" s="229"/>
      <c r="O145" s="229"/>
      <c r="P145" s="229"/>
      <c r="Q145" s="229"/>
      <c r="R145" s="230"/>
      <c r="S145" s="230"/>
      <c r="T145" s="230"/>
      <c r="U145" s="230"/>
      <c r="V145" s="230"/>
      <c r="W145" s="230"/>
      <c r="X145" s="230"/>
      <c r="Y145" s="230"/>
      <c r="Z145" s="210"/>
      <c r="AA145" s="210"/>
      <c r="AB145" s="210"/>
      <c r="AC145" s="210"/>
      <c r="AD145" s="210"/>
      <c r="AE145" s="210"/>
      <c r="AF145" s="210"/>
      <c r="AG145" s="210" t="s">
        <v>184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56" t="str">
        <f>C145</f>
        <v>Náklady na vyhotovení dokumentace skutečného provedení stavby a její předání objednateli v požadované formě a požadovaném počtu.</v>
      </c>
      <c r="BB145" s="210"/>
      <c r="BC145" s="210"/>
      <c r="BD145" s="210"/>
      <c r="BE145" s="210"/>
      <c r="BF145" s="210"/>
      <c r="BG145" s="210"/>
      <c r="BH145" s="210"/>
    </row>
    <row r="146" spans="1:60" x14ac:dyDescent="0.2">
      <c r="A146" s="3"/>
      <c r="B146" s="4"/>
      <c r="C146" s="264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AE146">
        <v>12</v>
      </c>
      <c r="AF146">
        <v>21</v>
      </c>
      <c r="AG146" t="s">
        <v>121</v>
      </c>
    </row>
    <row r="147" spans="1:60" x14ac:dyDescent="0.2">
      <c r="A147" s="213"/>
      <c r="B147" s="214" t="s">
        <v>31</v>
      </c>
      <c r="C147" s="265"/>
      <c r="D147" s="215"/>
      <c r="E147" s="216"/>
      <c r="F147" s="216"/>
      <c r="G147" s="242">
        <f>G8+G38+G43+G76+G103+G107+G109+G115+G124+G136</f>
        <v>0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AE147">
        <f>SUMIF(L7:L145,AE146,G7:G145)</f>
        <v>0</v>
      </c>
      <c r="AF147">
        <f>SUMIF(L7:L145,AF146,G7:G145)</f>
        <v>0</v>
      </c>
      <c r="AG147" t="s">
        <v>412</v>
      </c>
    </row>
    <row r="148" spans="1:60" x14ac:dyDescent="0.2">
      <c r="A148" s="3"/>
      <c r="B148" s="4"/>
      <c r="C148" s="264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60" x14ac:dyDescent="0.2">
      <c r="A149" s="3"/>
      <c r="B149" s="4"/>
      <c r="C149" s="264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60" x14ac:dyDescent="0.2">
      <c r="A150" s="217" t="s">
        <v>413</v>
      </c>
      <c r="B150" s="217"/>
      <c r="C150" s="266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60" x14ac:dyDescent="0.2">
      <c r="A151" s="218"/>
      <c r="B151" s="219"/>
      <c r="C151" s="267"/>
      <c r="D151" s="219"/>
      <c r="E151" s="219"/>
      <c r="F151" s="219"/>
      <c r="G151" s="22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G151" t="s">
        <v>414</v>
      </c>
    </row>
    <row r="152" spans="1:60" x14ac:dyDescent="0.2">
      <c r="A152" s="221"/>
      <c r="B152" s="222"/>
      <c r="C152" s="268"/>
      <c r="D152" s="222"/>
      <c r="E152" s="222"/>
      <c r="F152" s="222"/>
      <c r="G152" s="22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60" x14ac:dyDescent="0.2">
      <c r="A153" s="221"/>
      <c r="B153" s="222"/>
      <c r="C153" s="268"/>
      <c r="D153" s="222"/>
      <c r="E153" s="222"/>
      <c r="F153" s="222"/>
      <c r="G153" s="22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60" x14ac:dyDescent="0.2">
      <c r="A154" s="221"/>
      <c r="B154" s="222"/>
      <c r="C154" s="268"/>
      <c r="D154" s="222"/>
      <c r="E154" s="222"/>
      <c r="F154" s="222"/>
      <c r="G154" s="22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60" x14ac:dyDescent="0.2">
      <c r="A155" s="224"/>
      <c r="B155" s="225"/>
      <c r="C155" s="269"/>
      <c r="D155" s="225"/>
      <c r="E155" s="225"/>
      <c r="F155" s="225"/>
      <c r="G155" s="226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60" x14ac:dyDescent="0.2">
      <c r="A156" s="3"/>
      <c r="B156" s="4"/>
      <c r="C156" s="264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60" x14ac:dyDescent="0.2">
      <c r="C157" s="270"/>
      <c r="D157" s="10"/>
      <c r="AG157" t="s">
        <v>416</v>
      </c>
    </row>
    <row r="158" spans="1:60" x14ac:dyDescent="0.2">
      <c r="D158" s="10"/>
    </row>
    <row r="159" spans="1:60" x14ac:dyDescent="0.2">
      <c r="D159" s="10"/>
    </row>
    <row r="160" spans="1:60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9">
    <mergeCell ref="C141:G141"/>
    <mergeCell ref="C143:G143"/>
    <mergeCell ref="C145:G145"/>
    <mergeCell ref="C128:G128"/>
    <mergeCell ref="C129:G129"/>
    <mergeCell ref="C131:G131"/>
    <mergeCell ref="C133:G133"/>
    <mergeCell ref="C135:G135"/>
    <mergeCell ref="C139:G139"/>
    <mergeCell ref="A1:G1"/>
    <mergeCell ref="C2:G2"/>
    <mergeCell ref="C3:G3"/>
    <mergeCell ref="C4:G4"/>
    <mergeCell ref="A150:C150"/>
    <mergeCell ref="A151:G155"/>
    <mergeCell ref="C28:G28"/>
    <mergeCell ref="C30:G30"/>
    <mergeCell ref="C119:G119"/>
    <mergeCell ref="C126:G126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A979-B5AA-4DDE-B7D2-BDCD210B2E1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4" t="s">
        <v>110</v>
      </c>
      <c r="AG3" t="s">
        <v>111</v>
      </c>
    </row>
    <row r="4" spans="1:60" ht="24.95" customHeight="1" x14ac:dyDescent="0.2">
      <c r="A4" s="200" t="s">
        <v>10</v>
      </c>
      <c r="B4" s="201" t="s">
        <v>50</v>
      </c>
      <c r="C4" s="202" t="s">
        <v>51</v>
      </c>
      <c r="D4" s="203"/>
      <c r="E4" s="203"/>
      <c r="F4" s="203"/>
      <c r="G4" s="204"/>
      <c r="AG4" t="s">
        <v>112</v>
      </c>
    </row>
    <row r="5" spans="1:60" x14ac:dyDescent="0.2">
      <c r="D5" s="10"/>
    </row>
    <row r="6" spans="1:60" ht="38.25" x14ac:dyDescent="0.2">
      <c r="A6" s="206" t="s">
        <v>113</v>
      </c>
      <c r="B6" s="208" t="s">
        <v>114</v>
      </c>
      <c r="C6" s="208" t="s">
        <v>115</v>
      </c>
      <c r="D6" s="207" t="s">
        <v>116</v>
      </c>
      <c r="E6" s="206" t="s">
        <v>117</v>
      </c>
      <c r="F6" s="205" t="s">
        <v>118</v>
      </c>
      <c r="G6" s="206" t="s">
        <v>31</v>
      </c>
      <c r="H6" s="209" t="s">
        <v>32</v>
      </c>
      <c r="I6" s="209" t="s">
        <v>119</v>
      </c>
      <c r="J6" s="209" t="s">
        <v>33</v>
      </c>
      <c r="K6" s="209" t="s">
        <v>120</v>
      </c>
      <c r="L6" s="209" t="s">
        <v>121</v>
      </c>
      <c r="M6" s="209" t="s">
        <v>122</v>
      </c>
      <c r="N6" s="209" t="s">
        <v>123</v>
      </c>
      <c r="O6" s="209" t="s">
        <v>124</v>
      </c>
      <c r="P6" s="209" t="s">
        <v>125</v>
      </c>
      <c r="Q6" s="209" t="s">
        <v>126</v>
      </c>
      <c r="R6" s="209" t="s">
        <v>127</v>
      </c>
      <c r="S6" s="209" t="s">
        <v>128</v>
      </c>
      <c r="T6" s="209" t="s">
        <v>129</v>
      </c>
      <c r="U6" s="209" t="s">
        <v>130</v>
      </c>
      <c r="V6" s="209" t="s">
        <v>131</v>
      </c>
      <c r="W6" s="209" t="s">
        <v>132</v>
      </c>
      <c r="X6" s="209" t="s">
        <v>133</v>
      </c>
      <c r="Y6" s="209" t="s">
        <v>134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6" t="s">
        <v>135</v>
      </c>
      <c r="B8" s="237" t="s">
        <v>94</v>
      </c>
      <c r="C8" s="258" t="s">
        <v>95</v>
      </c>
      <c r="D8" s="238"/>
      <c r="E8" s="239"/>
      <c r="F8" s="240"/>
      <c r="G8" s="241">
        <f>SUMIF(AG9:AG15,"&lt;&gt;NOR",G9:G15)</f>
        <v>0</v>
      </c>
      <c r="H8" s="235"/>
      <c r="I8" s="235">
        <f>SUM(I9:I15)</f>
        <v>0</v>
      </c>
      <c r="J8" s="235"/>
      <c r="K8" s="235">
        <f>SUM(K9:K15)</f>
        <v>0</v>
      </c>
      <c r="L8" s="235"/>
      <c r="M8" s="235">
        <f>SUM(M9:M15)</f>
        <v>0</v>
      </c>
      <c r="N8" s="234"/>
      <c r="O8" s="234">
        <f>SUM(O9:O15)</f>
        <v>0.02</v>
      </c>
      <c r="P8" s="234"/>
      <c r="Q8" s="234">
        <f>SUM(Q9:Q15)</f>
        <v>0</v>
      </c>
      <c r="R8" s="235"/>
      <c r="S8" s="235"/>
      <c r="T8" s="235"/>
      <c r="U8" s="235"/>
      <c r="V8" s="235">
        <f>SUM(V9:V15)</f>
        <v>0</v>
      </c>
      <c r="W8" s="235"/>
      <c r="X8" s="235"/>
      <c r="Y8" s="235"/>
      <c r="AG8" t="s">
        <v>136</v>
      </c>
    </row>
    <row r="9" spans="1:60" outlineLevel="1" x14ac:dyDescent="0.2">
      <c r="A9" s="249">
        <v>1</v>
      </c>
      <c r="B9" s="250" t="s">
        <v>417</v>
      </c>
      <c r="C9" s="259" t="s">
        <v>418</v>
      </c>
      <c r="D9" s="251" t="s">
        <v>146</v>
      </c>
      <c r="E9" s="252">
        <v>2</v>
      </c>
      <c r="F9" s="253"/>
      <c r="G9" s="254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215</v>
      </c>
      <c r="T9" s="230" t="s">
        <v>365</v>
      </c>
      <c r="U9" s="230">
        <v>0</v>
      </c>
      <c r="V9" s="230">
        <f>ROUND(E9*U9,2)</f>
        <v>0</v>
      </c>
      <c r="W9" s="230"/>
      <c r="X9" s="230" t="s">
        <v>202</v>
      </c>
      <c r="Y9" s="230" t="s">
        <v>142</v>
      </c>
      <c r="Z9" s="210"/>
      <c r="AA9" s="210"/>
      <c r="AB9" s="210"/>
      <c r="AC9" s="210"/>
      <c r="AD9" s="210"/>
      <c r="AE9" s="210"/>
      <c r="AF9" s="210"/>
      <c r="AG9" s="210" t="s">
        <v>203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43">
        <v>2</v>
      </c>
      <c r="B10" s="244" t="s">
        <v>419</v>
      </c>
      <c r="C10" s="260" t="s">
        <v>420</v>
      </c>
      <c r="D10" s="245" t="s">
        <v>161</v>
      </c>
      <c r="E10" s="246">
        <v>13</v>
      </c>
      <c r="F10" s="247"/>
      <c r="G10" s="248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8.0000000000000007E-5</v>
      </c>
      <c r="O10" s="229">
        <f>ROUND(E10*N10,2)</f>
        <v>0</v>
      </c>
      <c r="P10" s="229">
        <v>0</v>
      </c>
      <c r="Q10" s="229">
        <f>ROUND(E10*P10,2)</f>
        <v>0</v>
      </c>
      <c r="R10" s="230" t="s">
        <v>201</v>
      </c>
      <c r="S10" s="230" t="s">
        <v>140</v>
      </c>
      <c r="T10" s="230" t="s">
        <v>140</v>
      </c>
      <c r="U10" s="230">
        <v>0</v>
      </c>
      <c r="V10" s="230">
        <f>ROUND(E10*U10,2)</f>
        <v>0</v>
      </c>
      <c r="W10" s="230"/>
      <c r="X10" s="230" t="s">
        <v>202</v>
      </c>
      <c r="Y10" s="230" t="s">
        <v>142</v>
      </c>
      <c r="Z10" s="210"/>
      <c r="AA10" s="210"/>
      <c r="AB10" s="210"/>
      <c r="AC10" s="210"/>
      <c r="AD10" s="210"/>
      <c r="AE10" s="210"/>
      <c r="AF10" s="210"/>
      <c r="AG10" s="210" t="s">
        <v>203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27"/>
      <c r="B11" s="228"/>
      <c r="C11" s="262" t="s">
        <v>421</v>
      </c>
      <c r="D11" s="232"/>
      <c r="E11" s="233">
        <v>13</v>
      </c>
      <c r="F11" s="230"/>
      <c r="G11" s="230"/>
      <c r="H11" s="230"/>
      <c r="I11" s="230"/>
      <c r="J11" s="230"/>
      <c r="K11" s="230"/>
      <c r="L11" s="230"/>
      <c r="M11" s="230"/>
      <c r="N11" s="229"/>
      <c r="O11" s="229"/>
      <c r="P11" s="229"/>
      <c r="Q11" s="229"/>
      <c r="R11" s="230"/>
      <c r="S11" s="230"/>
      <c r="T11" s="230"/>
      <c r="U11" s="230"/>
      <c r="V11" s="230"/>
      <c r="W11" s="230"/>
      <c r="X11" s="230"/>
      <c r="Y11" s="230"/>
      <c r="Z11" s="210"/>
      <c r="AA11" s="210"/>
      <c r="AB11" s="210"/>
      <c r="AC11" s="210"/>
      <c r="AD11" s="210"/>
      <c r="AE11" s="210"/>
      <c r="AF11" s="210"/>
      <c r="AG11" s="210" t="s">
        <v>243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43">
        <v>3</v>
      </c>
      <c r="B12" s="244" t="s">
        <v>422</v>
      </c>
      <c r="C12" s="260" t="s">
        <v>423</v>
      </c>
      <c r="D12" s="245" t="s">
        <v>161</v>
      </c>
      <c r="E12" s="246">
        <v>26</v>
      </c>
      <c r="F12" s="247"/>
      <c r="G12" s="248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7.7999999999999999E-4</v>
      </c>
      <c r="O12" s="229">
        <f>ROUND(E12*N12,2)</f>
        <v>0.02</v>
      </c>
      <c r="P12" s="229">
        <v>0</v>
      </c>
      <c r="Q12" s="229">
        <f>ROUND(E12*P12,2)</f>
        <v>0</v>
      </c>
      <c r="R12" s="230" t="s">
        <v>201</v>
      </c>
      <c r="S12" s="230" t="s">
        <v>140</v>
      </c>
      <c r="T12" s="230" t="s">
        <v>140</v>
      </c>
      <c r="U12" s="230">
        <v>0</v>
      </c>
      <c r="V12" s="230">
        <f>ROUND(E12*U12,2)</f>
        <v>0</v>
      </c>
      <c r="W12" s="230"/>
      <c r="X12" s="230" t="s">
        <v>202</v>
      </c>
      <c r="Y12" s="230" t="s">
        <v>142</v>
      </c>
      <c r="Z12" s="210"/>
      <c r="AA12" s="210"/>
      <c r="AB12" s="210"/>
      <c r="AC12" s="210"/>
      <c r="AD12" s="210"/>
      <c r="AE12" s="210"/>
      <c r="AF12" s="210"/>
      <c r="AG12" s="210" t="s">
        <v>203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27"/>
      <c r="B13" s="228"/>
      <c r="C13" s="262" t="s">
        <v>424</v>
      </c>
      <c r="D13" s="232"/>
      <c r="E13" s="233">
        <v>26</v>
      </c>
      <c r="F13" s="230"/>
      <c r="G13" s="230"/>
      <c r="H13" s="230"/>
      <c r="I13" s="230"/>
      <c r="J13" s="230"/>
      <c r="K13" s="230"/>
      <c r="L13" s="230"/>
      <c r="M13" s="230"/>
      <c r="N13" s="229"/>
      <c r="O13" s="229"/>
      <c r="P13" s="229"/>
      <c r="Q13" s="229"/>
      <c r="R13" s="230"/>
      <c r="S13" s="230"/>
      <c r="T13" s="230"/>
      <c r="U13" s="230"/>
      <c r="V13" s="230"/>
      <c r="W13" s="230"/>
      <c r="X13" s="230"/>
      <c r="Y13" s="230"/>
      <c r="Z13" s="210"/>
      <c r="AA13" s="210"/>
      <c r="AB13" s="210"/>
      <c r="AC13" s="210"/>
      <c r="AD13" s="210"/>
      <c r="AE13" s="210"/>
      <c r="AF13" s="210"/>
      <c r="AG13" s="210" t="s">
        <v>243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49">
        <v>4</v>
      </c>
      <c r="B14" s="250" t="s">
        <v>425</v>
      </c>
      <c r="C14" s="259" t="s">
        <v>426</v>
      </c>
      <c r="D14" s="251" t="s">
        <v>427</v>
      </c>
      <c r="E14" s="252">
        <v>13</v>
      </c>
      <c r="F14" s="253"/>
      <c r="G14" s="254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215</v>
      </c>
      <c r="T14" s="230" t="s">
        <v>216</v>
      </c>
      <c r="U14" s="230">
        <v>0</v>
      </c>
      <c r="V14" s="230">
        <f>ROUND(E14*U14,2)</f>
        <v>0</v>
      </c>
      <c r="W14" s="230"/>
      <c r="X14" s="230" t="s">
        <v>202</v>
      </c>
      <c r="Y14" s="230" t="s">
        <v>142</v>
      </c>
      <c r="Z14" s="210"/>
      <c r="AA14" s="210"/>
      <c r="AB14" s="210"/>
      <c r="AC14" s="210"/>
      <c r="AD14" s="210"/>
      <c r="AE14" s="210"/>
      <c r="AF14" s="210"/>
      <c r="AG14" s="210" t="s">
        <v>203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9">
        <v>5</v>
      </c>
      <c r="B15" s="250" t="s">
        <v>428</v>
      </c>
      <c r="C15" s="259" t="s">
        <v>429</v>
      </c>
      <c r="D15" s="251" t="s">
        <v>427</v>
      </c>
      <c r="E15" s="252">
        <v>13</v>
      </c>
      <c r="F15" s="253"/>
      <c r="G15" s="254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215</v>
      </c>
      <c r="T15" s="230" t="s">
        <v>216</v>
      </c>
      <c r="U15" s="230">
        <v>0</v>
      </c>
      <c r="V15" s="230">
        <f>ROUND(E15*U15,2)</f>
        <v>0</v>
      </c>
      <c r="W15" s="230"/>
      <c r="X15" s="230" t="s">
        <v>202</v>
      </c>
      <c r="Y15" s="230" t="s">
        <v>142</v>
      </c>
      <c r="Z15" s="210"/>
      <c r="AA15" s="210"/>
      <c r="AB15" s="210"/>
      <c r="AC15" s="210"/>
      <c r="AD15" s="210"/>
      <c r="AE15" s="210"/>
      <c r="AF15" s="210"/>
      <c r="AG15" s="210" t="s">
        <v>203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x14ac:dyDescent="0.2">
      <c r="A16" s="236" t="s">
        <v>135</v>
      </c>
      <c r="B16" s="237" t="s">
        <v>100</v>
      </c>
      <c r="C16" s="258" t="s">
        <v>101</v>
      </c>
      <c r="D16" s="238"/>
      <c r="E16" s="239"/>
      <c r="F16" s="240"/>
      <c r="G16" s="241">
        <f>SUMIF(AG17:AG26,"&lt;&gt;NOR",G17:G26)</f>
        <v>0</v>
      </c>
      <c r="H16" s="235"/>
      <c r="I16" s="235">
        <f>SUM(I17:I26)</f>
        <v>0</v>
      </c>
      <c r="J16" s="235"/>
      <c r="K16" s="235">
        <f>SUM(K17:K26)</f>
        <v>0</v>
      </c>
      <c r="L16" s="235"/>
      <c r="M16" s="235">
        <f>SUM(M17:M26)</f>
        <v>0</v>
      </c>
      <c r="N16" s="234"/>
      <c r="O16" s="234">
        <f>SUM(O17:O26)</f>
        <v>0</v>
      </c>
      <c r="P16" s="234"/>
      <c r="Q16" s="234">
        <f>SUM(Q17:Q26)</f>
        <v>0</v>
      </c>
      <c r="R16" s="235"/>
      <c r="S16" s="235"/>
      <c r="T16" s="235"/>
      <c r="U16" s="235"/>
      <c r="V16" s="235">
        <f>SUM(V17:V26)</f>
        <v>8.23</v>
      </c>
      <c r="W16" s="235"/>
      <c r="X16" s="235"/>
      <c r="Y16" s="235"/>
      <c r="AG16" t="s">
        <v>136</v>
      </c>
    </row>
    <row r="17" spans="1:60" outlineLevel="1" x14ac:dyDescent="0.2">
      <c r="A17" s="243">
        <v>6</v>
      </c>
      <c r="B17" s="244" t="s">
        <v>430</v>
      </c>
      <c r="C17" s="260" t="s">
        <v>431</v>
      </c>
      <c r="D17" s="245" t="s">
        <v>161</v>
      </c>
      <c r="E17" s="246">
        <v>26</v>
      </c>
      <c r="F17" s="247"/>
      <c r="G17" s="248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140</v>
      </c>
      <c r="T17" s="230" t="s">
        <v>140</v>
      </c>
      <c r="U17" s="230">
        <v>0.16</v>
      </c>
      <c r="V17" s="230">
        <f>ROUND(E17*U17,2)</f>
        <v>4.16</v>
      </c>
      <c r="W17" s="230"/>
      <c r="X17" s="230" t="s">
        <v>141</v>
      </c>
      <c r="Y17" s="230" t="s">
        <v>142</v>
      </c>
      <c r="Z17" s="210"/>
      <c r="AA17" s="210"/>
      <c r="AB17" s="210"/>
      <c r="AC17" s="210"/>
      <c r="AD17" s="210"/>
      <c r="AE17" s="210"/>
      <c r="AF17" s="210"/>
      <c r="AG17" s="210" t="s">
        <v>143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27"/>
      <c r="B18" s="228"/>
      <c r="C18" s="262" t="s">
        <v>424</v>
      </c>
      <c r="D18" s="232"/>
      <c r="E18" s="233">
        <v>26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243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49">
        <v>7</v>
      </c>
      <c r="B19" s="250" t="s">
        <v>432</v>
      </c>
      <c r="C19" s="259" t="s">
        <v>433</v>
      </c>
      <c r="D19" s="251" t="s">
        <v>146</v>
      </c>
      <c r="E19" s="252">
        <v>2</v>
      </c>
      <c r="F19" s="253"/>
      <c r="G19" s="254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140</v>
      </c>
      <c r="T19" s="230" t="s">
        <v>140</v>
      </c>
      <c r="U19" s="230">
        <v>1.2500000000000001E-2</v>
      </c>
      <c r="V19" s="230">
        <f>ROUND(E19*U19,2)</f>
        <v>0.03</v>
      </c>
      <c r="W19" s="230"/>
      <c r="X19" s="230" t="s">
        <v>141</v>
      </c>
      <c r="Y19" s="230" t="s">
        <v>142</v>
      </c>
      <c r="Z19" s="210"/>
      <c r="AA19" s="210"/>
      <c r="AB19" s="210"/>
      <c r="AC19" s="210"/>
      <c r="AD19" s="210"/>
      <c r="AE19" s="210"/>
      <c r="AF19" s="210"/>
      <c r="AG19" s="210" t="s">
        <v>143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43">
        <v>8</v>
      </c>
      <c r="B20" s="244" t="s">
        <v>434</v>
      </c>
      <c r="C20" s="260" t="s">
        <v>435</v>
      </c>
      <c r="D20" s="245" t="s">
        <v>161</v>
      </c>
      <c r="E20" s="246">
        <v>13</v>
      </c>
      <c r="F20" s="247"/>
      <c r="G20" s="248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140</v>
      </c>
      <c r="T20" s="230" t="s">
        <v>140</v>
      </c>
      <c r="U20" s="230">
        <v>2.0740000000000001E-2</v>
      </c>
      <c r="V20" s="230">
        <f>ROUND(E20*U20,2)</f>
        <v>0.27</v>
      </c>
      <c r="W20" s="230"/>
      <c r="X20" s="230" t="s">
        <v>141</v>
      </c>
      <c r="Y20" s="230" t="s">
        <v>142</v>
      </c>
      <c r="Z20" s="210"/>
      <c r="AA20" s="210"/>
      <c r="AB20" s="210"/>
      <c r="AC20" s="210"/>
      <c r="AD20" s="210"/>
      <c r="AE20" s="210"/>
      <c r="AF20" s="210"/>
      <c r="AG20" s="210" t="s">
        <v>143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2" x14ac:dyDescent="0.2">
      <c r="A21" s="227"/>
      <c r="B21" s="228"/>
      <c r="C21" s="262" t="s">
        <v>421</v>
      </c>
      <c r="D21" s="232"/>
      <c r="E21" s="233">
        <v>13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243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43">
        <v>9</v>
      </c>
      <c r="B22" s="244" t="s">
        <v>436</v>
      </c>
      <c r="C22" s="260" t="s">
        <v>437</v>
      </c>
      <c r="D22" s="245" t="s">
        <v>161</v>
      </c>
      <c r="E22" s="246">
        <v>13</v>
      </c>
      <c r="F22" s="247"/>
      <c r="G22" s="248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140</v>
      </c>
      <c r="T22" s="230" t="s">
        <v>140</v>
      </c>
      <c r="U22" s="230">
        <v>0.02</v>
      </c>
      <c r="V22" s="230">
        <f>ROUND(E22*U22,2)</f>
        <v>0.26</v>
      </c>
      <c r="W22" s="230"/>
      <c r="X22" s="230" t="s">
        <v>141</v>
      </c>
      <c r="Y22" s="230" t="s">
        <v>142</v>
      </c>
      <c r="Z22" s="210"/>
      <c r="AA22" s="210"/>
      <c r="AB22" s="210"/>
      <c r="AC22" s="210"/>
      <c r="AD22" s="210"/>
      <c r="AE22" s="210"/>
      <c r="AF22" s="210"/>
      <c r="AG22" s="210" t="s">
        <v>143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27"/>
      <c r="B23" s="228"/>
      <c r="C23" s="262" t="s">
        <v>421</v>
      </c>
      <c r="D23" s="232"/>
      <c r="E23" s="233">
        <v>13</v>
      </c>
      <c r="F23" s="230"/>
      <c r="G23" s="230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30"/>
      <c r="Z23" s="210"/>
      <c r="AA23" s="210"/>
      <c r="AB23" s="210"/>
      <c r="AC23" s="210"/>
      <c r="AD23" s="210"/>
      <c r="AE23" s="210"/>
      <c r="AF23" s="210"/>
      <c r="AG23" s="210" t="s">
        <v>243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49">
        <v>10</v>
      </c>
      <c r="B24" s="250" t="s">
        <v>438</v>
      </c>
      <c r="C24" s="259" t="s">
        <v>439</v>
      </c>
      <c r="D24" s="251" t="s">
        <v>146</v>
      </c>
      <c r="E24" s="252">
        <v>4</v>
      </c>
      <c r="F24" s="253"/>
      <c r="G24" s="254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140</v>
      </c>
      <c r="T24" s="230" t="s">
        <v>140</v>
      </c>
      <c r="U24" s="230">
        <v>0.3</v>
      </c>
      <c r="V24" s="230">
        <f>ROUND(E24*U24,2)</f>
        <v>1.2</v>
      </c>
      <c r="W24" s="230"/>
      <c r="X24" s="230" t="s">
        <v>141</v>
      </c>
      <c r="Y24" s="230" t="s">
        <v>142</v>
      </c>
      <c r="Z24" s="210"/>
      <c r="AA24" s="210"/>
      <c r="AB24" s="210"/>
      <c r="AC24" s="210"/>
      <c r="AD24" s="210"/>
      <c r="AE24" s="210"/>
      <c r="AF24" s="210"/>
      <c r="AG24" s="210" t="s">
        <v>143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3">
        <v>11</v>
      </c>
      <c r="B25" s="244" t="s">
        <v>440</v>
      </c>
      <c r="C25" s="260" t="s">
        <v>441</v>
      </c>
      <c r="D25" s="245" t="s">
        <v>161</v>
      </c>
      <c r="E25" s="246">
        <v>26</v>
      </c>
      <c r="F25" s="247"/>
      <c r="G25" s="248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140</v>
      </c>
      <c r="T25" s="230" t="s">
        <v>140</v>
      </c>
      <c r="U25" s="230">
        <v>8.8999999999999996E-2</v>
      </c>
      <c r="V25" s="230">
        <f>ROUND(E25*U25,2)</f>
        <v>2.31</v>
      </c>
      <c r="W25" s="230"/>
      <c r="X25" s="230" t="s">
        <v>141</v>
      </c>
      <c r="Y25" s="230" t="s">
        <v>142</v>
      </c>
      <c r="Z25" s="210"/>
      <c r="AA25" s="210"/>
      <c r="AB25" s="210"/>
      <c r="AC25" s="210"/>
      <c r="AD25" s="210"/>
      <c r="AE25" s="210"/>
      <c r="AF25" s="210"/>
      <c r="AG25" s="210" t="s">
        <v>143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27"/>
      <c r="B26" s="228"/>
      <c r="C26" s="262" t="s">
        <v>424</v>
      </c>
      <c r="D26" s="232"/>
      <c r="E26" s="233">
        <v>26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243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x14ac:dyDescent="0.2">
      <c r="A27" s="236" t="s">
        <v>135</v>
      </c>
      <c r="B27" s="237" t="s">
        <v>102</v>
      </c>
      <c r="C27" s="258" t="s">
        <v>103</v>
      </c>
      <c r="D27" s="238"/>
      <c r="E27" s="239"/>
      <c r="F27" s="240"/>
      <c r="G27" s="241">
        <f>SUMIF(AG28:AG44,"&lt;&gt;NOR",G28:G44)</f>
        <v>0</v>
      </c>
      <c r="H27" s="235"/>
      <c r="I27" s="235">
        <f>SUM(I28:I44)</f>
        <v>0</v>
      </c>
      <c r="J27" s="235"/>
      <c r="K27" s="235">
        <f>SUM(K28:K44)</f>
        <v>0</v>
      </c>
      <c r="L27" s="235"/>
      <c r="M27" s="235">
        <f>SUM(M28:M44)</f>
        <v>0</v>
      </c>
      <c r="N27" s="234"/>
      <c r="O27" s="234">
        <f>SUM(O28:O44)</f>
        <v>1.91</v>
      </c>
      <c r="P27" s="234"/>
      <c r="Q27" s="234">
        <f>SUM(Q28:Q44)</f>
        <v>0</v>
      </c>
      <c r="R27" s="235"/>
      <c r="S27" s="235"/>
      <c r="T27" s="235"/>
      <c r="U27" s="235"/>
      <c r="V27" s="235">
        <f>SUM(V28:V44)</f>
        <v>26.96</v>
      </c>
      <c r="W27" s="235"/>
      <c r="X27" s="235"/>
      <c r="Y27" s="235"/>
      <c r="AG27" t="s">
        <v>136</v>
      </c>
    </row>
    <row r="28" spans="1:60" outlineLevel="1" x14ac:dyDescent="0.2">
      <c r="A28" s="243">
        <v>12</v>
      </c>
      <c r="B28" s="244" t="s">
        <v>442</v>
      </c>
      <c r="C28" s="260" t="s">
        <v>443</v>
      </c>
      <c r="D28" s="245" t="s">
        <v>164</v>
      </c>
      <c r="E28" s="246">
        <v>3.64</v>
      </c>
      <c r="F28" s="247"/>
      <c r="G28" s="248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140</v>
      </c>
      <c r="T28" s="230" t="s">
        <v>140</v>
      </c>
      <c r="U28" s="230">
        <v>1.55</v>
      </c>
      <c r="V28" s="230">
        <f>ROUND(E28*U28,2)</f>
        <v>5.64</v>
      </c>
      <c r="W28" s="230"/>
      <c r="X28" s="230" t="s">
        <v>141</v>
      </c>
      <c r="Y28" s="230" t="s">
        <v>142</v>
      </c>
      <c r="Z28" s="210"/>
      <c r="AA28" s="210"/>
      <c r="AB28" s="210"/>
      <c r="AC28" s="210"/>
      <c r="AD28" s="210"/>
      <c r="AE28" s="210"/>
      <c r="AF28" s="210"/>
      <c r="AG28" s="210" t="s">
        <v>143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27"/>
      <c r="B29" s="228"/>
      <c r="C29" s="262" t="s">
        <v>444</v>
      </c>
      <c r="D29" s="232"/>
      <c r="E29" s="233">
        <v>3.64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30"/>
      <c r="Z29" s="210"/>
      <c r="AA29" s="210"/>
      <c r="AB29" s="210"/>
      <c r="AC29" s="210"/>
      <c r="AD29" s="210"/>
      <c r="AE29" s="210"/>
      <c r="AF29" s="210"/>
      <c r="AG29" s="210" t="s">
        <v>243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43">
        <v>13</v>
      </c>
      <c r="B30" s="244" t="s">
        <v>196</v>
      </c>
      <c r="C30" s="260" t="s">
        <v>445</v>
      </c>
      <c r="D30" s="245" t="s">
        <v>164</v>
      </c>
      <c r="E30" s="246">
        <v>1.0920000000000001</v>
      </c>
      <c r="F30" s="247"/>
      <c r="G30" s="248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0</v>
      </c>
      <c r="O30" s="229">
        <f>ROUND(E30*N30,2)</f>
        <v>0</v>
      </c>
      <c r="P30" s="229">
        <v>0</v>
      </c>
      <c r="Q30" s="229">
        <f>ROUND(E30*P30,2)</f>
        <v>0</v>
      </c>
      <c r="R30" s="230"/>
      <c r="S30" s="230" t="s">
        <v>140</v>
      </c>
      <c r="T30" s="230" t="s">
        <v>140</v>
      </c>
      <c r="U30" s="230">
        <v>0</v>
      </c>
      <c r="V30" s="230">
        <f>ROUND(E30*U30,2)</f>
        <v>0</v>
      </c>
      <c r="W30" s="230"/>
      <c r="X30" s="230" t="s">
        <v>141</v>
      </c>
      <c r="Y30" s="230" t="s">
        <v>142</v>
      </c>
      <c r="Z30" s="210"/>
      <c r="AA30" s="210"/>
      <c r="AB30" s="210"/>
      <c r="AC30" s="210"/>
      <c r="AD30" s="210"/>
      <c r="AE30" s="210"/>
      <c r="AF30" s="210"/>
      <c r="AG30" s="210" t="s">
        <v>143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2" x14ac:dyDescent="0.2">
      <c r="A31" s="227"/>
      <c r="B31" s="228"/>
      <c r="C31" s="262" t="s">
        <v>446</v>
      </c>
      <c r="D31" s="232"/>
      <c r="E31" s="233">
        <v>0.91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243</v>
      </c>
      <c r="AH31" s="210">
        <v>5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3" x14ac:dyDescent="0.2">
      <c r="A32" s="227"/>
      <c r="B32" s="228"/>
      <c r="C32" s="273" t="s">
        <v>447</v>
      </c>
      <c r="D32" s="271"/>
      <c r="E32" s="272">
        <v>0.182</v>
      </c>
      <c r="F32" s="230"/>
      <c r="G32" s="230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30"/>
      <c r="Z32" s="210"/>
      <c r="AA32" s="210"/>
      <c r="AB32" s="210"/>
      <c r="AC32" s="210"/>
      <c r="AD32" s="210"/>
      <c r="AE32" s="210"/>
      <c r="AF32" s="210"/>
      <c r="AG32" s="210" t="s">
        <v>243</v>
      </c>
      <c r="AH32" s="210">
        <v>4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43">
        <v>14</v>
      </c>
      <c r="B33" s="244" t="s">
        <v>448</v>
      </c>
      <c r="C33" s="260" t="s">
        <v>449</v>
      </c>
      <c r="D33" s="245" t="s">
        <v>450</v>
      </c>
      <c r="E33" s="246">
        <v>1.2999999999999999E-2</v>
      </c>
      <c r="F33" s="247"/>
      <c r="G33" s="248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3.4209999999999997E-2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140</v>
      </c>
      <c r="T33" s="230" t="s">
        <v>140</v>
      </c>
      <c r="U33" s="230">
        <v>4.0999999999999996</v>
      </c>
      <c r="V33" s="230">
        <f>ROUND(E33*U33,2)</f>
        <v>0.05</v>
      </c>
      <c r="W33" s="230"/>
      <c r="X33" s="230" t="s">
        <v>141</v>
      </c>
      <c r="Y33" s="230" t="s">
        <v>142</v>
      </c>
      <c r="Z33" s="210"/>
      <c r="AA33" s="210"/>
      <c r="AB33" s="210"/>
      <c r="AC33" s="210"/>
      <c r="AD33" s="210"/>
      <c r="AE33" s="210"/>
      <c r="AF33" s="210"/>
      <c r="AG33" s="210" t="s">
        <v>143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27"/>
      <c r="B34" s="228"/>
      <c r="C34" s="262" t="s">
        <v>451</v>
      </c>
      <c r="D34" s="232"/>
      <c r="E34" s="233">
        <v>1.2999999999999999E-2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243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ht="22.5" outlineLevel="1" x14ac:dyDescent="0.2">
      <c r="A35" s="243">
        <v>15</v>
      </c>
      <c r="B35" s="244" t="s">
        <v>452</v>
      </c>
      <c r="C35" s="260" t="s">
        <v>453</v>
      </c>
      <c r="D35" s="245" t="s">
        <v>161</v>
      </c>
      <c r="E35" s="246">
        <v>13</v>
      </c>
      <c r="F35" s="247"/>
      <c r="G35" s="248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140</v>
      </c>
      <c r="T35" s="230" t="s">
        <v>140</v>
      </c>
      <c r="U35" s="230">
        <v>1.32972</v>
      </c>
      <c r="V35" s="230">
        <f>ROUND(E35*U35,2)</f>
        <v>17.29</v>
      </c>
      <c r="W35" s="230"/>
      <c r="X35" s="230" t="s">
        <v>141</v>
      </c>
      <c r="Y35" s="230" t="s">
        <v>142</v>
      </c>
      <c r="Z35" s="210"/>
      <c r="AA35" s="210"/>
      <c r="AB35" s="210"/>
      <c r="AC35" s="210"/>
      <c r="AD35" s="210"/>
      <c r="AE35" s="210"/>
      <c r="AF35" s="210"/>
      <c r="AG35" s="210" t="s">
        <v>143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27"/>
      <c r="B36" s="228"/>
      <c r="C36" s="262" t="s">
        <v>454</v>
      </c>
      <c r="D36" s="232"/>
      <c r="E36" s="233">
        <v>13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243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43">
        <v>16</v>
      </c>
      <c r="B37" s="244" t="s">
        <v>455</v>
      </c>
      <c r="C37" s="260" t="s">
        <v>456</v>
      </c>
      <c r="D37" s="245" t="s">
        <v>161</v>
      </c>
      <c r="E37" s="246">
        <v>13</v>
      </c>
      <c r="F37" s="247"/>
      <c r="G37" s="248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0.14699999999999999</v>
      </c>
      <c r="O37" s="229">
        <f>ROUND(E37*N37,2)</f>
        <v>1.91</v>
      </c>
      <c r="P37" s="229">
        <v>0</v>
      </c>
      <c r="Q37" s="229">
        <f>ROUND(E37*P37,2)</f>
        <v>0</v>
      </c>
      <c r="R37" s="230"/>
      <c r="S37" s="230" t="s">
        <v>140</v>
      </c>
      <c r="T37" s="230" t="s">
        <v>140</v>
      </c>
      <c r="U37" s="230">
        <v>0.06</v>
      </c>
      <c r="V37" s="230">
        <f>ROUND(E37*U37,2)</f>
        <v>0.78</v>
      </c>
      <c r="W37" s="230"/>
      <c r="X37" s="230" t="s">
        <v>141</v>
      </c>
      <c r="Y37" s="230" t="s">
        <v>142</v>
      </c>
      <c r="Z37" s="210"/>
      <c r="AA37" s="210"/>
      <c r="AB37" s="210"/>
      <c r="AC37" s="210"/>
      <c r="AD37" s="210"/>
      <c r="AE37" s="210"/>
      <c r="AF37" s="210"/>
      <c r="AG37" s="210" t="s">
        <v>143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27"/>
      <c r="B38" s="228"/>
      <c r="C38" s="262" t="s">
        <v>421</v>
      </c>
      <c r="D38" s="232"/>
      <c r="E38" s="233">
        <v>13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243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43">
        <v>17</v>
      </c>
      <c r="B39" s="244" t="s">
        <v>457</v>
      </c>
      <c r="C39" s="260" t="s">
        <v>458</v>
      </c>
      <c r="D39" s="245" t="s">
        <v>161</v>
      </c>
      <c r="E39" s="246">
        <v>13</v>
      </c>
      <c r="F39" s="247"/>
      <c r="G39" s="248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6.0000000000000002E-5</v>
      </c>
      <c r="O39" s="229">
        <f>ROUND(E39*N39,2)</f>
        <v>0</v>
      </c>
      <c r="P39" s="229">
        <v>0</v>
      </c>
      <c r="Q39" s="229">
        <f>ROUND(E39*P39,2)</f>
        <v>0</v>
      </c>
      <c r="R39" s="230"/>
      <c r="S39" s="230" t="s">
        <v>140</v>
      </c>
      <c r="T39" s="230" t="s">
        <v>140</v>
      </c>
      <c r="U39" s="230">
        <v>0.03</v>
      </c>
      <c r="V39" s="230">
        <f>ROUND(E39*U39,2)</f>
        <v>0.39</v>
      </c>
      <c r="W39" s="230"/>
      <c r="X39" s="230" t="s">
        <v>141</v>
      </c>
      <c r="Y39" s="230" t="s">
        <v>142</v>
      </c>
      <c r="Z39" s="210"/>
      <c r="AA39" s="210"/>
      <c r="AB39" s="210"/>
      <c r="AC39" s="210"/>
      <c r="AD39" s="210"/>
      <c r="AE39" s="210"/>
      <c r="AF39" s="210"/>
      <c r="AG39" s="210" t="s">
        <v>143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27"/>
      <c r="B40" s="228"/>
      <c r="C40" s="262" t="s">
        <v>421</v>
      </c>
      <c r="D40" s="232"/>
      <c r="E40" s="233">
        <v>13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243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3">
        <v>18</v>
      </c>
      <c r="B41" s="244" t="s">
        <v>459</v>
      </c>
      <c r="C41" s="260" t="s">
        <v>460</v>
      </c>
      <c r="D41" s="245" t="s">
        <v>161</v>
      </c>
      <c r="E41" s="246">
        <v>13</v>
      </c>
      <c r="F41" s="247"/>
      <c r="G41" s="248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140</v>
      </c>
      <c r="T41" s="230" t="s">
        <v>140</v>
      </c>
      <c r="U41" s="230">
        <v>0.17</v>
      </c>
      <c r="V41" s="230">
        <f>ROUND(E41*U41,2)</f>
        <v>2.21</v>
      </c>
      <c r="W41" s="230"/>
      <c r="X41" s="230" t="s">
        <v>141</v>
      </c>
      <c r="Y41" s="230" t="s">
        <v>142</v>
      </c>
      <c r="Z41" s="210"/>
      <c r="AA41" s="210"/>
      <c r="AB41" s="210"/>
      <c r="AC41" s="210"/>
      <c r="AD41" s="210"/>
      <c r="AE41" s="210"/>
      <c r="AF41" s="210"/>
      <c r="AG41" s="210" t="s">
        <v>143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27"/>
      <c r="B42" s="228"/>
      <c r="C42" s="262" t="s">
        <v>421</v>
      </c>
      <c r="D42" s="232"/>
      <c r="E42" s="233">
        <v>13</v>
      </c>
      <c r="F42" s="230"/>
      <c r="G42" s="230"/>
      <c r="H42" s="230"/>
      <c r="I42" s="230"/>
      <c r="J42" s="230"/>
      <c r="K42" s="230"/>
      <c r="L42" s="230"/>
      <c r="M42" s="230"/>
      <c r="N42" s="229"/>
      <c r="O42" s="229"/>
      <c r="P42" s="229"/>
      <c r="Q42" s="229"/>
      <c r="R42" s="230"/>
      <c r="S42" s="230"/>
      <c r="T42" s="230"/>
      <c r="U42" s="230"/>
      <c r="V42" s="230"/>
      <c r="W42" s="230"/>
      <c r="X42" s="230"/>
      <c r="Y42" s="230"/>
      <c r="Z42" s="210"/>
      <c r="AA42" s="210"/>
      <c r="AB42" s="210"/>
      <c r="AC42" s="210"/>
      <c r="AD42" s="210"/>
      <c r="AE42" s="210"/>
      <c r="AF42" s="210"/>
      <c r="AG42" s="210" t="s">
        <v>243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43">
        <v>19</v>
      </c>
      <c r="B43" s="244" t="s">
        <v>461</v>
      </c>
      <c r="C43" s="260" t="s">
        <v>462</v>
      </c>
      <c r="D43" s="245" t="s">
        <v>164</v>
      </c>
      <c r="E43" s="246">
        <v>0.91</v>
      </c>
      <c r="F43" s="247"/>
      <c r="G43" s="248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0</v>
      </c>
      <c r="O43" s="229">
        <f>ROUND(E43*N43,2)</f>
        <v>0</v>
      </c>
      <c r="P43" s="229">
        <v>0</v>
      </c>
      <c r="Q43" s="229">
        <f>ROUND(E43*P43,2)</f>
        <v>0</v>
      </c>
      <c r="R43" s="230"/>
      <c r="S43" s="230" t="s">
        <v>140</v>
      </c>
      <c r="T43" s="230" t="s">
        <v>140</v>
      </c>
      <c r="U43" s="230">
        <v>0.66</v>
      </c>
      <c r="V43" s="230">
        <f>ROUND(E43*U43,2)</f>
        <v>0.6</v>
      </c>
      <c r="W43" s="230"/>
      <c r="X43" s="230" t="s">
        <v>141</v>
      </c>
      <c r="Y43" s="230" t="s">
        <v>142</v>
      </c>
      <c r="Z43" s="210"/>
      <c r="AA43" s="210"/>
      <c r="AB43" s="210"/>
      <c r="AC43" s="210"/>
      <c r="AD43" s="210"/>
      <c r="AE43" s="210"/>
      <c r="AF43" s="210"/>
      <c r="AG43" s="210" t="s">
        <v>143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2" x14ac:dyDescent="0.2">
      <c r="A44" s="227"/>
      <c r="B44" s="228"/>
      <c r="C44" s="262" t="s">
        <v>463</v>
      </c>
      <c r="D44" s="232"/>
      <c r="E44" s="233">
        <v>0.91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243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x14ac:dyDescent="0.2">
      <c r="A45" s="236" t="s">
        <v>135</v>
      </c>
      <c r="B45" s="237" t="s">
        <v>107</v>
      </c>
      <c r="C45" s="258" t="s">
        <v>29</v>
      </c>
      <c r="D45" s="238"/>
      <c r="E45" s="239"/>
      <c r="F45" s="240"/>
      <c r="G45" s="241">
        <f>SUMIF(AG46:AG53,"&lt;&gt;NOR",G46:G53)</f>
        <v>0</v>
      </c>
      <c r="H45" s="235"/>
      <c r="I45" s="235">
        <f>SUM(I46:I53)</f>
        <v>0</v>
      </c>
      <c r="J45" s="235"/>
      <c r="K45" s="235">
        <f>SUM(K46:K53)</f>
        <v>0</v>
      </c>
      <c r="L45" s="235"/>
      <c r="M45" s="235">
        <f>SUM(M46:M53)</f>
        <v>0</v>
      </c>
      <c r="N45" s="234"/>
      <c r="O45" s="234">
        <f>SUM(O46:O53)</f>
        <v>0</v>
      </c>
      <c r="P45" s="234"/>
      <c r="Q45" s="234">
        <f>SUM(Q46:Q53)</f>
        <v>0</v>
      </c>
      <c r="R45" s="235"/>
      <c r="S45" s="235"/>
      <c r="T45" s="235"/>
      <c r="U45" s="235"/>
      <c r="V45" s="235">
        <f>SUM(V46:V53)</f>
        <v>0</v>
      </c>
      <c r="W45" s="235"/>
      <c r="X45" s="235"/>
      <c r="Y45" s="235"/>
      <c r="AG45" t="s">
        <v>136</v>
      </c>
    </row>
    <row r="46" spans="1:60" outlineLevel="1" x14ac:dyDescent="0.2">
      <c r="A46" s="243">
        <v>20</v>
      </c>
      <c r="B46" s="244" t="s">
        <v>379</v>
      </c>
      <c r="C46" s="260" t="s">
        <v>380</v>
      </c>
      <c r="D46" s="245" t="s">
        <v>381</v>
      </c>
      <c r="E46" s="246">
        <v>1</v>
      </c>
      <c r="F46" s="247"/>
      <c r="G46" s="248">
        <f>ROUND(E46*F46,2)</f>
        <v>0</v>
      </c>
      <c r="H46" s="231"/>
      <c r="I46" s="230">
        <f>ROUND(E46*H46,2)</f>
        <v>0</v>
      </c>
      <c r="J46" s="231"/>
      <c r="K46" s="230">
        <f>ROUND(E46*J46,2)</f>
        <v>0</v>
      </c>
      <c r="L46" s="230">
        <v>21</v>
      </c>
      <c r="M46" s="230">
        <f>G46*(1+L46/100)</f>
        <v>0</v>
      </c>
      <c r="N46" s="229">
        <v>0</v>
      </c>
      <c r="O46" s="229">
        <f>ROUND(E46*N46,2)</f>
        <v>0</v>
      </c>
      <c r="P46" s="229">
        <v>0</v>
      </c>
      <c r="Q46" s="229">
        <f>ROUND(E46*P46,2)</f>
        <v>0</v>
      </c>
      <c r="R46" s="230"/>
      <c r="S46" s="230" t="s">
        <v>140</v>
      </c>
      <c r="T46" s="230" t="s">
        <v>216</v>
      </c>
      <c r="U46" s="230">
        <v>0</v>
      </c>
      <c r="V46" s="230">
        <f>ROUND(E46*U46,2)</f>
        <v>0</v>
      </c>
      <c r="W46" s="230"/>
      <c r="X46" s="230" t="s">
        <v>382</v>
      </c>
      <c r="Y46" s="230" t="s">
        <v>142</v>
      </c>
      <c r="Z46" s="210"/>
      <c r="AA46" s="210"/>
      <c r="AB46" s="210"/>
      <c r="AC46" s="210"/>
      <c r="AD46" s="210"/>
      <c r="AE46" s="210"/>
      <c r="AF46" s="210"/>
      <c r="AG46" s="210" t="s">
        <v>464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22.5" outlineLevel="2" x14ac:dyDescent="0.2">
      <c r="A47" s="227"/>
      <c r="B47" s="228"/>
      <c r="C47" s="261" t="s">
        <v>384</v>
      </c>
      <c r="D47" s="255"/>
      <c r="E47" s="255"/>
      <c r="F47" s="255"/>
      <c r="G47" s="255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184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56" t="str">
        <f>C47</f>
        <v>Zaměření a vytýčení stávajících inženýrských sítí v místě stavby z hlediska jejich ochrany při provádění stavby.</v>
      </c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43">
        <v>21</v>
      </c>
      <c r="B48" s="244" t="s">
        <v>388</v>
      </c>
      <c r="C48" s="260" t="s">
        <v>389</v>
      </c>
      <c r="D48" s="245" t="s">
        <v>381</v>
      </c>
      <c r="E48" s="246">
        <v>1</v>
      </c>
      <c r="F48" s="247"/>
      <c r="G48" s="248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30"/>
      <c r="S48" s="230" t="s">
        <v>140</v>
      </c>
      <c r="T48" s="230" t="s">
        <v>216</v>
      </c>
      <c r="U48" s="230">
        <v>0</v>
      </c>
      <c r="V48" s="230">
        <f>ROUND(E48*U48,2)</f>
        <v>0</v>
      </c>
      <c r="W48" s="230"/>
      <c r="X48" s="230" t="s">
        <v>382</v>
      </c>
      <c r="Y48" s="230" t="s">
        <v>142</v>
      </c>
      <c r="Z48" s="210"/>
      <c r="AA48" s="210"/>
      <c r="AB48" s="210"/>
      <c r="AC48" s="210"/>
      <c r="AD48" s="210"/>
      <c r="AE48" s="210"/>
      <c r="AF48" s="210"/>
      <c r="AG48" s="210" t="s">
        <v>401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27"/>
      <c r="B49" s="228"/>
      <c r="C49" s="261" t="s">
        <v>390</v>
      </c>
      <c r="D49" s="255"/>
      <c r="E49" s="255"/>
      <c r="F49" s="255"/>
      <c r="G49" s="255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184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43">
        <v>22</v>
      </c>
      <c r="B50" s="244" t="s">
        <v>391</v>
      </c>
      <c r="C50" s="260" t="s">
        <v>392</v>
      </c>
      <c r="D50" s="245" t="s">
        <v>381</v>
      </c>
      <c r="E50" s="246">
        <v>1</v>
      </c>
      <c r="F50" s="247"/>
      <c r="G50" s="248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0</v>
      </c>
      <c r="O50" s="229">
        <f>ROUND(E50*N50,2)</f>
        <v>0</v>
      </c>
      <c r="P50" s="229">
        <v>0</v>
      </c>
      <c r="Q50" s="229">
        <f>ROUND(E50*P50,2)</f>
        <v>0</v>
      </c>
      <c r="R50" s="230"/>
      <c r="S50" s="230" t="s">
        <v>140</v>
      </c>
      <c r="T50" s="230" t="s">
        <v>216</v>
      </c>
      <c r="U50" s="230">
        <v>0</v>
      </c>
      <c r="V50" s="230">
        <f>ROUND(E50*U50,2)</f>
        <v>0</v>
      </c>
      <c r="W50" s="230"/>
      <c r="X50" s="230" t="s">
        <v>382</v>
      </c>
      <c r="Y50" s="230" t="s">
        <v>142</v>
      </c>
      <c r="Z50" s="210"/>
      <c r="AA50" s="210"/>
      <c r="AB50" s="210"/>
      <c r="AC50" s="210"/>
      <c r="AD50" s="210"/>
      <c r="AE50" s="210"/>
      <c r="AF50" s="210"/>
      <c r="AG50" s="210" t="s">
        <v>401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2" x14ac:dyDescent="0.2">
      <c r="A51" s="227"/>
      <c r="B51" s="228"/>
      <c r="C51" s="261" t="s">
        <v>393</v>
      </c>
      <c r="D51" s="255"/>
      <c r="E51" s="255"/>
      <c r="F51" s="255"/>
      <c r="G51" s="255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184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ht="33.75" outlineLevel="1" x14ac:dyDescent="0.2">
      <c r="A52" s="243">
        <v>23</v>
      </c>
      <c r="B52" s="244" t="s">
        <v>465</v>
      </c>
      <c r="C52" s="260" t="s">
        <v>466</v>
      </c>
      <c r="D52" s="245" t="s">
        <v>214</v>
      </c>
      <c r="E52" s="246">
        <v>1</v>
      </c>
      <c r="F52" s="247"/>
      <c r="G52" s="248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215</v>
      </c>
      <c r="T52" s="230" t="s">
        <v>216</v>
      </c>
      <c r="U52" s="230">
        <v>0</v>
      </c>
      <c r="V52" s="230">
        <f>ROUND(E52*U52,2)</f>
        <v>0</v>
      </c>
      <c r="W52" s="230"/>
      <c r="X52" s="230" t="s">
        <v>382</v>
      </c>
      <c r="Y52" s="230" t="s">
        <v>142</v>
      </c>
      <c r="Z52" s="210"/>
      <c r="AA52" s="210"/>
      <c r="AB52" s="210"/>
      <c r="AC52" s="210"/>
      <c r="AD52" s="210"/>
      <c r="AE52" s="210"/>
      <c r="AF52" s="210"/>
      <c r="AG52" s="210" t="s">
        <v>464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ht="22.5" outlineLevel="2" x14ac:dyDescent="0.2">
      <c r="A53" s="227"/>
      <c r="B53" s="228"/>
      <c r="C53" s="261" t="s">
        <v>396</v>
      </c>
      <c r="D53" s="255"/>
      <c r="E53" s="255"/>
      <c r="F53" s="255"/>
      <c r="G53" s="255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184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56" t="str">
        <f>C53</f>
        <v>Náklady zhotovitele, související s prováděním zkoušek a revizí předepsaných technickými normami nebo objednatelem a které jsou pro provedení díla nezbytné.</v>
      </c>
      <c r="BB53" s="210"/>
      <c r="BC53" s="210"/>
      <c r="BD53" s="210"/>
      <c r="BE53" s="210"/>
      <c r="BF53" s="210"/>
      <c r="BG53" s="210"/>
      <c r="BH53" s="210"/>
    </row>
    <row r="54" spans="1:60" x14ac:dyDescent="0.2">
      <c r="A54" s="3"/>
      <c r="B54" s="4"/>
      <c r="C54" s="264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AE54">
        <v>15</v>
      </c>
      <c r="AF54">
        <v>21</v>
      </c>
      <c r="AG54" t="s">
        <v>121</v>
      </c>
    </row>
    <row r="55" spans="1:60" x14ac:dyDescent="0.2">
      <c r="A55" s="213"/>
      <c r="B55" s="214" t="s">
        <v>31</v>
      </c>
      <c r="C55" s="265"/>
      <c r="D55" s="215"/>
      <c r="E55" s="216"/>
      <c r="F55" s="216"/>
      <c r="G55" s="242">
        <f>G8+G16+G27+G45</f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AE55">
        <f>SUMIF(L7:L53,AE54,G7:G53)</f>
        <v>0</v>
      </c>
      <c r="AF55">
        <f>SUMIF(L7:L53,AF54,G7:G53)</f>
        <v>0</v>
      </c>
      <c r="AG55" t="s">
        <v>412</v>
      </c>
    </row>
    <row r="56" spans="1:60" x14ac:dyDescent="0.2">
      <c r="A56" s="3"/>
      <c r="B56" s="4"/>
      <c r="C56" s="264"/>
      <c r="D56" s="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60" x14ac:dyDescent="0.2">
      <c r="A57" s="3"/>
      <c r="B57" s="4"/>
      <c r="C57" s="264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60" x14ac:dyDescent="0.2">
      <c r="A58" s="217" t="s">
        <v>413</v>
      </c>
      <c r="B58" s="217"/>
      <c r="C58" s="266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60" x14ac:dyDescent="0.2">
      <c r="A59" s="218"/>
      <c r="B59" s="219"/>
      <c r="C59" s="267"/>
      <c r="D59" s="219"/>
      <c r="E59" s="219"/>
      <c r="F59" s="219"/>
      <c r="G59" s="22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AG59" t="s">
        <v>414</v>
      </c>
    </row>
    <row r="60" spans="1:60" x14ac:dyDescent="0.2">
      <c r="A60" s="221"/>
      <c r="B60" s="222"/>
      <c r="C60" s="268"/>
      <c r="D60" s="222"/>
      <c r="E60" s="222"/>
      <c r="F60" s="222"/>
      <c r="G60" s="22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60" x14ac:dyDescent="0.2">
      <c r="A61" s="221"/>
      <c r="B61" s="222"/>
      <c r="C61" s="268"/>
      <c r="D61" s="222"/>
      <c r="E61" s="222"/>
      <c r="F61" s="222"/>
      <c r="G61" s="22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0" x14ac:dyDescent="0.2">
      <c r="A62" s="221"/>
      <c r="B62" s="222"/>
      <c r="C62" s="268"/>
      <c r="D62" s="222"/>
      <c r="E62" s="222"/>
      <c r="F62" s="222"/>
      <c r="G62" s="22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60" x14ac:dyDescent="0.2">
      <c r="A63" s="224"/>
      <c r="B63" s="225"/>
      <c r="C63" s="269"/>
      <c r="D63" s="225"/>
      <c r="E63" s="225"/>
      <c r="F63" s="225"/>
      <c r="G63" s="22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60" x14ac:dyDescent="0.2">
      <c r="A64" s="3"/>
      <c r="B64" s="4"/>
      <c r="C64" s="264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3:33" x14ac:dyDescent="0.2">
      <c r="C65" s="270"/>
      <c r="D65" s="10"/>
      <c r="AG65" t="s">
        <v>416</v>
      </c>
    </row>
    <row r="66" spans="3:33" x14ac:dyDescent="0.2">
      <c r="D66" s="10"/>
    </row>
    <row r="67" spans="3:33" x14ac:dyDescent="0.2">
      <c r="D67" s="10"/>
    </row>
    <row r="68" spans="3:33" x14ac:dyDescent="0.2">
      <c r="D68" s="10"/>
    </row>
    <row r="69" spans="3:33" x14ac:dyDescent="0.2">
      <c r="D69" s="10"/>
    </row>
    <row r="70" spans="3:33" x14ac:dyDescent="0.2">
      <c r="D70" s="10"/>
    </row>
    <row r="71" spans="3:33" x14ac:dyDescent="0.2">
      <c r="D71" s="10"/>
    </row>
    <row r="72" spans="3:33" x14ac:dyDescent="0.2">
      <c r="D72" s="10"/>
    </row>
    <row r="73" spans="3:33" x14ac:dyDescent="0.2">
      <c r="D73" s="10"/>
    </row>
    <row r="74" spans="3:33" x14ac:dyDescent="0.2">
      <c r="D74" s="10"/>
    </row>
    <row r="75" spans="3:33" x14ac:dyDescent="0.2">
      <c r="D75" s="10"/>
    </row>
    <row r="76" spans="3:33" x14ac:dyDescent="0.2">
      <c r="D76" s="10"/>
    </row>
    <row r="77" spans="3:33" x14ac:dyDescent="0.2">
      <c r="D77" s="10"/>
    </row>
    <row r="78" spans="3:33" x14ac:dyDescent="0.2">
      <c r="D78" s="10"/>
    </row>
    <row r="79" spans="3:33" x14ac:dyDescent="0.2">
      <c r="D79" s="10"/>
    </row>
    <row r="80" spans="3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0">
    <mergeCell ref="A1:G1"/>
    <mergeCell ref="C2:G2"/>
    <mergeCell ref="C3:G3"/>
    <mergeCell ref="C4:G4"/>
    <mergeCell ref="A58:C58"/>
    <mergeCell ref="A59:G63"/>
    <mergeCell ref="C47:G47"/>
    <mergeCell ref="C49:G49"/>
    <mergeCell ref="C51:G51"/>
    <mergeCell ref="C53:G5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4EF4-B990-4D96-A350-996501D08D26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9</v>
      </c>
      <c r="B3" s="49" t="s">
        <v>52</v>
      </c>
      <c r="C3" s="199" t="s">
        <v>53</v>
      </c>
      <c r="D3" s="197"/>
      <c r="E3" s="197"/>
      <c r="F3" s="197"/>
      <c r="G3" s="198"/>
      <c r="AC3" s="174" t="s">
        <v>110</v>
      </c>
      <c r="AG3" t="s">
        <v>111</v>
      </c>
    </row>
    <row r="4" spans="1:60" ht="24.95" customHeight="1" x14ac:dyDescent="0.2">
      <c r="A4" s="200" t="s">
        <v>10</v>
      </c>
      <c r="B4" s="201" t="s">
        <v>54</v>
      </c>
      <c r="C4" s="202" t="s">
        <v>55</v>
      </c>
      <c r="D4" s="203"/>
      <c r="E4" s="203"/>
      <c r="F4" s="203"/>
      <c r="G4" s="204"/>
      <c r="AG4" t="s">
        <v>112</v>
      </c>
    </row>
    <row r="5" spans="1:60" x14ac:dyDescent="0.2">
      <c r="D5" s="10"/>
    </row>
    <row r="6" spans="1:60" ht="38.25" x14ac:dyDescent="0.2">
      <c r="A6" s="206" t="s">
        <v>113</v>
      </c>
      <c r="B6" s="208" t="s">
        <v>114</v>
      </c>
      <c r="C6" s="208" t="s">
        <v>115</v>
      </c>
      <c r="D6" s="207" t="s">
        <v>116</v>
      </c>
      <c r="E6" s="206" t="s">
        <v>117</v>
      </c>
      <c r="F6" s="205" t="s">
        <v>118</v>
      </c>
      <c r="G6" s="206" t="s">
        <v>31</v>
      </c>
      <c r="H6" s="209" t="s">
        <v>32</v>
      </c>
      <c r="I6" s="209" t="s">
        <v>119</v>
      </c>
      <c r="J6" s="209" t="s">
        <v>33</v>
      </c>
      <c r="K6" s="209" t="s">
        <v>120</v>
      </c>
      <c r="L6" s="209" t="s">
        <v>121</v>
      </c>
      <c r="M6" s="209" t="s">
        <v>122</v>
      </c>
      <c r="N6" s="209" t="s">
        <v>123</v>
      </c>
      <c r="O6" s="209" t="s">
        <v>124</v>
      </c>
      <c r="P6" s="209" t="s">
        <v>125</v>
      </c>
      <c r="Q6" s="209" t="s">
        <v>126</v>
      </c>
      <c r="R6" s="209" t="s">
        <v>127</v>
      </c>
      <c r="S6" s="209" t="s">
        <v>128</v>
      </c>
      <c r="T6" s="209" t="s">
        <v>129</v>
      </c>
      <c r="U6" s="209" t="s">
        <v>130</v>
      </c>
      <c r="V6" s="209" t="s">
        <v>131</v>
      </c>
      <c r="W6" s="209" t="s">
        <v>132</v>
      </c>
      <c r="X6" s="209" t="s">
        <v>133</v>
      </c>
      <c r="Y6" s="209" t="s">
        <v>134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6" t="s">
        <v>135</v>
      </c>
      <c r="B8" s="237" t="s">
        <v>74</v>
      </c>
      <c r="C8" s="258" t="s">
        <v>75</v>
      </c>
      <c r="D8" s="238"/>
      <c r="E8" s="239"/>
      <c r="F8" s="240"/>
      <c r="G8" s="241">
        <f>SUMIF(AG9:AG53,"&lt;&gt;NOR",G9:G53)</f>
        <v>0</v>
      </c>
      <c r="H8" s="235"/>
      <c r="I8" s="235">
        <f>SUM(I9:I53)</f>
        <v>0</v>
      </c>
      <c r="J8" s="235"/>
      <c r="K8" s="235">
        <f>SUM(K9:K53)</f>
        <v>0</v>
      </c>
      <c r="L8" s="235"/>
      <c r="M8" s="235">
        <f>SUM(M9:M53)</f>
        <v>0</v>
      </c>
      <c r="N8" s="234"/>
      <c r="O8" s="234">
        <f>SUM(O9:O53)</f>
        <v>193.85</v>
      </c>
      <c r="P8" s="234"/>
      <c r="Q8" s="234">
        <f>SUM(Q9:Q53)</f>
        <v>0</v>
      </c>
      <c r="R8" s="235"/>
      <c r="S8" s="235"/>
      <c r="T8" s="235"/>
      <c r="U8" s="235"/>
      <c r="V8" s="235">
        <f>SUM(V9:V53)</f>
        <v>1534.34</v>
      </c>
      <c r="W8" s="235"/>
      <c r="X8" s="235"/>
      <c r="Y8" s="235"/>
      <c r="AG8" t="s">
        <v>136</v>
      </c>
    </row>
    <row r="9" spans="1:60" outlineLevel="1" x14ac:dyDescent="0.2">
      <c r="A9" s="243">
        <v>1</v>
      </c>
      <c r="B9" s="244" t="s">
        <v>467</v>
      </c>
      <c r="C9" s="260" t="s">
        <v>468</v>
      </c>
      <c r="D9" s="245" t="s">
        <v>164</v>
      </c>
      <c r="E9" s="246">
        <v>8.7464999999999993</v>
      </c>
      <c r="F9" s="247"/>
      <c r="G9" s="248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140</v>
      </c>
      <c r="T9" s="230" t="s">
        <v>140</v>
      </c>
      <c r="U9" s="230">
        <v>0.31</v>
      </c>
      <c r="V9" s="230">
        <f>ROUND(E9*U9,2)</f>
        <v>2.71</v>
      </c>
      <c r="W9" s="230"/>
      <c r="X9" s="230" t="s">
        <v>141</v>
      </c>
      <c r="Y9" s="230" t="s">
        <v>142</v>
      </c>
      <c r="Z9" s="210"/>
      <c r="AA9" s="210"/>
      <c r="AB9" s="210"/>
      <c r="AC9" s="210"/>
      <c r="AD9" s="210"/>
      <c r="AE9" s="210"/>
      <c r="AF9" s="210"/>
      <c r="AG9" s="210" t="s">
        <v>143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27"/>
      <c r="B10" s="228"/>
      <c r="C10" s="262" t="s">
        <v>469</v>
      </c>
      <c r="D10" s="232"/>
      <c r="E10" s="233">
        <v>8.7464999999999993</v>
      </c>
      <c r="F10" s="230"/>
      <c r="G10" s="230"/>
      <c r="H10" s="230"/>
      <c r="I10" s="230"/>
      <c r="J10" s="230"/>
      <c r="K10" s="230"/>
      <c r="L10" s="230"/>
      <c r="M10" s="230"/>
      <c r="N10" s="229"/>
      <c r="O10" s="229"/>
      <c r="P10" s="229"/>
      <c r="Q10" s="229"/>
      <c r="R10" s="230"/>
      <c r="S10" s="230"/>
      <c r="T10" s="230"/>
      <c r="U10" s="230"/>
      <c r="V10" s="230"/>
      <c r="W10" s="230"/>
      <c r="X10" s="230"/>
      <c r="Y10" s="230"/>
      <c r="Z10" s="210"/>
      <c r="AA10" s="210"/>
      <c r="AB10" s="210"/>
      <c r="AC10" s="210"/>
      <c r="AD10" s="210"/>
      <c r="AE10" s="210"/>
      <c r="AF10" s="210"/>
      <c r="AG10" s="210" t="s">
        <v>243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43">
        <v>2</v>
      </c>
      <c r="B11" s="244" t="s">
        <v>470</v>
      </c>
      <c r="C11" s="260" t="s">
        <v>471</v>
      </c>
      <c r="D11" s="245" t="s">
        <v>164</v>
      </c>
      <c r="E11" s="246">
        <v>8.7464999999999993</v>
      </c>
      <c r="F11" s="247"/>
      <c r="G11" s="248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140</v>
      </c>
      <c r="T11" s="230" t="s">
        <v>140</v>
      </c>
      <c r="U11" s="230">
        <v>0.1024</v>
      </c>
      <c r="V11" s="230">
        <f>ROUND(E11*U11,2)</f>
        <v>0.9</v>
      </c>
      <c r="W11" s="230"/>
      <c r="X11" s="230" t="s">
        <v>141</v>
      </c>
      <c r="Y11" s="230" t="s">
        <v>142</v>
      </c>
      <c r="Z11" s="210"/>
      <c r="AA11" s="210"/>
      <c r="AB11" s="210"/>
      <c r="AC11" s="210"/>
      <c r="AD11" s="210"/>
      <c r="AE11" s="210"/>
      <c r="AF11" s="210"/>
      <c r="AG11" s="210" t="s">
        <v>143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2" x14ac:dyDescent="0.2">
      <c r="A12" s="227"/>
      <c r="B12" s="228"/>
      <c r="C12" s="262" t="s">
        <v>472</v>
      </c>
      <c r="D12" s="232"/>
      <c r="E12" s="233">
        <v>8.7464999999999993</v>
      </c>
      <c r="F12" s="230"/>
      <c r="G12" s="230"/>
      <c r="H12" s="230"/>
      <c r="I12" s="230"/>
      <c r="J12" s="230"/>
      <c r="K12" s="230"/>
      <c r="L12" s="230"/>
      <c r="M12" s="230"/>
      <c r="N12" s="229"/>
      <c r="O12" s="229"/>
      <c r="P12" s="229"/>
      <c r="Q12" s="229"/>
      <c r="R12" s="230"/>
      <c r="S12" s="230"/>
      <c r="T12" s="230"/>
      <c r="U12" s="230"/>
      <c r="V12" s="230"/>
      <c r="W12" s="230"/>
      <c r="X12" s="230"/>
      <c r="Y12" s="230"/>
      <c r="Z12" s="210"/>
      <c r="AA12" s="210"/>
      <c r="AB12" s="210"/>
      <c r="AC12" s="210"/>
      <c r="AD12" s="210"/>
      <c r="AE12" s="210"/>
      <c r="AF12" s="210"/>
      <c r="AG12" s="210" t="s">
        <v>243</v>
      </c>
      <c r="AH12" s="210">
        <v>5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43">
        <v>3</v>
      </c>
      <c r="B13" s="244" t="s">
        <v>473</v>
      </c>
      <c r="C13" s="260" t="s">
        <v>474</v>
      </c>
      <c r="D13" s="245" t="s">
        <v>164</v>
      </c>
      <c r="E13" s="246">
        <v>80.8</v>
      </c>
      <c r="F13" s="247"/>
      <c r="G13" s="248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140</v>
      </c>
      <c r="T13" s="230" t="s">
        <v>140</v>
      </c>
      <c r="U13" s="230">
        <v>2.97</v>
      </c>
      <c r="V13" s="230">
        <f>ROUND(E13*U13,2)</f>
        <v>239.98</v>
      </c>
      <c r="W13" s="230"/>
      <c r="X13" s="230" t="s">
        <v>141</v>
      </c>
      <c r="Y13" s="230" t="s">
        <v>142</v>
      </c>
      <c r="Z13" s="210"/>
      <c r="AA13" s="210"/>
      <c r="AB13" s="210"/>
      <c r="AC13" s="210"/>
      <c r="AD13" s="210"/>
      <c r="AE13" s="210"/>
      <c r="AF13" s="210"/>
      <c r="AG13" s="210" t="s">
        <v>143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33.75" outlineLevel="2" x14ac:dyDescent="0.2">
      <c r="A14" s="227"/>
      <c r="B14" s="228"/>
      <c r="C14" s="262" t="s">
        <v>475</v>
      </c>
      <c r="D14" s="232"/>
      <c r="E14" s="233">
        <v>80.8</v>
      </c>
      <c r="F14" s="230"/>
      <c r="G14" s="230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30"/>
      <c r="Z14" s="210"/>
      <c r="AA14" s="210"/>
      <c r="AB14" s="210"/>
      <c r="AC14" s="210"/>
      <c r="AD14" s="210"/>
      <c r="AE14" s="210"/>
      <c r="AF14" s="210"/>
      <c r="AG14" s="210" t="s">
        <v>243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3">
        <v>4</v>
      </c>
      <c r="B15" s="244" t="s">
        <v>476</v>
      </c>
      <c r="C15" s="260" t="s">
        <v>477</v>
      </c>
      <c r="D15" s="245" t="s">
        <v>164</v>
      </c>
      <c r="E15" s="246">
        <v>80.8</v>
      </c>
      <c r="F15" s="247"/>
      <c r="G15" s="248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140</v>
      </c>
      <c r="T15" s="230" t="s">
        <v>140</v>
      </c>
      <c r="U15" s="230">
        <v>0.154</v>
      </c>
      <c r="V15" s="230">
        <f>ROUND(E15*U15,2)</f>
        <v>12.44</v>
      </c>
      <c r="W15" s="230"/>
      <c r="X15" s="230" t="s">
        <v>141</v>
      </c>
      <c r="Y15" s="230" t="s">
        <v>142</v>
      </c>
      <c r="Z15" s="210"/>
      <c r="AA15" s="210"/>
      <c r="AB15" s="210"/>
      <c r="AC15" s="210"/>
      <c r="AD15" s="210"/>
      <c r="AE15" s="210"/>
      <c r="AF15" s="210"/>
      <c r="AG15" s="210" t="s">
        <v>143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2" x14ac:dyDescent="0.2">
      <c r="A16" s="227"/>
      <c r="B16" s="228"/>
      <c r="C16" s="262" t="s">
        <v>478</v>
      </c>
      <c r="D16" s="232"/>
      <c r="E16" s="233">
        <v>80.8</v>
      </c>
      <c r="F16" s="230"/>
      <c r="G16" s="230"/>
      <c r="H16" s="230"/>
      <c r="I16" s="230"/>
      <c r="J16" s="230"/>
      <c r="K16" s="230"/>
      <c r="L16" s="230"/>
      <c r="M16" s="230"/>
      <c r="N16" s="229"/>
      <c r="O16" s="229"/>
      <c r="P16" s="229"/>
      <c r="Q16" s="229"/>
      <c r="R16" s="230"/>
      <c r="S16" s="230"/>
      <c r="T16" s="230"/>
      <c r="U16" s="230"/>
      <c r="V16" s="230"/>
      <c r="W16" s="230"/>
      <c r="X16" s="230"/>
      <c r="Y16" s="230"/>
      <c r="Z16" s="210"/>
      <c r="AA16" s="210"/>
      <c r="AB16" s="210"/>
      <c r="AC16" s="210"/>
      <c r="AD16" s="210"/>
      <c r="AE16" s="210"/>
      <c r="AF16" s="210"/>
      <c r="AG16" s="210" t="s">
        <v>243</v>
      </c>
      <c r="AH16" s="210">
        <v>5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2.5" outlineLevel="1" x14ac:dyDescent="0.2">
      <c r="A17" s="243">
        <v>5</v>
      </c>
      <c r="B17" s="244" t="s">
        <v>479</v>
      </c>
      <c r="C17" s="260" t="s">
        <v>480</v>
      </c>
      <c r="D17" s="245" t="s">
        <v>164</v>
      </c>
      <c r="E17" s="246">
        <v>414.25740000000002</v>
      </c>
      <c r="F17" s="247"/>
      <c r="G17" s="248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140</v>
      </c>
      <c r="T17" s="230" t="s">
        <v>140</v>
      </c>
      <c r="U17" s="230">
        <v>0.3</v>
      </c>
      <c r="V17" s="230">
        <f>ROUND(E17*U17,2)</f>
        <v>124.28</v>
      </c>
      <c r="W17" s="230"/>
      <c r="X17" s="230" t="s">
        <v>141</v>
      </c>
      <c r="Y17" s="230" t="s">
        <v>142</v>
      </c>
      <c r="Z17" s="210"/>
      <c r="AA17" s="210"/>
      <c r="AB17" s="210"/>
      <c r="AC17" s="210"/>
      <c r="AD17" s="210"/>
      <c r="AE17" s="210"/>
      <c r="AF17" s="210"/>
      <c r="AG17" s="210" t="s">
        <v>143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33.75" outlineLevel="2" x14ac:dyDescent="0.2">
      <c r="A18" s="227"/>
      <c r="B18" s="228"/>
      <c r="C18" s="262" t="s">
        <v>481</v>
      </c>
      <c r="D18" s="232"/>
      <c r="E18" s="233">
        <v>308.8974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243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">
      <c r="A19" s="227"/>
      <c r="B19" s="228"/>
      <c r="C19" s="262" t="s">
        <v>482</v>
      </c>
      <c r="D19" s="232"/>
      <c r="E19" s="233">
        <v>123.28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243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27"/>
      <c r="B20" s="228"/>
      <c r="C20" s="262" t="s">
        <v>483</v>
      </c>
      <c r="D20" s="232"/>
      <c r="E20" s="233">
        <v>14.4</v>
      </c>
      <c r="F20" s="230"/>
      <c r="G20" s="230"/>
      <c r="H20" s="230"/>
      <c r="I20" s="230"/>
      <c r="J20" s="230"/>
      <c r="K20" s="230"/>
      <c r="L20" s="230"/>
      <c r="M20" s="230"/>
      <c r="N20" s="229"/>
      <c r="O20" s="229"/>
      <c r="P20" s="229"/>
      <c r="Q20" s="229"/>
      <c r="R20" s="230"/>
      <c r="S20" s="230"/>
      <c r="T20" s="230"/>
      <c r="U20" s="230"/>
      <c r="V20" s="230"/>
      <c r="W20" s="230"/>
      <c r="X20" s="230"/>
      <c r="Y20" s="230"/>
      <c r="Z20" s="210"/>
      <c r="AA20" s="210"/>
      <c r="AB20" s="210"/>
      <c r="AC20" s="210"/>
      <c r="AD20" s="210"/>
      <c r="AE20" s="210"/>
      <c r="AF20" s="210"/>
      <c r="AG20" s="210" t="s">
        <v>243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33.75" outlineLevel="3" x14ac:dyDescent="0.2">
      <c r="A21" s="227"/>
      <c r="B21" s="228"/>
      <c r="C21" s="262" t="s">
        <v>484</v>
      </c>
      <c r="D21" s="232"/>
      <c r="E21" s="233">
        <v>-32.32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243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43">
        <v>6</v>
      </c>
      <c r="B22" s="244" t="s">
        <v>173</v>
      </c>
      <c r="C22" s="260" t="s">
        <v>174</v>
      </c>
      <c r="D22" s="245" t="s">
        <v>164</v>
      </c>
      <c r="E22" s="246">
        <v>414.25740000000002</v>
      </c>
      <c r="F22" s="247"/>
      <c r="G22" s="248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140</v>
      </c>
      <c r="T22" s="230" t="s">
        <v>140</v>
      </c>
      <c r="U22" s="230">
        <v>0.15</v>
      </c>
      <c r="V22" s="230">
        <f>ROUND(E22*U22,2)</f>
        <v>62.14</v>
      </c>
      <c r="W22" s="230"/>
      <c r="X22" s="230" t="s">
        <v>141</v>
      </c>
      <c r="Y22" s="230" t="s">
        <v>142</v>
      </c>
      <c r="Z22" s="210"/>
      <c r="AA22" s="210"/>
      <c r="AB22" s="210"/>
      <c r="AC22" s="210"/>
      <c r="AD22" s="210"/>
      <c r="AE22" s="210"/>
      <c r="AF22" s="210"/>
      <c r="AG22" s="210" t="s">
        <v>143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27"/>
      <c r="B23" s="228"/>
      <c r="C23" s="262" t="s">
        <v>485</v>
      </c>
      <c r="D23" s="232"/>
      <c r="E23" s="233">
        <v>414.25740000000002</v>
      </c>
      <c r="F23" s="230"/>
      <c r="G23" s="230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30"/>
      <c r="Z23" s="210"/>
      <c r="AA23" s="210"/>
      <c r="AB23" s="210"/>
      <c r="AC23" s="210"/>
      <c r="AD23" s="210"/>
      <c r="AE23" s="210"/>
      <c r="AF23" s="210"/>
      <c r="AG23" s="210" t="s">
        <v>243</v>
      </c>
      <c r="AH23" s="210">
        <v>5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43">
        <v>7</v>
      </c>
      <c r="B24" s="244" t="s">
        <v>486</v>
      </c>
      <c r="C24" s="260" t="s">
        <v>487</v>
      </c>
      <c r="D24" s="245" t="s">
        <v>139</v>
      </c>
      <c r="E24" s="246">
        <v>999.64350000000002</v>
      </c>
      <c r="F24" s="247"/>
      <c r="G24" s="248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8.5999999999999998E-4</v>
      </c>
      <c r="O24" s="229">
        <f>ROUND(E24*N24,2)</f>
        <v>0.86</v>
      </c>
      <c r="P24" s="229">
        <v>0</v>
      </c>
      <c r="Q24" s="229">
        <f>ROUND(E24*P24,2)</f>
        <v>0</v>
      </c>
      <c r="R24" s="230"/>
      <c r="S24" s="230" t="s">
        <v>140</v>
      </c>
      <c r="T24" s="230" t="s">
        <v>140</v>
      </c>
      <c r="U24" s="230">
        <v>0.48</v>
      </c>
      <c r="V24" s="230">
        <f>ROUND(E24*U24,2)</f>
        <v>479.83</v>
      </c>
      <c r="W24" s="230"/>
      <c r="X24" s="230" t="s">
        <v>141</v>
      </c>
      <c r="Y24" s="230" t="s">
        <v>142</v>
      </c>
      <c r="Z24" s="210"/>
      <c r="AA24" s="210"/>
      <c r="AB24" s="210"/>
      <c r="AC24" s="210"/>
      <c r="AD24" s="210"/>
      <c r="AE24" s="210"/>
      <c r="AF24" s="210"/>
      <c r="AG24" s="210" t="s">
        <v>143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33.75" outlineLevel="2" x14ac:dyDescent="0.2">
      <c r="A25" s="227"/>
      <c r="B25" s="228"/>
      <c r="C25" s="262" t="s">
        <v>488</v>
      </c>
      <c r="D25" s="232"/>
      <c r="E25" s="233">
        <v>772.24350000000004</v>
      </c>
      <c r="F25" s="230"/>
      <c r="G25" s="230"/>
      <c r="H25" s="230"/>
      <c r="I25" s="230"/>
      <c r="J25" s="230"/>
      <c r="K25" s="230"/>
      <c r="L25" s="230"/>
      <c r="M25" s="230"/>
      <c r="N25" s="229"/>
      <c r="O25" s="229"/>
      <c r="P25" s="229"/>
      <c r="Q25" s="229"/>
      <c r="R25" s="230"/>
      <c r="S25" s="230"/>
      <c r="T25" s="230"/>
      <c r="U25" s="230"/>
      <c r="V25" s="230"/>
      <c r="W25" s="230"/>
      <c r="X25" s="230"/>
      <c r="Y25" s="230"/>
      <c r="Z25" s="210"/>
      <c r="AA25" s="210"/>
      <c r="AB25" s="210"/>
      <c r="AC25" s="210"/>
      <c r="AD25" s="210"/>
      <c r="AE25" s="210"/>
      <c r="AF25" s="210"/>
      <c r="AG25" s="210" t="s">
        <v>243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3" x14ac:dyDescent="0.2">
      <c r="A26" s="227"/>
      <c r="B26" s="228"/>
      <c r="C26" s="262" t="s">
        <v>489</v>
      </c>
      <c r="D26" s="232"/>
      <c r="E26" s="233">
        <v>308.2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243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33.75" outlineLevel="3" x14ac:dyDescent="0.2">
      <c r="A27" s="227"/>
      <c r="B27" s="228"/>
      <c r="C27" s="262" t="s">
        <v>490</v>
      </c>
      <c r="D27" s="232"/>
      <c r="E27" s="233">
        <v>-80.8</v>
      </c>
      <c r="F27" s="230"/>
      <c r="G27" s="230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30"/>
      <c r="Z27" s="210"/>
      <c r="AA27" s="210"/>
      <c r="AB27" s="210"/>
      <c r="AC27" s="210"/>
      <c r="AD27" s="210"/>
      <c r="AE27" s="210"/>
      <c r="AF27" s="210"/>
      <c r="AG27" s="210" t="s">
        <v>243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43">
        <v>8</v>
      </c>
      <c r="B28" s="244" t="s">
        <v>491</v>
      </c>
      <c r="C28" s="260" t="s">
        <v>492</v>
      </c>
      <c r="D28" s="245" t="s">
        <v>139</v>
      </c>
      <c r="E28" s="246">
        <v>999.64350000000002</v>
      </c>
      <c r="F28" s="247"/>
      <c r="G28" s="248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140</v>
      </c>
      <c r="T28" s="230" t="s">
        <v>140</v>
      </c>
      <c r="U28" s="230">
        <v>0.33</v>
      </c>
      <c r="V28" s="230">
        <f>ROUND(E28*U28,2)</f>
        <v>329.88</v>
      </c>
      <c r="W28" s="230"/>
      <c r="X28" s="230" t="s">
        <v>141</v>
      </c>
      <c r="Y28" s="230" t="s">
        <v>142</v>
      </c>
      <c r="Z28" s="210"/>
      <c r="AA28" s="210"/>
      <c r="AB28" s="210"/>
      <c r="AC28" s="210"/>
      <c r="AD28" s="210"/>
      <c r="AE28" s="210"/>
      <c r="AF28" s="210"/>
      <c r="AG28" s="210" t="s">
        <v>143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27"/>
      <c r="B29" s="228"/>
      <c r="C29" s="262" t="s">
        <v>493</v>
      </c>
      <c r="D29" s="232"/>
      <c r="E29" s="233">
        <v>999.64350000000002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30"/>
      <c r="Z29" s="210"/>
      <c r="AA29" s="210"/>
      <c r="AB29" s="210"/>
      <c r="AC29" s="210"/>
      <c r="AD29" s="210"/>
      <c r="AE29" s="210"/>
      <c r="AF29" s="210"/>
      <c r="AG29" s="210" t="s">
        <v>243</v>
      </c>
      <c r="AH29" s="210">
        <v>5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43">
        <v>9</v>
      </c>
      <c r="B30" s="244" t="s">
        <v>494</v>
      </c>
      <c r="C30" s="260" t="s">
        <v>495</v>
      </c>
      <c r="D30" s="245" t="s">
        <v>139</v>
      </c>
      <c r="E30" s="246">
        <v>161.6</v>
      </c>
      <c r="F30" s="247"/>
      <c r="G30" s="248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6.9999999999999999E-4</v>
      </c>
      <c r="O30" s="229">
        <f>ROUND(E30*N30,2)</f>
        <v>0.11</v>
      </c>
      <c r="P30" s="229">
        <v>0</v>
      </c>
      <c r="Q30" s="229">
        <f>ROUND(E30*P30,2)</f>
        <v>0</v>
      </c>
      <c r="R30" s="230"/>
      <c r="S30" s="230" t="s">
        <v>140</v>
      </c>
      <c r="T30" s="230" t="s">
        <v>140</v>
      </c>
      <c r="U30" s="230">
        <v>0.16</v>
      </c>
      <c r="V30" s="230">
        <f>ROUND(E30*U30,2)</f>
        <v>25.86</v>
      </c>
      <c r="W30" s="230"/>
      <c r="X30" s="230" t="s">
        <v>141</v>
      </c>
      <c r="Y30" s="230" t="s">
        <v>142</v>
      </c>
      <c r="Z30" s="210"/>
      <c r="AA30" s="210"/>
      <c r="AB30" s="210"/>
      <c r="AC30" s="210"/>
      <c r="AD30" s="210"/>
      <c r="AE30" s="210"/>
      <c r="AF30" s="210"/>
      <c r="AG30" s="210" t="s">
        <v>143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33.75" outlineLevel="2" x14ac:dyDescent="0.2">
      <c r="A31" s="227"/>
      <c r="B31" s="228"/>
      <c r="C31" s="262" t="s">
        <v>496</v>
      </c>
      <c r="D31" s="232"/>
      <c r="E31" s="233">
        <v>161.6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243</v>
      </c>
      <c r="AH31" s="210">
        <v>0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43">
        <v>10</v>
      </c>
      <c r="B32" s="244" t="s">
        <v>497</v>
      </c>
      <c r="C32" s="260" t="s">
        <v>498</v>
      </c>
      <c r="D32" s="245" t="s">
        <v>139</v>
      </c>
      <c r="E32" s="246">
        <v>161.6</v>
      </c>
      <c r="F32" s="247"/>
      <c r="G32" s="248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140</v>
      </c>
      <c r="T32" s="230" t="s">
        <v>140</v>
      </c>
      <c r="U32" s="230">
        <v>0.1</v>
      </c>
      <c r="V32" s="230">
        <f>ROUND(E32*U32,2)</f>
        <v>16.16</v>
      </c>
      <c r="W32" s="230"/>
      <c r="X32" s="230" t="s">
        <v>141</v>
      </c>
      <c r="Y32" s="230" t="s">
        <v>142</v>
      </c>
      <c r="Z32" s="210"/>
      <c r="AA32" s="210"/>
      <c r="AB32" s="210"/>
      <c r="AC32" s="210"/>
      <c r="AD32" s="210"/>
      <c r="AE32" s="210"/>
      <c r="AF32" s="210"/>
      <c r="AG32" s="210" t="s">
        <v>143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27"/>
      <c r="B33" s="228"/>
      <c r="C33" s="262" t="s">
        <v>499</v>
      </c>
      <c r="D33" s="232"/>
      <c r="E33" s="233">
        <v>161.6</v>
      </c>
      <c r="F33" s="230"/>
      <c r="G33" s="230"/>
      <c r="H33" s="230"/>
      <c r="I33" s="230"/>
      <c r="J33" s="230"/>
      <c r="K33" s="230"/>
      <c r="L33" s="230"/>
      <c r="M33" s="230"/>
      <c r="N33" s="229"/>
      <c r="O33" s="229"/>
      <c r="P33" s="229"/>
      <c r="Q33" s="229"/>
      <c r="R33" s="230"/>
      <c r="S33" s="230"/>
      <c r="T33" s="230"/>
      <c r="U33" s="230"/>
      <c r="V33" s="230"/>
      <c r="W33" s="230"/>
      <c r="X33" s="230"/>
      <c r="Y33" s="230"/>
      <c r="Z33" s="210"/>
      <c r="AA33" s="210"/>
      <c r="AB33" s="210"/>
      <c r="AC33" s="210"/>
      <c r="AD33" s="210"/>
      <c r="AE33" s="210"/>
      <c r="AF33" s="210"/>
      <c r="AG33" s="210" t="s">
        <v>243</v>
      </c>
      <c r="AH33" s="210">
        <v>5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43">
        <v>11</v>
      </c>
      <c r="B34" s="244" t="s">
        <v>175</v>
      </c>
      <c r="C34" s="260" t="s">
        <v>176</v>
      </c>
      <c r="D34" s="245" t="s">
        <v>164</v>
      </c>
      <c r="E34" s="246">
        <v>279.49588</v>
      </c>
      <c r="F34" s="247"/>
      <c r="G34" s="248">
        <f>ROUND(E34*F34,2)</f>
        <v>0</v>
      </c>
      <c r="H34" s="231"/>
      <c r="I34" s="230">
        <f>ROUND(E34*H34,2)</f>
        <v>0</v>
      </c>
      <c r="J34" s="231"/>
      <c r="K34" s="230">
        <f>ROUND(E34*J34,2)</f>
        <v>0</v>
      </c>
      <c r="L34" s="230">
        <v>21</v>
      </c>
      <c r="M34" s="230">
        <f>G34*(1+L34/100)</f>
        <v>0</v>
      </c>
      <c r="N34" s="229">
        <v>0</v>
      </c>
      <c r="O34" s="229">
        <f>ROUND(E34*N34,2)</f>
        <v>0</v>
      </c>
      <c r="P34" s="229">
        <v>0</v>
      </c>
      <c r="Q34" s="229">
        <f>ROUND(E34*P34,2)</f>
        <v>0</v>
      </c>
      <c r="R34" s="230"/>
      <c r="S34" s="230" t="s">
        <v>140</v>
      </c>
      <c r="T34" s="230" t="s">
        <v>140</v>
      </c>
      <c r="U34" s="230">
        <v>0.01</v>
      </c>
      <c r="V34" s="230">
        <f>ROUND(E34*U34,2)</f>
        <v>2.79</v>
      </c>
      <c r="W34" s="230"/>
      <c r="X34" s="230" t="s">
        <v>141</v>
      </c>
      <c r="Y34" s="230" t="s">
        <v>142</v>
      </c>
      <c r="Z34" s="210"/>
      <c r="AA34" s="210"/>
      <c r="AB34" s="210"/>
      <c r="AC34" s="210"/>
      <c r="AD34" s="210"/>
      <c r="AE34" s="210"/>
      <c r="AF34" s="210"/>
      <c r="AG34" s="210" t="s">
        <v>143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2" x14ac:dyDescent="0.2">
      <c r="A35" s="227"/>
      <c r="B35" s="228"/>
      <c r="C35" s="262" t="s">
        <v>472</v>
      </c>
      <c r="D35" s="232"/>
      <c r="E35" s="233">
        <v>8.7464999999999993</v>
      </c>
      <c r="F35" s="230"/>
      <c r="G35" s="230"/>
      <c r="H35" s="230"/>
      <c r="I35" s="230"/>
      <c r="J35" s="230"/>
      <c r="K35" s="230"/>
      <c r="L35" s="230"/>
      <c r="M35" s="230"/>
      <c r="N35" s="229"/>
      <c r="O35" s="229"/>
      <c r="P35" s="229"/>
      <c r="Q35" s="229"/>
      <c r="R35" s="230"/>
      <c r="S35" s="230"/>
      <c r="T35" s="230"/>
      <c r="U35" s="230"/>
      <c r="V35" s="230"/>
      <c r="W35" s="230"/>
      <c r="X35" s="230"/>
      <c r="Y35" s="230"/>
      <c r="Z35" s="210"/>
      <c r="AA35" s="210"/>
      <c r="AB35" s="210"/>
      <c r="AC35" s="210"/>
      <c r="AD35" s="210"/>
      <c r="AE35" s="210"/>
      <c r="AF35" s="210"/>
      <c r="AG35" s="210" t="s">
        <v>243</v>
      </c>
      <c r="AH35" s="210">
        <v>5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27"/>
      <c r="B36" s="228"/>
      <c r="C36" s="262" t="s">
        <v>478</v>
      </c>
      <c r="D36" s="232"/>
      <c r="E36" s="233">
        <v>80.8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243</v>
      </c>
      <c r="AH36" s="210">
        <v>5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27"/>
      <c r="B37" s="228"/>
      <c r="C37" s="262" t="s">
        <v>485</v>
      </c>
      <c r="D37" s="232"/>
      <c r="E37" s="233">
        <v>414.25740000000002</v>
      </c>
      <c r="F37" s="230"/>
      <c r="G37" s="230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243</v>
      </c>
      <c r="AH37" s="210">
        <v>5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3" x14ac:dyDescent="0.2">
      <c r="A38" s="227"/>
      <c r="B38" s="228"/>
      <c r="C38" s="262" t="s">
        <v>500</v>
      </c>
      <c r="D38" s="232"/>
      <c r="E38" s="233">
        <v>-270.89067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243</v>
      </c>
      <c r="AH38" s="210">
        <v>5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3" x14ac:dyDescent="0.2">
      <c r="A39" s="227"/>
      <c r="B39" s="228"/>
      <c r="C39" s="273" t="s">
        <v>447</v>
      </c>
      <c r="D39" s="271"/>
      <c r="E39" s="272">
        <v>46.582650000000001</v>
      </c>
      <c r="F39" s="230"/>
      <c r="G39" s="230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30"/>
      <c r="Z39" s="210"/>
      <c r="AA39" s="210"/>
      <c r="AB39" s="210"/>
      <c r="AC39" s="210"/>
      <c r="AD39" s="210"/>
      <c r="AE39" s="210"/>
      <c r="AF39" s="210"/>
      <c r="AG39" s="210" t="s">
        <v>243</v>
      </c>
      <c r="AH39" s="210">
        <v>4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43">
        <v>12</v>
      </c>
      <c r="B40" s="244" t="s">
        <v>177</v>
      </c>
      <c r="C40" s="260" t="s">
        <v>178</v>
      </c>
      <c r="D40" s="245" t="s">
        <v>164</v>
      </c>
      <c r="E40" s="246">
        <v>279.49588</v>
      </c>
      <c r="F40" s="247"/>
      <c r="G40" s="248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30"/>
      <c r="S40" s="230" t="s">
        <v>140</v>
      </c>
      <c r="T40" s="230" t="s">
        <v>140</v>
      </c>
      <c r="U40" s="230">
        <v>0.01</v>
      </c>
      <c r="V40" s="230">
        <f>ROUND(E40*U40,2)</f>
        <v>2.79</v>
      </c>
      <c r="W40" s="230"/>
      <c r="X40" s="230" t="s">
        <v>141</v>
      </c>
      <c r="Y40" s="230" t="s">
        <v>142</v>
      </c>
      <c r="Z40" s="210"/>
      <c r="AA40" s="210"/>
      <c r="AB40" s="210"/>
      <c r="AC40" s="210"/>
      <c r="AD40" s="210"/>
      <c r="AE40" s="210"/>
      <c r="AF40" s="210"/>
      <c r="AG40" s="210" t="s">
        <v>143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2" x14ac:dyDescent="0.2">
      <c r="A41" s="227"/>
      <c r="B41" s="228"/>
      <c r="C41" s="262" t="s">
        <v>501</v>
      </c>
      <c r="D41" s="232"/>
      <c r="E41" s="233">
        <v>279.49588</v>
      </c>
      <c r="F41" s="230"/>
      <c r="G41" s="230"/>
      <c r="H41" s="230"/>
      <c r="I41" s="230"/>
      <c r="J41" s="230"/>
      <c r="K41" s="230"/>
      <c r="L41" s="230"/>
      <c r="M41" s="230"/>
      <c r="N41" s="229"/>
      <c r="O41" s="229"/>
      <c r="P41" s="229"/>
      <c r="Q41" s="229"/>
      <c r="R41" s="230"/>
      <c r="S41" s="230"/>
      <c r="T41" s="230"/>
      <c r="U41" s="230"/>
      <c r="V41" s="230"/>
      <c r="W41" s="230"/>
      <c r="X41" s="230"/>
      <c r="Y41" s="230"/>
      <c r="Z41" s="210"/>
      <c r="AA41" s="210"/>
      <c r="AB41" s="210"/>
      <c r="AC41" s="210"/>
      <c r="AD41" s="210"/>
      <c r="AE41" s="210"/>
      <c r="AF41" s="210"/>
      <c r="AG41" s="210" t="s">
        <v>243</v>
      </c>
      <c r="AH41" s="210">
        <v>5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43">
        <v>13</v>
      </c>
      <c r="B42" s="244" t="s">
        <v>181</v>
      </c>
      <c r="C42" s="260" t="s">
        <v>182</v>
      </c>
      <c r="D42" s="245" t="s">
        <v>164</v>
      </c>
      <c r="E42" s="246">
        <v>270.89067</v>
      </c>
      <c r="F42" s="247"/>
      <c r="G42" s="248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0</v>
      </c>
      <c r="O42" s="229">
        <f>ROUND(E42*N42,2)</f>
        <v>0</v>
      </c>
      <c r="P42" s="229">
        <v>0</v>
      </c>
      <c r="Q42" s="229">
        <f>ROUND(E42*P42,2)</f>
        <v>0</v>
      </c>
      <c r="R42" s="230"/>
      <c r="S42" s="230" t="s">
        <v>140</v>
      </c>
      <c r="T42" s="230" t="s">
        <v>140</v>
      </c>
      <c r="U42" s="230">
        <v>0.2</v>
      </c>
      <c r="V42" s="230">
        <f>ROUND(E42*U42,2)</f>
        <v>54.18</v>
      </c>
      <c r="W42" s="230"/>
      <c r="X42" s="230" t="s">
        <v>141</v>
      </c>
      <c r="Y42" s="230" t="s">
        <v>142</v>
      </c>
      <c r="Z42" s="210"/>
      <c r="AA42" s="210"/>
      <c r="AB42" s="210"/>
      <c r="AC42" s="210"/>
      <c r="AD42" s="210"/>
      <c r="AE42" s="210"/>
      <c r="AF42" s="210"/>
      <c r="AG42" s="210" t="s">
        <v>143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">
      <c r="A43" s="227"/>
      <c r="B43" s="228"/>
      <c r="C43" s="261" t="s">
        <v>183</v>
      </c>
      <c r="D43" s="255"/>
      <c r="E43" s="255"/>
      <c r="F43" s="255"/>
      <c r="G43" s="255"/>
      <c r="H43" s="230"/>
      <c r="I43" s="230"/>
      <c r="J43" s="230"/>
      <c r="K43" s="230"/>
      <c r="L43" s="230"/>
      <c r="M43" s="230"/>
      <c r="N43" s="229"/>
      <c r="O43" s="229"/>
      <c r="P43" s="229"/>
      <c r="Q43" s="229"/>
      <c r="R43" s="230"/>
      <c r="S43" s="230"/>
      <c r="T43" s="230"/>
      <c r="U43" s="230"/>
      <c r="V43" s="230"/>
      <c r="W43" s="230"/>
      <c r="X43" s="230"/>
      <c r="Y43" s="230"/>
      <c r="Z43" s="210"/>
      <c r="AA43" s="210"/>
      <c r="AB43" s="210"/>
      <c r="AC43" s="210"/>
      <c r="AD43" s="210"/>
      <c r="AE43" s="210"/>
      <c r="AF43" s="210"/>
      <c r="AG43" s="210" t="s">
        <v>184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33.75" outlineLevel="2" x14ac:dyDescent="0.2">
      <c r="A44" s="227"/>
      <c r="B44" s="228"/>
      <c r="C44" s="262" t="s">
        <v>502</v>
      </c>
      <c r="D44" s="232"/>
      <c r="E44" s="233">
        <v>140.25899999999999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243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ht="22.5" outlineLevel="3" x14ac:dyDescent="0.2">
      <c r="A45" s="227"/>
      <c r="B45" s="228"/>
      <c r="C45" s="262" t="s">
        <v>503</v>
      </c>
      <c r="D45" s="232"/>
      <c r="E45" s="233">
        <v>69.430000000000007</v>
      </c>
      <c r="F45" s="230"/>
      <c r="G45" s="230"/>
      <c r="H45" s="230"/>
      <c r="I45" s="230"/>
      <c r="J45" s="230"/>
      <c r="K45" s="230"/>
      <c r="L45" s="230"/>
      <c r="M45" s="230"/>
      <c r="N45" s="229"/>
      <c r="O45" s="229"/>
      <c r="P45" s="229"/>
      <c r="Q45" s="229"/>
      <c r="R45" s="230"/>
      <c r="S45" s="230"/>
      <c r="T45" s="230"/>
      <c r="U45" s="230"/>
      <c r="V45" s="230"/>
      <c r="W45" s="230"/>
      <c r="X45" s="230"/>
      <c r="Y45" s="230"/>
      <c r="Z45" s="210"/>
      <c r="AA45" s="210"/>
      <c r="AB45" s="210"/>
      <c r="AC45" s="210"/>
      <c r="AD45" s="210"/>
      <c r="AE45" s="210"/>
      <c r="AF45" s="210"/>
      <c r="AG45" s="210" t="s">
        <v>243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27"/>
      <c r="B46" s="228"/>
      <c r="C46" s="262" t="s">
        <v>504</v>
      </c>
      <c r="D46" s="232"/>
      <c r="E46" s="233">
        <v>7.2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243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56.25" outlineLevel="3" x14ac:dyDescent="0.2">
      <c r="A47" s="227"/>
      <c r="B47" s="228"/>
      <c r="C47" s="262" t="s">
        <v>505</v>
      </c>
      <c r="D47" s="232"/>
      <c r="E47" s="233">
        <v>54.001669999999997</v>
      </c>
      <c r="F47" s="230"/>
      <c r="G47" s="230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243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43">
        <v>14</v>
      </c>
      <c r="B48" s="244" t="s">
        <v>506</v>
      </c>
      <c r="C48" s="260" t="s">
        <v>507</v>
      </c>
      <c r="D48" s="245" t="s">
        <v>164</v>
      </c>
      <c r="E48" s="246">
        <v>113.45882</v>
      </c>
      <c r="F48" s="247"/>
      <c r="G48" s="248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1.7</v>
      </c>
      <c r="O48" s="229">
        <f>ROUND(E48*N48,2)</f>
        <v>192.88</v>
      </c>
      <c r="P48" s="229">
        <v>0</v>
      </c>
      <c r="Q48" s="229">
        <f>ROUND(E48*P48,2)</f>
        <v>0</v>
      </c>
      <c r="R48" s="230"/>
      <c r="S48" s="230" t="s">
        <v>140</v>
      </c>
      <c r="T48" s="230" t="s">
        <v>140</v>
      </c>
      <c r="U48" s="230">
        <v>1.59</v>
      </c>
      <c r="V48" s="230">
        <f>ROUND(E48*U48,2)</f>
        <v>180.4</v>
      </c>
      <c r="W48" s="230"/>
      <c r="X48" s="230" t="s">
        <v>141</v>
      </c>
      <c r="Y48" s="230" t="s">
        <v>142</v>
      </c>
      <c r="Z48" s="210"/>
      <c r="AA48" s="210"/>
      <c r="AB48" s="210"/>
      <c r="AC48" s="210"/>
      <c r="AD48" s="210"/>
      <c r="AE48" s="210"/>
      <c r="AF48" s="210"/>
      <c r="AG48" s="210" t="s">
        <v>143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27"/>
      <c r="B49" s="228"/>
      <c r="C49" s="262" t="s">
        <v>508</v>
      </c>
      <c r="D49" s="232"/>
      <c r="E49" s="233">
        <v>71.779520000000005</v>
      </c>
      <c r="F49" s="230"/>
      <c r="G49" s="230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243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27"/>
      <c r="B50" s="228"/>
      <c r="C50" s="262" t="s">
        <v>509</v>
      </c>
      <c r="D50" s="232"/>
      <c r="E50" s="233">
        <v>37.566049999999997</v>
      </c>
      <c r="F50" s="230"/>
      <c r="G50" s="230"/>
      <c r="H50" s="230"/>
      <c r="I50" s="230"/>
      <c r="J50" s="230"/>
      <c r="K50" s="230"/>
      <c r="L50" s="230"/>
      <c r="M50" s="230"/>
      <c r="N50" s="229"/>
      <c r="O50" s="229"/>
      <c r="P50" s="229"/>
      <c r="Q50" s="229"/>
      <c r="R50" s="230"/>
      <c r="S50" s="230"/>
      <c r="T50" s="230"/>
      <c r="U50" s="230"/>
      <c r="V50" s="230"/>
      <c r="W50" s="230"/>
      <c r="X50" s="230"/>
      <c r="Y50" s="230"/>
      <c r="Z50" s="210"/>
      <c r="AA50" s="210"/>
      <c r="AB50" s="210"/>
      <c r="AC50" s="210"/>
      <c r="AD50" s="210"/>
      <c r="AE50" s="210"/>
      <c r="AF50" s="210"/>
      <c r="AG50" s="210" t="s">
        <v>243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ht="22.5" outlineLevel="3" x14ac:dyDescent="0.2">
      <c r="A51" s="227"/>
      <c r="B51" s="228"/>
      <c r="C51" s="262" t="s">
        <v>510</v>
      </c>
      <c r="D51" s="232"/>
      <c r="E51" s="233">
        <v>4.1132400000000002</v>
      </c>
      <c r="F51" s="230"/>
      <c r="G51" s="230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243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43">
        <v>15</v>
      </c>
      <c r="B52" s="244" t="s">
        <v>196</v>
      </c>
      <c r="C52" s="260" t="s">
        <v>445</v>
      </c>
      <c r="D52" s="245" t="s">
        <v>164</v>
      </c>
      <c r="E52" s="246">
        <v>279.49588</v>
      </c>
      <c r="F52" s="247"/>
      <c r="G52" s="248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140</v>
      </c>
      <c r="T52" s="230" t="s">
        <v>140</v>
      </c>
      <c r="U52" s="230">
        <v>0</v>
      </c>
      <c r="V52" s="230">
        <f>ROUND(E52*U52,2)</f>
        <v>0</v>
      </c>
      <c r="W52" s="230"/>
      <c r="X52" s="230" t="s">
        <v>141</v>
      </c>
      <c r="Y52" s="230" t="s">
        <v>142</v>
      </c>
      <c r="Z52" s="210"/>
      <c r="AA52" s="210"/>
      <c r="AB52" s="210"/>
      <c r="AC52" s="210"/>
      <c r="AD52" s="210"/>
      <c r="AE52" s="210"/>
      <c r="AF52" s="210"/>
      <c r="AG52" s="210" t="s">
        <v>143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2" x14ac:dyDescent="0.2">
      <c r="A53" s="227"/>
      <c r="B53" s="228"/>
      <c r="C53" s="262" t="s">
        <v>501</v>
      </c>
      <c r="D53" s="232"/>
      <c r="E53" s="233">
        <v>279.49588</v>
      </c>
      <c r="F53" s="230"/>
      <c r="G53" s="230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243</v>
      </c>
      <c r="AH53" s="210">
        <v>5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x14ac:dyDescent="0.2">
      <c r="A54" s="236" t="s">
        <v>135</v>
      </c>
      <c r="B54" s="237" t="s">
        <v>78</v>
      </c>
      <c r="C54" s="258" t="s">
        <v>79</v>
      </c>
      <c r="D54" s="238"/>
      <c r="E54" s="239"/>
      <c r="F54" s="240"/>
      <c r="G54" s="241">
        <f>SUMIF(AG55:AG60,"&lt;&gt;NOR",G55:G60)</f>
        <v>0</v>
      </c>
      <c r="H54" s="235"/>
      <c r="I54" s="235">
        <f>SUM(I55:I60)</f>
        <v>0</v>
      </c>
      <c r="J54" s="235"/>
      <c r="K54" s="235">
        <f>SUM(K55:K60)</f>
        <v>0</v>
      </c>
      <c r="L54" s="235"/>
      <c r="M54" s="235">
        <f>SUM(M55:M60)</f>
        <v>0</v>
      </c>
      <c r="N54" s="234"/>
      <c r="O54" s="234">
        <f>SUM(O55:O60)</f>
        <v>65.75</v>
      </c>
      <c r="P54" s="234"/>
      <c r="Q54" s="234">
        <f>SUM(Q55:Q60)</f>
        <v>0</v>
      </c>
      <c r="R54" s="235"/>
      <c r="S54" s="235"/>
      <c r="T54" s="235"/>
      <c r="U54" s="235"/>
      <c r="V54" s="235">
        <f>SUM(V55:V60)</f>
        <v>58.81</v>
      </c>
      <c r="W54" s="235"/>
      <c r="X54" s="235"/>
      <c r="Y54" s="235"/>
      <c r="AG54" t="s">
        <v>136</v>
      </c>
    </row>
    <row r="55" spans="1:60" outlineLevel="1" x14ac:dyDescent="0.2">
      <c r="A55" s="243">
        <v>16</v>
      </c>
      <c r="B55" s="244" t="s">
        <v>285</v>
      </c>
      <c r="C55" s="260" t="s">
        <v>286</v>
      </c>
      <c r="D55" s="245" t="s">
        <v>164</v>
      </c>
      <c r="E55" s="246">
        <v>34.2744</v>
      </c>
      <c r="F55" s="247"/>
      <c r="G55" s="248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1.8907700000000001</v>
      </c>
      <c r="O55" s="229">
        <f>ROUND(E55*N55,2)</f>
        <v>64.81</v>
      </c>
      <c r="P55" s="229">
        <v>0</v>
      </c>
      <c r="Q55" s="229">
        <f>ROUND(E55*P55,2)</f>
        <v>0</v>
      </c>
      <c r="R55" s="230"/>
      <c r="S55" s="230" t="s">
        <v>140</v>
      </c>
      <c r="T55" s="230" t="s">
        <v>140</v>
      </c>
      <c r="U55" s="230">
        <v>1.7</v>
      </c>
      <c r="V55" s="230">
        <f>ROUND(E55*U55,2)</f>
        <v>58.27</v>
      </c>
      <c r="W55" s="230"/>
      <c r="X55" s="230" t="s">
        <v>141</v>
      </c>
      <c r="Y55" s="230" t="s">
        <v>142</v>
      </c>
      <c r="Z55" s="210"/>
      <c r="AA55" s="210"/>
      <c r="AB55" s="210"/>
      <c r="AC55" s="210"/>
      <c r="AD55" s="210"/>
      <c r="AE55" s="210"/>
      <c r="AF55" s="210"/>
      <c r="AG55" s="210" t="s">
        <v>143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27"/>
      <c r="B56" s="228"/>
      <c r="C56" s="262" t="s">
        <v>511</v>
      </c>
      <c r="D56" s="232"/>
      <c r="E56" s="233">
        <v>21.042000000000002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243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27"/>
      <c r="B57" s="228"/>
      <c r="C57" s="262" t="s">
        <v>512</v>
      </c>
      <c r="D57" s="232"/>
      <c r="E57" s="233">
        <v>11.0124</v>
      </c>
      <c r="F57" s="230"/>
      <c r="G57" s="230"/>
      <c r="H57" s="230"/>
      <c r="I57" s="230"/>
      <c r="J57" s="230"/>
      <c r="K57" s="230"/>
      <c r="L57" s="230"/>
      <c r="M57" s="230"/>
      <c r="N57" s="229"/>
      <c r="O57" s="229"/>
      <c r="P57" s="229"/>
      <c r="Q57" s="229"/>
      <c r="R57" s="230"/>
      <c r="S57" s="230"/>
      <c r="T57" s="230"/>
      <c r="U57" s="230"/>
      <c r="V57" s="230"/>
      <c r="W57" s="230"/>
      <c r="X57" s="230"/>
      <c r="Y57" s="230"/>
      <c r="Z57" s="210"/>
      <c r="AA57" s="210"/>
      <c r="AB57" s="210"/>
      <c r="AC57" s="210"/>
      <c r="AD57" s="210"/>
      <c r="AE57" s="210"/>
      <c r="AF57" s="210"/>
      <c r="AG57" s="210" t="s">
        <v>243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27"/>
      <c r="B58" s="228"/>
      <c r="C58" s="262" t="s">
        <v>513</v>
      </c>
      <c r="D58" s="232"/>
      <c r="E58" s="233">
        <v>2.2200000000000002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30"/>
      <c r="Z58" s="210"/>
      <c r="AA58" s="210"/>
      <c r="AB58" s="210"/>
      <c r="AC58" s="210"/>
      <c r="AD58" s="210"/>
      <c r="AE58" s="210"/>
      <c r="AF58" s="210"/>
      <c r="AG58" s="210" t="s">
        <v>243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43">
        <v>17</v>
      </c>
      <c r="B59" s="244" t="s">
        <v>514</v>
      </c>
      <c r="C59" s="260" t="s">
        <v>515</v>
      </c>
      <c r="D59" s="245" t="s">
        <v>164</v>
      </c>
      <c r="E59" s="246">
        <v>0.375</v>
      </c>
      <c r="F59" s="247"/>
      <c r="G59" s="248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2.5</v>
      </c>
      <c r="O59" s="229">
        <f>ROUND(E59*N59,2)</f>
        <v>0.94</v>
      </c>
      <c r="P59" s="229">
        <v>0</v>
      </c>
      <c r="Q59" s="229">
        <f>ROUND(E59*P59,2)</f>
        <v>0</v>
      </c>
      <c r="R59" s="230"/>
      <c r="S59" s="230" t="s">
        <v>140</v>
      </c>
      <c r="T59" s="230" t="s">
        <v>140</v>
      </c>
      <c r="U59" s="230">
        <v>1.45</v>
      </c>
      <c r="V59" s="230">
        <f>ROUND(E59*U59,2)</f>
        <v>0.54</v>
      </c>
      <c r="W59" s="230"/>
      <c r="X59" s="230" t="s">
        <v>141</v>
      </c>
      <c r="Y59" s="230" t="s">
        <v>142</v>
      </c>
      <c r="Z59" s="210"/>
      <c r="AA59" s="210"/>
      <c r="AB59" s="210"/>
      <c r="AC59" s="210"/>
      <c r="AD59" s="210"/>
      <c r="AE59" s="210"/>
      <c r="AF59" s="210"/>
      <c r="AG59" s="210" t="s">
        <v>143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">
      <c r="A60" s="227"/>
      <c r="B60" s="228"/>
      <c r="C60" s="262" t="s">
        <v>516</v>
      </c>
      <c r="D60" s="232"/>
      <c r="E60" s="233">
        <v>0.375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243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x14ac:dyDescent="0.2">
      <c r="A61" s="236" t="s">
        <v>135</v>
      </c>
      <c r="B61" s="237" t="s">
        <v>80</v>
      </c>
      <c r="C61" s="258" t="s">
        <v>81</v>
      </c>
      <c r="D61" s="238"/>
      <c r="E61" s="239"/>
      <c r="F61" s="240"/>
      <c r="G61" s="241">
        <f>SUMIF(AG62:AG84,"&lt;&gt;NOR",G62:G84)</f>
        <v>0</v>
      </c>
      <c r="H61" s="235"/>
      <c r="I61" s="235">
        <f>SUM(I62:I84)</f>
        <v>0</v>
      </c>
      <c r="J61" s="235"/>
      <c r="K61" s="235">
        <f>SUM(K62:K84)</f>
        <v>0</v>
      </c>
      <c r="L61" s="235"/>
      <c r="M61" s="235">
        <f>SUM(M62:M84)</f>
        <v>0</v>
      </c>
      <c r="N61" s="234"/>
      <c r="O61" s="234">
        <f>SUM(O62:O84)</f>
        <v>26.4</v>
      </c>
      <c r="P61" s="234"/>
      <c r="Q61" s="234">
        <f>SUM(Q62:Q84)</f>
        <v>0</v>
      </c>
      <c r="R61" s="235"/>
      <c r="S61" s="235"/>
      <c r="T61" s="235"/>
      <c r="U61" s="235"/>
      <c r="V61" s="235">
        <f>SUM(V62:V84)</f>
        <v>55.58</v>
      </c>
      <c r="W61" s="235"/>
      <c r="X61" s="235"/>
      <c r="Y61" s="235"/>
      <c r="AG61" t="s">
        <v>136</v>
      </c>
    </row>
    <row r="62" spans="1:60" outlineLevel="1" x14ac:dyDescent="0.2">
      <c r="A62" s="243">
        <v>18</v>
      </c>
      <c r="B62" s="244" t="s">
        <v>517</v>
      </c>
      <c r="C62" s="260" t="s">
        <v>518</v>
      </c>
      <c r="D62" s="245" t="s">
        <v>164</v>
      </c>
      <c r="E62" s="246">
        <v>1.5820000000000001</v>
      </c>
      <c r="F62" s="247"/>
      <c r="G62" s="248">
        <f>ROUND(E62*F62,2)</f>
        <v>0</v>
      </c>
      <c r="H62" s="231"/>
      <c r="I62" s="230">
        <f>ROUND(E62*H62,2)</f>
        <v>0</v>
      </c>
      <c r="J62" s="231"/>
      <c r="K62" s="230">
        <f>ROUND(E62*J62,2)</f>
        <v>0</v>
      </c>
      <c r="L62" s="230">
        <v>21</v>
      </c>
      <c r="M62" s="230">
        <f>G62*(1+L62/100)</f>
        <v>0</v>
      </c>
      <c r="N62" s="229">
        <v>2.5251299999999999</v>
      </c>
      <c r="O62" s="229">
        <f>ROUND(E62*N62,2)</f>
        <v>3.99</v>
      </c>
      <c r="P62" s="229">
        <v>0</v>
      </c>
      <c r="Q62" s="229">
        <f>ROUND(E62*P62,2)</f>
        <v>0</v>
      </c>
      <c r="R62" s="230"/>
      <c r="S62" s="230" t="s">
        <v>140</v>
      </c>
      <c r="T62" s="230" t="s">
        <v>140</v>
      </c>
      <c r="U62" s="230">
        <v>0.83</v>
      </c>
      <c r="V62" s="230">
        <f>ROUND(E62*U62,2)</f>
        <v>1.31</v>
      </c>
      <c r="W62" s="230"/>
      <c r="X62" s="230" t="s">
        <v>141</v>
      </c>
      <c r="Y62" s="230" t="s">
        <v>142</v>
      </c>
      <c r="Z62" s="210"/>
      <c r="AA62" s="210"/>
      <c r="AB62" s="210"/>
      <c r="AC62" s="210"/>
      <c r="AD62" s="210"/>
      <c r="AE62" s="210"/>
      <c r="AF62" s="210"/>
      <c r="AG62" s="210" t="s">
        <v>143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27"/>
      <c r="B63" s="228"/>
      <c r="C63" s="261" t="s">
        <v>519</v>
      </c>
      <c r="D63" s="255"/>
      <c r="E63" s="255"/>
      <c r="F63" s="255"/>
      <c r="G63" s="255"/>
      <c r="H63" s="230"/>
      <c r="I63" s="230"/>
      <c r="J63" s="230"/>
      <c r="K63" s="230"/>
      <c r="L63" s="230"/>
      <c r="M63" s="230"/>
      <c r="N63" s="229"/>
      <c r="O63" s="229"/>
      <c r="P63" s="229"/>
      <c r="Q63" s="229"/>
      <c r="R63" s="230"/>
      <c r="S63" s="230"/>
      <c r="T63" s="230"/>
      <c r="U63" s="230"/>
      <c r="V63" s="230"/>
      <c r="W63" s="230"/>
      <c r="X63" s="230"/>
      <c r="Y63" s="230"/>
      <c r="Z63" s="210"/>
      <c r="AA63" s="210"/>
      <c r="AB63" s="210"/>
      <c r="AC63" s="210"/>
      <c r="AD63" s="210"/>
      <c r="AE63" s="210"/>
      <c r="AF63" s="210"/>
      <c r="AG63" s="210" t="s">
        <v>184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ht="22.5" outlineLevel="2" x14ac:dyDescent="0.2">
      <c r="A64" s="227"/>
      <c r="B64" s="228"/>
      <c r="C64" s="262" t="s">
        <v>520</v>
      </c>
      <c r="D64" s="232"/>
      <c r="E64" s="233">
        <v>1.5820000000000001</v>
      </c>
      <c r="F64" s="230"/>
      <c r="G64" s="230"/>
      <c r="H64" s="230"/>
      <c r="I64" s="230"/>
      <c r="J64" s="230"/>
      <c r="K64" s="230"/>
      <c r="L64" s="230"/>
      <c r="M64" s="230"/>
      <c r="N64" s="229"/>
      <c r="O64" s="229"/>
      <c r="P64" s="229"/>
      <c r="Q64" s="229"/>
      <c r="R64" s="230"/>
      <c r="S64" s="230"/>
      <c r="T64" s="230"/>
      <c r="U64" s="230"/>
      <c r="V64" s="230"/>
      <c r="W64" s="230"/>
      <c r="X64" s="230"/>
      <c r="Y64" s="230"/>
      <c r="Z64" s="210"/>
      <c r="AA64" s="210"/>
      <c r="AB64" s="210"/>
      <c r="AC64" s="210"/>
      <c r="AD64" s="210"/>
      <c r="AE64" s="210"/>
      <c r="AF64" s="210"/>
      <c r="AG64" s="210" t="s">
        <v>243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ht="22.5" outlineLevel="1" x14ac:dyDescent="0.2">
      <c r="A65" s="243">
        <v>19</v>
      </c>
      <c r="B65" s="244" t="s">
        <v>521</v>
      </c>
      <c r="C65" s="260" t="s">
        <v>522</v>
      </c>
      <c r="D65" s="245" t="s">
        <v>139</v>
      </c>
      <c r="E65" s="246">
        <v>1.55</v>
      </c>
      <c r="F65" s="247"/>
      <c r="G65" s="248">
        <f>ROUND(E65*F65,2)</f>
        <v>0</v>
      </c>
      <c r="H65" s="231"/>
      <c r="I65" s="230">
        <f>ROUND(E65*H65,2)</f>
        <v>0</v>
      </c>
      <c r="J65" s="231"/>
      <c r="K65" s="230">
        <f>ROUND(E65*J65,2)</f>
        <v>0</v>
      </c>
      <c r="L65" s="230">
        <v>21</v>
      </c>
      <c r="M65" s="230">
        <f>G65*(1+L65/100)</f>
        <v>0</v>
      </c>
      <c r="N65" s="229">
        <v>0.61199999999999999</v>
      </c>
      <c r="O65" s="229">
        <f>ROUND(E65*N65,2)</f>
        <v>0.95</v>
      </c>
      <c r="P65" s="229">
        <v>0</v>
      </c>
      <c r="Q65" s="229">
        <f>ROUND(E65*P65,2)</f>
        <v>0</v>
      </c>
      <c r="R65" s="230"/>
      <c r="S65" s="230" t="s">
        <v>140</v>
      </c>
      <c r="T65" s="230" t="s">
        <v>140</v>
      </c>
      <c r="U65" s="230">
        <v>0.83</v>
      </c>
      <c r="V65" s="230">
        <f>ROUND(E65*U65,2)</f>
        <v>1.29</v>
      </c>
      <c r="W65" s="230"/>
      <c r="X65" s="230" t="s">
        <v>141</v>
      </c>
      <c r="Y65" s="230" t="s">
        <v>142</v>
      </c>
      <c r="Z65" s="210"/>
      <c r="AA65" s="210"/>
      <c r="AB65" s="210"/>
      <c r="AC65" s="210"/>
      <c r="AD65" s="210"/>
      <c r="AE65" s="210"/>
      <c r="AF65" s="210"/>
      <c r="AG65" s="210" t="s">
        <v>143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27"/>
      <c r="B66" s="228"/>
      <c r="C66" s="262" t="s">
        <v>523</v>
      </c>
      <c r="D66" s="232"/>
      <c r="E66" s="233">
        <v>1.55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30"/>
      <c r="Z66" s="210"/>
      <c r="AA66" s="210"/>
      <c r="AB66" s="210"/>
      <c r="AC66" s="210"/>
      <c r="AD66" s="210"/>
      <c r="AE66" s="210"/>
      <c r="AF66" s="210"/>
      <c r="AG66" s="210" t="s">
        <v>243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3">
        <v>20</v>
      </c>
      <c r="B67" s="244" t="s">
        <v>524</v>
      </c>
      <c r="C67" s="260" t="s">
        <v>525</v>
      </c>
      <c r="D67" s="245" t="s">
        <v>146</v>
      </c>
      <c r="E67" s="246">
        <v>8</v>
      </c>
      <c r="F67" s="247"/>
      <c r="G67" s="248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0.14363999999999999</v>
      </c>
      <c r="O67" s="229">
        <f>ROUND(E67*N67,2)</f>
        <v>1.1499999999999999</v>
      </c>
      <c r="P67" s="229">
        <v>0</v>
      </c>
      <c r="Q67" s="229">
        <f>ROUND(E67*P67,2)</f>
        <v>0</v>
      </c>
      <c r="R67" s="230"/>
      <c r="S67" s="230" t="s">
        <v>140</v>
      </c>
      <c r="T67" s="230" t="s">
        <v>140</v>
      </c>
      <c r="U67" s="230">
        <v>0.56000000000000005</v>
      </c>
      <c r="V67" s="230">
        <f>ROUND(E67*U67,2)</f>
        <v>4.4800000000000004</v>
      </c>
      <c r="W67" s="230"/>
      <c r="X67" s="230" t="s">
        <v>141</v>
      </c>
      <c r="Y67" s="230" t="s">
        <v>142</v>
      </c>
      <c r="Z67" s="210"/>
      <c r="AA67" s="210"/>
      <c r="AB67" s="210"/>
      <c r="AC67" s="210"/>
      <c r="AD67" s="210"/>
      <c r="AE67" s="210"/>
      <c r="AF67" s="210"/>
      <c r="AG67" s="210" t="s">
        <v>143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2" x14ac:dyDescent="0.2">
      <c r="A68" s="227"/>
      <c r="B68" s="228"/>
      <c r="C68" s="262" t="s">
        <v>82</v>
      </c>
      <c r="D68" s="232"/>
      <c r="E68" s="233">
        <v>8</v>
      </c>
      <c r="F68" s="230"/>
      <c r="G68" s="230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243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43">
        <v>21</v>
      </c>
      <c r="B69" s="244" t="s">
        <v>526</v>
      </c>
      <c r="C69" s="260" t="s">
        <v>527</v>
      </c>
      <c r="D69" s="245" t="s">
        <v>146</v>
      </c>
      <c r="E69" s="246">
        <v>1</v>
      </c>
      <c r="F69" s="247"/>
      <c r="G69" s="248">
        <f>ROUND(E69*F69,2)</f>
        <v>0</v>
      </c>
      <c r="H69" s="231"/>
      <c r="I69" s="230">
        <f>ROUND(E69*H69,2)</f>
        <v>0</v>
      </c>
      <c r="J69" s="231"/>
      <c r="K69" s="230">
        <f>ROUND(E69*J69,2)</f>
        <v>0</v>
      </c>
      <c r="L69" s="230">
        <v>21</v>
      </c>
      <c r="M69" s="230">
        <f>G69*(1+L69/100)</f>
        <v>0</v>
      </c>
      <c r="N69" s="229">
        <v>0.14363999999999999</v>
      </c>
      <c r="O69" s="229">
        <f>ROUND(E69*N69,2)</f>
        <v>0.14000000000000001</v>
      </c>
      <c r="P69" s="229">
        <v>0</v>
      </c>
      <c r="Q69" s="229">
        <f>ROUND(E69*P69,2)</f>
        <v>0</v>
      </c>
      <c r="R69" s="230"/>
      <c r="S69" s="230" t="s">
        <v>140</v>
      </c>
      <c r="T69" s="230" t="s">
        <v>140</v>
      </c>
      <c r="U69" s="230">
        <v>5.04</v>
      </c>
      <c r="V69" s="230">
        <f>ROUND(E69*U69,2)</f>
        <v>5.04</v>
      </c>
      <c r="W69" s="230"/>
      <c r="X69" s="230" t="s">
        <v>141</v>
      </c>
      <c r="Y69" s="230" t="s">
        <v>142</v>
      </c>
      <c r="Z69" s="210"/>
      <c r="AA69" s="210"/>
      <c r="AB69" s="210"/>
      <c r="AC69" s="210"/>
      <c r="AD69" s="210"/>
      <c r="AE69" s="210"/>
      <c r="AF69" s="210"/>
      <c r="AG69" s="210" t="s">
        <v>143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">
      <c r="A70" s="227"/>
      <c r="B70" s="228"/>
      <c r="C70" s="262" t="s">
        <v>74</v>
      </c>
      <c r="D70" s="232"/>
      <c r="E70" s="233">
        <v>1</v>
      </c>
      <c r="F70" s="230"/>
      <c r="G70" s="230"/>
      <c r="H70" s="230"/>
      <c r="I70" s="230"/>
      <c r="J70" s="230"/>
      <c r="K70" s="230"/>
      <c r="L70" s="230"/>
      <c r="M70" s="230"/>
      <c r="N70" s="229"/>
      <c r="O70" s="229"/>
      <c r="P70" s="229"/>
      <c r="Q70" s="229"/>
      <c r="R70" s="230"/>
      <c r="S70" s="230"/>
      <c r="T70" s="230"/>
      <c r="U70" s="230"/>
      <c r="V70" s="230"/>
      <c r="W70" s="230"/>
      <c r="X70" s="230"/>
      <c r="Y70" s="230"/>
      <c r="Z70" s="210"/>
      <c r="AA70" s="210"/>
      <c r="AB70" s="210"/>
      <c r="AC70" s="210"/>
      <c r="AD70" s="210"/>
      <c r="AE70" s="210"/>
      <c r="AF70" s="210"/>
      <c r="AG70" s="210" t="s">
        <v>243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43">
        <v>22</v>
      </c>
      <c r="B71" s="244" t="s">
        <v>528</v>
      </c>
      <c r="C71" s="260" t="s">
        <v>529</v>
      </c>
      <c r="D71" s="245" t="s">
        <v>146</v>
      </c>
      <c r="E71" s="246">
        <v>2</v>
      </c>
      <c r="F71" s="247"/>
      <c r="G71" s="248">
        <f>ROUND(E71*F71,2)</f>
        <v>0</v>
      </c>
      <c r="H71" s="231"/>
      <c r="I71" s="230">
        <f>ROUND(E71*H71,2)</f>
        <v>0</v>
      </c>
      <c r="J71" s="231"/>
      <c r="K71" s="230">
        <f>ROUND(E71*J71,2)</f>
        <v>0</v>
      </c>
      <c r="L71" s="230">
        <v>21</v>
      </c>
      <c r="M71" s="230">
        <f>G71*(1+L71/100)</f>
        <v>0</v>
      </c>
      <c r="N71" s="229">
        <v>0.14363999999999999</v>
      </c>
      <c r="O71" s="229">
        <f>ROUND(E71*N71,2)</f>
        <v>0.28999999999999998</v>
      </c>
      <c r="P71" s="229">
        <v>0</v>
      </c>
      <c r="Q71" s="229">
        <f>ROUND(E71*P71,2)</f>
        <v>0</v>
      </c>
      <c r="R71" s="230"/>
      <c r="S71" s="230" t="s">
        <v>140</v>
      </c>
      <c r="T71" s="230" t="s">
        <v>140</v>
      </c>
      <c r="U71" s="230">
        <v>0.7</v>
      </c>
      <c r="V71" s="230">
        <f>ROUND(E71*U71,2)</f>
        <v>1.4</v>
      </c>
      <c r="W71" s="230"/>
      <c r="X71" s="230" t="s">
        <v>141</v>
      </c>
      <c r="Y71" s="230" t="s">
        <v>142</v>
      </c>
      <c r="Z71" s="210"/>
      <c r="AA71" s="210"/>
      <c r="AB71" s="210"/>
      <c r="AC71" s="210"/>
      <c r="AD71" s="210"/>
      <c r="AE71" s="210"/>
      <c r="AF71" s="210"/>
      <c r="AG71" s="210" t="s">
        <v>143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2" x14ac:dyDescent="0.2">
      <c r="A72" s="227"/>
      <c r="B72" s="228"/>
      <c r="C72" s="262" t="s">
        <v>76</v>
      </c>
      <c r="D72" s="232"/>
      <c r="E72" s="233">
        <v>2</v>
      </c>
      <c r="F72" s="230"/>
      <c r="G72" s="230"/>
      <c r="H72" s="230"/>
      <c r="I72" s="230"/>
      <c r="J72" s="230"/>
      <c r="K72" s="230"/>
      <c r="L72" s="230"/>
      <c r="M72" s="230"/>
      <c r="N72" s="229"/>
      <c r="O72" s="229"/>
      <c r="P72" s="229"/>
      <c r="Q72" s="229"/>
      <c r="R72" s="230"/>
      <c r="S72" s="230"/>
      <c r="T72" s="230"/>
      <c r="U72" s="230"/>
      <c r="V72" s="230"/>
      <c r="W72" s="230"/>
      <c r="X72" s="230"/>
      <c r="Y72" s="230"/>
      <c r="Z72" s="210"/>
      <c r="AA72" s="210"/>
      <c r="AB72" s="210"/>
      <c r="AC72" s="210"/>
      <c r="AD72" s="210"/>
      <c r="AE72" s="210"/>
      <c r="AF72" s="210"/>
      <c r="AG72" s="210" t="s">
        <v>243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43">
        <v>23</v>
      </c>
      <c r="B73" s="244" t="s">
        <v>530</v>
      </c>
      <c r="C73" s="260" t="s">
        <v>531</v>
      </c>
      <c r="D73" s="245" t="s">
        <v>146</v>
      </c>
      <c r="E73" s="246">
        <v>2</v>
      </c>
      <c r="F73" s="247"/>
      <c r="G73" s="248">
        <f>ROUND(E73*F73,2)</f>
        <v>0</v>
      </c>
      <c r="H73" s="231"/>
      <c r="I73" s="230">
        <f>ROUND(E73*H73,2)</f>
        <v>0</v>
      </c>
      <c r="J73" s="231"/>
      <c r="K73" s="230">
        <f>ROUND(E73*J73,2)</f>
        <v>0</v>
      </c>
      <c r="L73" s="230">
        <v>21</v>
      </c>
      <c r="M73" s="230">
        <f>G73*(1+L73/100)</f>
        <v>0</v>
      </c>
      <c r="N73" s="229">
        <v>3.6000000000000002E-4</v>
      </c>
      <c r="O73" s="229">
        <f>ROUND(E73*N73,2)</f>
        <v>0</v>
      </c>
      <c r="P73" s="229">
        <v>0</v>
      </c>
      <c r="Q73" s="229">
        <f>ROUND(E73*P73,2)</f>
        <v>0</v>
      </c>
      <c r="R73" s="230"/>
      <c r="S73" s="230" t="s">
        <v>140</v>
      </c>
      <c r="T73" s="230" t="s">
        <v>140</v>
      </c>
      <c r="U73" s="230">
        <v>0.2</v>
      </c>
      <c r="V73" s="230">
        <f>ROUND(E73*U73,2)</f>
        <v>0.4</v>
      </c>
      <c r="W73" s="230"/>
      <c r="X73" s="230" t="s">
        <v>141</v>
      </c>
      <c r="Y73" s="230" t="s">
        <v>142</v>
      </c>
      <c r="Z73" s="210"/>
      <c r="AA73" s="210"/>
      <c r="AB73" s="210"/>
      <c r="AC73" s="210"/>
      <c r="AD73" s="210"/>
      <c r="AE73" s="210"/>
      <c r="AF73" s="210"/>
      <c r="AG73" s="210" t="s">
        <v>143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27"/>
      <c r="B74" s="228"/>
      <c r="C74" s="262" t="s">
        <v>76</v>
      </c>
      <c r="D74" s="232"/>
      <c r="E74" s="233">
        <v>2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30"/>
      <c r="Z74" s="210"/>
      <c r="AA74" s="210"/>
      <c r="AB74" s="210"/>
      <c r="AC74" s="210"/>
      <c r="AD74" s="210"/>
      <c r="AE74" s="210"/>
      <c r="AF74" s="210"/>
      <c r="AG74" s="210" t="s">
        <v>243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ht="22.5" outlineLevel="1" x14ac:dyDescent="0.2">
      <c r="A75" s="243">
        <v>24</v>
      </c>
      <c r="B75" s="244" t="s">
        <v>532</v>
      </c>
      <c r="C75" s="260" t="s">
        <v>533</v>
      </c>
      <c r="D75" s="245" t="s">
        <v>139</v>
      </c>
      <c r="E75" s="246">
        <v>21.7</v>
      </c>
      <c r="F75" s="247"/>
      <c r="G75" s="248">
        <f>ROUND(E75*F75,2)</f>
        <v>0</v>
      </c>
      <c r="H75" s="231"/>
      <c r="I75" s="230">
        <f>ROUND(E75*H75,2)</f>
        <v>0</v>
      </c>
      <c r="J75" s="231"/>
      <c r="K75" s="230">
        <f>ROUND(E75*J75,2)</f>
        <v>0</v>
      </c>
      <c r="L75" s="230">
        <v>21</v>
      </c>
      <c r="M75" s="230">
        <f>G75*(1+L75/100)</f>
        <v>0</v>
      </c>
      <c r="N75" s="229">
        <v>0.85267000000000004</v>
      </c>
      <c r="O75" s="229">
        <f>ROUND(E75*N75,2)</f>
        <v>18.5</v>
      </c>
      <c r="P75" s="229">
        <v>0</v>
      </c>
      <c r="Q75" s="229">
        <f>ROUND(E75*P75,2)</f>
        <v>0</v>
      </c>
      <c r="R75" s="230"/>
      <c r="S75" s="230" t="s">
        <v>215</v>
      </c>
      <c r="T75" s="230" t="s">
        <v>216</v>
      </c>
      <c r="U75" s="230">
        <v>1.92</v>
      </c>
      <c r="V75" s="230">
        <f>ROUND(E75*U75,2)</f>
        <v>41.66</v>
      </c>
      <c r="W75" s="230"/>
      <c r="X75" s="230" t="s">
        <v>141</v>
      </c>
      <c r="Y75" s="230" t="s">
        <v>142</v>
      </c>
      <c r="Z75" s="210"/>
      <c r="AA75" s="210"/>
      <c r="AB75" s="210"/>
      <c r="AC75" s="210"/>
      <c r="AD75" s="210"/>
      <c r="AE75" s="210"/>
      <c r="AF75" s="210"/>
      <c r="AG75" s="210" t="s">
        <v>143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2" x14ac:dyDescent="0.2">
      <c r="A76" s="227"/>
      <c r="B76" s="228"/>
      <c r="C76" s="262" t="s">
        <v>534</v>
      </c>
      <c r="D76" s="232"/>
      <c r="E76" s="233">
        <v>21.7</v>
      </c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30"/>
      <c r="Z76" s="210"/>
      <c r="AA76" s="210"/>
      <c r="AB76" s="210"/>
      <c r="AC76" s="210"/>
      <c r="AD76" s="210"/>
      <c r="AE76" s="210"/>
      <c r="AF76" s="210"/>
      <c r="AG76" s="210" t="s">
        <v>243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43">
        <v>25</v>
      </c>
      <c r="B77" s="244" t="s">
        <v>535</v>
      </c>
      <c r="C77" s="260" t="s">
        <v>536</v>
      </c>
      <c r="D77" s="245" t="s">
        <v>146</v>
      </c>
      <c r="E77" s="246">
        <v>8</v>
      </c>
      <c r="F77" s="247"/>
      <c r="G77" s="248">
        <f>ROUND(E77*F77,2)</f>
        <v>0</v>
      </c>
      <c r="H77" s="231"/>
      <c r="I77" s="230">
        <f>ROUND(E77*H77,2)</f>
        <v>0</v>
      </c>
      <c r="J77" s="231"/>
      <c r="K77" s="230">
        <f>ROUND(E77*J77,2)</f>
        <v>0</v>
      </c>
      <c r="L77" s="230">
        <v>21</v>
      </c>
      <c r="M77" s="230">
        <f>G77*(1+L77/100)</f>
        <v>0</v>
      </c>
      <c r="N77" s="229">
        <v>0.10299999999999999</v>
      </c>
      <c r="O77" s="229">
        <f>ROUND(E77*N77,2)</f>
        <v>0.82</v>
      </c>
      <c r="P77" s="229">
        <v>0</v>
      </c>
      <c r="Q77" s="229">
        <f>ROUND(E77*P77,2)</f>
        <v>0</v>
      </c>
      <c r="R77" s="230" t="s">
        <v>201</v>
      </c>
      <c r="S77" s="230" t="s">
        <v>140</v>
      </c>
      <c r="T77" s="230" t="s">
        <v>140</v>
      </c>
      <c r="U77" s="230">
        <v>0</v>
      </c>
      <c r="V77" s="230">
        <f>ROUND(E77*U77,2)</f>
        <v>0</v>
      </c>
      <c r="W77" s="230"/>
      <c r="X77" s="230" t="s">
        <v>202</v>
      </c>
      <c r="Y77" s="230" t="s">
        <v>142</v>
      </c>
      <c r="Z77" s="210"/>
      <c r="AA77" s="210"/>
      <c r="AB77" s="210"/>
      <c r="AC77" s="210"/>
      <c r="AD77" s="210"/>
      <c r="AE77" s="210"/>
      <c r="AF77" s="210"/>
      <c r="AG77" s="210" t="s">
        <v>203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2" x14ac:dyDescent="0.2">
      <c r="A78" s="227"/>
      <c r="B78" s="228"/>
      <c r="C78" s="262" t="s">
        <v>82</v>
      </c>
      <c r="D78" s="232"/>
      <c r="E78" s="233">
        <v>8</v>
      </c>
      <c r="F78" s="230"/>
      <c r="G78" s="230"/>
      <c r="H78" s="230"/>
      <c r="I78" s="230"/>
      <c r="J78" s="230"/>
      <c r="K78" s="230"/>
      <c r="L78" s="230"/>
      <c r="M78" s="230"/>
      <c r="N78" s="229"/>
      <c r="O78" s="229"/>
      <c r="P78" s="229"/>
      <c r="Q78" s="229"/>
      <c r="R78" s="230"/>
      <c r="S78" s="230"/>
      <c r="T78" s="230"/>
      <c r="U78" s="230"/>
      <c r="V78" s="230"/>
      <c r="W78" s="230"/>
      <c r="X78" s="230"/>
      <c r="Y78" s="230"/>
      <c r="Z78" s="210"/>
      <c r="AA78" s="210"/>
      <c r="AB78" s="210"/>
      <c r="AC78" s="210"/>
      <c r="AD78" s="210"/>
      <c r="AE78" s="210"/>
      <c r="AF78" s="210"/>
      <c r="AG78" s="210" t="s">
        <v>243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43">
        <v>26</v>
      </c>
      <c r="B79" s="244" t="s">
        <v>537</v>
      </c>
      <c r="C79" s="260" t="s">
        <v>538</v>
      </c>
      <c r="D79" s="245" t="s">
        <v>146</v>
      </c>
      <c r="E79" s="246">
        <v>2</v>
      </c>
      <c r="F79" s="247"/>
      <c r="G79" s="248">
        <f>ROUND(E79*F79,2)</f>
        <v>0</v>
      </c>
      <c r="H79" s="231"/>
      <c r="I79" s="230">
        <f>ROUND(E79*H79,2)</f>
        <v>0</v>
      </c>
      <c r="J79" s="231"/>
      <c r="K79" s="230">
        <f>ROUND(E79*J79,2)</f>
        <v>0</v>
      </c>
      <c r="L79" s="230">
        <v>21</v>
      </c>
      <c r="M79" s="230">
        <f>G79*(1+L79/100)</f>
        <v>0</v>
      </c>
      <c r="N79" s="229">
        <v>1.4999999999999999E-2</v>
      </c>
      <c r="O79" s="229">
        <f>ROUND(E79*N79,2)</f>
        <v>0.03</v>
      </c>
      <c r="P79" s="229">
        <v>0</v>
      </c>
      <c r="Q79" s="229">
        <f>ROUND(E79*P79,2)</f>
        <v>0</v>
      </c>
      <c r="R79" s="230" t="s">
        <v>201</v>
      </c>
      <c r="S79" s="230" t="s">
        <v>140</v>
      </c>
      <c r="T79" s="230" t="s">
        <v>140</v>
      </c>
      <c r="U79" s="230">
        <v>0</v>
      </c>
      <c r="V79" s="230">
        <f>ROUND(E79*U79,2)</f>
        <v>0</v>
      </c>
      <c r="W79" s="230"/>
      <c r="X79" s="230" t="s">
        <v>202</v>
      </c>
      <c r="Y79" s="230" t="s">
        <v>142</v>
      </c>
      <c r="Z79" s="210"/>
      <c r="AA79" s="210"/>
      <c r="AB79" s="210"/>
      <c r="AC79" s="210"/>
      <c r="AD79" s="210"/>
      <c r="AE79" s="210"/>
      <c r="AF79" s="210"/>
      <c r="AG79" s="210" t="s">
        <v>203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2" x14ac:dyDescent="0.2">
      <c r="A80" s="227"/>
      <c r="B80" s="228"/>
      <c r="C80" s="262" t="s">
        <v>76</v>
      </c>
      <c r="D80" s="232"/>
      <c r="E80" s="233">
        <v>2</v>
      </c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30"/>
      <c r="Z80" s="210"/>
      <c r="AA80" s="210"/>
      <c r="AB80" s="210"/>
      <c r="AC80" s="210"/>
      <c r="AD80" s="210"/>
      <c r="AE80" s="210"/>
      <c r="AF80" s="210"/>
      <c r="AG80" s="210" t="s">
        <v>243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ht="22.5" outlineLevel="1" x14ac:dyDescent="0.2">
      <c r="A81" s="243">
        <v>27</v>
      </c>
      <c r="B81" s="244" t="s">
        <v>539</v>
      </c>
      <c r="C81" s="260" t="s">
        <v>540</v>
      </c>
      <c r="D81" s="245" t="s">
        <v>146</v>
      </c>
      <c r="E81" s="246">
        <v>1</v>
      </c>
      <c r="F81" s="247"/>
      <c r="G81" s="248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0.23799999999999999</v>
      </c>
      <c r="O81" s="229">
        <f>ROUND(E81*N81,2)</f>
        <v>0.24</v>
      </c>
      <c r="P81" s="229">
        <v>0</v>
      </c>
      <c r="Q81" s="229">
        <f>ROUND(E81*P81,2)</f>
        <v>0</v>
      </c>
      <c r="R81" s="230"/>
      <c r="S81" s="230" t="s">
        <v>215</v>
      </c>
      <c r="T81" s="230" t="s">
        <v>216</v>
      </c>
      <c r="U81" s="230">
        <v>0</v>
      </c>
      <c r="V81" s="230">
        <f>ROUND(E81*U81,2)</f>
        <v>0</v>
      </c>
      <c r="W81" s="230"/>
      <c r="X81" s="230" t="s">
        <v>202</v>
      </c>
      <c r="Y81" s="230" t="s">
        <v>142</v>
      </c>
      <c r="Z81" s="210"/>
      <c r="AA81" s="210"/>
      <c r="AB81" s="210"/>
      <c r="AC81" s="210"/>
      <c r="AD81" s="210"/>
      <c r="AE81" s="210"/>
      <c r="AF81" s="210"/>
      <c r="AG81" s="210" t="s">
        <v>203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27"/>
      <c r="B82" s="228"/>
      <c r="C82" s="262" t="s">
        <v>74</v>
      </c>
      <c r="D82" s="232"/>
      <c r="E82" s="233">
        <v>1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30"/>
      <c r="Z82" s="210"/>
      <c r="AA82" s="210"/>
      <c r="AB82" s="210"/>
      <c r="AC82" s="210"/>
      <c r="AD82" s="210"/>
      <c r="AE82" s="210"/>
      <c r="AF82" s="210"/>
      <c r="AG82" s="210" t="s">
        <v>243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ht="22.5" outlineLevel="1" x14ac:dyDescent="0.2">
      <c r="A83" s="243">
        <v>28</v>
      </c>
      <c r="B83" s="244" t="s">
        <v>541</v>
      </c>
      <c r="C83" s="260" t="s">
        <v>542</v>
      </c>
      <c r="D83" s="245" t="s">
        <v>146</v>
      </c>
      <c r="E83" s="246">
        <v>2</v>
      </c>
      <c r="F83" s="247"/>
      <c r="G83" s="248">
        <f>ROUND(E83*F83,2)</f>
        <v>0</v>
      </c>
      <c r="H83" s="231"/>
      <c r="I83" s="230">
        <f>ROUND(E83*H83,2)</f>
        <v>0</v>
      </c>
      <c r="J83" s="231"/>
      <c r="K83" s="230">
        <f>ROUND(E83*J83,2)</f>
        <v>0</v>
      </c>
      <c r="L83" s="230">
        <v>21</v>
      </c>
      <c r="M83" s="230">
        <f>G83*(1+L83/100)</f>
        <v>0</v>
      </c>
      <c r="N83" s="229">
        <v>0.14399999999999999</v>
      </c>
      <c r="O83" s="229">
        <f>ROUND(E83*N83,2)</f>
        <v>0.28999999999999998</v>
      </c>
      <c r="P83" s="229">
        <v>0</v>
      </c>
      <c r="Q83" s="229">
        <f>ROUND(E83*P83,2)</f>
        <v>0</v>
      </c>
      <c r="R83" s="230"/>
      <c r="S83" s="230" t="s">
        <v>215</v>
      </c>
      <c r="T83" s="230" t="s">
        <v>216</v>
      </c>
      <c r="U83" s="230">
        <v>0</v>
      </c>
      <c r="V83" s="230">
        <f>ROUND(E83*U83,2)</f>
        <v>0</v>
      </c>
      <c r="W83" s="230"/>
      <c r="X83" s="230" t="s">
        <v>202</v>
      </c>
      <c r="Y83" s="230" t="s">
        <v>142</v>
      </c>
      <c r="Z83" s="210"/>
      <c r="AA83" s="210"/>
      <c r="AB83" s="210"/>
      <c r="AC83" s="210"/>
      <c r="AD83" s="210"/>
      <c r="AE83" s="210"/>
      <c r="AF83" s="210"/>
      <c r="AG83" s="210" t="s">
        <v>203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2" x14ac:dyDescent="0.2">
      <c r="A84" s="227"/>
      <c r="B84" s="228"/>
      <c r="C84" s="262" t="s">
        <v>76</v>
      </c>
      <c r="D84" s="232"/>
      <c r="E84" s="233">
        <v>2</v>
      </c>
      <c r="F84" s="230"/>
      <c r="G84" s="230"/>
      <c r="H84" s="230"/>
      <c r="I84" s="230"/>
      <c r="J84" s="230"/>
      <c r="K84" s="230"/>
      <c r="L84" s="230"/>
      <c r="M84" s="230"/>
      <c r="N84" s="229"/>
      <c r="O84" s="229"/>
      <c r="P84" s="229"/>
      <c r="Q84" s="229"/>
      <c r="R84" s="230"/>
      <c r="S84" s="230"/>
      <c r="T84" s="230"/>
      <c r="U84" s="230"/>
      <c r="V84" s="230"/>
      <c r="W84" s="230"/>
      <c r="X84" s="230"/>
      <c r="Y84" s="230"/>
      <c r="Z84" s="210"/>
      <c r="AA84" s="210"/>
      <c r="AB84" s="210"/>
      <c r="AC84" s="210"/>
      <c r="AD84" s="210"/>
      <c r="AE84" s="210"/>
      <c r="AF84" s="210"/>
      <c r="AG84" s="210" t="s">
        <v>243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x14ac:dyDescent="0.2">
      <c r="A85" s="236" t="s">
        <v>135</v>
      </c>
      <c r="B85" s="237" t="s">
        <v>82</v>
      </c>
      <c r="C85" s="258" t="s">
        <v>83</v>
      </c>
      <c r="D85" s="238"/>
      <c r="E85" s="239"/>
      <c r="F85" s="240"/>
      <c r="G85" s="241">
        <f>SUMIF(AG86:AG122,"&lt;&gt;NOR",G86:G122)</f>
        <v>0</v>
      </c>
      <c r="H85" s="235"/>
      <c r="I85" s="235">
        <f>SUM(I86:I122)</f>
        <v>0</v>
      </c>
      <c r="J85" s="235"/>
      <c r="K85" s="235">
        <f>SUM(K86:K122)</f>
        <v>0</v>
      </c>
      <c r="L85" s="235"/>
      <c r="M85" s="235">
        <f>SUM(M86:M122)</f>
        <v>0</v>
      </c>
      <c r="N85" s="234"/>
      <c r="O85" s="234">
        <f>SUM(O86:O122)</f>
        <v>63.919999999999995</v>
      </c>
      <c r="P85" s="234"/>
      <c r="Q85" s="234">
        <f>SUM(Q86:Q122)</f>
        <v>0</v>
      </c>
      <c r="R85" s="235"/>
      <c r="S85" s="235"/>
      <c r="T85" s="235"/>
      <c r="U85" s="235"/>
      <c r="V85" s="235">
        <f>SUM(V86:V122)</f>
        <v>361.34</v>
      </c>
      <c r="W85" s="235"/>
      <c r="X85" s="235"/>
      <c r="Y85" s="235"/>
      <c r="AG85" t="s">
        <v>136</v>
      </c>
    </row>
    <row r="86" spans="1:60" outlineLevel="1" x14ac:dyDescent="0.2">
      <c r="A86" s="243">
        <v>29</v>
      </c>
      <c r="B86" s="244" t="s">
        <v>543</v>
      </c>
      <c r="C86" s="260" t="s">
        <v>544</v>
      </c>
      <c r="D86" s="245" t="s">
        <v>161</v>
      </c>
      <c r="E86" s="246">
        <v>18.5</v>
      </c>
      <c r="F86" s="247"/>
      <c r="G86" s="248">
        <f>ROUND(E86*F86,2)</f>
        <v>0</v>
      </c>
      <c r="H86" s="231"/>
      <c r="I86" s="230">
        <f>ROUND(E86*H86,2)</f>
        <v>0</v>
      </c>
      <c r="J86" s="231"/>
      <c r="K86" s="230">
        <f>ROUND(E86*J86,2)</f>
        <v>0</v>
      </c>
      <c r="L86" s="230">
        <v>21</v>
      </c>
      <c r="M86" s="230">
        <f>G86*(1+L86/100)</f>
        <v>0</v>
      </c>
      <c r="N86" s="229">
        <v>0</v>
      </c>
      <c r="O86" s="229">
        <f>ROUND(E86*N86,2)</f>
        <v>0</v>
      </c>
      <c r="P86" s="229">
        <v>0</v>
      </c>
      <c r="Q86" s="229">
        <f>ROUND(E86*P86,2)</f>
        <v>0</v>
      </c>
      <c r="R86" s="230"/>
      <c r="S86" s="230" t="s">
        <v>140</v>
      </c>
      <c r="T86" s="230" t="s">
        <v>140</v>
      </c>
      <c r="U86" s="230">
        <v>7.0000000000000007E-2</v>
      </c>
      <c r="V86" s="230">
        <f>ROUND(E86*U86,2)</f>
        <v>1.3</v>
      </c>
      <c r="W86" s="230"/>
      <c r="X86" s="230" t="s">
        <v>141</v>
      </c>
      <c r="Y86" s="230" t="s">
        <v>142</v>
      </c>
      <c r="Z86" s="210"/>
      <c r="AA86" s="210"/>
      <c r="AB86" s="210"/>
      <c r="AC86" s="210"/>
      <c r="AD86" s="210"/>
      <c r="AE86" s="210"/>
      <c r="AF86" s="210"/>
      <c r="AG86" s="210" t="s">
        <v>143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27"/>
      <c r="B87" s="228"/>
      <c r="C87" s="262" t="s">
        <v>545</v>
      </c>
      <c r="D87" s="232"/>
      <c r="E87" s="233">
        <v>18.5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243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43">
        <v>30</v>
      </c>
      <c r="B88" s="244" t="s">
        <v>546</v>
      </c>
      <c r="C88" s="260" t="s">
        <v>547</v>
      </c>
      <c r="D88" s="245" t="s">
        <v>161</v>
      </c>
      <c r="E88" s="246">
        <v>267.12</v>
      </c>
      <c r="F88" s="247"/>
      <c r="G88" s="248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1.0000000000000001E-5</v>
      </c>
      <c r="O88" s="229">
        <f>ROUND(E88*N88,2)</f>
        <v>0</v>
      </c>
      <c r="P88" s="229">
        <v>0</v>
      </c>
      <c r="Q88" s="229">
        <f>ROUND(E88*P88,2)</f>
        <v>0</v>
      </c>
      <c r="R88" s="230"/>
      <c r="S88" s="230" t="s">
        <v>140</v>
      </c>
      <c r="T88" s="230" t="s">
        <v>140</v>
      </c>
      <c r="U88" s="230">
        <v>0.1</v>
      </c>
      <c r="V88" s="230">
        <f>ROUND(E88*U88,2)</f>
        <v>26.71</v>
      </c>
      <c r="W88" s="230"/>
      <c r="X88" s="230" t="s">
        <v>141</v>
      </c>
      <c r="Y88" s="230" t="s">
        <v>142</v>
      </c>
      <c r="Z88" s="210"/>
      <c r="AA88" s="210"/>
      <c r="AB88" s="210"/>
      <c r="AC88" s="210"/>
      <c r="AD88" s="210"/>
      <c r="AE88" s="210"/>
      <c r="AF88" s="210"/>
      <c r="AG88" s="210" t="s">
        <v>143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27"/>
      <c r="B89" s="228"/>
      <c r="C89" s="262" t="s">
        <v>548</v>
      </c>
      <c r="D89" s="232"/>
      <c r="E89" s="233">
        <v>175.35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243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27"/>
      <c r="B90" s="228"/>
      <c r="C90" s="262" t="s">
        <v>549</v>
      </c>
      <c r="D90" s="232"/>
      <c r="E90" s="233">
        <v>91.77</v>
      </c>
      <c r="F90" s="230"/>
      <c r="G90" s="230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30"/>
      <c r="Z90" s="210"/>
      <c r="AA90" s="210"/>
      <c r="AB90" s="210"/>
      <c r="AC90" s="210"/>
      <c r="AD90" s="210"/>
      <c r="AE90" s="210"/>
      <c r="AF90" s="210"/>
      <c r="AG90" s="210" t="s">
        <v>243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ht="22.5" outlineLevel="1" x14ac:dyDescent="0.2">
      <c r="A91" s="249">
        <v>31</v>
      </c>
      <c r="B91" s="250" t="s">
        <v>550</v>
      </c>
      <c r="C91" s="259" t="s">
        <v>551</v>
      </c>
      <c r="D91" s="251" t="s">
        <v>146</v>
      </c>
      <c r="E91" s="252">
        <v>12</v>
      </c>
      <c r="F91" s="253"/>
      <c r="G91" s="254">
        <f>ROUND(E91*F91,2)</f>
        <v>0</v>
      </c>
      <c r="H91" s="231"/>
      <c r="I91" s="230">
        <f>ROUND(E91*H91,2)</f>
        <v>0</v>
      </c>
      <c r="J91" s="231"/>
      <c r="K91" s="230">
        <f>ROUND(E91*J91,2)</f>
        <v>0</v>
      </c>
      <c r="L91" s="230">
        <v>21</v>
      </c>
      <c r="M91" s="230">
        <f>G91*(1+L91/100)</f>
        <v>0</v>
      </c>
      <c r="N91" s="229">
        <v>1.0000000000000001E-5</v>
      </c>
      <c r="O91" s="229">
        <f>ROUND(E91*N91,2)</f>
        <v>0</v>
      </c>
      <c r="P91" s="229">
        <v>0</v>
      </c>
      <c r="Q91" s="229">
        <f>ROUND(E91*P91,2)</f>
        <v>0</v>
      </c>
      <c r="R91" s="230"/>
      <c r="S91" s="230" t="s">
        <v>140</v>
      </c>
      <c r="T91" s="230" t="s">
        <v>140</v>
      </c>
      <c r="U91" s="230">
        <v>0.18</v>
      </c>
      <c r="V91" s="230">
        <f>ROUND(E91*U91,2)</f>
        <v>2.16</v>
      </c>
      <c r="W91" s="230"/>
      <c r="X91" s="230" t="s">
        <v>141</v>
      </c>
      <c r="Y91" s="230" t="s">
        <v>142</v>
      </c>
      <c r="Z91" s="210"/>
      <c r="AA91" s="210"/>
      <c r="AB91" s="210"/>
      <c r="AC91" s="210"/>
      <c r="AD91" s="210"/>
      <c r="AE91" s="210"/>
      <c r="AF91" s="210"/>
      <c r="AG91" s="210" t="s">
        <v>143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49">
        <v>32</v>
      </c>
      <c r="B92" s="250" t="s">
        <v>552</v>
      </c>
      <c r="C92" s="259" t="s">
        <v>553</v>
      </c>
      <c r="D92" s="251" t="s">
        <v>146</v>
      </c>
      <c r="E92" s="252">
        <v>5</v>
      </c>
      <c r="F92" s="253"/>
      <c r="G92" s="254">
        <f>ROUND(E92*F92,2)</f>
        <v>0</v>
      </c>
      <c r="H92" s="231"/>
      <c r="I92" s="230">
        <f>ROUND(E92*H92,2)</f>
        <v>0</v>
      </c>
      <c r="J92" s="231"/>
      <c r="K92" s="230">
        <f>ROUND(E92*J92,2)</f>
        <v>0</v>
      </c>
      <c r="L92" s="230">
        <v>21</v>
      </c>
      <c r="M92" s="230">
        <f>G92*(1+L92/100)</f>
        <v>0</v>
      </c>
      <c r="N92" s="229">
        <v>5.0000000000000002E-5</v>
      </c>
      <c r="O92" s="229">
        <f>ROUND(E92*N92,2)</f>
        <v>0</v>
      </c>
      <c r="P92" s="229">
        <v>0</v>
      </c>
      <c r="Q92" s="229">
        <f>ROUND(E92*P92,2)</f>
        <v>0</v>
      </c>
      <c r="R92" s="230"/>
      <c r="S92" s="230" t="s">
        <v>140</v>
      </c>
      <c r="T92" s="230" t="s">
        <v>140</v>
      </c>
      <c r="U92" s="230">
        <v>0.42</v>
      </c>
      <c r="V92" s="230">
        <f>ROUND(E92*U92,2)</f>
        <v>2.1</v>
      </c>
      <c r="W92" s="230"/>
      <c r="X92" s="230" t="s">
        <v>141</v>
      </c>
      <c r="Y92" s="230" t="s">
        <v>142</v>
      </c>
      <c r="Z92" s="210"/>
      <c r="AA92" s="210"/>
      <c r="AB92" s="210"/>
      <c r="AC92" s="210"/>
      <c r="AD92" s="210"/>
      <c r="AE92" s="210"/>
      <c r="AF92" s="210"/>
      <c r="AG92" s="210" t="s">
        <v>143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ht="22.5" outlineLevel="1" x14ac:dyDescent="0.2">
      <c r="A93" s="243">
        <v>33</v>
      </c>
      <c r="B93" s="244" t="s">
        <v>554</v>
      </c>
      <c r="C93" s="260" t="s">
        <v>555</v>
      </c>
      <c r="D93" s="245" t="s">
        <v>146</v>
      </c>
      <c r="E93" s="246">
        <v>10</v>
      </c>
      <c r="F93" s="247"/>
      <c r="G93" s="248">
        <f>ROUND(E93*F93,2)</f>
        <v>0</v>
      </c>
      <c r="H93" s="231"/>
      <c r="I93" s="230">
        <f>ROUND(E93*H93,2)</f>
        <v>0</v>
      </c>
      <c r="J93" s="231"/>
      <c r="K93" s="230">
        <f>ROUND(E93*J93,2)</f>
        <v>0</v>
      </c>
      <c r="L93" s="230">
        <v>21</v>
      </c>
      <c r="M93" s="230">
        <f>G93*(1+L93/100)</f>
        <v>0</v>
      </c>
      <c r="N93" s="229">
        <v>0.22267000000000001</v>
      </c>
      <c r="O93" s="229">
        <f>ROUND(E93*N93,2)</f>
        <v>2.23</v>
      </c>
      <c r="P93" s="229">
        <v>0</v>
      </c>
      <c r="Q93" s="229">
        <f>ROUND(E93*P93,2)</f>
        <v>0</v>
      </c>
      <c r="R93" s="230"/>
      <c r="S93" s="230" t="s">
        <v>140</v>
      </c>
      <c r="T93" s="230" t="s">
        <v>140</v>
      </c>
      <c r="U93" s="230">
        <v>3.02</v>
      </c>
      <c r="V93" s="230">
        <f>ROUND(E93*U93,2)</f>
        <v>30.2</v>
      </c>
      <c r="W93" s="230"/>
      <c r="X93" s="230" t="s">
        <v>141</v>
      </c>
      <c r="Y93" s="230" t="s">
        <v>142</v>
      </c>
      <c r="Z93" s="210"/>
      <c r="AA93" s="210"/>
      <c r="AB93" s="210"/>
      <c r="AC93" s="210"/>
      <c r="AD93" s="210"/>
      <c r="AE93" s="210"/>
      <c r="AF93" s="210"/>
      <c r="AG93" s="210" t="s">
        <v>143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2" x14ac:dyDescent="0.2">
      <c r="A94" s="227"/>
      <c r="B94" s="228"/>
      <c r="C94" s="262" t="s">
        <v>556</v>
      </c>
      <c r="D94" s="232"/>
      <c r="E94" s="233">
        <v>10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30"/>
      <c r="Z94" s="210"/>
      <c r="AA94" s="210"/>
      <c r="AB94" s="210"/>
      <c r="AC94" s="210"/>
      <c r="AD94" s="210"/>
      <c r="AE94" s="210"/>
      <c r="AF94" s="210"/>
      <c r="AG94" s="210" t="s">
        <v>243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ht="33.75" outlineLevel="1" x14ac:dyDescent="0.2">
      <c r="A95" s="243">
        <v>34</v>
      </c>
      <c r="B95" s="244" t="s">
        <v>557</v>
      </c>
      <c r="C95" s="260" t="s">
        <v>558</v>
      </c>
      <c r="D95" s="245" t="s">
        <v>146</v>
      </c>
      <c r="E95" s="246">
        <v>10</v>
      </c>
      <c r="F95" s="247"/>
      <c r="G95" s="248">
        <f>ROUND(E95*F95,2)</f>
        <v>0</v>
      </c>
      <c r="H95" s="231"/>
      <c r="I95" s="230">
        <f>ROUND(E95*H95,2)</f>
        <v>0</v>
      </c>
      <c r="J95" s="231"/>
      <c r="K95" s="230">
        <f>ROUND(E95*J95,2)</f>
        <v>0</v>
      </c>
      <c r="L95" s="230">
        <v>21</v>
      </c>
      <c r="M95" s="230">
        <f>G95*(1+L95/100)</f>
        <v>0</v>
      </c>
      <c r="N95" s="229">
        <v>3.0853299999999999</v>
      </c>
      <c r="O95" s="229">
        <f>ROUND(E95*N95,2)</f>
        <v>30.85</v>
      </c>
      <c r="P95" s="229">
        <v>0</v>
      </c>
      <c r="Q95" s="229">
        <f>ROUND(E95*P95,2)</f>
        <v>0</v>
      </c>
      <c r="R95" s="230"/>
      <c r="S95" s="230" t="s">
        <v>140</v>
      </c>
      <c r="T95" s="230" t="s">
        <v>140</v>
      </c>
      <c r="U95" s="230">
        <v>21.29</v>
      </c>
      <c r="V95" s="230">
        <f>ROUND(E95*U95,2)</f>
        <v>212.9</v>
      </c>
      <c r="W95" s="230"/>
      <c r="X95" s="230" t="s">
        <v>141</v>
      </c>
      <c r="Y95" s="230" t="s">
        <v>142</v>
      </c>
      <c r="Z95" s="210"/>
      <c r="AA95" s="210"/>
      <c r="AB95" s="210"/>
      <c r="AC95" s="210"/>
      <c r="AD95" s="210"/>
      <c r="AE95" s="210"/>
      <c r="AF95" s="210"/>
      <c r="AG95" s="210" t="s">
        <v>143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">
      <c r="A96" s="227"/>
      <c r="B96" s="228"/>
      <c r="C96" s="262" t="s">
        <v>556</v>
      </c>
      <c r="D96" s="232"/>
      <c r="E96" s="233">
        <v>10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243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ht="22.5" outlineLevel="1" x14ac:dyDescent="0.2">
      <c r="A97" s="243">
        <v>35</v>
      </c>
      <c r="B97" s="244" t="s">
        <v>559</v>
      </c>
      <c r="C97" s="260" t="s">
        <v>560</v>
      </c>
      <c r="D97" s="245" t="s">
        <v>146</v>
      </c>
      <c r="E97" s="246">
        <v>6</v>
      </c>
      <c r="F97" s="247"/>
      <c r="G97" s="248">
        <f>ROUND(E97*F97,2)</f>
        <v>0</v>
      </c>
      <c r="H97" s="231"/>
      <c r="I97" s="230">
        <f>ROUND(E97*H97,2)</f>
        <v>0</v>
      </c>
      <c r="J97" s="231"/>
      <c r="K97" s="230">
        <f>ROUND(E97*J97,2)</f>
        <v>0</v>
      </c>
      <c r="L97" s="230">
        <v>21</v>
      </c>
      <c r="M97" s="230">
        <f>G97*(1+L97/100)</f>
        <v>0</v>
      </c>
      <c r="N97" s="229">
        <v>3.0596700000000001</v>
      </c>
      <c r="O97" s="229">
        <f>ROUND(E97*N97,2)</f>
        <v>18.36</v>
      </c>
      <c r="P97" s="229">
        <v>0</v>
      </c>
      <c r="Q97" s="229">
        <f>ROUND(E97*P97,2)</f>
        <v>0</v>
      </c>
      <c r="R97" s="230"/>
      <c r="S97" s="230" t="s">
        <v>140</v>
      </c>
      <c r="T97" s="230" t="s">
        <v>140</v>
      </c>
      <c r="U97" s="230">
        <v>5.0199999999999996</v>
      </c>
      <c r="V97" s="230">
        <f>ROUND(E97*U97,2)</f>
        <v>30.12</v>
      </c>
      <c r="W97" s="230"/>
      <c r="X97" s="230" t="s">
        <v>141</v>
      </c>
      <c r="Y97" s="230" t="s">
        <v>142</v>
      </c>
      <c r="Z97" s="210"/>
      <c r="AA97" s="210"/>
      <c r="AB97" s="210"/>
      <c r="AC97" s="210"/>
      <c r="AD97" s="210"/>
      <c r="AE97" s="210"/>
      <c r="AF97" s="210"/>
      <c r="AG97" s="210" t="s">
        <v>143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27"/>
      <c r="B98" s="228"/>
      <c r="C98" s="262" t="s">
        <v>561</v>
      </c>
      <c r="D98" s="232"/>
      <c r="E98" s="233">
        <v>6</v>
      </c>
      <c r="F98" s="230"/>
      <c r="G98" s="230"/>
      <c r="H98" s="230"/>
      <c r="I98" s="230"/>
      <c r="J98" s="230"/>
      <c r="K98" s="230"/>
      <c r="L98" s="230"/>
      <c r="M98" s="230"/>
      <c r="N98" s="229"/>
      <c r="O98" s="229"/>
      <c r="P98" s="229"/>
      <c r="Q98" s="229"/>
      <c r="R98" s="230"/>
      <c r="S98" s="230"/>
      <c r="T98" s="230"/>
      <c r="U98" s="230"/>
      <c r="V98" s="230"/>
      <c r="W98" s="230"/>
      <c r="X98" s="230"/>
      <c r="Y98" s="230"/>
      <c r="Z98" s="210"/>
      <c r="AA98" s="210"/>
      <c r="AB98" s="210"/>
      <c r="AC98" s="210"/>
      <c r="AD98" s="210"/>
      <c r="AE98" s="210"/>
      <c r="AF98" s="210"/>
      <c r="AG98" s="210" t="s">
        <v>243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43">
        <v>36</v>
      </c>
      <c r="B99" s="244" t="s">
        <v>562</v>
      </c>
      <c r="C99" s="260" t="s">
        <v>563</v>
      </c>
      <c r="D99" s="245" t="s">
        <v>146</v>
      </c>
      <c r="E99" s="246">
        <v>10</v>
      </c>
      <c r="F99" s="247"/>
      <c r="G99" s="248">
        <f>ROUND(E99*F99,2)</f>
        <v>0</v>
      </c>
      <c r="H99" s="231"/>
      <c r="I99" s="230">
        <f>ROUND(E99*H99,2)</f>
        <v>0</v>
      </c>
      <c r="J99" s="231"/>
      <c r="K99" s="230">
        <f>ROUND(E99*J99,2)</f>
        <v>0</v>
      </c>
      <c r="L99" s="230">
        <v>21</v>
      </c>
      <c r="M99" s="230">
        <f>G99*(1+L99/100)</f>
        <v>0</v>
      </c>
      <c r="N99" s="229">
        <v>0.43093999999999999</v>
      </c>
      <c r="O99" s="229">
        <f>ROUND(E99*N99,2)</f>
        <v>4.3099999999999996</v>
      </c>
      <c r="P99" s="229">
        <v>0</v>
      </c>
      <c r="Q99" s="229">
        <f>ROUND(E99*P99,2)</f>
        <v>0</v>
      </c>
      <c r="R99" s="230"/>
      <c r="S99" s="230" t="s">
        <v>140</v>
      </c>
      <c r="T99" s="230" t="s">
        <v>140</v>
      </c>
      <c r="U99" s="230">
        <v>3.82</v>
      </c>
      <c r="V99" s="230">
        <f>ROUND(E99*U99,2)</f>
        <v>38.200000000000003</v>
      </c>
      <c r="W99" s="230"/>
      <c r="X99" s="230" t="s">
        <v>141</v>
      </c>
      <c r="Y99" s="230" t="s">
        <v>142</v>
      </c>
      <c r="Z99" s="210"/>
      <c r="AA99" s="210"/>
      <c r="AB99" s="210"/>
      <c r="AC99" s="210"/>
      <c r="AD99" s="210"/>
      <c r="AE99" s="210"/>
      <c r="AF99" s="210"/>
      <c r="AG99" s="210" t="s">
        <v>143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2" x14ac:dyDescent="0.2">
      <c r="A100" s="227"/>
      <c r="B100" s="228"/>
      <c r="C100" s="262" t="s">
        <v>556</v>
      </c>
      <c r="D100" s="232"/>
      <c r="E100" s="233">
        <v>10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30"/>
      <c r="Z100" s="210"/>
      <c r="AA100" s="210"/>
      <c r="AB100" s="210"/>
      <c r="AC100" s="210"/>
      <c r="AD100" s="210"/>
      <c r="AE100" s="210"/>
      <c r="AF100" s="210"/>
      <c r="AG100" s="210" t="s">
        <v>243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3">
        <v>37</v>
      </c>
      <c r="B101" s="244" t="s">
        <v>564</v>
      </c>
      <c r="C101" s="260" t="s">
        <v>565</v>
      </c>
      <c r="D101" s="245" t="s">
        <v>146</v>
      </c>
      <c r="E101" s="246">
        <v>5</v>
      </c>
      <c r="F101" s="247"/>
      <c r="G101" s="248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9.4359999999999999E-2</v>
      </c>
      <c r="O101" s="229">
        <f>ROUND(E101*N101,2)</f>
        <v>0.47</v>
      </c>
      <c r="P101" s="229">
        <v>0</v>
      </c>
      <c r="Q101" s="229">
        <f>ROUND(E101*P101,2)</f>
        <v>0</v>
      </c>
      <c r="R101" s="230"/>
      <c r="S101" s="230" t="s">
        <v>140</v>
      </c>
      <c r="T101" s="230" t="s">
        <v>140</v>
      </c>
      <c r="U101" s="230">
        <v>1.69</v>
      </c>
      <c r="V101" s="230">
        <f>ROUND(E101*U101,2)</f>
        <v>8.4499999999999993</v>
      </c>
      <c r="W101" s="230"/>
      <c r="X101" s="230" t="s">
        <v>141</v>
      </c>
      <c r="Y101" s="230" t="s">
        <v>142</v>
      </c>
      <c r="Z101" s="210"/>
      <c r="AA101" s="210"/>
      <c r="AB101" s="210"/>
      <c r="AC101" s="210"/>
      <c r="AD101" s="210"/>
      <c r="AE101" s="210"/>
      <c r="AF101" s="210"/>
      <c r="AG101" s="210" t="s">
        <v>143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27"/>
      <c r="B102" s="228"/>
      <c r="C102" s="262" t="s">
        <v>80</v>
      </c>
      <c r="D102" s="232"/>
      <c r="E102" s="233">
        <v>5</v>
      </c>
      <c r="F102" s="230"/>
      <c r="G102" s="230"/>
      <c r="H102" s="230"/>
      <c r="I102" s="230"/>
      <c r="J102" s="230"/>
      <c r="K102" s="230"/>
      <c r="L102" s="230"/>
      <c r="M102" s="230"/>
      <c r="N102" s="229"/>
      <c r="O102" s="229"/>
      <c r="P102" s="229"/>
      <c r="Q102" s="229"/>
      <c r="R102" s="230"/>
      <c r="S102" s="230"/>
      <c r="T102" s="230"/>
      <c r="U102" s="230"/>
      <c r="V102" s="230"/>
      <c r="W102" s="230"/>
      <c r="X102" s="230"/>
      <c r="Y102" s="230"/>
      <c r="Z102" s="210"/>
      <c r="AA102" s="210"/>
      <c r="AB102" s="210"/>
      <c r="AC102" s="210"/>
      <c r="AD102" s="210"/>
      <c r="AE102" s="210"/>
      <c r="AF102" s="210"/>
      <c r="AG102" s="210" t="s">
        <v>243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43">
        <v>38</v>
      </c>
      <c r="B103" s="244" t="s">
        <v>566</v>
      </c>
      <c r="C103" s="260" t="s">
        <v>567</v>
      </c>
      <c r="D103" s="245" t="s">
        <v>146</v>
      </c>
      <c r="E103" s="246">
        <v>10</v>
      </c>
      <c r="F103" s="247"/>
      <c r="G103" s="248">
        <f>ROUND(E103*F103,2)</f>
        <v>0</v>
      </c>
      <c r="H103" s="231"/>
      <c r="I103" s="230">
        <f>ROUND(E103*H103,2)</f>
        <v>0</v>
      </c>
      <c r="J103" s="231"/>
      <c r="K103" s="230">
        <f>ROUND(E103*J103,2)</f>
        <v>0</v>
      </c>
      <c r="L103" s="230">
        <v>21</v>
      </c>
      <c r="M103" s="230">
        <f>G103*(1+L103/100)</f>
        <v>0</v>
      </c>
      <c r="N103" s="229">
        <v>7.0200000000000002E-3</v>
      </c>
      <c r="O103" s="229">
        <f>ROUND(E103*N103,2)</f>
        <v>7.0000000000000007E-2</v>
      </c>
      <c r="P103" s="229">
        <v>0</v>
      </c>
      <c r="Q103" s="229">
        <f>ROUND(E103*P103,2)</f>
        <v>0</v>
      </c>
      <c r="R103" s="230"/>
      <c r="S103" s="230" t="s">
        <v>140</v>
      </c>
      <c r="T103" s="230" t="s">
        <v>140</v>
      </c>
      <c r="U103" s="230">
        <v>0.92</v>
      </c>
      <c r="V103" s="230">
        <f>ROUND(E103*U103,2)</f>
        <v>9.1999999999999993</v>
      </c>
      <c r="W103" s="230"/>
      <c r="X103" s="230" t="s">
        <v>141</v>
      </c>
      <c r="Y103" s="230" t="s">
        <v>142</v>
      </c>
      <c r="Z103" s="210"/>
      <c r="AA103" s="210"/>
      <c r="AB103" s="210"/>
      <c r="AC103" s="210"/>
      <c r="AD103" s="210"/>
      <c r="AE103" s="210"/>
      <c r="AF103" s="210"/>
      <c r="AG103" s="210" t="s">
        <v>143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2" x14ac:dyDescent="0.2">
      <c r="A104" s="227"/>
      <c r="B104" s="228"/>
      <c r="C104" s="262" t="s">
        <v>556</v>
      </c>
      <c r="D104" s="232"/>
      <c r="E104" s="233">
        <v>10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30"/>
      <c r="Z104" s="210"/>
      <c r="AA104" s="210"/>
      <c r="AB104" s="210"/>
      <c r="AC104" s="210"/>
      <c r="AD104" s="210"/>
      <c r="AE104" s="210"/>
      <c r="AF104" s="210"/>
      <c r="AG104" s="210" t="s">
        <v>243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49">
        <v>39</v>
      </c>
      <c r="B105" s="250" t="s">
        <v>568</v>
      </c>
      <c r="C105" s="259" t="s">
        <v>569</v>
      </c>
      <c r="D105" s="251" t="s">
        <v>214</v>
      </c>
      <c r="E105" s="252">
        <v>1</v>
      </c>
      <c r="F105" s="253"/>
      <c r="G105" s="254">
        <f>ROUND(E105*F105,2)</f>
        <v>0</v>
      </c>
      <c r="H105" s="231"/>
      <c r="I105" s="230">
        <f>ROUND(E105*H105,2)</f>
        <v>0</v>
      </c>
      <c r="J105" s="231"/>
      <c r="K105" s="230">
        <f>ROUND(E105*J105,2)</f>
        <v>0</v>
      </c>
      <c r="L105" s="230">
        <v>21</v>
      </c>
      <c r="M105" s="230">
        <f>G105*(1+L105/100)</f>
        <v>0</v>
      </c>
      <c r="N105" s="229">
        <v>0</v>
      </c>
      <c r="O105" s="229">
        <f>ROUND(E105*N105,2)</f>
        <v>0</v>
      </c>
      <c r="P105" s="229">
        <v>0</v>
      </c>
      <c r="Q105" s="229">
        <f>ROUND(E105*P105,2)</f>
        <v>0</v>
      </c>
      <c r="R105" s="230"/>
      <c r="S105" s="230" t="s">
        <v>215</v>
      </c>
      <c r="T105" s="230" t="s">
        <v>216</v>
      </c>
      <c r="U105" s="230">
        <v>0</v>
      </c>
      <c r="V105" s="230">
        <f>ROUND(E105*U105,2)</f>
        <v>0</v>
      </c>
      <c r="W105" s="230"/>
      <c r="X105" s="230" t="s">
        <v>141</v>
      </c>
      <c r="Y105" s="230" t="s">
        <v>142</v>
      </c>
      <c r="Z105" s="210"/>
      <c r="AA105" s="210"/>
      <c r="AB105" s="210"/>
      <c r="AC105" s="210"/>
      <c r="AD105" s="210"/>
      <c r="AE105" s="210"/>
      <c r="AF105" s="210"/>
      <c r="AG105" s="210" t="s">
        <v>143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49">
        <v>40</v>
      </c>
      <c r="B106" s="250" t="s">
        <v>570</v>
      </c>
      <c r="C106" s="259" t="s">
        <v>571</v>
      </c>
      <c r="D106" s="251" t="s">
        <v>146</v>
      </c>
      <c r="E106" s="252">
        <v>5</v>
      </c>
      <c r="F106" s="253"/>
      <c r="G106" s="254">
        <f>ROUND(E106*F106,2)</f>
        <v>0</v>
      </c>
      <c r="H106" s="231"/>
      <c r="I106" s="230">
        <f>ROUND(E106*H106,2)</f>
        <v>0</v>
      </c>
      <c r="J106" s="231"/>
      <c r="K106" s="230">
        <f>ROUND(E106*J106,2)</f>
        <v>0</v>
      </c>
      <c r="L106" s="230">
        <v>21</v>
      </c>
      <c r="M106" s="230">
        <f>G106*(1+L106/100)</f>
        <v>0</v>
      </c>
      <c r="N106" s="229">
        <v>2.8999999999999998E-3</v>
      </c>
      <c r="O106" s="229">
        <f>ROUND(E106*N106,2)</f>
        <v>0.01</v>
      </c>
      <c r="P106" s="229">
        <v>0</v>
      </c>
      <c r="Q106" s="229">
        <f>ROUND(E106*P106,2)</f>
        <v>0</v>
      </c>
      <c r="R106" s="230" t="s">
        <v>201</v>
      </c>
      <c r="S106" s="230" t="s">
        <v>311</v>
      </c>
      <c r="T106" s="230" t="s">
        <v>311</v>
      </c>
      <c r="U106" s="230">
        <v>0</v>
      </c>
      <c r="V106" s="230">
        <f>ROUND(E106*U106,2)</f>
        <v>0</v>
      </c>
      <c r="W106" s="230"/>
      <c r="X106" s="230" t="s">
        <v>202</v>
      </c>
      <c r="Y106" s="230" t="s">
        <v>142</v>
      </c>
      <c r="Z106" s="210"/>
      <c r="AA106" s="210"/>
      <c r="AB106" s="210"/>
      <c r="AC106" s="210"/>
      <c r="AD106" s="210"/>
      <c r="AE106" s="210"/>
      <c r="AF106" s="210"/>
      <c r="AG106" s="210" t="s">
        <v>203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43">
        <v>41</v>
      </c>
      <c r="B107" s="244" t="s">
        <v>572</v>
      </c>
      <c r="C107" s="260" t="s">
        <v>573</v>
      </c>
      <c r="D107" s="245" t="s">
        <v>146</v>
      </c>
      <c r="E107" s="246">
        <v>5</v>
      </c>
      <c r="F107" s="247"/>
      <c r="G107" s="248">
        <f>ROUND(E107*F107,2)</f>
        <v>0</v>
      </c>
      <c r="H107" s="231"/>
      <c r="I107" s="230">
        <f>ROUND(E107*H107,2)</f>
        <v>0</v>
      </c>
      <c r="J107" s="231"/>
      <c r="K107" s="230">
        <f>ROUND(E107*J107,2)</f>
        <v>0</v>
      </c>
      <c r="L107" s="230">
        <v>21</v>
      </c>
      <c r="M107" s="230">
        <f>G107*(1+L107/100)</f>
        <v>0</v>
      </c>
      <c r="N107" s="229">
        <v>8.6999999999999994E-3</v>
      </c>
      <c r="O107" s="229">
        <f>ROUND(E107*N107,2)</f>
        <v>0.04</v>
      </c>
      <c r="P107" s="229">
        <v>0</v>
      </c>
      <c r="Q107" s="229">
        <f>ROUND(E107*P107,2)</f>
        <v>0</v>
      </c>
      <c r="R107" s="230" t="s">
        <v>201</v>
      </c>
      <c r="S107" s="230" t="s">
        <v>311</v>
      </c>
      <c r="T107" s="230" t="s">
        <v>311</v>
      </c>
      <c r="U107" s="230">
        <v>0</v>
      </c>
      <c r="V107" s="230">
        <f>ROUND(E107*U107,2)</f>
        <v>0</v>
      </c>
      <c r="W107" s="230"/>
      <c r="X107" s="230" t="s">
        <v>202</v>
      </c>
      <c r="Y107" s="230" t="s">
        <v>142</v>
      </c>
      <c r="Z107" s="210"/>
      <c r="AA107" s="210"/>
      <c r="AB107" s="210"/>
      <c r="AC107" s="210"/>
      <c r="AD107" s="210"/>
      <c r="AE107" s="210"/>
      <c r="AF107" s="210"/>
      <c r="AG107" s="210" t="s">
        <v>203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27"/>
      <c r="B108" s="228"/>
      <c r="C108" s="262" t="s">
        <v>80</v>
      </c>
      <c r="D108" s="232"/>
      <c r="E108" s="233">
        <v>5</v>
      </c>
      <c r="F108" s="230"/>
      <c r="G108" s="230"/>
      <c r="H108" s="230"/>
      <c r="I108" s="230"/>
      <c r="J108" s="230"/>
      <c r="K108" s="230"/>
      <c r="L108" s="230"/>
      <c r="M108" s="230"/>
      <c r="N108" s="229"/>
      <c r="O108" s="229"/>
      <c r="P108" s="229"/>
      <c r="Q108" s="229"/>
      <c r="R108" s="230"/>
      <c r="S108" s="230"/>
      <c r="T108" s="230"/>
      <c r="U108" s="230"/>
      <c r="V108" s="230"/>
      <c r="W108" s="230"/>
      <c r="X108" s="230"/>
      <c r="Y108" s="230"/>
      <c r="Z108" s="210"/>
      <c r="AA108" s="210"/>
      <c r="AB108" s="210"/>
      <c r="AC108" s="210"/>
      <c r="AD108" s="210"/>
      <c r="AE108" s="210"/>
      <c r="AF108" s="210"/>
      <c r="AG108" s="210" t="s">
        <v>243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43">
        <v>42</v>
      </c>
      <c r="B109" s="244" t="s">
        <v>574</v>
      </c>
      <c r="C109" s="260" t="s">
        <v>575</v>
      </c>
      <c r="D109" s="245" t="s">
        <v>146</v>
      </c>
      <c r="E109" s="246">
        <v>7</v>
      </c>
      <c r="F109" s="247"/>
      <c r="G109" s="248">
        <f>ROUND(E109*F109,2)</f>
        <v>0</v>
      </c>
      <c r="H109" s="231"/>
      <c r="I109" s="230">
        <f>ROUND(E109*H109,2)</f>
        <v>0</v>
      </c>
      <c r="J109" s="231"/>
      <c r="K109" s="230">
        <f>ROUND(E109*J109,2)</f>
        <v>0</v>
      </c>
      <c r="L109" s="230">
        <v>21</v>
      </c>
      <c r="M109" s="230">
        <f>G109*(1+L109/100)</f>
        <v>0</v>
      </c>
      <c r="N109" s="229">
        <v>1.14E-2</v>
      </c>
      <c r="O109" s="229">
        <f>ROUND(E109*N109,2)</f>
        <v>0.08</v>
      </c>
      <c r="P109" s="229">
        <v>0</v>
      </c>
      <c r="Q109" s="229">
        <f>ROUND(E109*P109,2)</f>
        <v>0</v>
      </c>
      <c r="R109" s="230" t="s">
        <v>201</v>
      </c>
      <c r="S109" s="230" t="s">
        <v>311</v>
      </c>
      <c r="T109" s="230" t="s">
        <v>311</v>
      </c>
      <c r="U109" s="230">
        <v>0</v>
      </c>
      <c r="V109" s="230">
        <f>ROUND(E109*U109,2)</f>
        <v>0</v>
      </c>
      <c r="W109" s="230"/>
      <c r="X109" s="230" t="s">
        <v>202</v>
      </c>
      <c r="Y109" s="230" t="s">
        <v>142</v>
      </c>
      <c r="Z109" s="210"/>
      <c r="AA109" s="210"/>
      <c r="AB109" s="210"/>
      <c r="AC109" s="210"/>
      <c r="AD109" s="210"/>
      <c r="AE109" s="210"/>
      <c r="AF109" s="210"/>
      <c r="AG109" s="210" t="s">
        <v>203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2" x14ac:dyDescent="0.2">
      <c r="A110" s="227"/>
      <c r="B110" s="228"/>
      <c r="C110" s="262" t="s">
        <v>576</v>
      </c>
      <c r="D110" s="232"/>
      <c r="E110" s="233">
        <v>7</v>
      </c>
      <c r="F110" s="230"/>
      <c r="G110" s="230"/>
      <c r="H110" s="230"/>
      <c r="I110" s="230"/>
      <c r="J110" s="230"/>
      <c r="K110" s="230"/>
      <c r="L110" s="230"/>
      <c r="M110" s="230"/>
      <c r="N110" s="229"/>
      <c r="O110" s="229"/>
      <c r="P110" s="229"/>
      <c r="Q110" s="229"/>
      <c r="R110" s="230"/>
      <c r="S110" s="230"/>
      <c r="T110" s="230"/>
      <c r="U110" s="230"/>
      <c r="V110" s="230"/>
      <c r="W110" s="230"/>
      <c r="X110" s="230"/>
      <c r="Y110" s="230"/>
      <c r="Z110" s="210"/>
      <c r="AA110" s="210"/>
      <c r="AB110" s="210"/>
      <c r="AC110" s="210"/>
      <c r="AD110" s="210"/>
      <c r="AE110" s="210"/>
      <c r="AF110" s="210"/>
      <c r="AG110" s="210" t="s">
        <v>243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43">
        <v>43</v>
      </c>
      <c r="B111" s="244" t="s">
        <v>577</v>
      </c>
      <c r="C111" s="260" t="s">
        <v>578</v>
      </c>
      <c r="D111" s="245" t="s">
        <v>146</v>
      </c>
      <c r="E111" s="246">
        <v>8</v>
      </c>
      <c r="F111" s="247"/>
      <c r="G111" s="248">
        <f>ROUND(E111*F111,2)</f>
        <v>0</v>
      </c>
      <c r="H111" s="231"/>
      <c r="I111" s="230">
        <f>ROUND(E111*H111,2)</f>
        <v>0</v>
      </c>
      <c r="J111" s="231"/>
      <c r="K111" s="230">
        <f>ROUND(E111*J111,2)</f>
        <v>0</v>
      </c>
      <c r="L111" s="230">
        <v>21</v>
      </c>
      <c r="M111" s="230">
        <f>G111*(1+L111/100)</f>
        <v>0</v>
      </c>
      <c r="N111" s="229">
        <v>3.4200000000000001E-2</v>
      </c>
      <c r="O111" s="229">
        <f>ROUND(E111*N111,2)</f>
        <v>0.27</v>
      </c>
      <c r="P111" s="229">
        <v>0</v>
      </c>
      <c r="Q111" s="229">
        <f>ROUND(E111*P111,2)</f>
        <v>0</v>
      </c>
      <c r="R111" s="230" t="s">
        <v>201</v>
      </c>
      <c r="S111" s="230" t="s">
        <v>311</v>
      </c>
      <c r="T111" s="230" t="s">
        <v>311</v>
      </c>
      <c r="U111" s="230">
        <v>0</v>
      </c>
      <c r="V111" s="230">
        <f>ROUND(E111*U111,2)</f>
        <v>0</v>
      </c>
      <c r="W111" s="230"/>
      <c r="X111" s="230" t="s">
        <v>202</v>
      </c>
      <c r="Y111" s="230" t="s">
        <v>142</v>
      </c>
      <c r="Z111" s="210"/>
      <c r="AA111" s="210"/>
      <c r="AB111" s="210"/>
      <c r="AC111" s="210"/>
      <c r="AD111" s="210"/>
      <c r="AE111" s="210"/>
      <c r="AF111" s="210"/>
      <c r="AG111" s="210" t="s">
        <v>203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2" x14ac:dyDescent="0.2">
      <c r="A112" s="227"/>
      <c r="B112" s="228"/>
      <c r="C112" s="262" t="s">
        <v>82</v>
      </c>
      <c r="D112" s="232"/>
      <c r="E112" s="233">
        <v>8</v>
      </c>
      <c r="F112" s="230"/>
      <c r="G112" s="230"/>
      <c r="H112" s="230"/>
      <c r="I112" s="230"/>
      <c r="J112" s="230"/>
      <c r="K112" s="230"/>
      <c r="L112" s="230"/>
      <c r="M112" s="230"/>
      <c r="N112" s="229"/>
      <c r="O112" s="229"/>
      <c r="P112" s="229"/>
      <c r="Q112" s="229"/>
      <c r="R112" s="230"/>
      <c r="S112" s="230"/>
      <c r="T112" s="230"/>
      <c r="U112" s="230"/>
      <c r="V112" s="230"/>
      <c r="W112" s="230"/>
      <c r="X112" s="230"/>
      <c r="Y112" s="230"/>
      <c r="Z112" s="210"/>
      <c r="AA112" s="210"/>
      <c r="AB112" s="210"/>
      <c r="AC112" s="210"/>
      <c r="AD112" s="210"/>
      <c r="AE112" s="210"/>
      <c r="AF112" s="210"/>
      <c r="AG112" s="210" t="s">
        <v>243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43">
        <v>44</v>
      </c>
      <c r="B113" s="244" t="s">
        <v>579</v>
      </c>
      <c r="C113" s="260" t="s">
        <v>580</v>
      </c>
      <c r="D113" s="245" t="s">
        <v>146</v>
      </c>
      <c r="E113" s="246">
        <v>38</v>
      </c>
      <c r="F113" s="247"/>
      <c r="G113" s="248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6.8400000000000002E-2</v>
      </c>
      <c r="O113" s="229">
        <f>ROUND(E113*N113,2)</f>
        <v>2.6</v>
      </c>
      <c r="P113" s="229">
        <v>0</v>
      </c>
      <c r="Q113" s="229">
        <f>ROUND(E113*P113,2)</f>
        <v>0</v>
      </c>
      <c r="R113" s="230" t="s">
        <v>201</v>
      </c>
      <c r="S113" s="230" t="s">
        <v>311</v>
      </c>
      <c r="T113" s="230" t="s">
        <v>311</v>
      </c>
      <c r="U113" s="230">
        <v>0</v>
      </c>
      <c r="V113" s="230">
        <f>ROUND(E113*U113,2)</f>
        <v>0</v>
      </c>
      <c r="W113" s="230"/>
      <c r="X113" s="230" t="s">
        <v>202</v>
      </c>
      <c r="Y113" s="230" t="s">
        <v>142</v>
      </c>
      <c r="Z113" s="210"/>
      <c r="AA113" s="210"/>
      <c r="AB113" s="210"/>
      <c r="AC113" s="210"/>
      <c r="AD113" s="210"/>
      <c r="AE113" s="210"/>
      <c r="AF113" s="210"/>
      <c r="AG113" s="210" t="s">
        <v>203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27"/>
      <c r="B114" s="228"/>
      <c r="C114" s="262" t="s">
        <v>581</v>
      </c>
      <c r="D114" s="232"/>
      <c r="E114" s="233">
        <v>38</v>
      </c>
      <c r="F114" s="230"/>
      <c r="G114" s="230"/>
      <c r="H114" s="230"/>
      <c r="I114" s="230"/>
      <c r="J114" s="230"/>
      <c r="K114" s="230"/>
      <c r="L114" s="230"/>
      <c r="M114" s="230"/>
      <c r="N114" s="229"/>
      <c r="O114" s="229"/>
      <c r="P114" s="229"/>
      <c r="Q114" s="229"/>
      <c r="R114" s="230"/>
      <c r="S114" s="230"/>
      <c r="T114" s="230"/>
      <c r="U114" s="230"/>
      <c r="V114" s="230"/>
      <c r="W114" s="230"/>
      <c r="X114" s="230"/>
      <c r="Y114" s="230"/>
      <c r="Z114" s="210"/>
      <c r="AA114" s="210"/>
      <c r="AB114" s="210"/>
      <c r="AC114" s="210"/>
      <c r="AD114" s="210"/>
      <c r="AE114" s="210"/>
      <c r="AF114" s="210"/>
      <c r="AG114" s="210" t="s">
        <v>243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49">
        <v>45</v>
      </c>
      <c r="B115" s="250" t="s">
        <v>582</v>
      </c>
      <c r="C115" s="259" t="s">
        <v>583</v>
      </c>
      <c r="D115" s="251" t="s">
        <v>146</v>
      </c>
      <c r="E115" s="252">
        <v>5</v>
      </c>
      <c r="F115" s="253"/>
      <c r="G115" s="254">
        <f>ROUND(E115*F115,2)</f>
        <v>0</v>
      </c>
      <c r="H115" s="231"/>
      <c r="I115" s="230">
        <f>ROUND(E115*H115,2)</f>
        <v>0</v>
      </c>
      <c r="J115" s="231"/>
      <c r="K115" s="230">
        <f>ROUND(E115*J115,2)</f>
        <v>0</v>
      </c>
      <c r="L115" s="230">
        <v>21</v>
      </c>
      <c r="M115" s="230">
        <f>G115*(1+L115/100)</f>
        <v>0</v>
      </c>
      <c r="N115" s="229">
        <v>0</v>
      </c>
      <c r="O115" s="229">
        <f>ROUND(E115*N115,2)</f>
        <v>0</v>
      </c>
      <c r="P115" s="229">
        <v>0</v>
      </c>
      <c r="Q115" s="229">
        <f>ROUND(E115*P115,2)</f>
        <v>0</v>
      </c>
      <c r="R115" s="230" t="s">
        <v>201</v>
      </c>
      <c r="S115" s="230" t="s">
        <v>140</v>
      </c>
      <c r="T115" s="230" t="s">
        <v>140</v>
      </c>
      <c r="U115" s="230">
        <v>0</v>
      </c>
      <c r="V115" s="230">
        <f>ROUND(E115*U115,2)</f>
        <v>0</v>
      </c>
      <c r="W115" s="230"/>
      <c r="X115" s="230" t="s">
        <v>202</v>
      </c>
      <c r="Y115" s="230" t="s">
        <v>142</v>
      </c>
      <c r="Z115" s="210"/>
      <c r="AA115" s="210"/>
      <c r="AB115" s="210"/>
      <c r="AC115" s="210"/>
      <c r="AD115" s="210"/>
      <c r="AE115" s="210"/>
      <c r="AF115" s="210"/>
      <c r="AG115" s="210" t="s">
        <v>203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">
      <c r="A116" s="249">
        <v>46</v>
      </c>
      <c r="B116" s="250" t="s">
        <v>584</v>
      </c>
      <c r="C116" s="259" t="s">
        <v>585</v>
      </c>
      <c r="D116" s="251" t="s">
        <v>146</v>
      </c>
      <c r="E116" s="252">
        <v>5</v>
      </c>
      <c r="F116" s="253"/>
      <c r="G116" s="254">
        <f>ROUND(E116*F116,2)</f>
        <v>0</v>
      </c>
      <c r="H116" s="231"/>
      <c r="I116" s="230">
        <f>ROUND(E116*H116,2)</f>
        <v>0</v>
      </c>
      <c r="J116" s="231"/>
      <c r="K116" s="230">
        <f>ROUND(E116*J116,2)</f>
        <v>0</v>
      </c>
      <c r="L116" s="230">
        <v>21</v>
      </c>
      <c r="M116" s="230">
        <f>G116*(1+L116/100)</f>
        <v>0</v>
      </c>
      <c r="N116" s="229">
        <v>0</v>
      </c>
      <c r="O116" s="229">
        <f>ROUND(E116*N116,2)</f>
        <v>0</v>
      </c>
      <c r="P116" s="229">
        <v>0</v>
      </c>
      <c r="Q116" s="229">
        <f>ROUND(E116*P116,2)</f>
        <v>0</v>
      </c>
      <c r="R116" s="230" t="s">
        <v>201</v>
      </c>
      <c r="S116" s="230" t="s">
        <v>140</v>
      </c>
      <c r="T116" s="230" t="s">
        <v>140</v>
      </c>
      <c r="U116" s="230">
        <v>0</v>
      </c>
      <c r="V116" s="230">
        <f>ROUND(E116*U116,2)</f>
        <v>0</v>
      </c>
      <c r="W116" s="230"/>
      <c r="X116" s="230" t="s">
        <v>202</v>
      </c>
      <c r="Y116" s="230" t="s">
        <v>142</v>
      </c>
      <c r="Z116" s="210"/>
      <c r="AA116" s="210"/>
      <c r="AB116" s="210"/>
      <c r="AC116" s="210"/>
      <c r="AD116" s="210"/>
      <c r="AE116" s="210"/>
      <c r="AF116" s="210"/>
      <c r="AG116" s="210" t="s">
        <v>203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49">
        <v>47</v>
      </c>
      <c r="B117" s="250" t="s">
        <v>586</v>
      </c>
      <c r="C117" s="259" t="s">
        <v>587</v>
      </c>
      <c r="D117" s="251" t="s">
        <v>146</v>
      </c>
      <c r="E117" s="252">
        <v>5</v>
      </c>
      <c r="F117" s="253"/>
      <c r="G117" s="254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8.8000000000000005E-3</v>
      </c>
      <c r="O117" s="229">
        <f>ROUND(E117*N117,2)</f>
        <v>0.04</v>
      </c>
      <c r="P117" s="229">
        <v>0</v>
      </c>
      <c r="Q117" s="229">
        <f>ROUND(E117*P117,2)</f>
        <v>0</v>
      </c>
      <c r="R117" s="230" t="s">
        <v>201</v>
      </c>
      <c r="S117" s="230" t="s">
        <v>140</v>
      </c>
      <c r="T117" s="230" t="s">
        <v>140</v>
      </c>
      <c r="U117" s="230">
        <v>0</v>
      </c>
      <c r="V117" s="230">
        <f>ROUND(E117*U117,2)</f>
        <v>0</v>
      </c>
      <c r="W117" s="230"/>
      <c r="X117" s="230" t="s">
        <v>202</v>
      </c>
      <c r="Y117" s="230" t="s">
        <v>142</v>
      </c>
      <c r="Z117" s="210"/>
      <c r="AA117" s="210"/>
      <c r="AB117" s="210"/>
      <c r="AC117" s="210"/>
      <c r="AD117" s="210"/>
      <c r="AE117" s="210"/>
      <c r="AF117" s="210"/>
      <c r="AG117" s="210" t="s">
        <v>203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43">
        <v>48</v>
      </c>
      <c r="B118" s="244" t="s">
        <v>588</v>
      </c>
      <c r="C118" s="260" t="s">
        <v>589</v>
      </c>
      <c r="D118" s="245" t="s">
        <v>146</v>
      </c>
      <c r="E118" s="246">
        <v>10</v>
      </c>
      <c r="F118" s="247"/>
      <c r="G118" s="248">
        <f>ROUND(E118*F118,2)</f>
        <v>0</v>
      </c>
      <c r="H118" s="231"/>
      <c r="I118" s="230">
        <f>ROUND(E118*H118,2)</f>
        <v>0</v>
      </c>
      <c r="J118" s="231"/>
      <c r="K118" s="230">
        <f>ROUND(E118*J118,2)</f>
        <v>0</v>
      </c>
      <c r="L118" s="230">
        <v>21</v>
      </c>
      <c r="M118" s="230">
        <f>G118*(1+L118/100)</f>
        <v>0</v>
      </c>
      <c r="N118" s="229">
        <v>0.158</v>
      </c>
      <c r="O118" s="229">
        <f>ROUND(E118*N118,2)</f>
        <v>1.58</v>
      </c>
      <c r="P118" s="229">
        <v>0</v>
      </c>
      <c r="Q118" s="229">
        <f>ROUND(E118*P118,2)</f>
        <v>0</v>
      </c>
      <c r="R118" s="230" t="s">
        <v>201</v>
      </c>
      <c r="S118" s="230" t="s">
        <v>590</v>
      </c>
      <c r="T118" s="230" t="s">
        <v>590</v>
      </c>
      <c r="U118" s="230">
        <v>0</v>
      </c>
      <c r="V118" s="230">
        <f>ROUND(E118*U118,2)</f>
        <v>0</v>
      </c>
      <c r="W118" s="230"/>
      <c r="X118" s="230" t="s">
        <v>202</v>
      </c>
      <c r="Y118" s="230" t="s">
        <v>142</v>
      </c>
      <c r="Z118" s="210"/>
      <c r="AA118" s="210"/>
      <c r="AB118" s="210"/>
      <c r="AC118" s="210"/>
      <c r="AD118" s="210"/>
      <c r="AE118" s="210"/>
      <c r="AF118" s="210"/>
      <c r="AG118" s="210" t="s">
        <v>203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27"/>
      <c r="B119" s="228"/>
      <c r="C119" s="262" t="s">
        <v>556</v>
      </c>
      <c r="D119" s="232"/>
      <c r="E119" s="233">
        <v>10</v>
      </c>
      <c r="F119" s="230"/>
      <c r="G119" s="230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30"/>
      <c r="Z119" s="210"/>
      <c r="AA119" s="210"/>
      <c r="AB119" s="210"/>
      <c r="AC119" s="210"/>
      <c r="AD119" s="210"/>
      <c r="AE119" s="210"/>
      <c r="AF119" s="210"/>
      <c r="AG119" s="210" t="s">
        <v>243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49">
        <v>49</v>
      </c>
      <c r="B120" s="250" t="s">
        <v>591</v>
      </c>
      <c r="C120" s="259" t="s">
        <v>592</v>
      </c>
      <c r="D120" s="251" t="s">
        <v>146</v>
      </c>
      <c r="E120" s="252">
        <v>6</v>
      </c>
      <c r="F120" s="253"/>
      <c r="G120" s="254">
        <f>ROUND(E120*F120,2)</f>
        <v>0</v>
      </c>
      <c r="H120" s="231"/>
      <c r="I120" s="230">
        <f>ROUND(E120*H120,2)</f>
        <v>0</v>
      </c>
      <c r="J120" s="231"/>
      <c r="K120" s="230">
        <f>ROUND(E120*J120,2)</f>
        <v>0</v>
      </c>
      <c r="L120" s="230">
        <v>21</v>
      </c>
      <c r="M120" s="230">
        <f>G120*(1+L120/100)</f>
        <v>0</v>
      </c>
      <c r="N120" s="229">
        <v>8.5000000000000006E-3</v>
      </c>
      <c r="O120" s="229">
        <f>ROUND(E120*N120,2)</f>
        <v>0.05</v>
      </c>
      <c r="P120" s="229">
        <v>0</v>
      </c>
      <c r="Q120" s="229">
        <f>ROUND(E120*P120,2)</f>
        <v>0</v>
      </c>
      <c r="R120" s="230" t="s">
        <v>201</v>
      </c>
      <c r="S120" s="230" t="s">
        <v>140</v>
      </c>
      <c r="T120" s="230" t="s">
        <v>140</v>
      </c>
      <c r="U120" s="230">
        <v>0</v>
      </c>
      <c r="V120" s="230">
        <f>ROUND(E120*U120,2)</f>
        <v>0</v>
      </c>
      <c r="W120" s="230"/>
      <c r="X120" s="230" t="s">
        <v>202</v>
      </c>
      <c r="Y120" s="230" t="s">
        <v>142</v>
      </c>
      <c r="Z120" s="210"/>
      <c r="AA120" s="210"/>
      <c r="AB120" s="210"/>
      <c r="AC120" s="210"/>
      <c r="AD120" s="210"/>
      <c r="AE120" s="210"/>
      <c r="AF120" s="210"/>
      <c r="AG120" s="210" t="s">
        <v>203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ht="33.75" outlineLevel="1" x14ac:dyDescent="0.2">
      <c r="A121" s="249">
        <v>50</v>
      </c>
      <c r="B121" s="250" t="s">
        <v>593</v>
      </c>
      <c r="C121" s="259" t="s">
        <v>594</v>
      </c>
      <c r="D121" s="251" t="s">
        <v>146</v>
      </c>
      <c r="E121" s="252">
        <v>6</v>
      </c>
      <c r="F121" s="253"/>
      <c r="G121" s="254">
        <f>ROUND(E121*F121,2)</f>
        <v>0</v>
      </c>
      <c r="H121" s="231"/>
      <c r="I121" s="230">
        <f>ROUND(E121*H121,2)</f>
        <v>0</v>
      </c>
      <c r="J121" s="231"/>
      <c r="K121" s="230">
        <f>ROUND(E121*J121,2)</f>
        <v>0</v>
      </c>
      <c r="L121" s="230">
        <v>21</v>
      </c>
      <c r="M121" s="230">
        <f>G121*(1+L121/100)</f>
        <v>0</v>
      </c>
      <c r="N121" s="229">
        <v>0.45</v>
      </c>
      <c r="O121" s="229">
        <f>ROUND(E121*N121,2)</f>
        <v>2.7</v>
      </c>
      <c r="P121" s="229">
        <v>0</v>
      </c>
      <c r="Q121" s="229">
        <f>ROUND(E121*P121,2)</f>
        <v>0</v>
      </c>
      <c r="R121" s="230" t="s">
        <v>201</v>
      </c>
      <c r="S121" s="230" t="s">
        <v>209</v>
      </c>
      <c r="T121" s="230" t="s">
        <v>209</v>
      </c>
      <c r="U121" s="230">
        <v>0</v>
      </c>
      <c r="V121" s="230">
        <f>ROUND(E121*U121,2)</f>
        <v>0</v>
      </c>
      <c r="W121" s="230"/>
      <c r="X121" s="230" t="s">
        <v>202</v>
      </c>
      <c r="Y121" s="230" t="s">
        <v>142</v>
      </c>
      <c r="Z121" s="210"/>
      <c r="AA121" s="210"/>
      <c r="AB121" s="210"/>
      <c r="AC121" s="210"/>
      <c r="AD121" s="210"/>
      <c r="AE121" s="210"/>
      <c r="AF121" s="210"/>
      <c r="AG121" s="210" t="s">
        <v>203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49">
        <v>51</v>
      </c>
      <c r="B122" s="250" t="s">
        <v>595</v>
      </c>
      <c r="C122" s="259" t="s">
        <v>596</v>
      </c>
      <c r="D122" s="251" t="s">
        <v>146</v>
      </c>
      <c r="E122" s="252">
        <v>5</v>
      </c>
      <c r="F122" s="253"/>
      <c r="G122" s="254">
        <f>ROUND(E122*F122,2)</f>
        <v>0</v>
      </c>
      <c r="H122" s="231"/>
      <c r="I122" s="230">
        <f>ROUND(E122*H122,2)</f>
        <v>0</v>
      </c>
      <c r="J122" s="231"/>
      <c r="K122" s="230">
        <f>ROUND(E122*J122,2)</f>
        <v>0</v>
      </c>
      <c r="L122" s="230">
        <v>21</v>
      </c>
      <c r="M122" s="230">
        <f>G122*(1+L122/100)</f>
        <v>0</v>
      </c>
      <c r="N122" s="229">
        <v>5.0999999999999997E-2</v>
      </c>
      <c r="O122" s="229">
        <f>ROUND(E122*N122,2)</f>
        <v>0.26</v>
      </c>
      <c r="P122" s="229">
        <v>0</v>
      </c>
      <c r="Q122" s="229">
        <f>ROUND(E122*P122,2)</f>
        <v>0</v>
      </c>
      <c r="R122" s="230" t="s">
        <v>201</v>
      </c>
      <c r="S122" s="230" t="s">
        <v>365</v>
      </c>
      <c r="T122" s="230" t="s">
        <v>365</v>
      </c>
      <c r="U122" s="230">
        <v>0</v>
      </c>
      <c r="V122" s="230">
        <f>ROUND(E122*U122,2)</f>
        <v>0</v>
      </c>
      <c r="W122" s="230"/>
      <c r="X122" s="230" t="s">
        <v>202</v>
      </c>
      <c r="Y122" s="230" t="s">
        <v>142</v>
      </c>
      <c r="Z122" s="210"/>
      <c r="AA122" s="210"/>
      <c r="AB122" s="210"/>
      <c r="AC122" s="210"/>
      <c r="AD122" s="210"/>
      <c r="AE122" s="210"/>
      <c r="AF122" s="210"/>
      <c r="AG122" s="210" t="s">
        <v>203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x14ac:dyDescent="0.2">
      <c r="A123" s="236" t="s">
        <v>135</v>
      </c>
      <c r="B123" s="237" t="s">
        <v>86</v>
      </c>
      <c r="C123" s="258" t="s">
        <v>87</v>
      </c>
      <c r="D123" s="238"/>
      <c r="E123" s="239"/>
      <c r="F123" s="240"/>
      <c r="G123" s="241">
        <f>SUMIF(AG124:AG124,"&lt;&gt;NOR",G124:G124)</f>
        <v>0</v>
      </c>
      <c r="H123" s="235"/>
      <c r="I123" s="235">
        <f>SUM(I124:I124)</f>
        <v>0</v>
      </c>
      <c r="J123" s="235"/>
      <c r="K123" s="235">
        <f>SUM(K124:K124)</f>
        <v>0</v>
      </c>
      <c r="L123" s="235"/>
      <c r="M123" s="235">
        <f>SUM(M124:M124)</f>
        <v>0</v>
      </c>
      <c r="N123" s="234"/>
      <c r="O123" s="234">
        <f>SUM(O124:O124)</f>
        <v>0</v>
      </c>
      <c r="P123" s="234"/>
      <c r="Q123" s="234">
        <f>SUM(Q124:Q124)</f>
        <v>0</v>
      </c>
      <c r="R123" s="235"/>
      <c r="S123" s="235"/>
      <c r="T123" s="235"/>
      <c r="U123" s="235"/>
      <c r="V123" s="235">
        <f>SUM(V124:V124)</f>
        <v>0.24</v>
      </c>
      <c r="W123" s="235"/>
      <c r="X123" s="235"/>
      <c r="Y123" s="235"/>
      <c r="AG123" t="s">
        <v>136</v>
      </c>
    </row>
    <row r="124" spans="1:60" ht="22.5" outlineLevel="1" x14ac:dyDescent="0.2">
      <c r="A124" s="249">
        <v>52</v>
      </c>
      <c r="B124" s="250" t="s">
        <v>597</v>
      </c>
      <c r="C124" s="259" t="s">
        <v>598</v>
      </c>
      <c r="D124" s="251" t="s">
        <v>161</v>
      </c>
      <c r="E124" s="252">
        <v>15</v>
      </c>
      <c r="F124" s="253"/>
      <c r="G124" s="254">
        <f>ROUND(E124*F124,2)</f>
        <v>0</v>
      </c>
      <c r="H124" s="231"/>
      <c r="I124" s="230">
        <f>ROUND(E124*H124,2)</f>
        <v>0</v>
      </c>
      <c r="J124" s="231"/>
      <c r="K124" s="230">
        <f>ROUND(E124*J124,2)</f>
        <v>0</v>
      </c>
      <c r="L124" s="230">
        <v>21</v>
      </c>
      <c r="M124" s="230">
        <f>G124*(1+L124/100)</f>
        <v>0</v>
      </c>
      <c r="N124" s="229">
        <v>0</v>
      </c>
      <c r="O124" s="229">
        <f>ROUND(E124*N124,2)</f>
        <v>0</v>
      </c>
      <c r="P124" s="229">
        <v>0</v>
      </c>
      <c r="Q124" s="229">
        <f>ROUND(E124*P124,2)</f>
        <v>0</v>
      </c>
      <c r="R124" s="230"/>
      <c r="S124" s="230" t="s">
        <v>140</v>
      </c>
      <c r="T124" s="230" t="s">
        <v>140</v>
      </c>
      <c r="U124" s="230">
        <v>1.6E-2</v>
      </c>
      <c r="V124" s="230">
        <f>ROUND(E124*U124,2)</f>
        <v>0.24</v>
      </c>
      <c r="W124" s="230"/>
      <c r="X124" s="230" t="s">
        <v>141</v>
      </c>
      <c r="Y124" s="230" t="s">
        <v>142</v>
      </c>
      <c r="Z124" s="210"/>
      <c r="AA124" s="210"/>
      <c r="AB124" s="210"/>
      <c r="AC124" s="210"/>
      <c r="AD124" s="210"/>
      <c r="AE124" s="210"/>
      <c r="AF124" s="210"/>
      <c r="AG124" s="210" t="s">
        <v>143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x14ac:dyDescent="0.2">
      <c r="A125" s="236" t="s">
        <v>135</v>
      </c>
      <c r="B125" s="237" t="s">
        <v>90</v>
      </c>
      <c r="C125" s="258" t="s">
        <v>91</v>
      </c>
      <c r="D125" s="238"/>
      <c r="E125" s="239"/>
      <c r="F125" s="240"/>
      <c r="G125" s="241">
        <f>SUMIF(AG126:AG127,"&lt;&gt;NOR",G126:G127)</f>
        <v>0</v>
      </c>
      <c r="H125" s="235"/>
      <c r="I125" s="235">
        <f>SUM(I126:I127)</f>
        <v>0</v>
      </c>
      <c r="J125" s="235"/>
      <c r="K125" s="235">
        <f>SUM(K126:K127)</f>
        <v>0</v>
      </c>
      <c r="L125" s="235"/>
      <c r="M125" s="235">
        <f>SUM(M126:M127)</f>
        <v>0</v>
      </c>
      <c r="N125" s="234"/>
      <c r="O125" s="234">
        <f>SUM(O126:O127)</f>
        <v>0</v>
      </c>
      <c r="P125" s="234"/>
      <c r="Q125" s="234">
        <f>SUM(Q126:Q127)</f>
        <v>0</v>
      </c>
      <c r="R125" s="235"/>
      <c r="S125" s="235"/>
      <c r="T125" s="235"/>
      <c r="U125" s="235"/>
      <c r="V125" s="235">
        <f>SUM(V126:V127)</f>
        <v>74.010000000000005</v>
      </c>
      <c r="W125" s="235"/>
      <c r="X125" s="235"/>
      <c r="Y125" s="235"/>
      <c r="AG125" t="s">
        <v>136</v>
      </c>
    </row>
    <row r="126" spans="1:60" outlineLevel="1" x14ac:dyDescent="0.2">
      <c r="A126" s="243">
        <v>53</v>
      </c>
      <c r="B126" s="244" t="s">
        <v>599</v>
      </c>
      <c r="C126" s="260" t="s">
        <v>600</v>
      </c>
      <c r="D126" s="245" t="s">
        <v>272</v>
      </c>
      <c r="E126" s="246">
        <v>349.93543</v>
      </c>
      <c r="F126" s="247"/>
      <c r="G126" s="248">
        <f>ROUND(E126*F126,2)</f>
        <v>0</v>
      </c>
      <c r="H126" s="231"/>
      <c r="I126" s="230">
        <f>ROUND(E126*H126,2)</f>
        <v>0</v>
      </c>
      <c r="J126" s="231"/>
      <c r="K126" s="230">
        <f>ROUND(E126*J126,2)</f>
        <v>0</v>
      </c>
      <c r="L126" s="230">
        <v>21</v>
      </c>
      <c r="M126" s="230">
        <f>G126*(1+L126/100)</f>
        <v>0</v>
      </c>
      <c r="N126" s="229">
        <v>0</v>
      </c>
      <c r="O126" s="229">
        <f>ROUND(E126*N126,2)</f>
        <v>0</v>
      </c>
      <c r="P126" s="229">
        <v>0</v>
      </c>
      <c r="Q126" s="229">
        <f>ROUND(E126*P126,2)</f>
        <v>0</v>
      </c>
      <c r="R126" s="230"/>
      <c r="S126" s="230" t="s">
        <v>140</v>
      </c>
      <c r="T126" s="230" t="s">
        <v>140</v>
      </c>
      <c r="U126" s="230">
        <v>0.21149999999999999</v>
      </c>
      <c r="V126" s="230">
        <f>ROUND(E126*U126,2)</f>
        <v>74.010000000000005</v>
      </c>
      <c r="W126" s="230"/>
      <c r="X126" s="230" t="s">
        <v>348</v>
      </c>
      <c r="Y126" s="230" t="s">
        <v>142</v>
      </c>
      <c r="Z126" s="210"/>
      <c r="AA126" s="210"/>
      <c r="AB126" s="210"/>
      <c r="AC126" s="210"/>
      <c r="AD126" s="210"/>
      <c r="AE126" s="210"/>
      <c r="AF126" s="210"/>
      <c r="AG126" s="210" t="s">
        <v>349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2" x14ac:dyDescent="0.2">
      <c r="A127" s="227"/>
      <c r="B127" s="228"/>
      <c r="C127" s="261" t="s">
        <v>601</v>
      </c>
      <c r="D127" s="255"/>
      <c r="E127" s="255"/>
      <c r="F127" s="255"/>
      <c r="G127" s="255"/>
      <c r="H127" s="230"/>
      <c r="I127" s="230"/>
      <c r="J127" s="230"/>
      <c r="K127" s="230"/>
      <c r="L127" s="230"/>
      <c r="M127" s="230"/>
      <c r="N127" s="229"/>
      <c r="O127" s="229"/>
      <c r="P127" s="229"/>
      <c r="Q127" s="229"/>
      <c r="R127" s="230"/>
      <c r="S127" s="230"/>
      <c r="T127" s="230"/>
      <c r="U127" s="230"/>
      <c r="V127" s="230"/>
      <c r="W127" s="230"/>
      <c r="X127" s="230"/>
      <c r="Y127" s="230"/>
      <c r="Z127" s="210"/>
      <c r="AA127" s="210"/>
      <c r="AB127" s="210"/>
      <c r="AC127" s="210"/>
      <c r="AD127" s="210"/>
      <c r="AE127" s="210"/>
      <c r="AF127" s="210"/>
      <c r="AG127" s="210" t="s">
        <v>184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x14ac:dyDescent="0.2">
      <c r="A128" s="236" t="s">
        <v>135</v>
      </c>
      <c r="B128" s="237" t="s">
        <v>102</v>
      </c>
      <c r="C128" s="258" t="s">
        <v>103</v>
      </c>
      <c r="D128" s="238"/>
      <c r="E128" s="239"/>
      <c r="F128" s="240"/>
      <c r="G128" s="241">
        <f>SUMIF(AG129:AG131,"&lt;&gt;NOR",G129:G131)</f>
        <v>0</v>
      </c>
      <c r="H128" s="235"/>
      <c r="I128" s="235">
        <f>SUM(I129:I131)</f>
        <v>0</v>
      </c>
      <c r="J128" s="235"/>
      <c r="K128" s="235">
        <f>SUM(K129:K131)</f>
        <v>0</v>
      </c>
      <c r="L128" s="235"/>
      <c r="M128" s="235">
        <f>SUM(M129:M131)</f>
        <v>0</v>
      </c>
      <c r="N128" s="234"/>
      <c r="O128" s="234">
        <f>SUM(O129:O131)</f>
        <v>0.02</v>
      </c>
      <c r="P128" s="234"/>
      <c r="Q128" s="234">
        <f>SUM(Q129:Q131)</f>
        <v>0</v>
      </c>
      <c r="R128" s="235"/>
      <c r="S128" s="235"/>
      <c r="T128" s="235"/>
      <c r="U128" s="235"/>
      <c r="V128" s="235">
        <f>SUM(V129:V131)</f>
        <v>8.01</v>
      </c>
      <c r="W128" s="235"/>
      <c r="X128" s="235"/>
      <c r="Y128" s="235"/>
      <c r="AG128" t="s">
        <v>136</v>
      </c>
    </row>
    <row r="129" spans="1:60" ht="22.5" outlineLevel="1" x14ac:dyDescent="0.2">
      <c r="A129" s="243">
        <v>54</v>
      </c>
      <c r="B129" s="244" t="s">
        <v>602</v>
      </c>
      <c r="C129" s="260" t="s">
        <v>603</v>
      </c>
      <c r="D129" s="245" t="s">
        <v>161</v>
      </c>
      <c r="E129" s="246">
        <v>267.12</v>
      </c>
      <c r="F129" s="247"/>
      <c r="G129" s="248">
        <f>ROUND(E129*F129,2)</f>
        <v>0</v>
      </c>
      <c r="H129" s="231"/>
      <c r="I129" s="230">
        <f>ROUND(E129*H129,2)</f>
        <v>0</v>
      </c>
      <c r="J129" s="231"/>
      <c r="K129" s="230">
        <f>ROUND(E129*J129,2)</f>
        <v>0</v>
      </c>
      <c r="L129" s="230">
        <v>21</v>
      </c>
      <c r="M129" s="230">
        <f>G129*(1+L129/100)</f>
        <v>0</v>
      </c>
      <c r="N129" s="229">
        <v>6.0000000000000002E-5</v>
      </c>
      <c r="O129" s="229">
        <f>ROUND(E129*N129,2)</f>
        <v>0.02</v>
      </c>
      <c r="P129" s="229">
        <v>0</v>
      </c>
      <c r="Q129" s="229">
        <f>ROUND(E129*P129,2)</f>
        <v>0</v>
      </c>
      <c r="R129" s="230"/>
      <c r="S129" s="230" t="s">
        <v>140</v>
      </c>
      <c r="T129" s="230" t="s">
        <v>140</v>
      </c>
      <c r="U129" s="230">
        <v>0.03</v>
      </c>
      <c r="V129" s="230">
        <f>ROUND(E129*U129,2)</f>
        <v>8.01</v>
      </c>
      <c r="W129" s="230"/>
      <c r="X129" s="230" t="s">
        <v>141</v>
      </c>
      <c r="Y129" s="230" t="s">
        <v>142</v>
      </c>
      <c r="Z129" s="210"/>
      <c r="AA129" s="210"/>
      <c r="AB129" s="210"/>
      <c r="AC129" s="210"/>
      <c r="AD129" s="210"/>
      <c r="AE129" s="210"/>
      <c r="AF129" s="210"/>
      <c r="AG129" s="210" t="s">
        <v>143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2" x14ac:dyDescent="0.2">
      <c r="A130" s="227"/>
      <c r="B130" s="228"/>
      <c r="C130" s="262" t="s">
        <v>548</v>
      </c>
      <c r="D130" s="232"/>
      <c r="E130" s="233">
        <v>175.35</v>
      </c>
      <c r="F130" s="230"/>
      <c r="G130" s="230"/>
      <c r="H130" s="230"/>
      <c r="I130" s="230"/>
      <c r="J130" s="230"/>
      <c r="K130" s="230"/>
      <c r="L130" s="230"/>
      <c r="M130" s="230"/>
      <c r="N130" s="229"/>
      <c r="O130" s="229"/>
      <c r="P130" s="229"/>
      <c r="Q130" s="229"/>
      <c r="R130" s="230"/>
      <c r="S130" s="230"/>
      <c r="T130" s="230"/>
      <c r="U130" s="230"/>
      <c r="V130" s="230"/>
      <c r="W130" s="230"/>
      <c r="X130" s="230"/>
      <c r="Y130" s="230"/>
      <c r="Z130" s="210"/>
      <c r="AA130" s="210"/>
      <c r="AB130" s="210"/>
      <c r="AC130" s="210"/>
      <c r="AD130" s="210"/>
      <c r="AE130" s="210"/>
      <c r="AF130" s="210"/>
      <c r="AG130" s="210" t="s">
        <v>243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3" x14ac:dyDescent="0.2">
      <c r="A131" s="227"/>
      <c r="B131" s="228"/>
      <c r="C131" s="262" t="s">
        <v>549</v>
      </c>
      <c r="D131" s="232"/>
      <c r="E131" s="233">
        <v>91.77</v>
      </c>
      <c r="F131" s="230"/>
      <c r="G131" s="230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30"/>
      <c r="Z131" s="210"/>
      <c r="AA131" s="210"/>
      <c r="AB131" s="210"/>
      <c r="AC131" s="210"/>
      <c r="AD131" s="210"/>
      <c r="AE131" s="210"/>
      <c r="AF131" s="210"/>
      <c r="AG131" s="210" t="s">
        <v>243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x14ac:dyDescent="0.2">
      <c r="A132" s="236" t="s">
        <v>135</v>
      </c>
      <c r="B132" s="237" t="s">
        <v>107</v>
      </c>
      <c r="C132" s="258" t="s">
        <v>29</v>
      </c>
      <c r="D132" s="238"/>
      <c r="E132" s="239"/>
      <c r="F132" s="240"/>
      <c r="G132" s="241">
        <f>SUMIF(AG133:AG143,"&lt;&gt;NOR",G133:G143)</f>
        <v>0</v>
      </c>
      <c r="H132" s="235"/>
      <c r="I132" s="235">
        <f>SUM(I133:I143)</f>
        <v>0</v>
      </c>
      <c r="J132" s="235"/>
      <c r="K132" s="235">
        <f>SUM(K133:K143)</f>
        <v>0</v>
      </c>
      <c r="L132" s="235"/>
      <c r="M132" s="235">
        <f>SUM(M133:M143)</f>
        <v>0</v>
      </c>
      <c r="N132" s="234"/>
      <c r="O132" s="234">
        <f>SUM(O133:O143)</f>
        <v>0</v>
      </c>
      <c r="P132" s="234"/>
      <c r="Q132" s="234">
        <f>SUM(Q133:Q143)</f>
        <v>0</v>
      </c>
      <c r="R132" s="235"/>
      <c r="S132" s="235"/>
      <c r="T132" s="235"/>
      <c r="U132" s="235"/>
      <c r="V132" s="235">
        <f>SUM(V133:V143)</f>
        <v>0</v>
      </c>
      <c r="W132" s="235"/>
      <c r="X132" s="235"/>
      <c r="Y132" s="235"/>
      <c r="AG132" t="s">
        <v>136</v>
      </c>
    </row>
    <row r="133" spans="1:60" outlineLevel="1" x14ac:dyDescent="0.2">
      <c r="A133" s="243">
        <v>55</v>
      </c>
      <c r="B133" s="244" t="s">
        <v>385</v>
      </c>
      <c r="C133" s="260" t="s">
        <v>386</v>
      </c>
      <c r="D133" s="245" t="s">
        <v>381</v>
      </c>
      <c r="E133" s="246">
        <v>1</v>
      </c>
      <c r="F133" s="247"/>
      <c r="G133" s="248">
        <f>ROUND(E133*F133,2)</f>
        <v>0</v>
      </c>
      <c r="H133" s="231"/>
      <c r="I133" s="230">
        <f>ROUND(E133*H133,2)</f>
        <v>0</v>
      </c>
      <c r="J133" s="231"/>
      <c r="K133" s="230">
        <f>ROUND(E133*J133,2)</f>
        <v>0</v>
      </c>
      <c r="L133" s="230">
        <v>21</v>
      </c>
      <c r="M133" s="230">
        <f>G133*(1+L133/100)</f>
        <v>0</v>
      </c>
      <c r="N133" s="229">
        <v>0</v>
      </c>
      <c r="O133" s="229">
        <f>ROUND(E133*N133,2)</f>
        <v>0</v>
      </c>
      <c r="P133" s="229">
        <v>0</v>
      </c>
      <c r="Q133" s="229">
        <f>ROUND(E133*P133,2)</f>
        <v>0</v>
      </c>
      <c r="R133" s="230"/>
      <c r="S133" s="230" t="s">
        <v>140</v>
      </c>
      <c r="T133" s="230" t="s">
        <v>216</v>
      </c>
      <c r="U133" s="230">
        <v>0</v>
      </c>
      <c r="V133" s="230">
        <f>ROUND(E133*U133,2)</f>
        <v>0</v>
      </c>
      <c r="W133" s="230"/>
      <c r="X133" s="230" t="s">
        <v>382</v>
      </c>
      <c r="Y133" s="230" t="s">
        <v>142</v>
      </c>
      <c r="Z133" s="210"/>
      <c r="AA133" s="210"/>
      <c r="AB133" s="210"/>
      <c r="AC133" s="210"/>
      <c r="AD133" s="210"/>
      <c r="AE133" s="210"/>
      <c r="AF133" s="210"/>
      <c r="AG133" s="210" t="s">
        <v>383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2" x14ac:dyDescent="0.2">
      <c r="A134" s="227"/>
      <c r="B134" s="228"/>
      <c r="C134" s="261" t="s">
        <v>415</v>
      </c>
      <c r="D134" s="255"/>
      <c r="E134" s="255"/>
      <c r="F134" s="255"/>
      <c r="G134" s="255"/>
      <c r="H134" s="230"/>
      <c r="I134" s="230"/>
      <c r="J134" s="230"/>
      <c r="K134" s="230"/>
      <c r="L134" s="230"/>
      <c r="M134" s="230"/>
      <c r="N134" s="229"/>
      <c r="O134" s="229"/>
      <c r="P134" s="229"/>
      <c r="Q134" s="229"/>
      <c r="R134" s="230"/>
      <c r="S134" s="230"/>
      <c r="T134" s="230"/>
      <c r="U134" s="230"/>
      <c r="V134" s="230"/>
      <c r="W134" s="230"/>
      <c r="X134" s="230"/>
      <c r="Y134" s="230"/>
      <c r="Z134" s="210"/>
      <c r="AA134" s="210"/>
      <c r="AB134" s="210"/>
      <c r="AC134" s="210"/>
      <c r="AD134" s="210"/>
      <c r="AE134" s="210"/>
      <c r="AF134" s="210"/>
      <c r="AG134" s="210" t="s">
        <v>184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ht="22.5" outlineLevel="3" x14ac:dyDescent="0.2">
      <c r="A135" s="227"/>
      <c r="B135" s="228"/>
      <c r="C135" s="263" t="s">
        <v>387</v>
      </c>
      <c r="D135" s="257"/>
      <c r="E135" s="257"/>
      <c r="F135" s="257"/>
      <c r="G135" s="257"/>
      <c r="H135" s="230"/>
      <c r="I135" s="230"/>
      <c r="J135" s="230"/>
      <c r="K135" s="230"/>
      <c r="L135" s="230"/>
      <c r="M135" s="230"/>
      <c r="N135" s="229"/>
      <c r="O135" s="229"/>
      <c r="P135" s="229"/>
      <c r="Q135" s="229"/>
      <c r="R135" s="230"/>
      <c r="S135" s="230"/>
      <c r="T135" s="230"/>
      <c r="U135" s="230"/>
      <c r="V135" s="230"/>
      <c r="W135" s="230"/>
      <c r="X135" s="230"/>
      <c r="Y135" s="230"/>
      <c r="Z135" s="210"/>
      <c r="AA135" s="210"/>
      <c r="AB135" s="210"/>
      <c r="AC135" s="210"/>
      <c r="AD135" s="210"/>
      <c r="AE135" s="210"/>
      <c r="AF135" s="210"/>
      <c r="AG135" s="210" t="s">
        <v>184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56" t="str">
        <f>C135</f>
        <v>Vyhotovení protokolu o vytyčení stavby se seznamem souřadnic vytyčených bodů a jejich polohopisnými (S-JTSK) a výškopisnými (Bpv) hodnotami.</v>
      </c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43">
        <v>56</v>
      </c>
      <c r="B136" s="244" t="s">
        <v>379</v>
      </c>
      <c r="C136" s="260" t="s">
        <v>380</v>
      </c>
      <c r="D136" s="245" t="s">
        <v>381</v>
      </c>
      <c r="E136" s="246">
        <v>1</v>
      </c>
      <c r="F136" s="247"/>
      <c r="G136" s="248">
        <f>ROUND(E136*F136,2)</f>
        <v>0</v>
      </c>
      <c r="H136" s="231"/>
      <c r="I136" s="230">
        <f>ROUND(E136*H136,2)</f>
        <v>0</v>
      </c>
      <c r="J136" s="231"/>
      <c r="K136" s="230">
        <f>ROUND(E136*J136,2)</f>
        <v>0</v>
      </c>
      <c r="L136" s="230">
        <v>21</v>
      </c>
      <c r="M136" s="230">
        <f>G136*(1+L136/100)</f>
        <v>0</v>
      </c>
      <c r="N136" s="229">
        <v>0</v>
      </c>
      <c r="O136" s="229">
        <f>ROUND(E136*N136,2)</f>
        <v>0</v>
      </c>
      <c r="P136" s="229">
        <v>0</v>
      </c>
      <c r="Q136" s="229">
        <f>ROUND(E136*P136,2)</f>
        <v>0</v>
      </c>
      <c r="R136" s="230"/>
      <c r="S136" s="230" t="s">
        <v>140</v>
      </c>
      <c r="T136" s="230" t="s">
        <v>216</v>
      </c>
      <c r="U136" s="230">
        <v>0</v>
      </c>
      <c r="V136" s="230">
        <f>ROUND(E136*U136,2)</f>
        <v>0</v>
      </c>
      <c r="W136" s="230"/>
      <c r="X136" s="230" t="s">
        <v>382</v>
      </c>
      <c r="Y136" s="230" t="s">
        <v>142</v>
      </c>
      <c r="Z136" s="210"/>
      <c r="AA136" s="210"/>
      <c r="AB136" s="210"/>
      <c r="AC136" s="210"/>
      <c r="AD136" s="210"/>
      <c r="AE136" s="210"/>
      <c r="AF136" s="210"/>
      <c r="AG136" s="210" t="s">
        <v>383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ht="22.5" outlineLevel="2" x14ac:dyDescent="0.2">
      <c r="A137" s="227"/>
      <c r="B137" s="228"/>
      <c r="C137" s="261" t="s">
        <v>384</v>
      </c>
      <c r="D137" s="255"/>
      <c r="E137" s="255"/>
      <c r="F137" s="255"/>
      <c r="G137" s="255"/>
      <c r="H137" s="230"/>
      <c r="I137" s="230"/>
      <c r="J137" s="230"/>
      <c r="K137" s="230"/>
      <c r="L137" s="230"/>
      <c r="M137" s="230"/>
      <c r="N137" s="229"/>
      <c r="O137" s="229"/>
      <c r="P137" s="229"/>
      <c r="Q137" s="229"/>
      <c r="R137" s="230"/>
      <c r="S137" s="230"/>
      <c r="T137" s="230"/>
      <c r="U137" s="230"/>
      <c r="V137" s="230"/>
      <c r="W137" s="230"/>
      <c r="X137" s="230"/>
      <c r="Y137" s="230"/>
      <c r="Z137" s="210"/>
      <c r="AA137" s="210"/>
      <c r="AB137" s="210"/>
      <c r="AC137" s="210"/>
      <c r="AD137" s="210"/>
      <c r="AE137" s="210"/>
      <c r="AF137" s="210"/>
      <c r="AG137" s="210" t="s">
        <v>184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56" t="str">
        <f>C137</f>
        <v>Zaměření a vytýčení stávajících inženýrských sítí v místě stavby z hlediska jejich ochrany při provádění stavby.</v>
      </c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43">
        <v>57</v>
      </c>
      <c r="B138" s="244" t="s">
        <v>388</v>
      </c>
      <c r="C138" s="260" t="s">
        <v>389</v>
      </c>
      <c r="D138" s="245" t="s">
        <v>381</v>
      </c>
      <c r="E138" s="246">
        <v>1</v>
      </c>
      <c r="F138" s="247"/>
      <c r="G138" s="248">
        <f>ROUND(E138*F138,2)</f>
        <v>0</v>
      </c>
      <c r="H138" s="231"/>
      <c r="I138" s="230">
        <f>ROUND(E138*H138,2)</f>
        <v>0</v>
      </c>
      <c r="J138" s="231"/>
      <c r="K138" s="230">
        <f>ROUND(E138*J138,2)</f>
        <v>0</v>
      </c>
      <c r="L138" s="230">
        <v>21</v>
      </c>
      <c r="M138" s="230">
        <f>G138*(1+L138/100)</f>
        <v>0</v>
      </c>
      <c r="N138" s="229">
        <v>0</v>
      </c>
      <c r="O138" s="229">
        <f>ROUND(E138*N138,2)</f>
        <v>0</v>
      </c>
      <c r="P138" s="229">
        <v>0</v>
      </c>
      <c r="Q138" s="229">
        <f>ROUND(E138*P138,2)</f>
        <v>0</v>
      </c>
      <c r="R138" s="230"/>
      <c r="S138" s="230" t="s">
        <v>140</v>
      </c>
      <c r="T138" s="230" t="s">
        <v>216</v>
      </c>
      <c r="U138" s="230">
        <v>0</v>
      </c>
      <c r="V138" s="230">
        <f>ROUND(E138*U138,2)</f>
        <v>0</v>
      </c>
      <c r="W138" s="230"/>
      <c r="X138" s="230" t="s">
        <v>382</v>
      </c>
      <c r="Y138" s="230" t="s">
        <v>142</v>
      </c>
      <c r="Z138" s="210"/>
      <c r="AA138" s="210"/>
      <c r="AB138" s="210"/>
      <c r="AC138" s="210"/>
      <c r="AD138" s="210"/>
      <c r="AE138" s="210"/>
      <c r="AF138" s="210"/>
      <c r="AG138" s="210" t="s">
        <v>383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2" x14ac:dyDescent="0.2">
      <c r="A139" s="227"/>
      <c r="B139" s="228"/>
      <c r="C139" s="261" t="s">
        <v>390</v>
      </c>
      <c r="D139" s="255"/>
      <c r="E139" s="255"/>
      <c r="F139" s="255"/>
      <c r="G139" s="255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30"/>
      <c r="Z139" s="210"/>
      <c r="AA139" s="210"/>
      <c r="AB139" s="210"/>
      <c r="AC139" s="210"/>
      <c r="AD139" s="210"/>
      <c r="AE139" s="210"/>
      <c r="AF139" s="210"/>
      <c r="AG139" s="210" t="s">
        <v>184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43">
        <v>58</v>
      </c>
      <c r="B140" s="244" t="s">
        <v>391</v>
      </c>
      <c r="C140" s="260" t="s">
        <v>392</v>
      </c>
      <c r="D140" s="245" t="s">
        <v>381</v>
      </c>
      <c r="E140" s="246">
        <v>1</v>
      </c>
      <c r="F140" s="247"/>
      <c r="G140" s="248">
        <f>ROUND(E140*F140,2)</f>
        <v>0</v>
      </c>
      <c r="H140" s="231"/>
      <c r="I140" s="230">
        <f>ROUND(E140*H140,2)</f>
        <v>0</v>
      </c>
      <c r="J140" s="231"/>
      <c r="K140" s="230">
        <f>ROUND(E140*J140,2)</f>
        <v>0</v>
      </c>
      <c r="L140" s="230">
        <v>21</v>
      </c>
      <c r="M140" s="230">
        <f>G140*(1+L140/100)</f>
        <v>0</v>
      </c>
      <c r="N140" s="229">
        <v>0</v>
      </c>
      <c r="O140" s="229">
        <f>ROUND(E140*N140,2)</f>
        <v>0</v>
      </c>
      <c r="P140" s="229">
        <v>0</v>
      </c>
      <c r="Q140" s="229">
        <f>ROUND(E140*P140,2)</f>
        <v>0</v>
      </c>
      <c r="R140" s="230"/>
      <c r="S140" s="230" t="s">
        <v>140</v>
      </c>
      <c r="T140" s="230" t="s">
        <v>216</v>
      </c>
      <c r="U140" s="230">
        <v>0</v>
      </c>
      <c r="V140" s="230">
        <f>ROUND(E140*U140,2)</f>
        <v>0</v>
      </c>
      <c r="W140" s="230"/>
      <c r="X140" s="230" t="s">
        <v>382</v>
      </c>
      <c r="Y140" s="230" t="s">
        <v>142</v>
      </c>
      <c r="Z140" s="210"/>
      <c r="AA140" s="210"/>
      <c r="AB140" s="210"/>
      <c r="AC140" s="210"/>
      <c r="AD140" s="210"/>
      <c r="AE140" s="210"/>
      <c r="AF140" s="210"/>
      <c r="AG140" s="210" t="s">
        <v>383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2" x14ac:dyDescent="0.2">
      <c r="A141" s="227"/>
      <c r="B141" s="228"/>
      <c r="C141" s="261" t="s">
        <v>393</v>
      </c>
      <c r="D141" s="255"/>
      <c r="E141" s="255"/>
      <c r="F141" s="255"/>
      <c r="G141" s="255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30"/>
      <c r="Z141" s="210"/>
      <c r="AA141" s="210"/>
      <c r="AB141" s="210"/>
      <c r="AC141" s="210"/>
      <c r="AD141" s="210"/>
      <c r="AE141" s="210"/>
      <c r="AF141" s="210"/>
      <c r="AG141" s="210" t="s">
        <v>184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1" x14ac:dyDescent="0.2">
      <c r="A142" s="243">
        <v>59</v>
      </c>
      <c r="B142" s="244" t="s">
        <v>394</v>
      </c>
      <c r="C142" s="260" t="s">
        <v>395</v>
      </c>
      <c r="D142" s="245" t="s">
        <v>381</v>
      </c>
      <c r="E142" s="246">
        <v>1</v>
      </c>
      <c r="F142" s="247"/>
      <c r="G142" s="248">
        <f>ROUND(E142*F142,2)</f>
        <v>0</v>
      </c>
      <c r="H142" s="231"/>
      <c r="I142" s="230">
        <f>ROUND(E142*H142,2)</f>
        <v>0</v>
      </c>
      <c r="J142" s="231"/>
      <c r="K142" s="230">
        <f>ROUND(E142*J142,2)</f>
        <v>0</v>
      </c>
      <c r="L142" s="230">
        <v>21</v>
      </c>
      <c r="M142" s="230">
        <f>G142*(1+L142/100)</f>
        <v>0</v>
      </c>
      <c r="N142" s="229">
        <v>0</v>
      </c>
      <c r="O142" s="229">
        <f>ROUND(E142*N142,2)</f>
        <v>0</v>
      </c>
      <c r="P142" s="229">
        <v>0</v>
      </c>
      <c r="Q142" s="229">
        <f>ROUND(E142*P142,2)</f>
        <v>0</v>
      </c>
      <c r="R142" s="230"/>
      <c r="S142" s="230" t="s">
        <v>140</v>
      </c>
      <c r="T142" s="230" t="s">
        <v>216</v>
      </c>
      <c r="U142" s="230">
        <v>0</v>
      </c>
      <c r="V142" s="230">
        <f>ROUND(E142*U142,2)</f>
        <v>0</v>
      </c>
      <c r="W142" s="230"/>
      <c r="X142" s="230" t="s">
        <v>382</v>
      </c>
      <c r="Y142" s="230" t="s">
        <v>142</v>
      </c>
      <c r="Z142" s="210"/>
      <c r="AA142" s="210"/>
      <c r="AB142" s="210"/>
      <c r="AC142" s="210"/>
      <c r="AD142" s="210"/>
      <c r="AE142" s="210"/>
      <c r="AF142" s="210"/>
      <c r="AG142" s="210" t="s">
        <v>383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ht="22.5" outlineLevel="2" x14ac:dyDescent="0.2">
      <c r="A143" s="227"/>
      <c r="B143" s="228"/>
      <c r="C143" s="261" t="s">
        <v>396</v>
      </c>
      <c r="D143" s="255"/>
      <c r="E143" s="255"/>
      <c r="F143" s="255"/>
      <c r="G143" s="255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30"/>
      <c r="Z143" s="210"/>
      <c r="AA143" s="210"/>
      <c r="AB143" s="210"/>
      <c r="AC143" s="210"/>
      <c r="AD143" s="210"/>
      <c r="AE143" s="210"/>
      <c r="AF143" s="210"/>
      <c r="AG143" s="210" t="s">
        <v>184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56" t="str">
        <f>C143</f>
        <v>Náklady zhotovitele, související s prováděním zkoušek a revizí předepsaných technickými normami nebo objednatelem a které jsou pro provedení díla nezbytné.</v>
      </c>
      <c r="BB143" s="210"/>
      <c r="BC143" s="210"/>
      <c r="BD143" s="210"/>
      <c r="BE143" s="210"/>
      <c r="BF143" s="210"/>
      <c r="BG143" s="210"/>
      <c r="BH143" s="210"/>
    </row>
    <row r="144" spans="1:60" x14ac:dyDescent="0.2">
      <c r="A144" s="236" t="s">
        <v>135</v>
      </c>
      <c r="B144" s="237" t="s">
        <v>108</v>
      </c>
      <c r="C144" s="258" t="s">
        <v>30</v>
      </c>
      <c r="D144" s="238"/>
      <c r="E144" s="239"/>
      <c r="F144" s="240"/>
      <c r="G144" s="241">
        <f>SUMIF(AG145:AG149,"&lt;&gt;NOR",G145:G149)</f>
        <v>0</v>
      </c>
      <c r="H144" s="235"/>
      <c r="I144" s="235">
        <f>SUM(I145:I149)</f>
        <v>0</v>
      </c>
      <c r="J144" s="235"/>
      <c r="K144" s="235">
        <f>SUM(K145:K149)</f>
        <v>0</v>
      </c>
      <c r="L144" s="235"/>
      <c r="M144" s="235">
        <f>SUM(M145:M149)</f>
        <v>0</v>
      </c>
      <c r="N144" s="234"/>
      <c r="O144" s="234">
        <f>SUM(O145:O149)</f>
        <v>0</v>
      </c>
      <c r="P144" s="234"/>
      <c r="Q144" s="234">
        <f>SUM(Q145:Q149)</f>
        <v>0</v>
      </c>
      <c r="R144" s="235"/>
      <c r="S144" s="235"/>
      <c r="T144" s="235"/>
      <c r="U144" s="235"/>
      <c r="V144" s="235">
        <f>SUM(V145:V149)</f>
        <v>0</v>
      </c>
      <c r="W144" s="235"/>
      <c r="X144" s="235"/>
      <c r="Y144" s="235"/>
      <c r="AG144" t="s">
        <v>136</v>
      </c>
    </row>
    <row r="145" spans="1:60" ht="22.5" outlineLevel="1" x14ac:dyDescent="0.2">
      <c r="A145" s="249">
        <v>60</v>
      </c>
      <c r="B145" s="250" t="s">
        <v>397</v>
      </c>
      <c r="C145" s="259" t="s">
        <v>398</v>
      </c>
      <c r="D145" s="251" t="s">
        <v>214</v>
      </c>
      <c r="E145" s="252">
        <v>1</v>
      </c>
      <c r="F145" s="253"/>
      <c r="G145" s="254">
        <f>ROUND(E145*F145,2)</f>
        <v>0</v>
      </c>
      <c r="H145" s="231"/>
      <c r="I145" s="230">
        <f>ROUND(E145*H145,2)</f>
        <v>0</v>
      </c>
      <c r="J145" s="231"/>
      <c r="K145" s="230">
        <f>ROUND(E145*J145,2)</f>
        <v>0</v>
      </c>
      <c r="L145" s="230">
        <v>21</v>
      </c>
      <c r="M145" s="230">
        <f>G145*(1+L145/100)</f>
        <v>0</v>
      </c>
      <c r="N145" s="229">
        <v>0</v>
      </c>
      <c r="O145" s="229">
        <f>ROUND(E145*N145,2)</f>
        <v>0</v>
      </c>
      <c r="P145" s="229">
        <v>0</v>
      </c>
      <c r="Q145" s="229">
        <f>ROUND(E145*P145,2)</f>
        <v>0</v>
      </c>
      <c r="R145" s="230"/>
      <c r="S145" s="230" t="s">
        <v>215</v>
      </c>
      <c r="T145" s="230" t="s">
        <v>216</v>
      </c>
      <c r="U145" s="230">
        <v>0</v>
      </c>
      <c r="V145" s="230">
        <f>ROUND(E145*U145,2)</f>
        <v>0</v>
      </c>
      <c r="W145" s="230"/>
      <c r="X145" s="230" t="s">
        <v>141</v>
      </c>
      <c r="Y145" s="230" t="s">
        <v>142</v>
      </c>
      <c r="Z145" s="210"/>
      <c r="AA145" s="210"/>
      <c r="AB145" s="210"/>
      <c r="AC145" s="210"/>
      <c r="AD145" s="210"/>
      <c r="AE145" s="210"/>
      <c r="AF145" s="210"/>
      <c r="AG145" s="210" t="s">
        <v>143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43">
        <v>61</v>
      </c>
      <c r="B146" s="244" t="s">
        <v>403</v>
      </c>
      <c r="C146" s="260" t="s">
        <v>404</v>
      </c>
      <c r="D146" s="245" t="s">
        <v>381</v>
      </c>
      <c r="E146" s="246">
        <v>1</v>
      </c>
      <c r="F146" s="247"/>
      <c r="G146" s="248">
        <f>ROUND(E146*F146,2)</f>
        <v>0</v>
      </c>
      <c r="H146" s="231"/>
      <c r="I146" s="230">
        <f>ROUND(E146*H146,2)</f>
        <v>0</v>
      </c>
      <c r="J146" s="231"/>
      <c r="K146" s="230">
        <f>ROUND(E146*J146,2)</f>
        <v>0</v>
      </c>
      <c r="L146" s="230">
        <v>21</v>
      </c>
      <c r="M146" s="230">
        <f>G146*(1+L146/100)</f>
        <v>0</v>
      </c>
      <c r="N146" s="229">
        <v>0</v>
      </c>
      <c r="O146" s="229">
        <f>ROUND(E146*N146,2)</f>
        <v>0</v>
      </c>
      <c r="P146" s="229">
        <v>0</v>
      </c>
      <c r="Q146" s="229">
        <f>ROUND(E146*P146,2)</f>
        <v>0</v>
      </c>
      <c r="R146" s="230"/>
      <c r="S146" s="230" t="s">
        <v>140</v>
      </c>
      <c r="T146" s="230" t="s">
        <v>216</v>
      </c>
      <c r="U146" s="230">
        <v>0</v>
      </c>
      <c r="V146" s="230">
        <f>ROUND(E146*U146,2)</f>
        <v>0</v>
      </c>
      <c r="W146" s="230"/>
      <c r="X146" s="230" t="s">
        <v>382</v>
      </c>
      <c r="Y146" s="230" t="s">
        <v>142</v>
      </c>
      <c r="Z146" s="210"/>
      <c r="AA146" s="210"/>
      <c r="AB146" s="210"/>
      <c r="AC146" s="210"/>
      <c r="AD146" s="210"/>
      <c r="AE146" s="210"/>
      <c r="AF146" s="210"/>
      <c r="AG146" s="210" t="s">
        <v>383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ht="56.25" outlineLevel="2" x14ac:dyDescent="0.2">
      <c r="A147" s="227"/>
      <c r="B147" s="228"/>
      <c r="C147" s="261" t="s">
        <v>405</v>
      </c>
      <c r="D147" s="255"/>
      <c r="E147" s="255"/>
      <c r="F147" s="255"/>
      <c r="G147" s="255"/>
      <c r="H147" s="230"/>
      <c r="I147" s="230"/>
      <c r="J147" s="230"/>
      <c r="K147" s="230"/>
      <c r="L147" s="230"/>
      <c r="M147" s="230"/>
      <c r="N147" s="229"/>
      <c r="O147" s="229"/>
      <c r="P147" s="229"/>
      <c r="Q147" s="229"/>
      <c r="R147" s="230"/>
      <c r="S147" s="230"/>
      <c r="T147" s="230"/>
      <c r="U147" s="230"/>
      <c r="V147" s="230"/>
      <c r="W147" s="230"/>
      <c r="X147" s="230"/>
      <c r="Y147" s="230"/>
      <c r="Z147" s="210"/>
      <c r="AA147" s="210"/>
      <c r="AB147" s="210"/>
      <c r="AC147" s="210"/>
      <c r="AD147" s="210"/>
      <c r="AE147" s="210"/>
      <c r="AF147" s="210"/>
      <c r="AG147" s="210" t="s">
        <v>184</v>
      </c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56" t="str">
        <f>C147</f>
        <v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v>
      </c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43">
        <v>62</v>
      </c>
      <c r="B148" s="244" t="s">
        <v>409</v>
      </c>
      <c r="C148" s="260" t="s">
        <v>410</v>
      </c>
      <c r="D148" s="245" t="s">
        <v>381</v>
      </c>
      <c r="E148" s="246">
        <v>1</v>
      </c>
      <c r="F148" s="247"/>
      <c r="G148" s="248">
        <f>ROUND(E148*F148,2)</f>
        <v>0</v>
      </c>
      <c r="H148" s="231"/>
      <c r="I148" s="230">
        <f>ROUND(E148*H148,2)</f>
        <v>0</v>
      </c>
      <c r="J148" s="231"/>
      <c r="K148" s="230">
        <f>ROUND(E148*J148,2)</f>
        <v>0</v>
      </c>
      <c r="L148" s="230">
        <v>21</v>
      </c>
      <c r="M148" s="230">
        <f>G148*(1+L148/100)</f>
        <v>0</v>
      </c>
      <c r="N148" s="229">
        <v>0</v>
      </c>
      <c r="O148" s="229">
        <f>ROUND(E148*N148,2)</f>
        <v>0</v>
      </c>
      <c r="P148" s="229">
        <v>0</v>
      </c>
      <c r="Q148" s="229">
        <f>ROUND(E148*P148,2)</f>
        <v>0</v>
      </c>
      <c r="R148" s="230"/>
      <c r="S148" s="230" t="s">
        <v>140</v>
      </c>
      <c r="T148" s="230" t="s">
        <v>216</v>
      </c>
      <c r="U148" s="230">
        <v>0</v>
      </c>
      <c r="V148" s="230">
        <f>ROUND(E148*U148,2)</f>
        <v>0</v>
      </c>
      <c r="W148" s="230"/>
      <c r="X148" s="230" t="s">
        <v>382</v>
      </c>
      <c r="Y148" s="230" t="s">
        <v>142</v>
      </c>
      <c r="Z148" s="210"/>
      <c r="AA148" s="210"/>
      <c r="AB148" s="210"/>
      <c r="AC148" s="210"/>
      <c r="AD148" s="210"/>
      <c r="AE148" s="210"/>
      <c r="AF148" s="210"/>
      <c r="AG148" s="210" t="s">
        <v>383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ht="22.5" outlineLevel="2" x14ac:dyDescent="0.2">
      <c r="A149" s="227"/>
      <c r="B149" s="228"/>
      <c r="C149" s="261" t="s">
        <v>411</v>
      </c>
      <c r="D149" s="255"/>
      <c r="E149" s="255"/>
      <c r="F149" s="255"/>
      <c r="G149" s="255"/>
      <c r="H149" s="230"/>
      <c r="I149" s="230"/>
      <c r="J149" s="230"/>
      <c r="K149" s="230"/>
      <c r="L149" s="230"/>
      <c r="M149" s="230"/>
      <c r="N149" s="229"/>
      <c r="O149" s="229"/>
      <c r="P149" s="229"/>
      <c r="Q149" s="229"/>
      <c r="R149" s="230"/>
      <c r="S149" s="230"/>
      <c r="T149" s="230"/>
      <c r="U149" s="230"/>
      <c r="V149" s="230"/>
      <c r="W149" s="230"/>
      <c r="X149" s="230"/>
      <c r="Y149" s="230"/>
      <c r="Z149" s="210"/>
      <c r="AA149" s="210"/>
      <c r="AB149" s="210"/>
      <c r="AC149" s="210"/>
      <c r="AD149" s="210"/>
      <c r="AE149" s="210"/>
      <c r="AF149" s="210"/>
      <c r="AG149" s="210" t="s">
        <v>184</v>
      </c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56" t="str">
        <f>C149</f>
        <v>Náklady na vyhotovení dokumentace skutečného provedení stavby a její předání objednateli v požadované formě a požadovaném počtu.</v>
      </c>
      <c r="BB149" s="210"/>
      <c r="BC149" s="210"/>
      <c r="BD149" s="210"/>
      <c r="BE149" s="210"/>
      <c r="BF149" s="210"/>
      <c r="BG149" s="210"/>
      <c r="BH149" s="210"/>
    </row>
    <row r="150" spans="1:60" x14ac:dyDescent="0.2">
      <c r="A150" s="3"/>
      <c r="B150" s="4"/>
      <c r="C150" s="264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AE150">
        <v>15</v>
      </c>
      <c r="AF150">
        <v>21</v>
      </c>
      <c r="AG150" t="s">
        <v>121</v>
      </c>
    </row>
    <row r="151" spans="1:60" x14ac:dyDescent="0.2">
      <c r="A151" s="213"/>
      <c r="B151" s="214" t="s">
        <v>31</v>
      </c>
      <c r="C151" s="265"/>
      <c r="D151" s="215"/>
      <c r="E151" s="216"/>
      <c r="F151" s="216"/>
      <c r="G151" s="242">
        <f>G8+G54+G61+G85+G123+G125+G128+G132+G144</f>
        <v>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E151">
        <f>SUMIF(L7:L149,AE150,G7:G149)</f>
        <v>0</v>
      </c>
      <c r="AF151">
        <f>SUMIF(L7:L149,AF150,G7:G149)</f>
        <v>0</v>
      </c>
      <c r="AG151" t="s">
        <v>412</v>
      </c>
    </row>
    <row r="152" spans="1:60" x14ac:dyDescent="0.2">
      <c r="A152" s="3"/>
      <c r="B152" s="4"/>
      <c r="C152" s="264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60" x14ac:dyDescent="0.2">
      <c r="A153" s="3"/>
      <c r="B153" s="4"/>
      <c r="C153" s="264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60" x14ac:dyDescent="0.2">
      <c r="A154" s="217" t="s">
        <v>413</v>
      </c>
      <c r="B154" s="217"/>
      <c r="C154" s="266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60" x14ac:dyDescent="0.2">
      <c r="A155" s="218"/>
      <c r="B155" s="219"/>
      <c r="C155" s="267"/>
      <c r="D155" s="219"/>
      <c r="E155" s="219"/>
      <c r="F155" s="219"/>
      <c r="G155" s="22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AG155" t="s">
        <v>414</v>
      </c>
    </row>
    <row r="156" spans="1:60" x14ac:dyDescent="0.2">
      <c r="A156" s="221"/>
      <c r="B156" s="222"/>
      <c r="C156" s="268"/>
      <c r="D156" s="222"/>
      <c r="E156" s="222"/>
      <c r="F156" s="222"/>
      <c r="G156" s="22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60" x14ac:dyDescent="0.2">
      <c r="A157" s="221"/>
      <c r="B157" s="222"/>
      <c r="C157" s="268"/>
      <c r="D157" s="222"/>
      <c r="E157" s="222"/>
      <c r="F157" s="222"/>
      <c r="G157" s="22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60" x14ac:dyDescent="0.2">
      <c r="A158" s="221"/>
      <c r="B158" s="222"/>
      <c r="C158" s="268"/>
      <c r="D158" s="222"/>
      <c r="E158" s="222"/>
      <c r="F158" s="222"/>
      <c r="G158" s="22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60" x14ac:dyDescent="0.2">
      <c r="A159" s="224"/>
      <c r="B159" s="225"/>
      <c r="C159" s="269"/>
      <c r="D159" s="225"/>
      <c r="E159" s="225"/>
      <c r="F159" s="225"/>
      <c r="G159" s="226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60" x14ac:dyDescent="0.2">
      <c r="A160" s="3"/>
      <c r="B160" s="4"/>
      <c r="C160" s="264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3:33" x14ac:dyDescent="0.2">
      <c r="C161" s="270"/>
      <c r="D161" s="10"/>
      <c r="AG161" t="s">
        <v>416</v>
      </c>
    </row>
    <row r="162" spans="3:33" x14ac:dyDescent="0.2">
      <c r="D162" s="10"/>
    </row>
    <row r="163" spans="3:33" x14ac:dyDescent="0.2">
      <c r="D163" s="10"/>
    </row>
    <row r="164" spans="3:33" x14ac:dyDescent="0.2">
      <c r="D164" s="10"/>
    </row>
    <row r="165" spans="3:33" x14ac:dyDescent="0.2">
      <c r="D165" s="10"/>
    </row>
    <row r="166" spans="3:33" x14ac:dyDescent="0.2">
      <c r="D166" s="10"/>
    </row>
    <row r="167" spans="3:33" x14ac:dyDescent="0.2">
      <c r="D167" s="10"/>
    </row>
    <row r="168" spans="3:33" x14ac:dyDescent="0.2">
      <c r="D168" s="10"/>
    </row>
    <row r="169" spans="3:33" x14ac:dyDescent="0.2">
      <c r="D169" s="10"/>
    </row>
    <row r="170" spans="3:33" x14ac:dyDescent="0.2">
      <c r="D170" s="10"/>
    </row>
    <row r="171" spans="3:33" x14ac:dyDescent="0.2">
      <c r="D171" s="10"/>
    </row>
    <row r="172" spans="3:33" x14ac:dyDescent="0.2">
      <c r="D172" s="10"/>
    </row>
    <row r="173" spans="3:33" x14ac:dyDescent="0.2">
      <c r="D173" s="10"/>
    </row>
    <row r="174" spans="3:33" x14ac:dyDescent="0.2">
      <c r="D174" s="10"/>
    </row>
    <row r="175" spans="3:33" x14ac:dyDescent="0.2">
      <c r="D175" s="10"/>
    </row>
    <row r="176" spans="3:33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7">
    <mergeCell ref="C149:G149"/>
    <mergeCell ref="C135:G135"/>
    <mergeCell ref="C137:G137"/>
    <mergeCell ref="C139:G139"/>
    <mergeCell ref="C141:G141"/>
    <mergeCell ref="C143:G143"/>
    <mergeCell ref="C147:G147"/>
    <mergeCell ref="A1:G1"/>
    <mergeCell ref="C2:G2"/>
    <mergeCell ref="C3:G3"/>
    <mergeCell ref="C4:G4"/>
    <mergeCell ref="A154:C154"/>
    <mergeCell ref="A155:G159"/>
    <mergeCell ref="C43:G43"/>
    <mergeCell ref="C63:G63"/>
    <mergeCell ref="C127:G127"/>
    <mergeCell ref="C134:G13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27B9-7279-4EC7-AE2D-5D4C827257C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9</v>
      </c>
      <c r="B3" s="49" t="s">
        <v>56</v>
      </c>
      <c r="C3" s="199" t="s">
        <v>57</v>
      </c>
      <c r="D3" s="197"/>
      <c r="E3" s="197"/>
      <c r="F3" s="197"/>
      <c r="G3" s="198"/>
      <c r="AC3" s="174" t="s">
        <v>110</v>
      </c>
      <c r="AG3" t="s">
        <v>111</v>
      </c>
    </row>
    <row r="4" spans="1:60" ht="24.95" customHeight="1" x14ac:dyDescent="0.2">
      <c r="A4" s="200" t="s">
        <v>10</v>
      </c>
      <c r="B4" s="201" t="s">
        <v>54</v>
      </c>
      <c r="C4" s="202" t="s">
        <v>58</v>
      </c>
      <c r="D4" s="203"/>
      <c r="E4" s="203"/>
      <c r="F4" s="203"/>
      <c r="G4" s="204"/>
      <c r="AG4" t="s">
        <v>112</v>
      </c>
    </row>
    <row r="5" spans="1:60" x14ac:dyDescent="0.2">
      <c r="D5" s="10"/>
    </row>
    <row r="6" spans="1:60" ht="38.25" x14ac:dyDescent="0.2">
      <c r="A6" s="206" t="s">
        <v>113</v>
      </c>
      <c r="B6" s="208" t="s">
        <v>114</v>
      </c>
      <c r="C6" s="208" t="s">
        <v>115</v>
      </c>
      <c r="D6" s="207" t="s">
        <v>116</v>
      </c>
      <c r="E6" s="206" t="s">
        <v>117</v>
      </c>
      <c r="F6" s="205" t="s">
        <v>118</v>
      </c>
      <c r="G6" s="206" t="s">
        <v>31</v>
      </c>
      <c r="H6" s="209" t="s">
        <v>32</v>
      </c>
      <c r="I6" s="209" t="s">
        <v>119</v>
      </c>
      <c r="J6" s="209" t="s">
        <v>33</v>
      </c>
      <c r="K6" s="209" t="s">
        <v>120</v>
      </c>
      <c r="L6" s="209" t="s">
        <v>121</v>
      </c>
      <c r="M6" s="209" t="s">
        <v>122</v>
      </c>
      <c r="N6" s="209" t="s">
        <v>123</v>
      </c>
      <c r="O6" s="209" t="s">
        <v>124</v>
      </c>
      <c r="P6" s="209" t="s">
        <v>125</v>
      </c>
      <c r="Q6" s="209" t="s">
        <v>126</v>
      </c>
      <c r="R6" s="209" t="s">
        <v>127</v>
      </c>
      <c r="S6" s="209" t="s">
        <v>128</v>
      </c>
      <c r="T6" s="209" t="s">
        <v>129</v>
      </c>
      <c r="U6" s="209" t="s">
        <v>130</v>
      </c>
      <c r="V6" s="209" t="s">
        <v>131</v>
      </c>
      <c r="W6" s="209" t="s">
        <v>132</v>
      </c>
      <c r="X6" s="209" t="s">
        <v>133</v>
      </c>
      <c r="Y6" s="209" t="s">
        <v>134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6" t="s">
        <v>135</v>
      </c>
      <c r="B8" s="237" t="s">
        <v>92</v>
      </c>
      <c r="C8" s="258" t="s">
        <v>93</v>
      </c>
      <c r="D8" s="238"/>
      <c r="E8" s="239"/>
      <c r="F8" s="240"/>
      <c r="G8" s="241">
        <f>SUMIF(AG9:AG12,"&lt;&gt;NOR",G9:G12)</f>
        <v>0</v>
      </c>
      <c r="H8" s="235"/>
      <c r="I8" s="235">
        <f>SUM(I9:I12)</f>
        <v>0</v>
      </c>
      <c r="J8" s="235"/>
      <c r="K8" s="235">
        <f>SUM(K9:K12)</f>
        <v>0</v>
      </c>
      <c r="L8" s="235"/>
      <c r="M8" s="235">
        <f>SUM(M9:M12)</f>
        <v>0</v>
      </c>
      <c r="N8" s="234"/>
      <c r="O8" s="234">
        <f>SUM(O9:O12)</f>
        <v>0</v>
      </c>
      <c r="P8" s="234"/>
      <c r="Q8" s="234">
        <f>SUM(Q9:Q12)</f>
        <v>0</v>
      </c>
      <c r="R8" s="235"/>
      <c r="S8" s="235"/>
      <c r="T8" s="235"/>
      <c r="U8" s="235"/>
      <c r="V8" s="235">
        <f>SUM(V9:V12)</f>
        <v>0</v>
      </c>
      <c r="W8" s="235"/>
      <c r="X8" s="235"/>
      <c r="Y8" s="235"/>
      <c r="AG8" t="s">
        <v>136</v>
      </c>
    </row>
    <row r="9" spans="1:60" outlineLevel="1" x14ac:dyDescent="0.2">
      <c r="A9" s="249">
        <v>1</v>
      </c>
      <c r="B9" s="250" t="s">
        <v>74</v>
      </c>
      <c r="C9" s="259" t="s">
        <v>604</v>
      </c>
      <c r="D9" s="251" t="s">
        <v>605</v>
      </c>
      <c r="E9" s="252">
        <v>15</v>
      </c>
      <c r="F9" s="253"/>
      <c r="G9" s="254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215</v>
      </c>
      <c r="T9" s="230" t="s">
        <v>216</v>
      </c>
      <c r="U9" s="230">
        <v>0</v>
      </c>
      <c r="V9" s="230">
        <f>ROUND(E9*U9,2)</f>
        <v>0</v>
      </c>
      <c r="W9" s="230"/>
      <c r="X9" s="230" t="s">
        <v>141</v>
      </c>
      <c r="Y9" s="230" t="s">
        <v>142</v>
      </c>
      <c r="Z9" s="210"/>
      <c r="AA9" s="210"/>
      <c r="AB9" s="210"/>
      <c r="AC9" s="210"/>
      <c r="AD9" s="210"/>
      <c r="AE9" s="210"/>
      <c r="AF9" s="210"/>
      <c r="AG9" s="210" t="s">
        <v>143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49">
        <v>2</v>
      </c>
      <c r="B10" s="250" t="s">
        <v>76</v>
      </c>
      <c r="C10" s="259" t="s">
        <v>606</v>
      </c>
      <c r="D10" s="251" t="s">
        <v>605</v>
      </c>
      <c r="E10" s="252">
        <v>15</v>
      </c>
      <c r="F10" s="253"/>
      <c r="G10" s="254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215</v>
      </c>
      <c r="T10" s="230" t="s">
        <v>216</v>
      </c>
      <c r="U10" s="230">
        <v>0</v>
      </c>
      <c r="V10" s="230">
        <f>ROUND(E10*U10,2)</f>
        <v>0</v>
      </c>
      <c r="W10" s="230"/>
      <c r="X10" s="230" t="s">
        <v>141</v>
      </c>
      <c r="Y10" s="230" t="s">
        <v>142</v>
      </c>
      <c r="Z10" s="210"/>
      <c r="AA10" s="210"/>
      <c r="AB10" s="210"/>
      <c r="AC10" s="210"/>
      <c r="AD10" s="210"/>
      <c r="AE10" s="210"/>
      <c r="AF10" s="210"/>
      <c r="AG10" s="210" t="s">
        <v>143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49">
        <v>3</v>
      </c>
      <c r="B11" s="250" t="s">
        <v>607</v>
      </c>
      <c r="C11" s="259" t="s">
        <v>608</v>
      </c>
      <c r="D11" s="251" t="s">
        <v>605</v>
      </c>
      <c r="E11" s="252">
        <v>10</v>
      </c>
      <c r="F11" s="253"/>
      <c r="G11" s="254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215</v>
      </c>
      <c r="T11" s="230" t="s">
        <v>216</v>
      </c>
      <c r="U11" s="230">
        <v>0</v>
      </c>
      <c r="V11" s="230">
        <f>ROUND(E11*U11,2)</f>
        <v>0</v>
      </c>
      <c r="W11" s="230"/>
      <c r="X11" s="230" t="s">
        <v>141</v>
      </c>
      <c r="Y11" s="230" t="s">
        <v>142</v>
      </c>
      <c r="Z11" s="210"/>
      <c r="AA11" s="210"/>
      <c r="AB11" s="210"/>
      <c r="AC11" s="210"/>
      <c r="AD11" s="210"/>
      <c r="AE11" s="210"/>
      <c r="AF11" s="210"/>
      <c r="AG11" s="210" t="s">
        <v>143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1" x14ac:dyDescent="0.2">
      <c r="A12" s="249">
        <v>4</v>
      </c>
      <c r="B12" s="250" t="s">
        <v>78</v>
      </c>
      <c r="C12" s="259" t="s">
        <v>609</v>
      </c>
      <c r="D12" s="251" t="s">
        <v>605</v>
      </c>
      <c r="E12" s="252">
        <v>8</v>
      </c>
      <c r="F12" s="253"/>
      <c r="G12" s="254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215</v>
      </c>
      <c r="T12" s="230" t="s">
        <v>216</v>
      </c>
      <c r="U12" s="230">
        <v>0</v>
      </c>
      <c r="V12" s="230">
        <f>ROUND(E12*U12,2)</f>
        <v>0</v>
      </c>
      <c r="W12" s="230"/>
      <c r="X12" s="230" t="s">
        <v>141</v>
      </c>
      <c r="Y12" s="230" t="s">
        <v>142</v>
      </c>
      <c r="Z12" s="210"/>
      <c r="AA12" s="210"/>
      <c r="AB12" s="210"/>
      <c r="AC12" s="210"/>
      <c r="AD12" s="210"/>
      <c r="AE12" s="210"/>
      <c r="AF12" s="210"/>
      <c r="AG12" s="210" t="s">
        <v>143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x14ac:dyDescent="0.2">
      <c r="A13" s="236" t="s">
        <v>135</v>
      </c>
      <c r="B13" s="237" t="s">
        <v>94</v>
      </c>
      <c r="C13" s="258" t="s">
        <v>95</v>
      </c>
      <c r="D13" s="238"/>
      <c r="E13" s="239"/>
      <c r="F13" s="240"/>
      <c r="G13" s="241">
        <f>SUMIF(AG14:AG47,"&lt;&gt;NOR",G14:G47)</f>
        <v>0</v>
      </c>
      <c r="H13" s="235"/>
      <c r="I13" s="235">
        <f>SUM(I14:I47)</f>
        <v>0</v>
      </c>
      <c r="J13" s="235"/>
      <c r="K13" s="235">
        <f>SUM(K14:K47)</f>
        <v>0</v>
      </c>
      <c r="L13" s="235"/>
      <c r="M13" s="235">
        <f>SUM(M14:M47)</f>
        <v>0</v>
      </c>
      <c r="N13" s="234"/>
      <c r="O13" s="234">
        <f>SUM(O14:O47)</f>
        <v>1.1400000000000001</v>
      </c>
      <c r="P13" s="234"/>
      <c r="Q13" s="234">
        <f>SUM(Q14:Q47)</f>
        <v>0</v>
      </c>
      <c r="R13" s="235"/>
      <c r="S13" s="235"/>
      <c r="T13" s="235"/>
      <c r="U13" s="235"/>
      <c r="V13" s="235">
        <f>SUM(V14:V47)</f>
        <v>0</v>
      </c>
      <c r="W13" s="235"/>
      <c r="X13" s="235"/>
      <c r="Y13" s="235"/>
      <c r="AG13" t="s">
        <v>136</v>
      </c>
    </row>
    <row r="14" spans="1:60" ht="22.5" outlineLevel="1" x14ac:dyDescent="0.2">
      <c r="A14" s="243">
        <v>5</v>
      </c>
      <c r="B14" s="244" t="s">
        <v>610</v>
      </c>
      <c r="C14" s="260" t="s">
        <v>611</v>
      </c>
      <c r="D14" s="245" t="s">
        <v>335</v>
      </c>
      <c r="E14" s="246">
        <v>11</v>
      </c>
      <c r="F14" s="247"/>
      <c r="G14" s="248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215</v>
      </c>
      <c r="T14" s="230" t="s">
        <v>216</v>
      </c>
      <c r="U14" s="230">
        <v>0</v>
      </c>
      <c r="V14" s="230">
        <f>ROUND(E14*U14,2)</f>
        <v>0</v>
      </c>
      <c r="W14" s="230"/>
      <c r="X14" s="230" t="s">
        <v>612</v>
      </c>
      <c r="Y14" s="230" t="s">
        <v>142</v>
      </c>
      <c r="Z14" s="210"/>
      <c r="AA14" s="210"/>
      <c r="AB14" s="210"/>
      <c r="AC14" s="210"/>
      <c r="AD14" s="210"/>
      <c r="AE14" s="210"/>
      <c r="AF14" s="210"/>
      <c r="AG14" s="210" t="s">
        <v>613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">
      <c r="A15" s="227"/>
      <c r="B15" s="228"/>
      <c r="C15" s="262" t="s">
        <v>614</v>
      </c>
      <c r="D15" s="232"/>
      <c r="E15" s="233">
        <v>11</v>
      </c>
      <c r="F15" s="230"/>
      <c r="G15" s="230"/>
      <c r="H15" s="230"/>
      <c r="I15" s="230"/>
      <c r="J15" s="230"/>
      <c r="K15" s="230"/>
      <c r="L15" s="230"/>
      <c r="M15" s="230"/>
      <c r="N15" s="229"/>
      <c r="O15" s="229"/>
      <c r="P15" s="229"/>
      <c r="Q15" s="229"/>
      <c r="R15" s="230"/>
      <c r="S15" s="230"/>
      <c r="T15" s="230"/>
      <c r="U15" s="230"/>
      <c r="V15" s="230"/>
      <c r="W15" s="230"/>
      <c r="X15" s="230"/>
      <c r="Y15" s="230"/>
      <c r="Z15" s="210"/>
      <c r="AA15" s="210"/>
      <c r="AB15" s="210"/>
      <c r="AC15" s="210"/>
      <c r="AD15" s="210"/>
      <c r="AE15" s="210"/>
      <c r="AF15" s="210"/>
      <c r="AG15" s="210" t="s">
        <v>243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49">
        <v>6</v>
      </c>
      <c r="B16" s="250" t="s">
        <v>615</v>
      </c>
      <c r="C16" s="259" t="s">
        <v>616</v>
      </c>
      <c r="D16" s="251" t="s">
        <v>214</v>
      </c>
      <c r="E16" s="252">
        <v>1</v>
      </c>
      <c r="F16" s="253"/>
      <c r="G16" s="254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30"/>
      <c r="S16" s="230" t="s">
        <v>215</v>
      </c>
      <c r="T16" s="230" t="s">
        <v>216</v>
      </c>
      <c r="U16" s="230">
        <v>0</v>
      </c>
      <c r="V16" s="230">
        <f>ROUND(E16*U16,2)</f>
        <v>0</v>
      </c>
      <c r="W16" s="230"/>
      <c r="X16" s="230" t="s">
        <v>202</v>
      </c>
      <c r="Y16" s="230" t="s">
        <v>142</v>
      </c>
      <c r="Z16" s="210"/>
      <c r="AA16" s="210"/>
      <c r="AB16" s="210"/>
      <c r="AC16" s="210"/>
      <c r="AD16" s="210"/>
      <c r="AE16" s="210"/>
      <c r="AF16" s="210"/>
      <c r="AG16" s="210" t="s">
        <v>203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43">
        <v>7</v>
      </c>
      <c r="B17" s="244" t="s">
        <v>617</v>
      </c>
      <c r="C17" s="260" t="s">
        <v>618</v>
      </c>
      <c r="D17" s="245" t="s">
        <v>200</v>
      </c>
      <c r="E17" s="246">
        <v>130.19999999999999</v>
      </c>
      <c r="F17" s="247"/>
      <c r="G17" s="248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1E-3</v>
      </c>
      <c r="O17" s="229">
        <f>ROUND(E17*N17,2)</f>
        <v>0.13</v>
      </c>
      <c r="P17" s="229">
        <v>0</v>
      </c>
      <c r="Q17" s="229">
        <f>ROUND(E17*P17,2)</f>
        <v>0</v>
      </c>
      <c r="R17" s="230" t="s">
        <v>201</v>
      </c>
      <c r="S17" s="230" t="s">
        <v>140</v>
      </c>
      <c r="T17" s="230" t="s">
        <v>140</v>
      </c>
      <c r="U17" s="230">
        <v>0</v>
      </c>
      <c r="V17" s="230">
        <f>ROUND(E17*U17,2)</f>
        <v>0</v>
      </c>
      <c r="W17" s="230"/>
      <c r="X17" s="230" t="s">
        <v>202</v>
      </c>
      <c r="Y17" s="230" t="s">
        <v>142</v>
      </c>
      <c r="Z17" s="210"/>
      <c r="AA17" s="210"/>
      <c r="AB17" s="210"/>
      <c r="AC17" s="210"/>
      <c r="AD17" s="210"/>
      <c r="AE17" s="210"/>
      <c r="AF17" s="210"/>
      <c r="AG17" s="210" t="s">
        <v>619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27"/>
      <c r="B18" s="228"/>
      <c r="C18" s="262" t="s">
        <v>620</v>
      </c>
      <c r="D18" s="232"/>
      <c r="E18" s="233">
        <v>124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243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">
      <c r="A19" s="227"/>
      <c r="B19" s="228"/>
      <c r="C19" s="273" t="s">
        <v>621</v>
      </c>
      <c r="D19" s="271"/>
      <c r="E19" s="272">
        <v>6.2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243</v>
      </c>
      <c r="AH19" s="210">
        <v>4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43">
        <v>8</v>
      </c>
      <c r="B20" s="244" t="s">
        <v>622</v>
      </c>
      <c r="C20" s="260" t="s">
        <v>623</v>
      </c>
      <c r="D20" s="245" t="s">
        <v>200</v>
      </c>
      <c r="E20" s="246">
        <v>8.0272500000000004</v>
      </c>
      <c r="F20" s="247"/>
      <c r="G20" s="248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1E-3</v>
      </c>
      <c r="O20" s="229">
        <f>ROUND(E20*N20,2)</f>
        <v>0.01</v>
      </c>
      <c r="P20" s="229">
        <v>0</v>
      </c>
      <c r="Q20" s="229">
        <f>ROUND(E20*P20,2)</f>
        <v>0</v>
      </c>
      <c r="R20" s="230"/>
      <c r="S20" s="230" t="s">
        <v>215</v>
      </c>
      <c r="T20" s="230" t="s">
        <v>216</v>
      </c>
      <c r="U20" s="230">
        <v>0</v>
      </c>
      <c r="V20" s="230">
        <f>ROUND(E20*U20,2)</f>
        <v>0</v>
      </c>
      <c r="W20" s="230"/>
      <c r="X20" s="230" t="s">
        <v>202</v>
      </c>
      <c r="Y20" s="230" t="s">
        <v>142</v>
      </c>
      <c r="Z20" s="210"/>
      <c r="AA20" s="210"/>
      <c r="AB20" s="210"/>
      <c r="AC20" s="210"/>
      <c r="AD20" s="210"/>
      <c r="AE20" s="210"/>
      <c r="AF20" s="210"/>
      <c r="AG20" s="210" t="s">
        <v>619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2" x14ac:dyDescent="0.2">
      <c r="A21" s="227"/>
      <c r="B21" s="228"/>
      <c r="C21" s="262" t="s">
        <v>624</v>
      </c>
      <c r="D21" s="232"/>
      <c r="E21" s="233">
        <v>7.6449999999999996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243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3" x14ac:dyDescent="0.2">
      <c r="A22" s="227"/>
      <c r="B22" s="228"/>
      <c r="C22" s="273" t="s">
        <v>621</v>
      </c>
      <c r="D22" s="271"/>
      <c r="E22" s="272">
        <v>0.38224999999999998</v>
      </c>
      <c r="F22" s="230"/>
      <c r="G22" s="230"/>
      <c r="H22" s="230"/>
      <c r="I22" s="230"/>
      <c r="J22" s="230"/>
      <c r="K22" s="230"/>
      <c r="L22" s="230"/>
      <c r="M22" s="230"/>
      <c r="N22" s="229"/>
      <c r="O22" s="229"/>
      <c r="P22" s="229"/>
      <c r="Q22" s="229"/>
      <c r="R22" s="230"/>
      <c r="S22" s="230"/>
      <c r="T22" s="230"/>
      <c r="U22" s="230"/>
      <c r="V22" s="230"/>
      <c r="W22" s="230"/>
      <c r="X22" s="230"/>
      <c r="Y22" s="230"/>
      <c r="Z22" s="210"/>
      <c r="AA22" s="210"/>
      <c r="AB22" s="210"/>
      <c r="AC22" s="210"/>
      <c r="AD22" s="210"/>
      <c r="AE22" s="210"/>
      <c r="AF22" s="210"/>
      <c r="AG22" s="210" t="s">
        <v>243</v>
      </c>
      <c r="AH22" s="210">
        <v>4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43">
        <v>9</v>
      </c>
      <c r="B23" s="244" t="s">
        <v>625</v>
      </c>
      <c r="C23" s="260" t="s">
        <v>626</v>
      </c>
      <c r="D23" s="245" t="s">
        <v>146</v>
      </c>
      <c r="E23" s="246">
        <v>11</v>
      </c>
      <c r="F23" s="247"/>
      <c r="G23" s="248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5.2999999999999999E-2</v>
      </c>
      <c r="O23" s="229">
        <f>ROUND(E23*N23,2)</f>
        <v>0.57999999999999996</v>
      </c>
      <c r="P23" s="229">
        <v>0</v>
      </c>
      <c r="Q23" s="229">
        <f>ROUND(E23*P23,2)</f>
        <v>0</v>
      </c>
      <c r="R23" s="230"/>
      <c r="S23" s="230" t="s">
        <v>215</v>
      </c>
      <c r="T23" s="230" t="s">
        <v>216</v>
      </c>
      <c r="U23" s="230">
        <v>0</v>
      </c>
      <c r="V23" s="230">
        <f>ROUND(E23*U23,2)</f>
        <v>0</v>
      </c>
      <c r="W23" s="230"/>
      <c r="X23" s="230" t="s">
        <v>202</v>
      </c>
      <c r="Y23" s="230" t="s">
        <v>142</v>
      </c>
      <c r="Z23" s="210"/>
      <c r="AA23" s="210"/>
      <c r="AB23" s="210"/>
      <c r="AC23" s="210"/>
      <c r="AD23" s="210"/>
      <c r="AE23" s="210"/>
      <c r="AF23" s="210"/>
      <c r="AG23" s="210" t="s">
        <v>203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27"/>
      <c r="B24" s="228"/>
      <c r="C24" s="262" t="s">
        <v>614</v>
      </c>
      <c r="D24" s="232"/>
      <c r="E24" s="233">
        <v>11</v>
      </c>
      <c r="F24" s="230"/>
      <c r="G24" s="230"/>
      <c r="H24" s="230"/>
      <c r="I24" s="230"/>
      <c r="J24" s="230"/>
      <c r="K24" s="230"/>
      <c r="L24" s="230"/>
      <c r="M24" s="230"/>
      <c r="N24" s="229"/>
      <c r="O24" s="229"/>
      <c r="P24" s="229"/>
      <c r="Q24" s="229"/>
      <c r="R24" s="230"/>
      <c r="S24" s="230"/>
      <c r="T24" s="230"/>
      <c r="U24" s="230"/>
      <c r="V24" s="230"/>
      <c r="W24" s="230"/>
      <c r="X24" s="230"/>
      <c r="Y24" s="230"/>
      <c r="Z24" s="210"/>
      <c r="AA24" s="210"/>
      <c r="AB24" s="210"/>
      <c r="AC24" s="210"/>
      <c r="AD24" s="210"/>
      <c r="AE24" s="210"/>
      <c r="AF24" s="210"/>
      <c r="AG24" s="210" t="s">
        <v>243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3">
        <v>10</v>
      </c>
      <c r="B25" s="244" t="s">
        <v>627</v>
      </c>
      <c r="C25" s="260" t="s">
        <v>628</v>
      </c>
      <c r="D25" s="245" t="s">
        <v>146</v>
      </c>
      <c r="E25" s="246">
        <v>11</v>
      </c>
      <c r="F25" s="247"/>
      <c r="G25" s="248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1.2E-2</v>
      </c>
      <c r="O25" s="229">
        <f>ROUND(E25*N25,2)</f>
        <v>0.13</v>
      </c>
      <c r="P25" s="229">
        <v>0</v>
      </c>
      <c r="Q25" s="229">
        <f>ROUND(E25*P25,2)</f>
        <v>0</v>
      </c>
      <c r="R25" s="230"/>
      <c r="S25" s="230" t="s">
        <v>215</v>
      </c>
      <c r="T25" s="230" t="s">
        <v>216</v>
      </c>
      <c r="U25" s="230">
        <v>0</v>
      </c>
      <c r="V25" s="230">
        <f>ROUND(E25*U25,2)</f>
        <v>0</v>
      </c>
      <c r="W25" s="230"/>
      <c r="X25" s="230" t="s">
        <v>202</v>
      </c>
      <c r="Y25" s="230" t="s">
        <v>142</v>
      </c>
      <c r="Z25" s="210"/>
      <c r="AA25" s="210"/>
      <c r="AB25" s="210"/>
      <c r="AC25" s="210"/>
      <c r="AD25" s="210"/>
      <c r="AE25" s="210"/>
      <c r="AF25" s="210"/>
      <c r="AG25" s="210" t="s">
        <v>203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27"/>
      <c r="B26" s="228"/>
      <c r="C26" s="262" t="s">
        <v>614</v>
      </c>
      <c r="D26" s="232"/>
      <c r="E26" s="233">
        <v>11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243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43">
        <v>11</v>
      </c>
      <c r="B27" s="244" t="s">
        <v>629</v>
      </c>
      <c r="C27" s="260" t="s">
        <v>630</v>
      </c>
      <c r="D27" s="245" t="s">
        <v>146</v>
      </c>
      <c r="E27" s="246">
        <v>11</v>
      </c>
      <c r="F27" s="247"/>
      <c r="G27" s="248">
        <f>ROUND(E27*F27,2)</f>
        <v>0</v>
      </c>
      <c r="H27" s="231"/>
      <c r="I27" s="230">
        <f>ROUND(E27*H27,2)</f>
        <v>0</v>
      </c>
      <c r="J27" s="231"/>
      <c r="K27" s="230">
        <f>ROUND(E27*J27,2)</f>
        <v>0</v>
      </c>
      <c r="L27" s="230">
        <v>21</v>
      </c>
      <c r="M27" s="230">
        <f>G27*(1+L27/100)</f>
        <v>0</v>
      </c>
      <c r="N27" s="229">
        <v>2.5000000000000001E-4</v>
      </c>
      <c r="O27" s="229">
        <f>ROUND(E27*N27,2)</f>
        <v>0</v>
      </c>
      <c r="P27" s="229">
        <v>0</v>
      </c>
      <c r="Q27" s="229">
        <f>ROUND(E27*P27,2)</f>
        <v>0</v>
      </c>
      <c r="R27" s="230" t="s">
        <v>201</v>
      </c>
      <c r="S27" s="230" t="s">
        <v>140</v>
      </c>
      <c r="T27" s="230" t="s">
        <v>140</v>
      </c>
      <c r="U27" s="230">
        <v>0</v>
      </c>
      <c r="V27" s="230">
        <f>ROUND(E27*U27,2)</f>
        <v>0</v>
      </c>
      <c r="W27" s="230"/>
      <c r="X27" s="230" t="s">
        <v>202</v>
      </c>
      <c r="Y27" s="230" t="s">
        <v>142</v>
      </c>
      <c r="Z27" s="210"/>
      <c r="AA27" s="210"/>
      <c r="AB27" s="210"/>
      <c r="AC27" s="210"/>
      <c r="AD27" s="210"/>
      <c r="AE27" s="210"/>
      <c r="AF27" s="210"/>
      <c r="AG27" s="210" t="s">
        <v>203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27"/>
      <c r="B28" s="228"/>
      <c r="C28" s="262" t="s">
        <v>614</v>
      </c>
      <c r="D28" s="232"/>
      <c r="E28" s="233">
        <v>11</v>
      </c>
      <c r="F28" s="230"/>
      <c r="G28" s="230"/>
      <c r="H28" s="230"/>
      <c r="I28" s="230"/>
      <c r="J28" s="230"/>
      <c r="K28" s="230"/>
      <c r="L28" s="230"/>
      <c r="M28" s="230"/>
      <c r="N28" s="229"/>
      <c r="O28" s="229"/>
      <c r="P28" s="229"/>
      <c r="Q28" s="229"/>
      <c r="R28" s="230"/>
      <c r="S28" s="230"/>
      <c r="T28" s="230"/>
      <c r="U28" s="230"/>
      <c r="V28" s="230"/>
      <c r="W28" s="230"/>
      <c r="X28" s="230"/>
      <c r="Y28" s="230"/>
      <c r="Z28" s="210"/>
      <c r="AA28" s="210"/>
      <c r="AB28" s="210"/>
      <c r="AC28" s="210"/>
      <c r="AD28" s="210"/>
      <c r="AE28" s="210"/>
      <c r="AF28" s="210"/>
      <c r="AG28" s="210" t="s">
        <v>243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43">
        <v>12</v>
      </c>
      <c r="B29" s="244" t="s">
        <v>631</v>
      </c>
      <c r="C29" s="260" t="s">
        <v>632</v>
      </c>
      <c r="D29" s="245" t="s">
        <v>161</v>
      </c>
      <c r="E29" s="246">
        <v>69.3</v>
      </c>
      <c r="F29" s="247"/>
      <c r="G29" s="248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1.4999999999999999E-4</v>
      </c>
      <c r="O29" s="229">
        <f>ROUND(E29*N29,2)</f>
        <v>0.01</v>
      </c>
      <c r="P29" s="229">
        <v>0</v>
      </c>
      <c r="Q29" s="229">
        <f>ROUND(E29*P29,2)</f>
        <v>0</v>
      </c>
      <c r="R29" s="230" t="s">
        <v>201</v>
      </c>
      <c r="S29" s="230" t="s">
        <v>140</v>
      </c>
      <c r="T29" s="230" t="s">
        <v>140</v>
      </c>
      <c r="U29" s="230">
        <v>0</v>
      </c>
      <c r="V29" s="230">
        <f>ROUND(E29*U29,2)</f>
        <v>0</v>
      </c>
      <c r="W29" s="230"/>
      <c r="X29" s="230" t="s">
        <v>202</v>
      </c>
      <c r="Y29" s="230" t="s">
        <v>142</v>
      </c>
      <c r="Z29" s="210"/>
      <c r="AA29" s="210"/>
      <c r="AB29" s="210"/>
      <c r="AC29" s="210"/>
      <c r="AD29" s="210"/>
      <c r="AE29" s="210"/>
      <c r="AF29" s="210"/>
      <c r="AG29" s="210" t="s">
        <v>203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27"/>
      <c r="B30" s="228"/>
      <c r="C30" s="262" t="s">
        <v>633</v>
      </c>
      <c r="D30" s="232"/>
      <c r="E30" s="233">
        <v>66</v>
      </c>
      <c r="F30" s="230"/>
      <c r="G30" s="230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243</v>
      </c>
      <c r="AH30" s="210">
        <v>5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3" x14ac:dyDescent="0.2">
      <c r="A31" s="227"/>
      <c r="B31" s="228"/>
      <c r="C31" s="273" t="s">
        <v>621</v>
      </c>
      <c r="D31" s="271"/>
      <c r="E31" s="272">
        <v>3.3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243</v>
      </c>
      <c r="AH31" s="210">
        <v>4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43">
        <v>13</v>
      </c>
      <c r="B32" s="244" t="s">
        <v>634</v>
      </c>
      <c r="C32" s="260" t="s">
        <v>635</v>
      </c>
      <c r="D32" s="245" t="s">
        <v>161</v>
      </c>
      <c r="E32" s="246">
        <v>232.05</v>
      </c>
      <c r="F32" s="247"/>
      <c r="G32" s="248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8.8999999999999995E-4</v>
      </c>
      <c r="O32" s="229">
        <f>ROUND(E32*N32,2)</f>
        <v>0.21</v>
      </c>
      <c r="P32" s="229">
        <v>0</v>
      </c>
      <c r="Q32" s="229">
        <f>ROUND(E32*P32,2)</f>
        <v>0</v>
      </c>
      <c r="R32" s="230" t="s">
        <v>201</v>
      </c>
      <c r="S32" s="230" t="s">
        <v>140</v>
      </c>
      <c r="T32" s="230" t="s">
        <v>140</v>
      </c>
      <c r="U32" s="230">
        <v>0</v>
      </c>
      <c r="V32" s="230">
        <f>ROUND(E32*U32,2)</f>
        <v>0</v>
      </c>
      <c r="W32" s="230"/>
      <c r="X32" s="230" t="s">
        <v>202</v>
      </c>
      <c r="Y32" s="230" t="s">
        <v>142</v>
      </c>
      <c r="Z32" s="210"/>
      <c r="AA32" s="210"/>
      <c r="AB32" s="210"/>
      <c r="AC32" s="210"/>
      <c r="AD32" s="210"/>
      <c r="AE32" s="210"/>
      <c r="AF32" s="210"/>
      <c r="AG32" s="210" t="s">
        <v>203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27"/>
      <c r="B33" s="228"/>
      <c r="C33" s="262" t="s">
        <v>636</v>
      </c>
      <c r="D33" s="232"/>
      <c r="E33" s="233">
        <v>221</v>
      </c>
      <c r="F33" s="230"/>
      <c r="G33" s="230"/>
      <c r="H33" s="230"/>
      <c r="I33" s="230"/>
      <c r="J33" s="230"/>
      <c r="K33" s="230"/>
      <c r="L33" s="230"/>
      <c r="M33" s="230"/>
      <c r="N33" s="229"/>
      <c r="O33" s="229"/>
      <c r="P33" s="229"/>
      <c r="Q33" s="229"/>
      <c r="R33" s="230"/>
      <c r="S33" s="230"/>
      <c r="T33" s="230"/>
      <c r="U33" s="230"/>
      <c r="V33" s="230"/>
      <c r="W33" s="230"/>
      <c r="X33" s="230"/>
      <c r="Y33" s="230"/>
      <c r="Z33" s="210"/>
      <c r="AA33" s="210"/>
      <c r="AB33" s="210"/>
      <c r="AC33" s="210"/>
      <c r="AD33" s="210"/>
      <c r="AE33" s="210"/>
      <c r="AF33" s="210"/>
      <c r="AG33" s="210" t="s">
        <v>243</v>
      </c>
      <c r="AH33" s="210">
        <v>5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3" x14ac:dyDescent="0.2">
      <c r="A34" s="227"/>
      <c r="B34" s="228"/>
      <c r="C34" s="273" t="s">
        <v>621</v>
      </c>
      <c r="D34" s="271"/>
      <c r="E34" s="272">
        <v>11.05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243</v>
      </c>
      <c r="AH34" s="210">
        <v>4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43">
        <v>14</v>
      </c>
      <c r="B35" s="244" t="s">
        <v>637</v>
      </c>
      <c r="C35" s="260" t="s">
        <v>638</v>
      </c>
      <c r="D35" s="245" t="s">
        <v>161</v>
      </c>
      <c r="E35" s="246">
        <v>232.05</v>
      </c>
      <c r="F35" s="247"/>
      <c r="G35" s="248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3.1E-4</v>
      </c>
      <c r="O35" s="229">
        <f>ROUND(E35*N35,2)</f>
        <v>7.0000000000000007E-2</v>
      </c>
      <c r="P35" s="229">
        <v>0</v>
      </c>
      <c r="Q35" s="229">
        <f>ROUND(E35*P35,2)</f>
        <v>0</v>
      </c>
      <c r="R35" s="230" t="s">
        <v>201</v>
      </c>
      <c r="S35" s="230" t="s">
        <v>140</v>
      </c>
      <c r="T35" s="230" t="s">
        <v>140</v>
      </c>
      <c r="U35" s="230">
        <v>0</v>
      </c>
      <c r="V35" s="230">
        <f>ROUND(E35*U35,2)</f>
        <v>0</v>
      </c>
      <c r="W35" s="230"/>
      <c r="X35" s="230" t="s">
        <v>202</v>
      </c>
      <c r="Y35" s="230" t="s">
        <v>142</v>
      </c>
      <c r="Z35" s="210"/>
      <c r="AA35" s="210"/>
      <c r="AB35" s="210"/>
      <c r="AC35" s="210"/>
      <c r="AD35" s="210"/>
      <c r="AE35" s="210"/>
      <c r="AF35" s="210"/>
      <c r="AG35" s="210" t="s">
        <v>203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27"/>
      <c r="B36" s="228"/>
      <c r="C36" s="262" t="s">
        <v>639</v>
      </c>
      <c r="D36" s="232"/>
      <c r="E36" s="233">
        <v>221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243</v>
      </c>
      <c r="AH36" s="210">
        <v>5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27"/>
      <c r="B37" s="228"/>
      <c r="C37" s="273" t="s">
        <v>621</v>
      </c>
      <c r="D37" s="271"/>
      <c r="E37" s="272">
        <v>11.05</v>
      </c>
      <c r="F37" s="230"/>
      <c r="G37" s="230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243</v>
      </c>
      <c r="AH37" s="210">
        <v>4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43">
        <v>15</v>
      </c>
      <c r="B38" s="244" t="s">
        <v>640</v>
      </c>
      <c r="C38" s="260" t="s">
        <v>641</v>
      </c>
      <c r="D38" s="245" t="s">
        <v>161</v>
      </c>
      <c r="E38" s="246">
        <v>5.25</v>
      </c>
      <c r="F38" s="247"/>
      <c r="G38" s="248">
        <f>ROUND(E38*F38,2)</f>
        <v>0</v>
      </c>
      <c r="H38" s="231"/>
      <c r="I38" s="230">
        <f>ROUND(E38*H38,2)</f>
        <v>0</v>
      </c>
      <c r="J38" s="231"/>
      <c r="K38" s="230">
        <f>ROUND(E38*J38,2)</f>
        <v>0</v>
      </c>
      <c r="L38" s="230">
        <v>21</v>
      </c>
      <c r="M38" s="230">
        <f>G38*(1+L38/100)</f>
        <v>0</v>
      </c>
      <c r="N38" s="229">
        <v>6.8999999999999997E-4</v>
      </c>
      <c r="O38" s="229">
        <f>ROUND(E38*N38,2)</f>
        <v>0</v>
      </c>
      <c r="P38" s="229">
        <v>0</v>
      </c>
      <c r="Q38" s="229">
        <f>ROUND(E38*P38,2)</f>
        <v>0</v>
      </c>
      <c r="R38" s="230" t="s">
        <v>201</v>
      </c>
      <c r="S38" s="230" t="s">
        <v>140</v>
      </c>
      <c r="T38" s="230" t="s">
        <v>140</v>
      </c>
      <c r="U38" s="230">
        <v>0</v>
      </c>
      <c r="V38" s="230">
        <f>ROUND(E38*U38,2)</f>
        <v>0</v>
      </c>
      <c r="W38" s="230"/>
      <c r="X38" s="230" t="s">
        <v>202</v>
      </c>
      <c r="Y38" s="230" t="s">
        <v>142</v>
      </c>
      <c r="Z38" s="210"/>
      <c r="AA38" s="210"/>
      <c r="AB38" s="210"/>
      <c r="AC38" s="210"/>
      <c r="AD38" s="210"/>
      <c r="AE38" s="210"/>
      <c r="AF38" s="210"/>
      <c r="AG38" s="210" t="s">
        <v>203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">
      <c r="A39" s="227"/>
      <c r="B39" s="228"/>
      <c r="C39" s="262" t="s">
        <v>642</v>
      </c>
      <c r="D39" s="232"/>
      <c r="E39" s="233">
        <v>5</v>
      </c>
      <c r="F39" s="230"/>
      <c r="G39" s="230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30"/>
      <c r="Z39" s="210"/>
      <c r="AA39" s="210"/>
      <c r="AB39" s="210"/>
      <c r="AC39" s="210"/>
      <c r="AD39" s="210"/>
      <c r="AE39" s="210"/>
      <c r="AF39" s="210"/>
      <c r="AG39" s="210" t="s">
        <v>243</v>
      </c>
      <c r="AH39" s="210">
        <v>5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3" x14ac:dyDescent="0.2">
      <c r="A40" s="227"/>
      <c r="B40" s="228"/>
      <c r="C40" s="273" t="s">
        <v>621</v>
      </c>
      <c r="D40" s="271"/>
      <c r="E40" s="272">
        <v>0.25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243</v>
      </c>
      <c r="AH40" s="210">
        <v>4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3">
        <v>16</v>
      </c>
      <c r="B41" s="244" t="s">
        <v>643</v>
      </c>
      <c r="C41" s="260" t="s">
        <v>644</v>
      </c>
      <c r="D41" s="245" t="s">
        <v>146</v>
      </c>
      <c r="E41" s="246">
        <v>11</v>
      </c>
      <c r="F41" s="247"/>
      <c r="G41" s="248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2.9999999999999997E-4</v>
      </c>
      <c r="O41" s="229">
        <f>ROUND(E41*N41,2)</f>
        <v>0</v>
      </c>
      <c r="P41" s="229">
        <v>0</v>
      </c>
      <c r="Q41" s="229">
        <f>ROUND(E41*P41,2)</f>
        <v>0</v>
      </c>
      <c r="R41" s="230" t="s">
        <v>201</v>
      </c>
      <c r="S41" s="230" t="s">
        <v>140</v>
      </c>
      <c r="T41" s="230" t="s">
        <v>140</v>
      </c>
      <c r="U41" s="230">
        <v>0</v>
      </c>
      <c r="V41" s="230">
        <f>ROUND(E41*U41,2)</f>
        <v>0</v>
      </c>
      <c r="W41" s="230"/>
      <c r="X41" s="230" t="s">
        <v>202</v>
      </c>
      <c r="Y41" s="230" t="s">
        <v>142</v>
      </c>
      <c r="Z41" s="210"/>
      <c r="AA41" s="210"/>
      <c r="AB41" s="210"/>
      <c r="AC41" s="210"/>
      <c r="AD41" s="210"/>
      <c r="AE41" s="210"/>
      <c r="AF41" s="210"/>
      <c r="AG41" s="210" t="s">
        <v>619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27"/>
      <c r="B42" s="228"/>
      <c r="C42" s="262" t="s">
        <v>614</v>
      </c>
      <c r="D42" s="232"/>
      <c r="E42" s="233">
        <v>11</v>
      </c>
      <c r="F42" s="230"/>
      <c r="G42" s="230"/>
      <c r="H42" s="230"/>
      <c r="I42" s="230"/>
      <c r="J42" s="230"/>
      <c r="K42" s="230"/>
      <c r="L42" s="230"/>
      <c r="M42" s="230"/>
      <c r="N42" s="229"/>
      <c r="O42" s="229"/>
      <c r="P42" s="229"/>
      <c r="Q42" s="229"/>
      <c r="R42" s="230"/>
      <c r="S42" s="230"/>
      <c r="T42" s="230"/>
      <c r="U42" s="230"/>
      <c r="V42" s="230"/>
      <c r="W42" s="230"/>
      <c r="X42" s="230"/>
      <c r="Y42" s="230"/>
      <c r="Z42" s="210"/>
      <c r="AA42" s="210"/>
      <c r="AB42" s="210"/>
      <c r="AC42" s="210"/>
      <c r="AD42" s="210"/>
      <c r="AE42" s="210"/>
      <c r="AF42" s="210"/>
      <c r="AG42" s="210" t="s">
        <v>243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43">
        <v>17</v>
      </c>
      <c r="B43" s="244" t="s">
        <v>645</v>
      </c>
      <c r="C43" s="260" t="s">
        <v>646</v>
      </c>
      <c r="D43" s="245" t="s">
        <v>146</v>
      </c>
      <c r="E43" s="246">
        <v>11</v>
      </c>
      <c r="F43" s="247"/>
      <c r="G43" s="248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1.2999999999999999E-4</v>
      </c>
      <c r="O43" s="229">
        <f>ROUND(E43*N43,2)</f>
        <v>0</v>
      </c>
      <c r="P43" s="229">
        <v>0</v>
      </c>
      <c r="Q43" s="229">
        <f>ROUND(E43*P43,2)</f>
        <v>0</v>
      </c>
      <c r="R43" s="230" t="s">
        <v>201</v>
      </c>
      <c r="S43" s="230" t="s">
        <v>140</v>
      </c>
      <c r="T43" s="230" t="s">
        <v>140</v>
      </c>
      <c r="U43" s="230">
        <v>0</v>
      </c>
      <c r="V43" s="230">
        <f>ROUND(E43*U43,2)</f>
        <v>0</v>
      </c>
      <c r="W43" s="230"/>
      <c r="X43" s="230" t="s">
        <v>202</v>
      </c>
      <c r="Y43" s="230" t="s">
        <v>142</v>
      </c>
      <c r="Z43" s="210"/>
      <c r="AA43" s="210"/>
      <c r="AB43" s="210"/>
      <c r="AC43" s="210"/>
      <c r="AD43" s="210"/>
      <c r="AE43" s="210"/>
      <c r="AF43" s="210"/>
      <c r="AG43" s="210" t="s">
        <v>619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2" x14ac:dyDescent="0.2">
      <c r="A44" s="227"/>
      <c r="B44" s="228"/>
      <c r="C44" s="262" t="s">
        <v>614</v>
      </c>
      <c r="D44" s="232"/>
      <c r="E44" s="233">
        <v>11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243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43">
        <v>18</v>
      </c>
      <c r="B45" s="244" t="s">
        <v>647</v>
      </c>
      <c r="C45" s="260" t="s">
        <v>648</v>
      </c>
      <c r="D45" s="245" t="s">
        <v>649</v>
      </c>
      <c r="E45" s="246">
        <v>11</v>
      </c>
      <c r="F45" s="247"/>
      <c r="G45" s="248">
        <f>ROUND(E45*F45,2)</f>
        <v>0</v>
      </c>
      <c r="H45" s="231"/>
      <c r="I45" s="230">
        <f>ROUND(E45*H45,2)</f>
        <v>0</v>
      </c>
      <c r="J45" s="231"/>
      <c r="K45" s="230">
        <f>ROUND(E45*J45,2)</f>
        <v>0</v>
      </c>
      <c r="L45" s="230">
        <v>21</v>
      </c>
      <c r="M45" s="230">
        <f>G45*(1+L45/100)</f>
        <v>0</v>
      </c>
      <c r="N45" s="229">
        <v>0</v>
      </c>
      <c r="O45" s="229">
        <f>ROUND(E45*N45,2)</f>
        <v>0</v>
      </c>
      <c r="P45" s="229">
        <v>0</v>
      </c>
      <c r="Q45" s="229">
        <f>ROUND(E45*P45,2)</f>
        <v>0</v>
      </c>
      <c r="R45" s="230"/>
      <c r="S45" s="230" t="s">
        <v>215</v>
      </c>
      <c r="T45" s="230" t="s">
        <v>216</v>
      </c>
      <c r="U45" s="230">
        <v>0</v>
      </c>
      <c r="V45" s="230">
        <f>ROUND(E45*U45,2)</f>
        <v>0</v>
      </c>
      <c r="W45" s="230"/>
      <c r="X45" s="230" t="s">
        <v>202</v>
      </c>
      <c r="Y45" s="230" t="s">
        <v>142</v>
      </c>
      <c r="Z45" s="210"/>
      <c r="AA45" s="210"/>
      <c r="AB45" s="210"/>
      <c r="AC45" s="210"/>
      <c r="AD45" s="210"/>
      <c r="AE45" s="210"/>
      <c r="AF45" s="210"/>
      <c r="AG45" s="210" t="s">
        <v>619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">
      <c r="A46" s="227"/>
      <c r="B46" s="228"/>
      <c r="C46" s="262" t="s">
        <v>614</v>
      </c>
      <c r="D46" s="232"/>
      <c r="E46" s="233">
        <v>11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243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49">
        <v>19</v>
      </c>
      <c r="B47" s="250" t="s">
        <v>650</v>
      </c>
      <c r="C47" s="259" t="s">
        <v>651</v>
      </c>
      <c r="D47" s="251" t="s">
        <v>652</v>
      </c>
      <c r="E47" s="252">
        <v>1</v>
      </c>
      <c r="F47" s="253"/>
      <c r="G47" s="254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</v>
      </c>
      <c r="O47" s="229">
        <f>ROUND(E47*N47,2)</f>
        <v>0</v>
      </c>
      <c r="P47" s="229">
        <v>0</v>
      </c>
      <c r="Q47" s="229">
        <f>ROUND(E47*P47,2)</f>
        <v>0</v>
      </c>
      <c r="R47" s="230"/>
      <c r="S47" s="230" t="s">
        <v>215</v>
      </c>
      <c r="T47" s="230" t="s">
        <v>216</v>
      </c>
      <c r="U47" s="230">
        <v>0</v>
      </c>
      <c r="V47" s="230">
        <f>ROUND(E47*U47,2)</f>
        <v>0</v>
      </c>
      <c r="W47" s="230"/>
      <c r="X47" s="230" t="s">
        <v>202</v>
      </c>
      <c r="Y47" s="230" t="s">
        <v>142</v>
      </c>
      <c r="Z47" s="210"/>
      <c r="AA47" s="210"/>
      <c r="AB47" s="210"/>
      <c r="AC47" s="210"/>
      <c r="AD47" s="210"/>
      <c r="AE47" s="210"/>
      <c r="AF47" s="210"/>
      <c r="AG47" s="210" t="s">
        <v>619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x14ac:dyDescent="0.2">
      <c r="A48" s="236" t="s">
        <v>135</v>
      </c>
      <c r="B48" s="237" t="s">
        <v>96</v>
      </c>
      <c r="C48" s="258" t="s">
        <v>97</v>
      </c>
      <c r="D48" s="238"/>
      <c r="E48" s="239"/>
      <c r="F48" s="240"/>
      <c r="G48" s="241">
        <f>SUMIF(AG49:AG49,"&lt;&gt;NOR",G49:G49)</f>
        <v>0</v>
      </c>
      <c r="H48" s="235"/>
      <c r="I48" s="235">
        <f>SUM(I49:I49)</f>
        <v>0</v>
      </c>
      <c r="J48" s="235"/>
      <c r="K48" s="235">
        <f>SUM(K49:K49)</f>
        <v>0</v>
      </c>
      <c r="L48" s="235"/>
      <c r="M48" s="235">
        <f>SUM(M49:M49)</f>
        <v>0</v>
      </c>
      <c r="N48" s="234"/>
      <c r="O48" s="234">
        <f>SUM(O49:O49)</f>
        <v>0</v>
      </c>
      <c r="P48" s="234"/>
      <c r="Q48" s="234">
        <f>SUM(Q49:Q49)</f>
        <v>0</v>
      </c>
      <c r="R48" s="235"/>
      <c r="S48" s="235"/>
      <c r="T48" s="235"/>
      <c r="U48" s="235"/>
      <c r="V48" s="235">
        <f>SUM(V49:V49)</f>
        <v>0</v>
      </c>
      <c r="W48" s="235"/>
      <c r="X48" s="235"/>
      <c r="Y48" s="235"/>
      <c r="AG48" t="s">
        <v>136</v>
      </c>
    </row>
    <row r="49" spans="1:60" outlineLevel="1" x14ac:dyDescent="0.2">
      <c r="A49" s="249">
        <v>20</v>
      </c>
      <c r="B49" s="250" t="s">
        <v>653</v>
      </c>
      <c r="C49" s="259" t="s">
        <v>654</v>
      </c>
      <c r="D49" s="251" t="s">
        <v>652</v>
      </c>
      <c r="E49" s="252">
        <v>1</v>
      </c>
      <c r="F49" s="253"/>
      <c r="G49" s="254">
        <f>ROUND(E49*F49,2)</f>
        <v>0</v>
      </c>
      <c r="H49" s="231"/>
      <c r="I49" s="230">
        <f>ROUND(E49*H49,2)</f>
        <v>0</v>
      </c>
      <c r="J49" s="231"/>
      <c r="K49" s="230">
        <f>ROUND(E49*J49,2)</f>
        <v>0</v>
      </c>
      <c r="L49" s="230">
        <v>21</v>
      </c>
      <c r="M49" s="230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30"/>
      <c r="S49" s="230" t="s">
        <v>215</v>
      </c>
      <c r="T49" s="230" t="s">
        <v>216</v>
      </c>
      <c r="U49" s="230">
        <v>0</v>
      </c>
      <c r="V49" s="230">
        <f>ROUND(E49*U49,2)</f>
        <v>0</v>
      </c>
      <c r="W49" s="230"/>
      <c r="X49" s="230" t="s">
        <v>141</v>
      </c>
      <c r="Y49" s="230" t="s">
        <v>142</v>
      </c>
      <c r="Z49" s="210"/>
      <c r="AA49" s="210"/>
      <c r="AB49" s="210"/>
      <c r="AC49" s="210"/>
      <c r="AD49" s="210"/>
      <c r="AE49" s="210"/>
      <c r="AF49" s="210"/>
      <c r="AG49" s="210" t="s">
        <v>655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x14ac:dyDescent="0.2">
      <c r="A50" s="236" t="s">
        <v>135</v>
      </c>
      <c r="B50" s="237" t="s">
        <v>100</v>
      </c>
      <c r="C50" s="258" t="s">
        <v>101</v>
      </c>
      <c r="D50" s="238"/>
      <c r="E50" s="239"/>
      <c r="F50" s="240"/>
      <c r="G50" s="241">
        <f>SUMIF(AG51:AG82,"&lt;&gt;NOR",G51:G82)</f>
        <v>0</v>
      </c>
      <c r="H50" s="235"/>
      <c r="I50" s="235">
        <f>SUM(I51:I82)</f>
        <v>0</v>
      </c>
      <c r="J50" s="235"/>
      <c r="K50" s="235">
        <f>SUM(K51:K82)</f>
        <v>0</v>
      </c>
      <c r="L50" s="235"/>
      <c r="M50" s="235">
        <f>SUM(M51:M82)</f>
        <v>0</v>
      </c>
      <c r="N50" s="234"/>
      <c r="O50" s="234">
        <f>SUM(O51:O82)</f>
        <v>0</v>
      </c>
      <c r="P50" s="234"/>
      <c r="Q50" s="234">
        <f>SUM(Q51:Q82)</f>
        <v>0</v>
      </c>
      <c r="R50" s="235"/>
      <c r="S50" s="235"/>
      <c r="T50" s="235"/>
      <c r="U50" s="235"/>
      <c r="V50" s="235">
        <f>SUM(V51:V82)</f>
        <v>195.76999999999995</v>
      </c>
      <c r="W50" s="235"/>
      <c r="X50" s="235"/>
      <c r="Y50" s="235"/>
      <c r="AG50" t="s">
        <v>136</v>
      </c>
    </row>
    <row r="51" spans="1:60" outlineLevel="1" x14ac:dyDescent="0.2">
      <c r="A51" s="243">
        <v>21</v>
      </c>
      <c r="B51" s="244" t="s">
        <v>656</v>
      </c>
      <c r="C51" s="260" t="s">
        <v>657</v>
      </c>
      <c r="D51" s="245" t="s">
        <v>161</v>
      </c>
      <c r="E51" s="246">
        <v>221</v>
      </c>
      <c r="F51" s="247"/>
      <c r="G51" s="248">
        <f>ROUND(E51*F51,2)</f>
        <v>0</v>
      </c>
      <c r="H51" s="231"/>
      <c r="I51" s="230">
        <f>ROUND(E51*H51,2)</f>
        <v>0</v>
      </c>
      <c r="J51" s="231"/>
      <c r="K51" s="230">
        <f>ROUND(E51*J51,2)</f>
        <v>0</v>
      </c>
      <c r="L51" s="230">
        <v>21</v>
      </c>
      <c r="M51" s="230">
        <f>G51*(1+L51/100)</f>
        <v>0</v>
      </c>
      <c r="N51" s="229">
        <v>0</v>
      </c>
      <c r="O51" s="229">
        <f>ROUND(E51*N51,2)</f>
        <v>0</v>
      </c>
      <c r="P51" s="229">
        <v>0</v>
      </c>
      <c r="Q51" s="229">
        <f>ROUND(E51*P51,2)</f>
        <v>0</v>
      </c>
      <c r="R51" s="230"/>
      <c r="S51" s="230" t="s">
        <v>140</v>
      </c>
      <c r="T51" s="230" t="s">
        <v>140</v>
      </c>
      <c r="U51" s="230">
        <v>0.14000000000000001</v>
      </c>
      <c r="V51" s="230">
        <f>ROUND(E51*U51,2)</f>
        <v>30.94</v>
      </c>
      <c r="W51" s="230"/>
      <c r="X51" s="230" t="s">
        <v>141</v>
      </c>
      <c r="Y51" s="230" t="s">
        <v>142</v>
      </c>
      <c r="Z51" s="210"/>
      <c r="AA51" s="210"/>
      <c r="AB51" s="210"/>
      <c r="AC51" s="210"/>
      <c r="AD51" s="210"/>
      <c r="AE51" s="210"/>
      <c r="AF51" s="210"/>
      <c r="AG51" s="210" t="s">
        <v>143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2" x14ac:dyDescent="0.2">
      <c r="A52" s="227"/>
      <c r="B52" s="228"/>
      <c r="C52" s="262" t="s">
        <v>658</v>
      </c>
      <c r="D52" s="232"/>
      <c r="E52" s="233">
        <v>221</v>
      </c>
      <c r="F52" s="230"/>
      <c r="G52" s="230"/>
      <c r="H52" s="230"/>
      <c r="I52" s="230"/>
      <c r="J52" s="230"/>
      <c r="K52" s="230"/>
      <c r="L52" s="230"/>
      <c r="M52" s="230"/>
      <c r="N52" s="229"/>
      <c r="O52" s="229"/>
      <c r="P52" s="229"/>
      <c r="Q52" s="229"/>
      <c r="R52" s="230"/>
      <c r="S52" s="230"/>
      <c r="T52" s="230"/>
      <c r="U52" s="230"/>
      <c r="V52" s="230"/>
      <c r="W52" s="230"/>
      <c r="X52" s="230"/>
      <c r="Y52" s="230"/>
      <c r="Z52" s="210"/>
      <c r="AA52" s="210"/>
      <c r="AB52" s="210"/>
      <c r="AC52" s="210"/>
      <c r="AD52" s="210"/>
      <c r="AE52" s="210"/>
      <c r="AF52" s="210"/>
      <c r="AG52" s="210" t="s">
        <v>243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43">
        <v>22</v>
      </c>
      <c r="B53" s="244" t="s">
        <v>430</v>
      </c>
      <c r="C53" s="260" t="s">
        <v>659</v>
      </c>
      <c r="D53" s="245" t="s">
        <v>161</v>
      </c>
      <c r="E53" s="246">
        <v>5</v>
      </c>
      <c r="F53" s="247"/>
      <c r="G53" s="248">
        <f>ROUND(E53*F53,2)</f>
        <v>0</v>
      </c>
      <c r="H53" s="231"/>
      <c r="I53" s="230">
        <f>ROUND(E53*H53,2)</f>
        <v>0</v>
      </c>
      <c r="J53" s="231"/>
      <c r="K53" s="230">
        <f>ROUND(E53*J53,2)</f>
        <v>0</v>
      </c>
      <c r="L53" s="230">
        <v>21</v>
      </c>
      <c r="M53" s="230">
        <f>G53*(1+L53/100)</f>
        <v>0</v>
      </c>
      <c r="N53" s="229">
        <v>0</v>
      </c>
      <c r="O53" s="229">
        <f>ROUND(E53*N53,2)</f>
        <v>0</v>
      </c>
      <c r="P53" s="229">
        <v>0</v>
      </c>
      <c r="Q53" s="229">
        <f>ROUND(E53*P53,2)</f>
        <v>0</v>
      </c>
      <c r="R53" s="230"/>
      <c r="S53" s="230" t="s">
        <v>140</v>
      </c>
      <c r="T53" s="230" t="s">
        <v>140</v>
      </c>
      <c r="U53" s="230">
        <v>0.16</v>
      </c>
      <c r="V53" s="230">
        <f>ROUND(E53*U53,2)</f>
        <v>0.8</v>
      </c>
      <c r="W53" s="230"/>
      <c r="X53" s="230" t="s">
        <v>141</v>
      </c>
      <c r="Y53" s="230" t="s">
        <v>142</v>
      </c>
      <c r="Z53" s="210"/>
      <c r="AA53" s="210"/>
      <c r="AB53" s="210"/>
      <c r="AC53" s="210"/>
      <c r="AD53" s="210"/>
      <c r="AE53" s="210"/>
      <c r="AF53" s="210"/>
      <c r="AG53" s="210" t="s">
        <v>143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">
      <c r="A54" s="227"/>
      <c r="B54" s="228"/>
      <c r="C54" s="262" t="s">
        <v>660</v>
      </c>
      <c r="D54" s="232"/>
      <c r="E54" s="233">
        <v>5</v>
      </c>
      <c r="F54" s="230"/>
      <c r="G54" s="230"/>
      <c r="H54" s="230"/>
      <c r="I54" s="230"/>
      <c r="J54" s="230"/>
      <c r="K54" s="230"/>
      <c r="L54" s="230"/>
      <c r="M54" s="230"/>
      <c r="N54" s="229"/>
      <c r="O54" s="229"/>
      <c r="P54" s="229"/>
      <c r="Q54" s="229"/>
      <c r="R54" s="230"/>
      <c r="S54" s="230"/>
      <c r="T54" s="230"/>
      <c r="U54" s="230"/>
      <c r="V54" s="230"/>
      <c r="W54" s="230"/>
      <c r="X54" s="230"/>
      <c r="Y54" s="230"/>
      <c r="Z54" s="210"/>
      <c r="AA54" s="210"/>
      <c r="AB54" s="210"/>
      <c r="AC54" s="210"/>
      <c r="AD54" s="210"/>
      <c r="AE54" s="210"/>
      <c r="AF54" s="210"/>
      <c r="AG54" s="210" t="s">
        <v>243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43">
        <v>23</v>
      </c>
      <c r="B55" s="244" t="s">
        <v>661</v>
      </c>
      <c r="C55" s="260" t="s">
        <v>662</v>
      </c>
      <c r="D55" s="245" t="s">
        <v>146</v>
      </c>
      <c r="E55" s="246">
        <v>21</v>
      </c>
      <c r="F55" s="247"/>
      <c r="G55" s="248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0</v>
      </c>
      <c r="O55" s="229">
        <f>ROUND(E55*N55,2)</f>
        <v>0</v>
      </c>
      <c r="P55" s="229">
        <v>0</v>
      </c>
      <c r="Q55" s="229">
        <f>ROUND(E55*P55,2)</f>
        <v>0</v>
      </c>
      <c r="R55" s="230"/>
      <c r="S55" s="230" t="s">
        <v>140</v>
      </c>
      <c r="T55" s="230" t="s">
        <v>140</v>
      </c>
      <c r="U55" s="230">
        <v>0.5</v>
      </c>
      <c r="V55" s="230">
        <f>ROUND(E55*U55,2)</f>
        <v>10.5</v>
      </c>
      <c r="W55" s="230"/>
      <c r="X55" s="230" t="s">
        <v>141</v>
      </c>
      <c r="Y55" s="230" t="s">
        <v>142</v>
      </c>
      <c r="Z55" s="210"/>
      <c r="AA55" s="210"/>
      <c r="AB55" s="210"/>
      <c r="AC55" s="210"/>
      <c r="AD55" s="210"/>
      <c r="AE55" s="210"/>
      <c r="AF55" s="210"/>
      <c r="AG55" s="210" t="s">
        <v>143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27"/>
      <c r="B56" s="228"/>
      <c r="C56" s="262" t="s">
        <v>663</v>
      </c>
      <c r="D56" s="232"/>
      <c r="E56" s="233">
        <v>21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243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43">
        <v>24</v>
      </c>
      <c r="B57" s="244" t="s">
        <v>664</v>
      </c>
      <c r="C57" s="260" t="s">
        <v>665</v>
      </c>
      <c r="D57" s="245" t="s">
        <v>146</v>
      </c>
      <c r="E57" s="246">
        <v>11</v>
      </c>
      <c r="F57" s="247"/>
      <c r="G57" s="248">
        <f>ROUND(E57*F57,2)</f>
        <v>0</v>
      </c>
      <c r="H57" s="231"/>
      <c r="I57" s="230">
        <f>ROUND(E57*H57,2)</f>
        <v>0</v>
      </c>
      <c r="J57" s="231"/>
      <c r="K57" s="230">
        <f>ROUND(E57*J57,2)</f>
        <v>0</v>
      </c>
      <c r="L57" s="230">
        <v>21</v>
      </c>
      <c r="M57" s="230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30"/>
      <c r="S57" s="230" t="s">
        <v>140</v>
      </c>
      <c r="T57" s="230" t="s">
        <v>140</v>
      </c>
      <c r="U57" s="230">
        <v>0.35</v>
      </c>
      <c r="V57" s="230">
        <f>ROUND(E57*U57,2)</f>
        <v>3.85</v>
      </c>
      <c r="W57" s="230"/>
      <c r="X57" s="230" t="s">
        <v>141</v>
      </c>
      <c r="Y57" s="230" t="s">
        <v>142</v>
      </c>
      <c r="Z57" s="210"/>
      <c r="AA57" s="210"/>
      <c r="AB57" s="210"/>
      <c r="AC57" s="210"/>
      <c r="AD57" s="210"/>
      <c r="AE57" s="210"/>
      <c r="AF57" s="210"/>
      <c r="AG57" s="210" t="s">
        <v>143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2" x14ac:dyDescent="0.2">
      <c r="A58" s="227"/>
      <c r="B58" s="228"/>
      <c r="C58" s="262" t="s">
        <v>614</v>
      </c>
      <c r="D58" s="232"/>
      <c r="E58" s="233">
        <v>11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30"/>
      <c r="Z58" s="210"/>
      <c r="AA58" s="210"/>
      <c r="AB58" s="210"/>
      <c r="AC58" s="210"/>
      <c r="AD58" s="210"/>
      <c r="AE58" s="210"/>
      <c r="AF58" s="210"/>
      <c r="AG58" s="210" t="s">
        <v>243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43">
        <v>25</v>
      </c>
      <c r="B59" s="244" t="s">
        <v>666</v>
      </c>
      <c r="C59" s="260" t="s">
        <v>667</v>
      </c>
      <c r="D59" s="245" t="s">
        <v>146</v>
      </c>
      <c r="E59" s="246">
        <v>11</v>
      </c>
      <c r="F59" s="247"/>
      <c r="G59" s="248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0</v>
      </c>
      <c r="O59" s="229">
        <f>ROUND(E59*N59,2)</f>
        <v>0</v>
      </c>
      <c r="P59" s="229">
        <v>0</v>
      </c>
      <c r="Q59" s="229">
        <f>ROUND(E59*P59,2)</f>
        <v>0</v>
      </c>
      <c r="R59" s="230"/>
      <c r="S59" s="230" t="s">
        <v>140</v>
      </c>
      <c r="T59" s="230" t="s">
        <v>140</v>
      </c>
      <c r="U59" s="230">
        <v>1.17</v>
      </c>
      <c r="V59" s="230">
        <f>ROUND(E59*U59,2)</f>
        <v>12.87</v>
      </c>
      <c r="W59" s="230"/>
      <c r="X59" s="230" t="s">
        <v>141</v>
      </c>
      <c r="Y59" s="230" t="s">
        <v>142</v>
      </c>
      <c r="Z59" s="210"/>
      <c r="AA59" s="210"/>
      <c r="AB59" s="210"/>
      <c r="AC59" s="210"/>
      <c r="AD59" s="210"/>
      <c r="AE59" s="210"/>
      <c r="AF59" s="210"/>
      <c r="AG59" s="210" t="s">
        <v>143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">
      <c r="A60" s="227"/>
      <c r="B60" s="228"/>
      <c r="C60" s="262" t="s">
        <v>614</v>
      </c>
      <c r="D60" s="232"/>
      <c r="E60" s="233">
        <v>11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243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43">
        <v>26</v>
      </c>
      <c r="B61" s="244" t="s">
        <v>668</v>
      </c>
      <c r="C61" s="260" t="s">
        <v>669</v>
      </c>
      <c r="D61" s="245" t="s">
        <v>146</v>
      </c>
      <c r="E61" s="246">
        <v>11</v>
      </c>
      <c r="F61" s="247"/>
      <c r="G61" s="248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30"/>
      <c r="S61" s="230" t="s">
        <v>140</v>
      </c>
      <c r="T61" s="230" t="s">
        <v>140</v>
      </c>
      <c r="U61" s="230">
        <v>3.42</v>
      </c>
      <c r="V61" s="230">
        <f>ROUND(E61*U61,2)</f>
        <v>37.619999999999997</v>
      </c>
      <c r="W61" s="230"/>
      <c r="X61" s="230" t="s">
        <v>141</v>
      </c>
      <c r="Y61" s="230" t="s">
        <v>142</v>
      </c>
      <c r="Z61" s="210"/>
      <c r="AA61" s="210"/>
      <c r="AB61" s="210"/>
      <c r="AC61" s="210"/>
      <c r="AD61" s="210"/>
      <c r="AE61" s="210"/>
      <c r="AF61" s="210"/>
      <c r="AG61" s="210" t="s">
        <v>143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2" x14ac:dyDescent="0.2">
      <c r="A62" s="227"/>
      <c r="B62" s="228"/>
      <c r="C62" s="261" t="s">
        <v>670</v>
      </c>
      <c r="D62" s="255"/>
      <c r="E62" s="255"/>
      <c r="F62" s="255"/>
      <c r="G62" s="255"/>
      <c r="H62" s="230"/>
      <c r="I62" s="230"/>
      <c r="J62" s="230"/>
      <c r="K62" s="230"/>
      <c r="L62" s="230"/>
      <c r="M62" s="230"/>
      <c r="N62" s="229"/>
      <c r="O62" s="229"/>
      <c r="P62" s="229"/>
      <c r="Q62" s="229"/>
      <c r="R62" s="230"/>
      <c r="S62" s="230"/>
      <c r="T62" s="230"/>
      <c r="U62" s="230"/>
      <c r="V62" s="230"/>
      <c r="W62" s="230"/>
      <c r="X62" s="230"/>
      <c r="Y62" s="230"/>
      <c r="Z62" s="210"/>
      <c r="AA62" s="210"/>
      <c r="AB62" s="210"/>
      <c r="AC62" s="210"/>
      <c r="AD62" s="210"/>
      <c r="AE62" s="210"/>
      <c r="AF62" s="210"/>
      <c r="AG62" s="210" t="s">
        <v>184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27"/>
      <c r="B63" s="228"/>
      <c r="C63" s="262" t="s">
        <v>614</v>
      </c>
      <c r="D63" s="232"/>
      <c r="E63" s="233">
        <v>11</v>
      </c>
      <c r="F63" s="230"/>
      <c r="G63" s="230"/>
      <c r="H63" s="230"/>
      <c r="I63" s="230"/>
      <c r="J63" s="230"/>
      <c r="K63" s="230"/>
      <c r="L63" s="230"/>
      <c r="M63" s="230"/>
      <c r="N63" s="229"/>
      <c r="O63" s="229"/>
      <c r="P63" s="229"/>
      <c r="Q63" s="229"/>
      <c r="R63" s="230"/>
      <c r="S63" s="230"/>
      <c r="T63" s="230"/>
      <c r="U63" s="230"/>
      <c r="V63" s="230"/>
      <c r="W63" s="230"/>
      <c r="X63" s="230"/>
      <c r="Y63" s="230"/>
      <c r="Z63" s="210"/>
      <c r="AA63" s="210"/>
      <c r="AB63" s="210"/>
      <c r="AC63" s="210"/>
      <c r="AD63" s="210"/>
      <c r="AE63" s="210"/>
      <c r="AF63" s="210"/>
      <c r="AG63" s="210" t="s">
        <v>243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43">
        <v>27</v>
      </c>
      <c r="B64" s="244" t="s">
        <v>671</v>
      </c>
      <c r="C64" s="260" t="s">
        <v>672</v>
      </c>
      <c r="D64" s="245" t="s">
        <v>146</v>
      </c>
      <c r="E64" s="246">
        <v>11</v>
      </c>
      <c r="F64" s="247"/>
      <c r="G64" s="248">
        <f>ROUND(E64*F64,2)</f>
        <v>0</v>
      </c>
      <c r="H64" s="231"/>
      <c r="I64" s="230">
        <f>ROUND(E64*H64,2)</f>
        <v>0</v>
      </c>
      <c r="J64" s="231"/>
      <c r="K64" s="230">
        <f>ROUND(E64*J64,2)</f>
        <v>0</v>
      </c>
      <c r="L64" s="230">
        <v>21</v>
      </c>
      <c r="M64" s="230">
        <f>G64*(1+L64/100)</f>
        <v>0</v>
      </c>
      <c r="N64" s="229">
        <v>0</v>
      </c>
      <c r="O64" s="229">
        <f>ROUND(E64*N64,2)</f>
        <v>0</v>
      </c>
      <c r="P64" s="229">
        <v>0</v>
      </c>
      <c r="Q64" s="229">
        <f>ROUND(E64*P64,2)</f>
        <v>0</v>
      </c>
      <c r="R64" s="230"/>
      <c r="S64" s="230" t="s">
        <v>140</v>
      </c>
      <c r="T64" s="230" t="s">
        <v>140</v>
      </c>
      <c r="U64" s="230">
        <v>1.82</v>
      </c>
      <c r="V64" s="230">
        <f>ROUND(E64*U64,2)</f>
        <v>20.02</v>
      </c>
      <c r="W64" s="230"/>
      <c r="X64" s="230" t="s">
        <v>141</v>
      </c>
      <c r="Y64" s="230" t="s">
        <v>142</v>
      </c>
      <c r="Z64" s="210"/>
      <c r="AA64" s="210"/>
      <c r="AB64" s="210"/>
      <c r="AC64" s="210"/>
      <c r="AD64" s="210"/>
      <c r="AE64" s="210"/>
      <c r="AF64" s="210"/>
      <c r="AG64" s="210" t="s">
        <v>655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2" x14ac:dyDescent="0.2">
      <c r="A65" s="227"/>
      <c r="B65" s="228"/>
      <c r="C65" s="261" t="s">
        <v>673</v>
      </c>
      <c r="D65" s="255"/>
      <c r="E65" s="255"/>
      <c r="F65" s="255"/>
      <c r="G65" s="255"/>
      <c r="H65" s="230"/>
      <c r="I65" s="230"/>
      <c r="J65" s="230"/>
      <c r="K65" s="230"/>
      <c r="L65" s="230"/>
      <c r="M65" s="230"/>
      <c r="N65" s="229"/>
      <c r="O65" s="229"/>
      <c r="P65" s="229"/>
      <c r="Q65" s="229"/>
      <c r="R65" s="230"/>
      <c r="S65" s="230"/>
      <c r="T65" s="230"/>
      <c r="U65" s="230"/>
      <c r="V65" s="230"/>
      <c r="W65" s="230"/>
      <c r="X65" s="230"/>
      <c r="Y65" s="230"/>
      <c r="Z65" s="210"/>
      <c r="AA65" s="210"/>
      <c r="AB65" s="210"/>
      <c r="AC65" s="210"/>
      <c r="AD65" s="210"/>
      <c r="AE65" s="210"/>
      <c r="AF65" s="210"/>
      <c r="AG65" s="210" t="s">
        <v>184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27"/>
      <c r="B66" s="228"/>
      <c r="C66" s="262" t="s">
        <v>614</v>
      </c>
      <c r="D66" s="232"/>
      <c r="E66" s="233">
        <v>11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30"/>
      <c r="Z66" s="210"/>
      <c r="AA66" s="210"/>
      <c r="AB66" s="210"/>
      <c r="AC66" s="210"/>
      <c r="AD66" s="210"/>
      <c r="AE66" s="210"/>
      <c r="AF66" s="210"/>
      <c r="AG66" s="210" t="s">
        <v>243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3">
        <v>28</v>
      </c>
      <c r="B67" s="244" t="s">
        <v>674</v>
      </c>
      <c r="C67" s="260" t="s">
        <v>675</v>
      </c>
      <c r="D67" s="245" t="s">
        <v>146</v>
      </c>
      <c r="E67" s="246">
        <v>11</v>
      </c>
      <c r="F67" s="247"/>
      <c r="G67" s="248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</v>
      </c>
      <c r="O67" s="229">
        <f>ROUND(E67*N67,2)</f>
        <v>0</v>
      </c>
      <c r="P67" s="229">
        <v>0</v>
      </c>
      <c r="Q67" s="229">
        <f>ROUND(E67*P67,2)</f>
        <v>0</v>
      </c>
      <c r="R67" s="230"/>
      <c r="S67" s="230" t="s">
        <v>140</v>
      </c>
      <c r="T67" s="230" t="s">
        <v>140</v>
      </c>
      <c r="U67" s="230">
        <v>1.37</v>
      </c>
      <c r="V67" s="230">
        <f>ROUND(E67*U67,2)</f>
        <v>15.07</v>
      </c>
      <c r="W67" s="230"/>
      <c r="X67" s="230" t="s">
        <v>141</v>
      </c>
      <c r="Y67" s="230" t="s">
        <v>142</v>
      </c>
      <c r="Z67" s="210"/>
      <c r="AA67" s="210"/>
      <c r="AB67" s="210"/>
      <c r="AC67" s="210"/>
      <c r="AD67" s="210"/>
      <c r="AE67" s="210"/>
      <c r="AF67" s="210"/>
      <c r="AG67" s="210" t="s">
        <v>655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ht="33.75" outlineLevel="2" x14ac:dyDescent="0.2">
      <c r="A68" s="227"/>
      <c r="B68" s="228"/>
      <c r="C68" s="261" t="s">
        <v>676</v>
      </c>
      <c r="D68" s="255"/>
      <c r="E68" s="255"/>
      <c r="F68" s="255"/>
      <c r="G68" s="255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184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56" t="str">
        <f>C68</f>
        <v>Montáž stožárové rozvodnice, montáže kabelu mezi rozvodnicí a vlastním svítidlem včetně jeho ukončení a zapojení v rozvodnici. U stožárů typu Ž je v položce zakalkulováno i zapojení dotykové spojky.</v>
      </c>
      <c r="BB68" s="210"/>
      <c r="BC68" s="210"/>
      <c r="BD68" s="210"/>
      <c r="BE68" s="210"/>
      <c r="BF68" s="210"/>
      <c r="BG68" s="210"/>
      <c r="BH68" s="210"/>
    </row>
    <row r="69" spans="1:60" outlineLevel="2" x14ac:dyDescent="0.2">
      <c r="A69" s="227"/>
      <c r="B69" s="228"/>
      <c r="C69" s="262" t="s">
        <v>614</v>
      </c>
      <c r="D69" s="232"/>
      <c r="E69" s="233">
        <v>11</v>
      </c>
      <c r="F69" s="230"/>
      <c r="G69" s="230"/>
      <c r="H69" s="230"/>
      <c r="I69" s="230"/>
      <c r="J69" s="230"/>
      <c r="K69" s="230"/>
      <c r="L69" s="230"/>
      <c r="M69" s="230"/>
      <c r="N69" s="229"/>
      <c r="O69" s="229"/>
      <c r="P69" s="229"/>
      <c r="Q69" s="229"/>
      <c r="R69" s="230"/>
      <c r="S69" s="230"/>
      <c r="T69" s="230"/>
      <c r="U69" s="230"/>
      <c r="V69" s="230"/>
      <c r="W69" s="230"/>
      <c r="X69" s="230"/>
      <c r="Y69" s="230"/>
      <c r="Z69" s="210"/>
      <c r="AA69" s="210"/>
      <c r="AB69" s="210"/>
      <c r="AC69" s="210"/>
      <c r="AD69" s="210"/>
      <c r="AE69" s="210"/>
      <c r="AF69" s="210"/>
      <c r="AG69" s="210" t="s">
        <v>243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43">
        <v>29</v>
      </c>
      <c r="B70" s="244" t="s">
        <v>677</v>
      </c>
      <c r="C70" s="260" t="s">
        <v>678</v>
      </c>
      <c r="D70" s="245" t="s">
        <v>161</v>
      </c>
      <c r="E70" s="246">
        <v>211</v>
      </c>
      <c r="F70" s="247"/>
      <c r="G70" s="248">
        <f>ROUND(E70*F70,2)</f>
        <v>0</v>
      </c>
      <c r="H70" s="231"/>
      <c r="I70" s="230">
        <f>ROUND(E70*H70,2)</f>
        <v>0</v>
      </c>
      <c r="J70" s="231"/>
      <c r="K70" s="230">
        <f>ROUND(E70*J70,2)</f>
        <v>0</v>
      </c>
      <c r="L70" s="230">
        <v>21</v>
      </c>
      <c r="M70" s="230">
        <f>G70*(1+L70/100)</f>
        <v>0</v>
      </c>
      <c r="N70" s="229">
        <v>0</v>
      </c>
      <c r="O70" s="229">
        <f>ROUND(E70*N70,2)</f>
        <v>0</v>
      </c>
      <c r="P70" s="229">
        <v>0</v>
      </c>
      <c r="Q70" s="229">
        <f>ROUND(E70*P70,2)</f>
        <v>0</v>
      </c>
      <c r="R70" s="230"/>
      <c r="S70" s="230" t="s">
        <v>140</v>
      </c>
      <c r="T70" s="230" t="s">
        <v>140</v>
      </c>
      <c r="U70" s="230">
        <v>0.16</v>
      </c>
      <c r="V70" s="230">
        <f>ROUND(E70*U70,2)</f>
        <v>33.76</v>
      </c>
      <c r="W70" s="230"/>
      <c r="X70" s="230" t="s">
        <v>141</v>
      </c>
      <c r="Y70" s="230" t="s">
        <v>142</v>
      </c>
      <c r="Z70" s="210"/>
      <c r="AA70" s="210"/>
      <c r="AB70" s="210"/>
      <c r="AC70" s="210"/>
      <c r="AD70" s="210"/>
      <c r="AE70" s="210"/>
      <c r="AF70" s="210"/>
      <c r="AG70" s="210" t="s">
        <v>143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2" x14ac:dyDescent="0.2">
      <c r="A71" s="227"/>
      <c r="B71" s="228"/>
      <c r="C71" s="261" t="s">
        <v>679</v>
      </c>
      <c r="D71" s="255"/>
      <c r="E71" s="255"/>
      <c r="F71" s="255"/>
      <c r="G71" s="255"/>
      <c r="H71" s="230"/>
      <c r="I71" s="230"/>
      <c r="J71" s="230"/>
      <c r="K71" s="230"/>
      <c r="L71" s="230"/>
      <c r="M71" s="230"/>
      <c r="N71" s="229"/>
      <c r="O71" s="229"/>
      <c r="P71" s="229"/>
      <c r="Q71" s="229"/>
      <c r="R71" s="230"/>
      <c r="S71" s="230"/>
      <c r="T71" s="230"/>
      <c r="U71" s="230"/>
      <c r="V71" s="230"/>
      <c r="W71" s="230"/>
      <c r="X71" s="230"/>
      <c r="Y71" s="230"/>
      <c r="Z71" s="210"/>
      <c r="AA71" s="210"/>
      <c r="AB71" s="210"/>
      <c r="AC71" s="210"/>
      <c r="AD71" s="210"/>
      <c r="AE71" s="210"/>
      <c r="AF71" s="210"/>
      <c r="AG71" s="210" t="s">
        <v>184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2" x14ac:dyDescent="0.2">
      <c r="A72" s="227"/>
      <c r="B72" s="228"/>
      <c r="C72" s="262" t="s">
        <v>680</v>
      </c>
      <c r="D72" s="232"/>
      <c r="E72" s="233">
        <v>211</v>
      </c>
      <c r="F72" s="230"/>
      <c r="G72" s="230"/>
      <c r="H72" s="230"/>
      <c r="I72" s="230"/>
      <c r="J72" s="230"/>
      <c r="K72" s="230"/>
      <c r="L72" s="230"/>
      <c r="M72" s="230"/>
      <c r="N72" s="229"/>
      <c r="O72" s="229"/>
      <c r="P72" s="229"/>
      <c r="Q72" s="229"/>
      <c r="R72" s="230"/>
      <c r="S72" s="230"/>
      <c r="T72" s="230"/>
      <c r="U72" s="230"/>
      <c r="V72" s="230"/>
      <c r="W72" s="230"/>
      <c r="X72" s="230"/>
      <c r="Y72" s="230"/>
      <c r="Z72" s="210"/>
      <c r="AA72" s="210"/>
      <c r="AB72" s="210"/>
      <c r="AC72" s="210"/>
      <c r="AD72" s="210"/>
      <c r="AE72" s="210"/>
      <c r="AF72" s="210"/>
      <c r="AG72" s="210" t="s">
        <v>243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2.5" outlineLevel="1" x14ac:dyDescent="0.2">
      <c r="A73" s="243">
        <v>30</v>
      </c>
      <c r="B73" s="244" t="s">
        <v>681</v>
      </c>
      <c r="C73" s="260" t="s">
        <v>682</v>
      </c>
      <c r="D73" s="245" t="s">
        <v>146</v>
      </c>
      <c r="E73" s="246">
        <v>11</v>
      </c>
      <c r="F73" s="247"/>
      <c r="G73" s="248">
        <f>ROUND(E73*F73,2)</f>
        <v>0</v>
      </c>
      <c r="H73" s="231"/>
      <c r="I73" s="230">
        <f>ROUND(E73*H73,2)</f>
        <v>0</v>
      </c>
      <c r="J73" s="231"/>
      <c r="K73" s="230">
        <f>ROUND(E73*J73,2)</f>
        <v>0</v>
      </c>
      <c r="L73" s="230">
        <v>21</v>
      </c>
      <c r="M73" s="230">
        <f>G73*(1+L73/100)</f>
        <v>0</v>
      </c>
      <c r="N73" s="229">
        <v>0</v>
      </c>
      <c r="O73" s="229">
        <f>ROUND(E73*N73,2)</f>
        <v>0</v>
      </c>
      <c r="P73" s="229">
        <v>0</v>
      </c>
      <c r="Q73" s="229">
        <f>ROUND(E73*P73,2)</f>
        <v>0</v>
      </c>
      <c r="R73" s="230"/>
      <c r="S73" s="230" t="s">
        <v>140</v>
      </c>
      <c r="T73" s="230" t="s">
        <v>140</v>
      </c>
      <c r="U73" s="230">
        <v>0.35</v>
      </c>
      <c r="V73" s="230">
        <f>ROUND(E73*U73,2)</f>
        <v>3.85</v>
      </c>
      <c r="W73" s="230"/>
      <c r="X73" s="230" t="s">
        <v>141</v>
      </c>
      <c r="Y73" s="230" t="s">
        <v>142</v>
      </c>
      <c r="Z73" s="210"/>
      <c r="AA73" s="210"/>
      <c r="AB73" s="210"/>
      <c r="AC73" s="210"/>
      <c r="AD73" s="210"/>
      <c r="AE73" s="210"/>
      <c r="AF73" s="210"/>
      <c r="AG73" s="210" t="s">
        <v>143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27"/>
      <c r="B74" s="228"/>
      <c r="C74" s="262" t="s">
        <v>614</v>
      </c>
      <c r="D74" s="232"/>
      <c r="E74" s="233">
        <v>11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30"/>
      <c r="Z74" s="210"/>
      <c r="AA74" s="210"/>
      <c r="AB74" s="210"/>
      <c r="AC74" s="210"/>
      <c r="AD74" s="210"/>
      <c r="AE74" s="210"/>
      <c r="AF74" s="210"/>
      <c r="AG74" s="210" t="s">
        <v>243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ht="22.5" outlineLevel="1" x14ac:dyDescent="0.2">
      <c r="A75" s="243">
        <v>31</v>
      </c>
      <c r="B75" s="244" t="s">
        <v>683</v>
      </c>
      <c r="C75" s="260" t="s">
        <v>684</v>
      </c>
      <c r="D75" s="245" t="s">
        <v>161</v>
      </c>
      <c r="E75" s="246">
        <v>221</v>
      </c>
      <c r="F75" s="247"/>
      <c r="G75" s="248">
        <f>ROUND(E75*F75,2)</f>
        <v>0</v>
      </c>
      <c r="H75" s="231"/>
      <c r="I75" s="230">
        <f>ROUND(E75*H75,2)</f>
        <v>0</v>
      </c>
      <c r="J75" s="231"/>
      <c r="K75" s="230">
        <f>ROUND(E75*J75,2)</f>
        <v>0</v>
      </c>
      <c r="L75" s="230">
        <v>21</v>
      </c>
      <c r="M75" s="230">
        <f>G75*(1+L75/100)</f>
        <v>0</v>
      </c>
      <c r="N75" s="229">
        <v>0</v>
      </c>
      <c r="O75" s="229">
        <f>ROUND(E75*N75,2)</f>
        <v>0</v>
      </c>
      <c r="P75" s="229">
        <v>0</v>
      </c>
      <c r="Q75" s="229">
        <f>ROUND(E75*P75,2)</f>
        <v>0</v>
      </c>
      <c r="R75" s="230"/>
      <c r="S75" s="230" t="s">
        <v>140</v>
      </c>
      <c r="T75" s="230" t="s">
        <v>140</v>
      </c>
      <c r="U75" s="230">
        <v>7.0000000000000007E-2</v>
      </c>
      <c r="V75" s="230">
        <f>ROUND(E75*U75,2)</f>
        <v>15.47</v>
      </c>
      <c r="W75" s="230"/>
      <c r="X75" s="230" t="s">
        <v>141</v>
      </c>
      <c r="Y75" s="230" t="s">
        <v>142</v>
      </c>
      <c r="Z75" s="210"/>
      <c r="AA75" s="210"/>
      <c r="AB75" s="210"/>
      <c r="AC75" s="210"/>
      <c r="AD75" s="210"/>
      <c r="AE75" s="210"/>
      <c r="AF75" s="210"/>
      <c r="AG75" s="210" t="s">
        <v>143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2" x14ac:dyDescent="0.2">
      <c r="A76" s="227"/>
      <c r="B76" s="228"/>
      <c r="C76" s="262" t="s">
        <v>685</v>
      </c>
      <c r="D76" s="232"/>
      <c r="E76" s="233">
        <v>221</v>
      </c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30"/>
      <c r="Z76" s="210"/>
      <c r="AA76" s="210"/>
      <c r="AB76" s="210"/>
      <c r="AC76" s="210"/>
      <c r="AD76" s="210"/>
      <c r="AE76" s="210"/>
      <c r="AF76" s="210"/>
      <c r="AG76" s="210" t="s">
        <v>243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43">
        <v>32</v>
      </c>
      <c r="B77" s="244" t="s">
        <v>686</v>
      </c>
      <c r="C77" s="260" t="s">
        <v>687</v>
      </c>
      <c r="D77" s="245" t="s">
        <v>161</v>
      </c>
      <c r="E77" s="246">
        <v>66</v>
      </c>
      <c r="F77" s="247"/>
      <c r="G77" s="248">
        <f>ROUND(E77*F77,2)</f>
        <v>0</v>
      </c>
      <c r="H77" s="231"/>
      <c r="I77" s="230">
        <f>ROUND(E77*H77,2)</f>
        <v>0</v>
      </c>
      <c r="J77" s="231"/>
      <c r="K77" s="230">
        <f>ROUND(E77*J77,2)</f>
        <v>0</v>
      </c>
      <c r="L77" s="230">
        <v>21</v>
      </c>
      <c r="M77" s="230">
        <f>G77*(1+L77/100)</f>
        <v>0</v>
      </c>
      <c r="N77" s="229">
        <v>0</v>
      </c>
      <c r="O77" s="229">
        <f>ROUND(E77*N77,2)</f>
        <v>0</v>
      </c>
      <c r="P77" s="229">
        <v>0</v>
      </c>
      <c r="Q77" s="229">
        <f>ROUND(E77*P77,2)</f>
        <v>0</v>
      </c>
      <c r="R77" s="230"/>
      <c r="S77" s="230" t="s">
        <v>140</v>
      </c>
      <c r="T77" s="230" t="s">
        <v>140</v>
      </c>
      <c r="U77" s="230">
        <v>0.1</v>
      </c>
      <c r="V77" s="230">
        <f>ROUND(E77*U77,2)</f>
        <v>6.6</v>
      </c>
      <c r="W77" s="230"/>
      <c r="X77" s="230" t="s">
        <v>141</v>
      </c>
      <c r="Y77" s="230" t="s">
        <v>142</v>
      </c>
      <c r="Z77" s="210"/>
      <c r="AA77" s="210"/>
      <c r="AB77" s="210"/>
      <c r="AC77" s="210"/>
      <c r="AD77" s="210"/>
      <c r="AE77" s="210"/>
      <c r="AF77" s="210"/>
      <c r="AG77" s="210" t="s">
        <v>143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2" x14ac:dyDescent="0.2">
      <c r="A78" s="227"/>
      <c r="B78" s="228"/>
      <c r="C78" s="262" t="s">
        <v>688</v>
      </c>
      <c r="D78" s="232"/>
      <c r="E78" s="233">
        <v>66</v>
      </c>
      <c r="F78" s="230"/>
      <c r="G78" s="230"/>
      <c r="H78" s="230"/>
      <c r="I78" s="230"/>
      <c r="J78" s="230"/>
      <c r="K78" s="230"/>
      <c r="L78" s="230"/>
      <c r="M78" s="230"/>
      <c r="N78" s="229"/>
      <c r="O78" s="229"/>
      <c r="P78" s="229"/>
      <c r="Q78" s="229"/>
      <c r="R78" s="230"/>
      <c r="S78" s="230"/>
      <c r="T78" s="230"/>
      <c r="U78" s="230"/>
      <c r="V78" s="230"/>
      <c r="W78" s="230"/>
      <c r="X78" s="230"/>
      <c r="Y78" s="230"/>
      <c r="Z78" s="210"/>
      <c r="AA78" s="210"/>
      <c r="AB78" s="210"/>
      <c r="AC78" s="210"/>
      <c r="AD78" s="210"/>
      <c r="AE78" s="210"/>
      <c r="AF78" s="210"/>
      <c r="AG78" s="210" t="s">
        <v>243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43">
        <v>33</v>
      </c>
      <c r="B79" s="244" t="s">
        <v>436</v>
      </c>
      <c r="C79" s="260" t="s">
        <v>437</v>
      </c>
      <c r="D79" s="245" t="s">
        <v>161</v>
      </c>
      <c r="E79" s="246">
        <v>221</v>
      </c>
      <c r="F79" s="247"/>
      <c r="G79" s="248">
        <f>ROUND(E79*F79,2)</f>
        <v>0</v>
      </c>
      <c r="H79" s="231"/>
      <c r="I79" s="230">
        <f>ROUND(E79*H79,2)</f>
        <v>0</v>
      </c>
      <c r="J79" s="231"/>
      <c r="K79" s="230">
        <f>ROUND(E79*J79,2)</f>
        <v>0</v>
      </c>
      <c r="L79" s="230">
        <v>21</v>
      </c>
      <c r="M79" s="230">
        <f>G79*(1+L79/100)</f>
        <v>0</v>
      </c>
      <c r="N79" s="229">
        <v>0</v>
      </c>
      <c r="O79" s="229">
        <f>ROUND(E79*N79,2)</f>
        <v>0</v>
      </c>
      <c r="P79" s="229">
        <v>0</v>
      </c>
      <c r="Q79" s="229">
        <f>ROUND(E79*P79,2)</f>
        <v>0</v>
      </c>
      <c r="R79" s="230"/>
      <c r="S79" s="230" t="s">
        <v>140</v>
      </c>
      <c r="T79" s="230" t="s">
        <v>140</v>
      </c>
      <c r="U79" s="230">
        <v>0.02</v>
      </c>
      <c r="V79" s="230">
        <f>ROUND(E79*U79,2)</f>
        <v>4.42</v>
      </c>
      <c r="W79" s="230"/>
      <c r="X79" s="230" t="s">
        <v>141</v>
      </c>
      <c r="Y79" s="230" t="s">
        <v>142</v>
      </c>
      <c r="Z79" s="210"/>
      <c r="AA79" s="210"/>
      <c r="AB79" s="210"/>
      <c r="AC79" s="210"/>
      <c r="AD79" s="210"/>
      <c r="AE79" s="210"/>
      <c r="AF79" s="210"/>
      <c r="AG79" s="210" t="s">
        <v>143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2" x14ac:dyDescent="0.2">
      <c r="A80" s="227"/>
      <c r="B80" s="228"/>
      <c r="C80" s="262" t="s">
        <v>658</v>
      </c>
      <c r="D80" s="232"/>
      <c r="E80" s="233">
        <v>221</v>
      </c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30"/>
      <c r="Z80" s="210"/>
      <c r="AA80" s="210"/>
      <c r="AB80" s="210"/>
      <c r="AC80" s="210"/>
      <c r="AD80" s="210"/>
      <c r="AE80" s="210"/>
      <c r="AF80" s="210"/>
      <c r="AG80" s="210" t="s">
        <v>243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43">
        <v>34</v>
      </c>
      <c r="B81" s="244" t="s">
        <v>689</v>
      </c>
      <c r="C81" s="260" t="s">
        <v>690</v>
      </c>
      <c r="D81" s="245" t="s">
        <v>214</v>
      </c>
      <c r="E81" s="246">
        <v>1</v>
      </c>
      <c r="F81" s="247"/>
      <c r="G81" s="248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0</v>
      </c>
      <c r="O81" s="229">
        <f>ROUND(E81*N81,2)</f>
        <v>0</v>
      </c>
      <c r="P81" s="229">
        <v>0</v>
      </c>
      <c r="Q81" s="229">
        <f>ROUND(E81*P81,2)</f>
        <v>0</v>
      </c>
      <c r="R81" s="230"/>
      <c r="S81" s="230" t="s">
        <v>215</v>
      </c>
      <c r="T81" s="230" t="s">
        <v>216</v>
      </c>
      <c r="U81" s="230">
        <v>0</v>
      </c>
      <c r="V81" s="230">
        <f>ROUND(E81*U81,2)</f>
        <v>0</v>
      </c>
      <c r="W81" s="230"/>
      <c r="X81" s="230" t="s">
        <v>202</v>
      </c>
      <c r="Y81" s="230" t="s">
        <v>142</v>
      </c>
      <c r="Z81" s="210"/>
      <c r="AA81" s="210"/>
      <c r="AB81" s="210"/>
      <c r="AC81" s="210"/>
      <c r="AD81" s="210"/>
      <c r="AE81" s="210"/>
      <c r="AF81" s="210"/>
      <c r="AG81" s="210" t="s">
        <v>203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27"/>
      <c r="B82" s="228"/>
      <c r="C82" s="262" t="s">
        <v>74</v>
      </c>
      <c r="D82" s="232"/>
      <c r="E82" s="233">
        <v>1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30"/>
      <c r="Z82" s="210"/>
      <c r="AA82" s="210"/>
      <c r="AB82" s="210"/>
      <c r="AC82" s="210"/>
      <c r="AD82" s="210"/>
      <c r="AE82" s="210"/>
      <c r="AF82" s="210"/>
      <c r="AG82" s="210" t="s">
        <v>243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x14ac:dyDescent="0.2">
      <c r="A83" s="236" t="s">
        <v>135</v>
      </c>
      <c r="B83" s="237" t="s">
        <v>102</v>
      </c>
      <c r="C83" s="258" t="s">
        <v>103</v>
      </c>
      <c r="D83" s="238"/>
      <c r="E83" s="239"/>
      <c r="F83" s="240"/>
      <c r="G83" s="241">
        <f>SUMIF(AG84:AG108,"&lt;&gt;NOR",G84:G108)</f>
        <v>0</v>
      </c>
      <c r="H83" s="235"/>
      <c r="I83" s="235">
        <f>SUM(I84:I108)</f>
        <v>0</v>
      </c>
      <c r="J83" s="235"/>
      <c r="K83" s="235">
        <f>SUM(K84:K108)</f>
        <v>0</v>
      </c>
      <c r="L83" s="235"/>
      <c r="M83" s="235">
        <f>SUM(M84:M108)</f>
        <v>0</v>
      </c>
      <c r="N83" s="234"/>
      <c r="O83" s="234">
        <f>SUM(O84:O108)</f>
        <v>42.98</v>
      </c>
      <c r="P83" s="234"/>
      <c r="Q83" s="234">
        <f>SUM(Q84:Q108)</f>
        <v>0</v>
      </c>
      <c r="R83" s="235"/>
      <c r="S83" s="235"/>
      <c r="T83" s="235"/>
      <c r="U83" s="235"/>
      <c r="V83" s="235">
        <f>SUM(V84:V108)</f>
        <v>234.88</v>
      </c>
      <c r="W83" s="235"/>
      <c r="X83" s="235"/>
      <c r="Y83" s="235"/>
      <c r="AG83" t="s">
        <v>136</v>
      </c>
    </row>
    <row r="84" spans="1:60" outlineLevel="1" x14ac:dyDescent="0.2">
      <c r="A84" s="243">
        <v>35</v>
      </c>
      <c r="B84" s="244" t="s">
        <v>442</v>
      </c>
      <c r="C84" s="260" t="s">
        <v>443</v>
      </c>
      <c r="D84" s="245" t="s">
        <v>164</v>
      </c>
      <c r="E84" s="246">
        <v>56</v>
      </c>
      <c r="F84" s="247"/>
      <c r="G84" s="248">
        <f>ROUND(E84*F84,2)</f>
        <v>0</v>
      </c>
      <c r="H84" s="231"/>
      <c r="I84" s="230">
        <f>ROUND(E84*H84,2)</f>
        <v>0</v>
      </c>
      <c r="J84" s="231"/>
      <c r="K84" s="230">
        <f>ROUND(E84*J84,2)</f>
        <v>0</v>
      </c>
      <c r="L84" s="230">
        <v>21</v>
      </c>
      <c r="M84" s="230">
        <f>G84*(1+L84/100)</f>
        <v>0</v>
      </c>
      <c r="N84" s="229">
        <v>0</v>
      </c>
      <c r="O84" s="229">
        <f>ROUND(E84*N84,2)</f>
        <v>0</v>
      </c>
      <c r="P84" s="229">
        <v>0</v>
      </c>
      <c r="Q84" s="229">
        <f>ROUND(E84*P84,2)</f>
        <v>0</v>
      </c>
      <c r="R84" s="230"/>
      <c r="S84" s="230" t="s">
        <v>140</v>
      </c>
      <c r="T84" s="230" t="s">
        <v>140</v>
      </c>
      <c r="U84" s="230">
        <v>1.55</v>
      </c>
      <c r="V84" s="230">
        <f>ROUND(E84*U84,2)</f>
        <v>86.8</v>
      </c>
      <c r="W84" s="230"/>
      <c r="X84" s="230" t="s">
        <v>141</v>
      </c>
      <c r="Y84" s="230" t="s">
        <v>142</v>
      </c>
      <c r="Z84" s="210"/>
      <c r="AA84" s="210"/>
      <c r="AB84" s="210"/>
      <c r="AC84" s="210"/>
      <c r="AD84" s="210"/>
      <c r="AE84" s="210"/>
      <c r="AF84" s="210"/>
      <c r="AG84" s="210" t="s">
        <v>143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2" x14ac:dyDescent="0.2">
      <c r="A85" s="227"/>
      <c r="B85" s="228"/>
      <c r="C85" s="262" t="s">
        <v>691</v>
      </c>
      <c r="D85" s="232"/>
      <c r="E85" s="233">
        <v>56</v>
      </c>
      <c r="F85" s="230"/>
      <c r="G85" s="230"/>
      <c r="H85" s="230"/>
      <c r="I85" s="230"/>
      <c r="J85" s="230"/>
      <c r="K85" s="230"/>
      <c r="L85" s="230"/>
      <c r="M85" s="230"/>
      <c r="N85" s="229"/>
      <c r="O85" s="229"/>
      <c r="P85" s="229"/>
      <c r="Q85" s="229"/>
      <c r="R85" s="230"/>
      <c r="S85" s="230"/>
      <c r="T85" s="230"/>
      <c r="U85" s="230"/>
      <c r="V85" s="230"/>
      <c r="W85" s="230"/>
      <c r="X85" s="230"/>
      <c r="Y85" s="230"/>
      <c r="Z85" s="210"/>
      <c r="AA85" s="210"/>
      <c r="AB85" s="210"/>
      <c r="AC85" s="210"/>
      <c r="AD85" s="210"/>
      <c r="AE85" s="210"/>
      <c r="AF85" s="210"/>
      <c r="AG85" s="210" t="s">
        <v>243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43">
        <v>36</v>
      </c>
      <c r="B86" s="244" t="s">
        <v>692</v>
      </c>
      <c r="C86" s="260" t="s">
        <v>693</v>
      </c>
      <c r="D86" s="245" t="s">
        <v>139</v>
      </c>
      <c r="E86" s="246">
        <v>100</v>
      </c>
      <c r="F86" s="247"/>
      <c r="G86" s="248">
        <f>ROUND(E86*F86,2)</f>
        <v>0</v>
      </c>
      <c r="H86" s="231"/>
      <c r="I86" s="230">
        <f>ROUND(E86*H86,2)</f>
        <v>0</v>
      </c>
      <c r="J86" s="231"/>
      <c r="K86" s="230">
        <f>ROUND(E86*J86,2)</f>
        <v>0</v>
      </c>
      <c r="L86" s="230">
        <v>21</v>
      </c>
      <c r="M86" s="230">
        <f>G86*(1+L86/100)</f>
        <v>0</v>
      </c>
      <c r="N86" s="229">
        <v>0</v>
      </c>
      <c r="O86" s="229">
        <f>ROUND(E86*N86,2)</f>
        <v>0</v>
      </c>
      <c r="P86" s="229">
        <v>0</v>
      </c>
      <c r="Q86" s="229">
        <f>ROUND(E86*P86,2)</f>
        <v>0</v>
      </c>
      <c r="R86" s="230"/>
      <c r="S86" s="230" t="s">
        <v>140</v>
      </c>
      <c r="T86" s="230" t="s">
        <v>140</v>
      </c>
      <c r="U86" s="230">
        <v>0.09</v>
      </c>
      <c r="V86" s="230">
        <f>ROUND(E86*U86,2)</f>
        <v>9</v>
      </c>
      <c r="W86" s="230"/>
      <c r="X86" s="230" t="s">
        <v>141</v>
      </c>
      <c r="Y86" s="230" t="s">
        <v>142</v>
      </c>
      <c r="Z86" s="210"/>
      <c r="AA86" s="210"/>
      <c r="AB86" s="210"/>
      <c r="AC86" s="210"/>
      <c r="AD86" s="210"/>
      <c r="AE86" s="210"/>
      <c r="AF86" s="210"/>
      <c r="AG86" s="210" t="s">
        <v>143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27"/>
      <c r="B87" s="228"/>
      <c r="C87" s="262" t="s">
        <v>694</v>
      </c>
      <c r="D87" s="232"/>
      <c r="E87" s="233">
        <v>100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243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43">
        <v>37</v>
      </c>
      <c r="B88" s="244" t="s">
        <v>196</v>
      </c>
      <c r="C88" s="260" t="s">
        <v>445</v>
      </c>
      <c r="D88" s="245" t="s">
        <v>164</v>
      </c>
      <c r="E88" s="246">
        <v>16.8</v>
      </c>
      <c r="F88" s="247"/>
      <c r="G88" s="248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0</v>
      </c>
      <c r="O88" s="229">
        <f>ROUND(E88*N88,2)</f>
        <v>0</v>
      </c>
      <c r="P88" s="229">
        <v>0</v>
      </c>
      <c r="Q88" s="229">
        <f>ROUND(E88*P88,2)</f>
        <v>0</v>
      </c>
      <c r="R88" s="230"/>
      <c r="S88" s="230" t="s">
        <v>140</v>
      </c>
      <c r="T88" s="230" t="s">
        <v>140</v>
      </c>
      <c r="U88" s="230">
        <v>0</v>
      </c>
      <c r="V88" s="230">
        <f>ROUND(E88*U88,2)</f>
        <v>0</v>
      </c>
      <c r="W88" s="230"/>
      <c r="X88" s="230" t="s">
        <v>141</v>
      </c>
      <c r="Y88" s="230" t="s">
        <v>142</v>
      </c>
      <c r="Z88" s="210"/>
      <c r="AA88" s="210"/>
      <c r="AB88" s="210"/>
      <c r="AC88" s="210"/>
      <c r="AD88" s="210"/>
      <c r="AE88" s="210"/>
      <c r="AF88" s="210"/>
      <c r="AG88" s="210" t="s">
        <v>143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27"/>
      <c r="B89" s="228"/>
      <c r="C89" s="262" t="s">
        <v>695</v>
      </c>
      <c r="D89" s="232"/>
      <c r="E89" s="233">
        <v>14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243</v>
      </c>
      <c r="AH89" s="210">
        <v>5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27"/>
      <c r="B90" s="228"/>
      <c r="C90" s="273" t="s">
        <v>447</v>
      </c>
      <c r="D90" s="271"/>
      <c r="E90" s="272">
        <v>2.8</v>
      </c>
      <c r="F90" s="230"/>
      <c r="G90" s="230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30"/>
      <c r="Z90" s="210"/>
      <c r="AA90" s="210"/>
      <c r="AB90" s="210"/>
      <c r="AC90" s="210"/>
      <c r="AD90" s="210"/>
      <c r="AE90" s="210"/>
      <c r="AF90" s="210"/>
      <c r="AG90" s="210" t="s">
        <v>243</v>
      </c>
      <c r="AH90" s="210">
        <v>4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43">
        <v>38</v>
      </c>
      <c r="B91" s="244" t="s">
        <v>696</v>
      </c>
      <c r="C91" s="260" t="s">
        <v>697</v>
      </c>
      <c r="D91" s="245" t="s">
        <v>450</v>
      </c>
      <c r="E91" s="246">
        <v>0.2</v>
      </c>
      <c r="F91" s="247"/>
      <c r="G91" s="248">
        <f>ROUND(E91*F91,2)</f>
        <v>0</v>
      </c>
      <c r="H91" s="231"/>
      <c r="I91" s="230">
        <f>ROUND(E91*H91,2)</f>
        <v>0</v>
      </c>
      <c r="J91" s="231"/>
      <c r="K91" s="230">
        <f>ROUND(E91*J91,2)</f>
        <v>0</v>
      </c>
      <c r="L91" s="230">
        <v>21</v>
      </c>
      <c r="M91" s="230">
        <f>G91*(1+L91/100)</f>
        <v>0</v>
      </c>
      <c r="N91" s="229">
        <v>0</v>
      </c>
      <c r="O91" s="229">
        <f>ROUND(E91*N91,2)</f>
        <v>0</v>
      </c>
      <c r="P91" s="229">
        <v>0</v>
      </c>
      <c r="Q91" s="229">
        <f>ROUND(E91*P91,2)</f>
        <v>0</v>
      </c>
      <c r="R91" s="230"/>
      <c r="S91" s="230" t="s">
        <v>140</v>
      </c>
      <c r="T91" s="230" t="s">
        <v>140</v>
      </c>
      <c r="U91" s="230">
        <v>4.5999999999999996</v>
      </c>
      <c r="V91" s="230">
        <f>ROUND(E91*U91,2)</f>
        <v>0.92</v>
      </c>
      <c r="W91" s="230"/>
      <c r="X91" s="230" t="s">
        <v>141</v>
      </c>
      <c r="Y91" s="230" t="s">
        <v>142</v>
      </c>
      <c r="Z91" s="210"/>
      <c r="AA91" s="210"/>
      <c r="AB91" s="210"/>
      <c r="AC91" s="210"/>
      <c r="AD91" s="210"/>
      <c r="AE91" s="210"/>
      <c r="AF91" s="210"/>
      <c r="AG91" s="210" t="s">
        <v>143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2" x14ac:dyDescent="0.2">
      <c r="A92" s="227"/>
      <c r="B92" s="228"/>
      <c r="C92" s="262" t="s">
        <v>698</v>
      </c>
      <c r="D92" s="232"/>
      <c r="E92" s="233">
        <v>0.2</v>
      </c>
      <c r="F92" s="230"/>
      <c r="G92" s="230"/>
      <c r="H92" s="230"/>
      <c r="I92" s="230"/>
      <c r="J92" s="230"/>
      <c r="K92" s="230"/>
      <c r="L92" s="230"/>
      <c r="M92" s="230"/>
      <c r="N92" s="229"/>
      <c r="O92" s="229"/>
      <c r="P92" s="229"/>
      <c r="Q92" s="229"/>
      <c r="R92" s="230"/>
      <c r="S92" s="230"/>
      <c r="T92" s="230"/>
      <c r="U92" s="230"/>
      <c r="V92" s="230"/>
      <c r="W92" s="230"/>
      <c r="X92" s="230"/>
      <c r="Y92" s="230"/>
      <c r="Z92" s="210"/>
      <c r="AA92" s="210"/>
      <c r="AB92" s="210"/>
      <c r="AC92" s="210"/>
      <c r="AD92" s="210"/>
      <c r="AE92" s="210"/>
      <c r="AF92" s="210"/>
      <c r="AG92" s="210" t="s">
        <v>243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43">
        <v>39</v>
      </c>
      <c r="B93" s="244" t="s">
        <v>699</v>
      </c>
      <c r="C93" s="260" t="s">
        <v>700</v>
      </c>
      <c r="D93" s="245" t="s">
        <v>139</v>
      </c>
      <c r="E93" s="246">
        <v>63</v>
      </c>
      <c r="F93" s="247"/>
      <c r="G93" s="248">
        <f>ROUND(E93*F93,2)</f>
        <v>0</v>
      </c>
      <c r="H93" s="231"/>
      <c r="I93" s="230">
        <f>ROUND(E93*H93,2)</f>
        <v>0</v>
      </c>
      <c r="J93" s="231"/>
      <c r="K93" s="230">
        <f>ROUND(E93*J93,2)</f>
        <v>0</v>
      </c>
      <c r="L93" s="230">
        <v>21</v>
      </c>
      <c r="M93" s="230">
        <f>G93*(1+L93/100)</f>
        <v>0</v>
      </c>
      <c r="N93" s="229">
        <v>0</v>
      </c>
      <c r="O93" s="229">
        <f>ROUND(E93*N93,2)</f>
        <v>0</v>
      </c>
      <c r="P93" s="229">
        <v>0</v>
      </c>
      <c r="Q93" s="229">
        <f>ROUND(E93*P93,2)</f>
        <v>0</v>
      </c>
      <c r="R93" s="230"/>
      <c r="S93" s="230" t="s">
        <v>140</v>
      </c>
      <c r="T93" s="230" t="s">
        <v>140</v>
      </c>
      <c r="U93" s="230">
        <v>0.14000000000000001</v>
      </c>
      <c r="V93" s="230">
        <f>ROUND(E93*U93,2)</f>
        <v>8.82</v>
      </c>
      <c r="W93" s="230"/>
      <c r="X93" s="230" t="s">
        <v>141</v>
      </c>
      <c r="Y93" s="230" t="s">
        <v>142</v>
      </c>
      <c r="Z93" s="210"/>
      <c r="AA93" s="210"/>
      <c r="AB93" s="210"/>
      <c r="AC93" s="210"/>
      <c r="AD93" s="210"/>
      <c r="AE93" s="210"/>
      <c r="AF93" s="210"/>
      <c r="AG93" s="210" t="s">
        <v>143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2" x14ac:dyDescent="0.2">
      <c r="A94" s="227"/>
      <c r="B94" s="228"/>
      <c r="C94" s="262" t="s">
        <v>701</v>
      </c>
      <c r="D94" s="232"/>
      <c r="E94" s="233">
        <v>63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30"/>
      <c r="Z94" s="210"/>
      <c r="AA94" s="210"/>
      <c r="AB94" s="210"/>
      <c r="AC94" s="210"/>
      <c r="AD94" s="210"/>
      <c r="AE94" s="210"/>
      <c r="AF94" s="210"/>
      <c r="AG94" s="210" t="s">
        <v>243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43">
        <v>40</v>
      </c>
      <c r="B95" s="244" t="s">
        <v>702</v>
      </c>
      <c r="C95" s="260" t="s">
        <v>703</v>
      </c>
      <c r="D95" s="245" t="s">
        <v>164</v>
      </c>
      <c r="E95" s="246">
        <v>4.7519999999999998</v>
      </c>
      <c r="F95" s="247"/>
      <c r="G95" s="248">
        <f>ROUND(E95*F95,2)</f>
        <v>0</v>
      </c>
      <c r="H95" s="231"/>
      <c r="I95" s="230">
        <f>ROUND(E95*H95,2)</f>
        <v>0</v>
      </c>
      <c r="J95" s="231"/>
      <c r="K95" s="230">
        <f>ROUND(E95*J95,2)</f>
        <v>0</v>
      </c>
      <c r="L95" s="230">
        <v>21</v>
      </c>
      <c r="M95" s="230">
        <f>G95*(1+L95/100)</f>
        <v>0</v>
      </c>
      <c r="N95" s="229">
        <v>0</v>
      </c>
      <c r="O95" s="229">
        <f>ROUND(E95*N95,2)</f>
        <v>0</v>
      </c>
      <c r="P95" s="229">
        <v>0</v>
      </c>
      <c r="Q95" s="229">
        <f>ROUND(E95*P95,2)</f>
        <v>0</v>
      </c>
      <c r="R95" s="230"/>
      <c r="S95" s="230" t="s">
        <v>140</v>
      </c>
      <c r="T95" s="230" t="s">
        <v>140</v>
      </c>
      <c r="U95" s="230">
        <v>1.17</v>
      </c>
      <c r="V95" s="230">
        <f>ROUND(E95*U95,2)</f>
        <v>5.56</v>
      </c>
      <c r="W95" s="230"/>
      <c r="X95" s="230" t="s">
        <v>141</v>
      </c>
      <c r="Y95" s="230" t="s">
        <v>142</v>
      </c>
      <c r="Z95" s="210"/>
      <c r="AA95" s="210"/>
      <c r="AB95" s="210"/>
      <c r="AC95" s="210"/>
      <c r="AD95" s="210"/>
      <c r="AE95" s="210"/>
      <c r="AF95" s="210"/>
      <c r="AG95" s="210" t="s">
        <v>143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">
      <c r="A96" s="227"/>
      <c r="B96" s="228"/>
      <c r="C96" s="262" t="s">
        <v>704</v>
      </c>
      <c r="D96" s="232"/>
      <c r="E96" s="233">
        <v>4.7519999999999998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243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43">
        <v>41</v>
      </c>
      <c r="B97" s="244" t="s">
        <v>705</v>
      </c>
      <c r="C97" s="260" t="s">
        <v>706</v>
      </c>
      <c r="D97" s="245" t="s">
        <v>146</v>
      </c>
      <c r="E97" s="246">
        <v>11</v>
      </c>
      <c r="F97" s="247"/>
      <c r="G97" s="248">
        <f>ROUND(E97*F97,2)</f>
        <v>0</v>
      </c>
      <c r="H97" s="231"/>
      <c r="I97" s="230">
        <f>ROUND(E97*H97,2)</f>
        <v>0</v>
      </c>
      <c r="J97" s="231"/>
      <c r="K97" s="230">
        <f>ROUND(E97*J97,2)</f>
        <v>0</v>
      </c>
      <c r="L97" s="230">
        <v>21</v>
      </c>
      <c r="M97" s="230">
        <f>G97*(1+L97/100)</f>
        <v>0</v>
      </c>
      <c r="N97" s="229">
        <v>1.23325</v>
      </c>
      <c r="O97" s="229">
        <f>ROUND(E97*N97,2)</f>
        <v>13.57</v>
      </c>
      <c r="P97" s="229">
        <v>0</v>
      </c>
      <c r="Q97" s="229">
        <f>ROUND(E97*P97,2)</f>
        <v>0</v>
      </c>
      <c r="R97" s="230"/>
      <c r="S97" s="230" t="s">
        <v>140</v>
      </c>
      <c r="T97" s="230" t="s">
        <v>140</v>
      </c>
      <c r="U97" s="230">
        <v>3.14</v>
      </c>
      <c r="V97" s="230">
        <f>ROUND(E97*U97,2)</f>
        <v>34.54</v>
      </c>
      <c r="W97" s="230"/>
      <c r="X97" s="230" t="s">
        <v>141</v>
      </c>
      <c r="Y97" s="230" t="s">
        <v>142</v>
      </c>
      <c r="Z97" s="210"/>
      <c r="AA97" s="210"/>
      <c r="AB97" s="210"/>
      <c r="AC97" s="210"/>
      <c r="AD97" s="210"/>
      <c r="AE97" s="210"/>
      <c r="AF97" s="210"/>
      <c r="AG97" s="210" t="s">
        <v>143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27"/>
      <c r="B98" s="228"/>
      <c r="C98" s="262" t="s">
        <v>614</v>
      </c>
      <c r="D98" s="232"/>
      <c r="E98" s="233">
        <v>11</v>
      </c>
      <c r="F98" s="230"/>
      <c r="G98" s="230"/>
      <c r="H98" s="230"/>
      <c r="I98" s="230"/>
      <c r="J98" s="230"/>
      <c r="K98" s="230"/>
      <c r="L98" s="230"/>
      <c r="M98" s="230"/>
      <c r="N98" s="229"/>
      <c r="O98" s="229"/>
      <c r="P98" s="229"/>
      <c r="Q98" s="229"/>
      <c r="R98" s="230"/>
      <c r="S98" s="230"/>
      <c r="T98" s="230"/>
      <c r="U98" s="230"/>
      <c r="V98" s="230"/>
      <c r="W98" s="230"/>
      <c r="X98" s="230"/>
      <c r="Y98" s="230"/>
      <c r="Z98" s="210"/>
      <c r="AA98" s="210"/>
      <c r="AB98" s="210"/>
      <c r="AC98" s="210"/>
      <c r="AD98" s="210"/>
      <c r="AE98" s="210"/>
      <c r="AF98" s="210"/>
      <c r="AG98" s="210" t="s">
        <v>243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ht="22.5" outlineLevel="1" x14ac:dyDescent="0.2">
      <c r="A99" s="243">
        <v>42</v>
      </c>
      <c r="B99" s="244" t="s">
        <v>707</v>
      </c>
      <c r="C99" s="260" t="s">
        <v>708</v>
      </c>
      <c r="D99" s="245" t="s">
        <v>161</v>
      </c>
      <c r="E99" s="246">
        <v>200</v>
      </c>
      <c r="F99" s="247"/>
      <c r="G99" s="248">
        <f>ROUND(E99*F99,2)</f>
        <v>0</v>
      </c>
      <c r="H99" s="231"/>
      <c r="I99" s="230">
        <f>ROUND(E99*H99,2)</f>
        <v>0</v>
      </c>
      <c r="J99" s="231"/>
      <c r="K99" s="230">
        <f>ROUND(E99*J99,2)</f>
        <v>0</v>
      </c>
      <c r="L99" s="230">
        <v>21</v>
      </c>
      <c r="M99" s="230">
        <f>G99*(1+L99/100)</f>
        <v>0</v>
      </c>
      <c r="N99" s="229">
        <v>0</v>
      </c>
      <c r="O99" s="229">
        <f>ROUND(E99*N99,2)</f>
        <v>0</v>
      </c>
      <c r="P99" s="229">
        <v>0</v>
      </c>
      <c r="Q99" s="229">
        <f>ROUND(E99*P99,2)</f>
        <v>0</v>
      </c>
      <c r="R99" s="230"/>
      <c r="S99" s="230" t="s">
        <v>140</v>
      </c>
      <c r="T99" s="230" t="s">
        <v>140</v>
      </c>
      <c r="U99" s="230">
        <v>0.14000000000000001</v>
      </c>
      <c r="V99" s="230">
        <f>ROUND(E99*U99,2)</f>
        <v>28</v>
      </c>
      <c r="W99" s="230"/>
      <c r="X99" s="230" t="s">
        <v>141</v>
      </c>
      <c r="Y99" s="230" t="s">
        <v>142</v>
      </c>
      <c r="Z99" s="210"/>
      <c r="AA99" s="210"/>
      <c r="AB99" s="210"/>
      <c r="AC99" s="210"/>
      <c r="AD99" s="210"/>
      <c r="AE99" s="210"/>
      <c r="AF99" s="210"/>
      <c r="AG99" s="210" t="s">
        <v>143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2" x14ac:dyDescent="0.2">
      <c r="A100" s="227"/>
      <c r="B100" s="228"/>
      <c r="C100" s="262" t="s">
        <v>709</v>
      </c>
      <c r="D100" s="232"/>
      <c r="E100" s="233">
        <v>200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30"/>
      <c r="Z100" s="210"/>
      <c r="AA100" s="210"/>
      <c r="AB100" s="210"/>
      <c r="AC100" s="210"/>
      <c r="AD100" s="210"/>
      <c r="AE100" s="210"/>
      <c r="AF100" s="210"/>
      <c r="AG100" s="210" t="s">
        <v>243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3">
        <v>43</v>
      </c>
      <c r="B101" s="244" t="s">
        <v>455</v>
      </c>
      <c r="C101" s="260" t="s">
        <v>456</v>
      </c>
      <c r="D101" s="245" t="s">
        <v>161</v>
      </c>
      <c r="E101" s="246">
        <v>200</v>
      </c>
      <c r="F101" s="247"/>
      <c r="G101" s="248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0.14699999999999999</v>
      </c>
      <c r="O101" s="229">
        <f>ROUND(E101*N101,2)</f>
        <v>29.4</v>
      </c>
      <c r="P101" s="229">
        <v>0</v>
      </c>
      <c r="Q101" s="229">
        <f>ROUND(E101*P101,2)</f>
        <v>0</v>
      </c>
      <c r="R101" s="230"/>
      <c r="S101" s="230" t="s">
        <v>140</v>
      </c>
      <c r="T101" s="230" t="s">
        <v>140</v>
      </c>
      <c r="U101" s="230">
        <v>0.06</v>
      </c>
      <c r="V101" s="230">
        <f>ROUND(E101*U101,2)</f>
        <v>12</v>
      </c>
      <c r="W101" s="230"/>
      <c r="X101" s="230" t="s">
        <v>141</v>
      </c>
      <c r="Y101" s="230" t="s">
        <v>142</v>
      </c>
      <c r="Z101" s="210"/>
      <c r="AA101" s="210"/>
      <c r="AB101" s="210"/>
      <c r="AC101" s="210"/>
      <c r="AD101" s="210"/>
      <c r="AE101" s="210"/>
      <c r="AF101" s="210"/>
      <c r="AG101" s="210" t="s">
        <v>143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27"/>
      <c r="B102" s="228"/>
      <c r="C102" s="262" t="s">
        <v>709</v>
      </c>
      <c r="D102" s="232"/>
      <c r="E102" s="233">
        <v>200</v>
      </c>
      <c r="F102" s="230"/>
      <c r="G102" s="230"/>
      <c r="H102" s="230"/>
      <c r="I102" s="230"/>
      <c r="J102" s="230"/>
      <c r="K102" s="230"/>
      <c r="L102" s="230"/>
      <c r="M102" s="230"/>
      <c r="N102" s="229"/>
      <c r="O102" s="229"/>
      <c r="P102" s="229"/>
      <c r="Q102" s="229"/>
      <c r="R102" s="230"/>
      <c r="S102" s="230"/>
      <c r="T102" s="230"/>
      <c r="U102" s="230"/>
      <c r="V102" s="230"/>
      <c r="W102" s="230"/>
      <c r="X102" s="230"/>
      <c r="Y102" s="230"/>
      <c r="Z102" s="210"/>
      <c r="AA102" s="210"/>
      <c r="AB102" s="210"/>
      <c r="AC102" s="210"/>
      <c r="AD102" s="210"/>
      <c r="AE102" s="210"/>
      <c r="AF102" s="210"/>
      <c r="AG102" s="210" t="s">
        <v>243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43">
        <v>44</v>
      </c>
      <c r="B103" s="244" t="s">
        <v>457</v>
      </c>
      <c r="C103" s="260" t="s">
        <v>458</v>
      </c>
      <c r="D103" s="245" t="s">
        <v>161</v>
      </c>
      <c r="E103" s="246">
        <v>200</v>
      </c>
      <c r="F103" s="247"/>
      <c r="G103" s="248">
        <f>ROUND(E103*F103,2)</f>
        <v>0</v>
      </c>
      <c r="H103" s="231"/>
      <c r="I103" s="230">
        <f>ROUND(E103*H103,2)</f>
        <v>0</v>
      </c>
      <c r="J103" s="231"/>
      <c r="K103" s="230">
        <f>ROUND(E103*J103,2)</f>
        <v>0</v>
      </c>
      <c r="L103" s="230">
        <v>21</v>
      </c>
      <c r="M103" s="230">
        <f>G103*(1+L103/100)</f>
        <v>0</v>
      </c>
      <c r="N103" s="229">
        <v>6.0000000000000002E-5</v>
      </c>
      <c r="O103" s="229">
        <f>ROUND(E103*N103,2)</f>
        <v>0.01</v>
      </c>
      <c r="P103" s="229">
        <v>0</v>
      </c>
      <c r="Q103" s="229">
        <f>ROUND(E103*P103,2)</f>
        <v>0</v>
      </c>
      <c r="R103" s="230"/>
      <c r="S103" s="230" t="s">
        <v>140</v>
      </c>
      <c r="T103" s="230" t="s">
        <v>140</v>
      </c>
      <c r="U103" s="230">
        <v>0.03</v>
      </c>
      <c r="V103" s="230">
        <f>ROUND(E103*U103,2)</f>
        <v>6</v>
      </c>
      <c r="W103" s="230"/>
      <c r="X103" s="230" t="s">
        <v>141</v>
      </c>
      <c r="Y103" s="230" t="s">
        <v>142</v>
      </c>
      <c r="Z103" s="210"/>
      <c r="AA103" s="210"/>
      <c r="AB103" s="210"/>
      <c r="AC103" s="210"/>
      <c r="AD103" s="210"/>
      <c r="AE103" s="210"/>
      <c r="AF103" s="210"/>
      <c r="AG103" s="210" t="s">
        <v>143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2" x14ac:dyDescent="0.2">
      <c r="A104" s="227"/>
      <c r="B104" s="228"/>
      <c r="C104" s="262" t="s">
        <v>709</v>
      </c>
      <c r="D104" s="232"/>
      <c r="E104" s="233">
        <v>200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30"/>
      <c r="Z104" s="210"/>
      <c r="AA104" s="210"/>
      <c r="AB104" s="210"/>
      <c r="AC104" s="210"/>
      <c r="AD104" s="210"/>
      <c r="AE104" s="210"/>
      <c r="AF104" s="210"/>
      <c r="AG104" s="210" t="s">
        <v>243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">
      <c r="A105" s="243">
        <v>45</v>
      </c>
      <c r="B105" s="244" t="s">
        <v>459</v>
      </c>
      <c r="C105" s="260" t="s">
        <v>460</v>
      </c>
      <c r="D105" s="245" t="s">
        <v>161</v>
      </c>
      <c r="E105" s="246">
        <v>200</v>
      </c>
      <c r="F105" s="247"/>
      <c r="G105" s="248">
        <f>ROUND(E105*F105,2)</f>
        <v>0</v>
      </c>
      <c r="H105" s="231"/>
      <c r="I105" s="230">
        <f>ROUND(E105*H105,2)</f>
        <v>0</v>
      </c>
      <c r="J105" s="231"/>
      <c r="K105" s="230">
        <f>ROUND(E105*J105,2)</f>
        <v>0</v>
      </c>
      <c r="L105" s="230">
        <v>21</v>
      </c>
      <c r="M105" s="230">
        <f>G105*(1+L105/100)</f>
        <v>0</v>
      </c>
      <c r="N105" s="229">
        <v>0</v>
      </c>
      <c r="O105" s="229">
        <f>ROUND(E105*N105,2)</f>
        <v>0</v>
      </c>
      <c r="P105" s="229">
        <v>0</v>
      </c>
      <c r="Q105" s="229">
        <f>ROUND(E105*P105,2)</f>
        <v>0</v>
      </c>
      <c r="R105" s="230"/>
      <c r="S105" s="230" t="s">
        <v>140</v>
      </c>
      <c r="T105" s="230" t="s">
        <v>140</v>
      </c>
      <c r="U105" s="230">
        <v>0.17</v>
      </c>
      <c r="V105" s="230">
        <f>ROUND(E105*U105,2)</f>
        <v>34</v>
      </c>
      <c r="W105" s="230"/>
      <c r="X105" s="230" t="s">
        <v>141</v>
      </c>
      <c r="Y105" s="230" t="s">
        <v>142</v>
      </c>
      <c r="Z105" s="210"/>
      <c r="AA105" s="210"/>
      <c r="AB105" s="210"/>
      <c r="AC105" s="210"/>
      <c r="AD105" s="210"/>
      <c r="AE105" s="210"/>
      <c r="AF105" s="210"/>
      <c r="AG105" s="210" t="s">
        <v>143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2" x14ac:dyDescent="0.2">
      <c r="A106" s="227"/>
      <c r="B106" s="228"/>
      <c r="C106" s="262" t="s">
        <v>709</v>
      </c>
      <c r="D106" s="232"/>
      <c r="E106" s="233">
        <v>200</v>
      </c>
      <c r="F106" s="230"/>
      <c r="G106" s="230"/>
      <c r="H106" s="230"/>
      <c r="I106" s="230"/>
      <c r="J106" s="230"/>
      <c r="K106" s="230"/>
      <c r="L106" s="230"/>
      <c r="M106" s="230"/>
      <c r="N106" s="229"/>
      <c r="O106" s="229"/>
      <c r="P106" s="229"/>
      <c r="Q106" s="229"/>
      <c r="R106" s="230"/>
      <c r="S106" s="230"/>
      <c r="T106" s="230"/>
      <c r="U106" s="230"/>
      <c r="V106" s="230"/>
      <c r="W106" s="230"/>
      <c r="X106" s="230"/>
      <c r="Y106" s="230"/>
      <c r="Z106" s="210"/>
      <c r="AA106" s="210"/>
      <c r="AB106" s="210"/>
      <c r="AC106" s="210"/>
      <c r="AD106" s="210"/>
      <c r="AE106" s="210"/>
      <c r="AF106" s="210"/>
      <c r="AG106" s="210" t="s">
        <v>243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ht="22.5" outlineLevel="1" x14ac:dyDescent="0.2">
      <c r="A107" s="243">
        <v>46</v>
      </c>
      <c r="B107" s="244" t="s">
        <v>461</v>
      </c>
      <c r="C107" s="260" t="s">
        <v>462</v>
      </c>
      <c r="D107" s="245" t="s">
        <v>164</v>
      </c>
      <c r="E107" s="246">
        <v>14</v>
      </c>
      <c r="F107" s="247"/>
      <c r="G107" s="248">
        <f>ROUND(E107*F107,2)</f>
        <v>0</v>
      </c>
      <c r="H107" s="231"/>
      <c r="I107" s="230">
        <f>ROUND(E107*H107,2)</f>
        <v>0</v>
      </c>
      <c r="J107" s="231"/>
      <c r="K107" s="230">
        <f>ROUND(E107*J107,2)</f>
        <v>0</v>
      </c>
      <c r="L107" s="230">
        <v>21</v>
      </c>
      <c r="M107" s="230">
        <f>G107*(1+L107/100)</f>
        <v>0</v>
      </c>
      <c r="N107" s="229">
        <v>0</v>
      </c>
      <c r="O107" s="229">
        <f>ROUND(E107*N107,2)</f>
        <v>0</v>
      </c>
      <c r="P107" s="229">
        <v>0</v>
      </c>
      <c r="Q107" s="229">
        <f>ROUND(E107*P107,2)</f>
        <v>0</v>
      </c>
      <c r="R107" s="230"/>
      <c r="S107" s="230" t="s">
        <v>140</v>
      </c>
      <c r="T107" s="230" t="s">
        <v>140</v>
      </c>
      <c r="U107" s="230">
        <v>0.66</v>
      </c>
      <c r="V107" s="230">
        <f>ROUND(E107*U107,2)</f>
        <v>9.24</v>
      </c>
      <c r="W107" s="230"/>
      <c r="X107" s="230" t="s">
        <v>141</v>
      </c>
      <c r="Y107" s="230" t="s">
        <v>142</v>
      </c>
      <c r="Z107" s="210"/>
      <c r="AA107" s="210"/>
      <c r="AB107" s="210"/>
      <c r="AC107" s="210"/>
      <c r="AD107" s="210"/>
      <c r="AE107" s="210"/>
      <c r="AF107" s="210"/>
      <c r="AG107" s="210" t="s">
        <v>143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27"/>
      <c r="B108" s="228"/>
      <c r="C108" s="262" t="s">
        <v>710</v>
      </c>
      <c r="D108" s="232"/>
      <c r="E108" s="233">
        <v>14</v>
      </c>
      <c r="F108" s="230"/>
      <c r="G108" s="230"/>
      <c r="H108" s="230"/>
      <c r="I108" s="230"/>
      <c r="J108" s="230"/>
      <c r="K108" s="230"/>
      <c r="L108" s="230"/>
      <c r="M108" s="230"/>
      <c r="N108" s="229"/>
      <c r="O108" s="229"/>
      <c r="P108" s="229"/>
      <c r="Q108" s="229"/>
      <c r="R108" s="230"/>
      <c r="S108" s="230"/>
      <c r="T108" s="230"/>
      <c r="U108" s="230"/>
      <c r="V108" s="230"/>
      <c r="W108" s="230"/>
      <c r="X108" s="230"/>
      <c r="Y108" s="230"/>
      <c r="Z108" s="210"/>
      <c r="AA108" s="210"/>
      <c r="AB108" s="210"/>
      <c r="AC108" s="210"/>
      <c r="AD108" s="210"/>
      <c r="AE108" s="210"/>
      <c r="AF108" s="210"/>
      <c r="AG108" s="210" t="s">
        <v>243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x14ac:dyDescent="0.2">
      <c r="A109" s="236" t="s">
        <v>135</v>
      </c>
      <c r="B109" s="237" t="s">
        <v>107</v>
      </c>
      <c r="C109" s="258" t="s">
        <v>29</v>
      </c>
      <c r="D109" s="238"/>
      <c r="E109" s="239"/>
      <c r="F109" s="240"/>
      <c r="G109" s="241">
        <f>SUMIF(AG110:AG111,"&lt;&gt;NOR",G110:G111)</f>
        <v>0</v>
      </c>
      <c r="H109" s="235"/>
      <c r="I109" s="235">
        <f>SUM(I110:I111)</f>
        <v>0</v>
      </c>
      <c r="J109" s="235"/>
      <c r="K109" s="235">
        <f>SUM(K110:K111)</f>
        <v>0</v>
      </c>
      <c r="L109" s="235"/>
      <c r="M109" s="235">
        <f>SUM(M110:M111)</f>
        <v>0</v>
      </c>
      <c r="N109" s="234"/>
      <c r="O109" s="234">
        <f>SUM(O110:O111)</f>
        <v>0</v>
      </c>
      <c r="P109" s="234"/>
      <c r="Q109" s="234">
        <f>SUM(Q110:Q111)</f>
        <v>0</v>
      </c>
      <c r="R109" s="235"/>
      <c r="S109" s="235"/>
      <c r="T109" s="235"/>
      <c r="U109" s="235"/>
      <c r="V109" s="235">
        <f>SUM(V110:V111)</f>
        <v>0</v>
      </c>
      <c r="W109" s="235"/>
      <c r="X109" s="235"/>
      <c r="Y109" s="235"/>
      <c r="AG109" t="s">
        <v>136</v>
      </c>
    </row>
    <row r="110" spans="1:60" outlineLevel="1" x14ac:dyDescent="0.2">
      <c r="A110" s="243">
        <v>47</v>
      </c>
      <c r="B110" s="244" t="s">
        <v>388</v>
      </c>
      <c r="C110" s="260" t="s">
        <v>389</v>
      </c>
      <c r="D110" s="245" t="s">
        <v>381</v>
      </c>
      <c r="E110" s="246">
        <v>1</v>
      </c>
      <c r="F110" s="247"/>
      <c r="G110" s="248">
        <f>ROUND(E110*F110,2)</f>
        <v>0</v>
      </c>
      <c r="H110" s="231"/>
      <c r="I110" s="230">
        <f>ROUND(E110*H110,2)</f>
        <v>0</v>
      </c>
      <c r="J110" s="231"/>
      <c r="K110" s="230">
        <f>ROUND(E110*J110,2)</f>
        <v>0</v>
      </c>
      <c r="L110" s="230">
        <v>21</v>
      </c>
      <c r="M110" s="230">
        <f>G110*(1+L110/100)</f>
        <v>0</v>
      </c>
      <c r="N110" s="229">
        <v>0</v>
      </c>
      <c r="O110" s="229">
        <f>ROUND(E110*N110,2)</f>
        <v>0</v>
      </c>
      <c r="P110" s="229">
        <v>0</v>
      </c>
      <c r="Q110" s="229">
        <f>ROUND(E110*P110,2)</f>
        <v>0</v>
      </c>
      <c r="R110" s="230"/>
      <c r="S110" s="230" t="s">
        <v>140</v>
      </c>
      <c r="T110" s="230" t="s">
        <v>216</v>
      </c>
      <c r="U110" s="230">
        <v>0</v>
      </c>
      <c r="V110" s="230">
        <f>ROUND(E110*U110,2)</f>
        <v>0</v>
      </c>
      <c r="W110" s="230"/>
      <c r="X110" s="230" t="s">
        <v>382</v>
      </c>
      <c r="Y110" s="230" t="s">
        <v>142</v>
      </c>
      <c r="Z110" s="210"/>
      <c r="AA110" s="210"/>
      <c r="AB110" s="210"/>
      <c r="AC110" s="210"/>
      <c r="AD110" s="210"/>
      <c r="AE110" s="210"/>
      <c r="AF110" s="210"/>
      <c r="AG110" s="210" t="s">
        <v>401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2" x14ac:dyDescent="0.2">
      <c r="A111" s="227"/>
      <c r="B111" s="228"/>
      <c r="C111" s="261" t="s">
        <v>390</v>
      </c>
      <c r="D111" s="255"/>
      <c r="E111" s="255"/>
      <c r="F111" s="255"/>
      <c r="G111" s="255"/>
      <c r="H111" s="230"/>
      <c r="I111" s="230"/>
      <c r="J111" s="230"/>
      <c r="K111" s="230"/>
      <c r="L111" s="230"/>
      <c r="M111" s="230"/>
      <c r="N111" s="229"/>
      <c r="O111" s="229"/>
      <c r="P111" s="229"/>
      <c r="Q111" s="229"/>
      <c r="R111" s="230"/>
      <c r="S111" s="230"/>
      <c r="T111" s="230"/>
      <c r="U111" s="230"/>
      <c r="V111" s="230"/>
      <c r="W111" s="230"/>
      <c r="X111" s="230"/>
      <c r="Y111" s="230"/>
      <c r="Z111" s="210"/>
      <c r="AA111" s="210"/>
      <c r="AB111" s="210"/>
      <c r="AC111" s="210"/>
      <c r="AD111" s="210"/>
      <c r="AE111" s="210"/>
      <c r="AF111" s="210"/>
      <c r="AG111" s="210" t="s">
        <v>184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x14ac:dyDescent="0.2">
      <c r="A112" s="236" t="s">
        <v>135</v>
      </c>
      <c r="B112" s="237" t="s">
        <v>108</v>
      </c>
      <c r="C112" s="258" t="s">
        <v>30</v>
      </c>
      <c r="D112" s="238"/>
      <c r="E112" s="239"/>
      <c r="F112" s="240"/>
      <c r="G112" s="241">
        <f>SUMIF(AG113:AG118,"&lt;&gt;NOR",G113:G118)</f>
        <v>0</v>
      </c>
      <c r="H112" s="235"/>
      <c r="I112" s="235">
        <f>SUM(I113:I118)</f>
        <v>0</v>
      </c>
      <c r="J112" s="235"/>
      <c r="K112" s="235">
        <f>SUM(K113:K118)</f>
        <v>0</v>
      </c>
      <c r="L112" s="235"/>
      <c r="M112" s="235">
        <f>SUM(M113:M118)</f>
        <v>0</v>
      </c>
      <c r="N112" s="234"/>
      <c r="O112" s="234">
        <f>SUM(O113:O118)</f>
        <v>0</v>
      </c>
      <c r="P112" s="234"/>
      <c r="Q112" s="234">
        <f>SUM(Q113:Q118)</f>
        <v>0</v>
      </c>
      <c r="R112" s="235"/>
      <c r="S112" s="235"/>
      <c r="T112" s="235"/>
      <c r="U112" s="235"/>
      <c r="V112" s="235">
        <f>SUM(V113:V118)</f>
        <v>0</v>
      </c>
      <c r="W112" s="235"/>
      <c r="X112" s="235"/>
      <c r="Y112" s="235"/>
      <c r="AG112" t="s">
        <v>136</v>
      </c>
    </row>
    <row r="113" spans="1:60" ht="22.5" outlineLevel="1" x14ac:dyDescent="0.2">
      <c r="A113" s="249">
        <v>48</v>
      </c>
      <c r="B113" s="250" t="s">
        <v>397</v>
      </c>
      <c r="C113" s="259" t="s">
        <v>398</v>
      </c>
      <c r="D113" s="251" t="s">
        <v>214</v>
      </c>
      <c r="E113" s="252">
        <v>1</v>
      </c>
      <c r="F113" s="253"/>
      <c r="G113" s="254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0</v>
      </c>
      <c r="O113" s="229">
        <f>ROUND(E113*N113,2)</f>
        <v>0</v>
      </c>
      <c r="P113" s="229">
        <v>0</v>
      </c>
      <c r="Q113" s="229">
        <f>ROUND(E113*P113,2)</f>
        <v>0</v>
      </c>
      <c r="R113" s="230"/>
      <c r="S113" s="230" t="s">
        <v>215</v>
      </c>
      <c r="T113" s="230" t="s">
        <v>216</v>
      </c>
      <c r="U113" s="230">
        <v>0</v>
      </c>
      <c r="V113" s="230">
        <f>ROUND(E113*U113,2)</f>
        <v>0</v>
      </c>
      <c r="W113" s="230"/>
      <c r="X113" s="230" t="s">
        <v>141</v>
      </c>
      <c r="Y113" s="230" t="s">
        <v>142</v>
      </c>
      <c r="Z113" s="210"/>
      <c r="AA113" s="210"/>
      <c r="AB113" s="210"/>
      <c r="AC113" s="210"/>
      <c r="AD113" s="210"/>
      <c r="AE113" s="210"/>
      <c r="AF113" s="210"/>
      <c r="AG113" s="210" t="s">
        <v>143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49">
        <v>49</v>
      </c>
      <c r="B114" s="250" t="s">
        <v>711</v>
      </c>
      <c r="C114" s="259" t="s">
        <v>712</v>
      </c>
      <c r="D114" s="251" t="s">
        <v>381</v>
      </c>
      <c r="E114" s="252">
        <v>1</v>
      </c>
      <c r="F114" s="253"/>
      <c r="G114" s="254">
        <f>ROUND(E114*F114,2)</f>
        <v>0</v>
      </c>
      <c r="H114" s="231"/>
      <c r="I114" s="230">
        <f>ROUND(E114*H114,2)</f>
        <v>0</v>
      </c>
      <c r="J114" s="231"/>
      <c r="K114" s="230">
        <f>ROUND(E114*J114,2)</f>
        <v>0</v>
      </c>
      <c r="L114" s="230">
        <v>21</v>
      </c>
      <c r="M114" s="230">
        <f>G114*(1+L114/100)</f>
        <v>0</v>
      </c>
      <c r="N114" s="229">
        <v>0</v>
      </c>
      <c r="O114" s="229">
        <f>ROUND(E114*N114,2)</f>
        <v>0</v>
      </c>
      <c r="P114" s="229">
        <v>0</v>
      </c>
      <c r="Q114" s="229">
        <f>ROUND(E114*P114,2)</f>
        <v>0</v>
      </c>
      <c r="R114" s="230"/>
      <c r="S114" s="230" t="s">
        <v>140</v>
      </c>
      <c r="T114" s="230" t="s">
        <v>216</v>
      </c>
      <c r="U114" s="230">
        <v>0</v>
      </c>
      <c r="V114" s="230">
        <f>ROUND(E114*U114,2)</f>
        <v>0</v>
      </c>
      <c r="W114" s="230"/>
      <c r="X114" s="230" t="s">
        <v>382</v>
      </c>
      <c r="Y114" s="230" t="s">
        <v>142</v>
      </c>
      <c r="Z114" s="210"/>
      <c r="AA114" s="210"/>
      <c r="AB114" s="210"/>
      <c r="AC114" s="210"/>
      <c r="AD114" s="210"/>
      <c r="AE114" s="210"/>
      <c r="AF114" s="210"/>
      <c r="AG114" s="210" t="s">
        <v>401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43">
        <v>50</v>
      </c>
      <c r="B115" s="244" t="s">
        <v>406</v>
      </c>
      <c r="C115" s="260" t="s">
        <v>407</v>
      </c>
      <c r="D115" s="245" t="s">
        <v>381</v>
      </c>
      <c r="E115" s="246">
        <v>1</v>
      </c>
      <c r="F115" s="247"/>
      <c r="G115" s="248">
        <f>ROUND(E115*F115,2)</f>
        <v>0</v>
      </c>
      <c r="H115" s="231"/>
      <c r="I115" s="230">
        <f>ROUND(E115*H115,2)</f>
        <v>0</v>
      </c>
      <c r="J115" s="231"/>
      <c r="K115" s="230">
        <f>ROUND(E115*J115,2)</f>
        <v>0</v>
      </c>
      <c r="L115" s="230">
        <v>21</v>
      </c>
      <c r="M115" s="230">
        <f>G115*(1+L115/100)</f>
        <v>0</v>
      </c>
      <c r="N115" s="229">
        <v>0</v>
      </c>
      <c r="O115" s="229">
        <f>ROUND(E115*N115,2)</f>
        <v>0</v>
      </c>
      <c r="P115" s="229">
        <v>0</v>
      </c>
      <c r="Q115" s="229">
        <f>ROUND(E115*P115,2)</f>
        <v>0</v>
      </c>
      <c r="R115" s="230"/>
      <c r="S115" s="230" t="s">
        <v>140</v>
      </c>
      <c r="T115" s="230" t="s">
        <v>216</v>
      </c>
      <c r="U115" s="230">
        <v>0</v>
      </c>
      <c r="V115" s="230">
        <f>ROUND(E115*U115,2)</f>
        <v>0</v>
      </c>
      <c r="W115" s="230"/>
      <c r="X115" s="230" t="s">
        <v>382</v>
      </c>
      <c r="Y115" s="230" t="s">
        <v>142</v>
      </c>
      <c r="Z115" s="210"/>
      <c r="AA115" s="210"/>
      <c r="AB115" s="210"/>
      <c r="AC115" s="210"/>
      <c r="AD115" s="210"/>
      <c r="AE115" s="210"/>
      <c r="AF115" s="210"/>
      <c r="AG115" s="210" t="s">
        <v>401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ht="33.75" outlineLevel="2" x14ac:dyDescent="0.2">
      <c r="A116" s="227"/>
      <c r="B116" s="228"/>
      <c r="C116" s="261" t="s">
        <v>408</v>
      </c>
      <c r="D116" s="255"/>
      <c r="E116" s="255"/>
      <c r="F116" s="255"/>
      <c r="G116" s="255"/>
      <c r="H116" s="230"/>
      <c r="I116" s="230"/>
      <c r="J116" s="230"/>
      <c r="K116" s="230"/>
      <c r="L116" s="230"/>
      <c r="M116" s="230"/>
      <c r="N116" s="229"/>
      <c r="O116" s="229"/>
      <c r="P116" s="229"/>
      <c r="Q116" s="229"/>
      <c r="R116" s="230"/>
      <c r="S116" s="230"/>
      <c r="T116" s="230"/>
      <c r="U116" s="230"/>
      <c r="V116" s="230"/>
      <c r="W116" s="230"/>
      <c r="X116" s="230"/>
      <c r="Y116" s="230"/>
      <c r="Z116" s="210"/>
      <c r="AA116" s="210"/>
      <c r="AB116" s="210"/>
      <c r="AC116" s="210"/>
      <c r="AD116" s="210"/>
      <c r="AE116" s="210"/>
      <c r="AF116" s="210"/>
      <c r="AG116" s="210" t="s">
        <v>184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56" t="str">
        <f>C116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43">
        <v>51</v>
      </c>
      <c r="B117" s="244" t="s">
        <v>409</v>
      </c>
      <c r="C117" s="260" t="s">
        <v>410</v>
      </c>
      <c r="D117" s="245" t="s">
        <v>381</v>
      </c>
      <c r="E117" s="246">
        <v>1</v>
      </c>
      <c r="F117" s="247"/>
      <c r="G117" s="248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0</v>
      </c>
      <c r="O117" s="229">
        <f>ROUND(E117*N117,2)</f>
        <v>0</v>
      </c>
      <c r="P117" s="229">
        <v>0</v>
      </c>
      <c r="Q117" s="229">
        <f>ROUND(E117*P117,2)</f>
        <v>0</v>
      </c>
      <c r="R117" s="230"/>
      <c r="S117" s="230" t="s">
        <v>140</v>
      </c>
      <c r="T117" s="230" t="s">
        <v>216</v>
      </c>
      <c r="U117" s="230">
        <v>0</v>
      </c>
      <c r="V117" s="230">
        <f>ROUND(E117*U117,2)</f>
        <v>0</v>
      </c>
      <c r="W117" s="230"/>
      <c r="X117" s="230" t="s">
        <v>382</v>
      </c>
      <c r="Y117" s="230" t="s">
        <v>142</v>
      </c>
      <c r="Z117" s="210"/>
      <c r="AA117" s="210"/>
      <c r="AB117" s="210"/>
      <c r="AC117" s="210"/>
      <c r="AD117" s="210"/>
      <c r="AE117" s="210"/>
      <c r="AF117" s="210"/>
      <c r="AG117" s="210" t="s">
        <v>401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22.5" outlineLevel="2" x14ac:dyDescent="0.2">
      <c r="A118" s="227"/>
      <c r="B118" s="228"/>
      <c r="C118" s="261" t="s">
        <v>411</v>
      </c>
      <c r="D118" s="255"/>
      <c r="E118" s="255"/>
      <c r="F118" s="255"/>
      <c r="G118" s="255"/>
      <c r="H118" s="230"/>
      <c r="I118" s="230"/>
      <c r="J118" s="230"/>
      <c r="K118" s="230"/>
      <c r="L118" s="230"/>
      <c r="M118" s="230"/>
      <c r="N118" s="229"/>
      <c r="O118" s="229"/>
      <c r="P118" s="229"/>
      <c r="Q118" s="229"/>
      <c r="R118" s="230"/>
      <c r="S118" s="230"/>
      <c r="T118" s="230"/>
      <c r="U118" s="230"/>
      <c r="V118" s="230"/>
      <c r="W118" s="230"/>
      <c r="X118" s="230"/>
      <c r="Y118" s="230"/>
      <c r="Z118" s="210"/>
      <c r="AA118" s="210"/>
      <c r="AB118" s="210"/>
      <c r="AC118" s="210"/>
      <c r="AD118" s="210"/>
      <c r="AE118" s="210"/>
      <c r="AF118" s="210"/>
      <c r="AG118" s="210" t="s">
        <v>184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56" t="str">
        <f>C118</f>
        <v>Náklady na vyhotovení dokumentace skutečného provedení stavby a její předání objednateli v požadované formě a požadovaném počtu.</v>
      </c>
      <c r="BB118" s="210"/>
      <c r="BC118" s="210"/>
      <c r="BD118" s="210"/>
      <c r="BE118" s="210"/>
      <c r="BF118" s="210"/>
      <c r="BG118" s="210"/>
      <c r="BH118" s="210"/>
    </row>
    <row r="119" spans="1:60" x14ac:dyDescent="0.2">
      <c r="A119" s="3"/>
      <c r="B119" s="4"/>
      <c r="C119" s="264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AE119">
        <v>15</v>
      </c>
      <c r="AF119">
        <v>21</v>
      </c>
      <c r="AG119" t="s">
        <v>121</v>
      </c>
    </row>
    <row r="120" spans="1:60" x14ac:dyDescent="0.2">
      <c r="A120" s="213"/>
      <c r="B120" s="214" t="s">
        <v>31</v>
      </c>
      <c r="C120" s="265"/>
      <c r="D120" s="215"/>
      <c r="E120" s="216"/>
      <c r="F120" s="216"/>
      <c r="G120" s="242">
        <f>G8+G13+G48+G50+G83+G109+G112</f>
        <v>0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AE120">
        <f>SUMIF(L7:L118,AE119,G7:G118)</f>
        <v>0</v>
      </c>
      <c r="AF120">
        <f>SUMIF(L7:L118,AF119,G7:G118)</f>
        <v>0</v>
      </c>
      <c r="AG120" t="s">
        <v>412</v>
      </c>
    </row>
    <row r="121" spans="1:60" x14ac:dyDescent="0.2">
      <c r="A121" s="3"/>
      <c r="B121" s="4"/>
      <c r="C121" s="264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60" x14ac:dyDescent="0.2">
      <c r="A122" s="3"/>
      <c r="B122" s="4"/>
      <c r="C122" s="264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60" x14ac:dyDescent="0.2">
      <c r="A123" s="217" t="s">
        <v>413</v>
      </c>
      <c r="B123" s="217"/>
      <c r="C123" s="266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60" x14ac:dyDescent="0.2">
      <c r="A124" s="218"/>
      <c r="B124" s="219"/>
      <c r="C124" s="267"/>
      <c r="D124" s="219"/>
      <c r="E124" s="219"/>
      <c r="F124" s="219"/>
      <c r="G124" s="22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AG124" t="s">
        <v>414</v>
      </c>
    </row>
    <row r="125" spans="1:60" x14ac:dyDescent="0.2">
      <c r="A125" s="221"/>
      <c r="B125" s="222"/>
      <c r="C125" s="268"/>
      <c r="D125" s="222"/>
      <c r="E125" s="222"/>
      <c r="F125" s="222"/>
      <c r="G125" s="22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60" x14ac:dyDescent="0.2">
      <c r="A126" s="221"/>
      <c r="B126" s="222"/>
      <c r="C126" s="268"/>
      <c r="D126" s="222"/>
      <c r="E126" s="222"/>
      <c r="F126" s="222"/>
      <c r="G126" s="22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60" x14ac:dyDescent="0.2">
      <c r="A127" s="221"/>
      <c r="B127" s="222"/>
      <c r="C127" s="268"/>
      <c r="D127" s="222"/>
      <c r="E127" s="222"/>
      <c r="F127" s="222"/>
      <c r="G127" s="22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60" x14ac:dyDescent="0.2">
      <c r="A128" s="224"/>
      <c r="B128" s="225"/>
      <c r="C128" s="269"/>
      <c r="D128" s="225"/>
      <c r="E128" s="225"/>
      <c r="F128" s="225"/>
      <c r="G128" s="226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33" x14ac:dyDescent="0.2">
      <c r="A129" s="3"/>
      <c r="B129" s="4"/>
      <c r="C129" s="264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33" x14ac:dyDescent="0.2">
      <c r="C130" s="270"/>
      <c r="D130" s="10"/>
      <c r="AG130" t="s">
        <v>416</v>
      </c>
    </row>
    <row r="131" spans="1:33" x14ac:dyDescent="0.2">
      <c r="D131" s="10"/>
    </row>
    <row r="132" spans="1:33" x14ac:dyDescent="0.2">
      <c r="D132" s="10"/>
    </row>
    <row r="133" spans="1:33" x14ac:dyDescent="0.2">
      <c r="D133" s="10"/>
    </row>
    <row r="134" spans="1:33" x14ac:dyDescent="0.2">
      <c r="D134" s="10"/>
    </row>
    <row r="135" spans="1:33" x14ac:dyDescent="0.2">
      <c r="D135" s="10"/>
    </row>
    <row r="136" spans="1:33" x14ac:dyDescent="0.2">
      <c r="D136" s="10"/>
    </row>
    <row r="137" spans="1:33" x14ac:dyDescent="0.2">
      <c r="D137" s="10"/>
    </row>
    <row r="138" spans="1:33" x14ac:dyDescent="0.2">
      <c r="D138" s="10"/>
    </row>
    <row r="139" spans="1:33" x14ac:dyDescent="0.2">
      <c r="D139" s="10"/>
    </row>
    <row r="140" spans="1:33" x14ac:dyDescent="0.2">
      <c r="D140" s="10"/>
    </row>
    <row r="141" spans="1:33" x14ac:dyDescent="0.2">
      <c r="D141" s="10"/>
    </row>
    <row r="142" spans="1:33" x14ac:dyDescent="0.2">
      <c r="D142" s="10"/>
    </row>
    <row r="143" spans="1:33" x14ac:dyDescent="0.2">
      <c r="D143" s="10"/>
    </row>
    <row r="144" spans="1:33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3">
    <mergeCell ref="C111:G111"/>
    <mergeCell ref="C116:G116"/>
    <mergeCell ref="C118:G118"/>
    <mergeCell ref="A1:G1"/>
    <mergeCell ref="C2:G2"/>
    <mergeCell ref="C3:G3"/>
    <mergeCell ref="C4:G4"/>
    <mergeCell ref="A123:C123"/>
    <mergeCell ref="A124:G128"/>
    <mergeCell ref="C62:G62"/>
    <mergeCell ref="C65:G65"/>
    <mergeCell ref="C68:G68"/>
    <mergeCell ref="C71:G71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SO101 01.1 Pol</vt:lpstr>
      <vt:lpstr>SO101 02 Pol</vt:lpstr>
      <vt:lpstr>SO301 01 Pol</vt:lpstr>
      <vt:lpstr>SO401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'SO101 01.1 Pol'!Názvy_tisku</vt:lpstr>
      <vt:lpstr>'SO101 02 Pol'!Názvy_tisku</vt:lpstr>
      <vt:lpstr>'SO301 01 Pol'!Názvy_tisku</vt:lpstr>
      <vt:lpstr>'SO401 01 Pol'!Názvy_tisku</vt:lpstr>
      <vt:lpstr>oadresa</vt:lpstr>
      <vt:lpstr>Stavba!Objednatel</vt:lpstr>
      <vt:lpstr>Stavba!Objekt</vt:lpstr>
      <vt:lpstr>'SO101 01.1 Pol'!Oblast_tisku</vt:lpstr>
      <vt:lpstr>'SO101 02 Pol'!Oblast_tisku</vt:lpstr>
      <vt:lpstr>'SO301 01 Pol'!Oblast_tisku</vt:lpstr>
      <vt:lpstr>'SO401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Šťastný</dc:creator>
  <cp:lastModifiedBy>Jiří Šťastný</cp:lastModifiedBy>
  <cp:lastPrinted>2019-03-19T12:27:02Z</cp:lastPrinted>
  <dcterms:created xsi:type="dcterms:W3CDTF">2009-04-08T07:15:50Z</dcterms:created>
  <dcterms:modified xsi:type="dcterms:W3CDTF">2026-07-10T08:11:30Z</dcterms:modified>
</cp:coreProperties>
</file>