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a - příprava území" sheetId="2" r:id="rId2"/>
    <sheet name="b - návrh" sheetId="3" r:id="rId3"/>
    <sheet name="B - Vedlejší a ostatní ná..." sheetId="4" r:id="rId4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'a - příprava území'!$C$126:$K$320</definedName>
    <definedName name="_xlnm.Print_Area" localSheetId="1">'a - příprava území'!$C$4:$J$41,'a - příprava území'!$C$50:$J$76,'a - příprava území'!$C$82:$J$106,'a - příprava území'!$C$112:$K$320</definedName>
    <definedName name="_xlnm.Print_Titles" localSheetId="1">'a - příprava území'!$126:$126</definedName>
    <definedName name="_xlnm._FilterDatabase" localSheetId="2" hidden="1">'b - návrh'!$C$126:$K$498</definedName>
    <definedName name="_xlnm.Print_Area" localSheetId="2">'b - návrh'!$C$4:$J$41,'b - návrh'!$C$50:$J$76,'b - návrh'!$C$82:$J$106,'b - návrh'!$C$112:$K$498</definedName>
    <definedName name="_xlnm.Print_Titles" localSheetId="2">'b - návrh'!$126:$126</definedName>
    <definedName name="_xlnm._FilterDatabase" localSheetId="3" hidden="1">'B - Vedlejší a ostatní ná...'!$C$121:$K$147</definedName>
    <definedName name="_xlnm.Print_Area" localSheetId="3">'B - Vedlejší a ostatní ná...'!$C$4:$J$39,'B - Vedlejší a ostatní ná...'!$C$50:$J$76,'B - Vedlejší a ostatní ná...'!$C$82:$J$103,'B - Vedlejší a ostatní ná...'!$C$109:$K$147</definedName>
    <definedName name="_xlnm.Print_Titles" localSheetId="3">'B - Vedlejší a ostatní ná...'!$121:$121</definedName>
  </definedNames>
  <calcPr/>
</workbook>
</file>

<file path=xl/calcChain.xml><?xml version="1.0" encoding="utf-8"?>
<calcChain xmlns="http://schemas.openxmlformats.org/spreadsheetml/2006/main">
  <c i="4" l="1" r="J37"/>
  <c r="J36"/>
  <c i="1" r="AY98"/>
  <c i="4" r="J35"/>
  <c i="1" r="AX98"/>
  <c i="4" r="BI147"/>
  <c r="BH147"/>
  <c r="BG147"/>
  <c r="BF147"/>
  <c r="T147"/>
  <c r="T146"/>
  <c r="R147"/>
  <c r="R146"/>
  <c r="P147"/>
  <c r="P146"/>
  <c r="BI142"/>
  <c r="BH142"/>
  <c r="BG142"/>
  <c r="BF142"/>
  <c r="T142"/>
  <c r="T141"/>
  <c r="R142"/>
  <c r="R141"/>
  <c r="P142"/>
  <c r="P141"/>
  <c r="BI140"/>
  <c r="BH140"/>
  <c r="BG140"/>
  <c r="BF140"/>
  <c r="T140"/>
  <c r="T139"/>
  <c r="R140"/>
  <c r="R139"/>
  <c r="P140"/>
  <c r="P139"/>
  <c r="BI135"/>
  <c r="BH135"/>
  <c r="BG135"/>
  <c r="BF135"/>
  <c r="T135"/>
  <c r="R135"/>
  <c r="P135"/>
  <c r="BI131"/>
  <c r="BH131"/>
  <c r="BG131"/>
  <c r="BF131"/>
  <c r="T131"/>
  <c r="R131"/>
  <c r="P131"/>
  <c r="BI129"/>
  <c r="BH129"/>
  <c r="BG129"/>
  <c r="BF129"/>
  <c r="T129"/>
  <c r="R129"/>
  <c r="P129"/>
  <c r="BI125"/>
  <c r="BH125"/>
  <c r="BG125"/>
  <c r="BF125"/>
  <c r="T125"/>
  <c r="R125"/>
  <c r="P125"/>
  <c r="J119"/>
  <c r="J118"/>
  <c r="F116"/>
  <c r="E114"/>
  <c r="J92"/>
  <c r="J91"/>
  <c r="F89"/>
  <c r="E87"/>
  <c r="J18"/>
  <c r="E18"/>
  <c r="F119"/>
  <c r="J17"/>
  <c r="J15"/>
  <c r="E15"/>
  <c r="F91"/>
  <c r="J14"/>
  <c r="J12"/>
  <c r="J89"/>
  <c r="E7"/>
  <c r="E85"/>
  <c i="3" r="J39"/>
  <c r="J38"/>
  <c i="1" r="AY97"/>
  <c i="3" r="J37"/>
  <c i="1" r="AX97"/>
  <c i="3" r="BI498"/>
  <c r="BH498"/>
  <c r="BG498"/>
  <c r="BF498"/>
  <c r="T498"/>
  <c r="R498"/>
  <c r="P498"/>
  <c r="BI497"/>
  <c r="BH497"/>
  <c r="BG497"/>
  <c r="BF497"/>
  <c r="T497"/>
  <c r="R497"/>
  <c r="P497"/>
  <c r="BI492"/>
  <c r="BH492"/>
  <c r="BG492"/>
  <c r="BF492"/>
  <c r="T492"/>
  <c r="R492"/>
  <c r="P492"/>
  <c r="BI488"/>
  <c r="BH488"/>
  <c r="BG488"/>
  <c r="BF488"/>
  <c r="T488"/>
  <c r="R488"/>
  <c r="P488"/>
  <c r="BI484"/>
  <c r="BH484"/>
  <c r="BG484"/>
  <c r="BF484"/>
  <c r="T484"/>
  <c r="R484"/>
  <c r="P484"/>
  <c r="BI480"/>
  <c r="BH480"/>
  <c r="BG480"/>
  <c r="BF480"/>
  <c r="T480"/>
  <c r="R480"/>
  <c r="P480"/>
  <c r="BI476"/>
  <c r="BH476"/>
  <c r="BG476"/>
  <c r="BF476"/>
  <c r="T476"/>
  <c r="R476"/>
  <c r="P476"/>
  <c r="BI472"/>
  <c r="BH472"/>
  <c r="BG472"/>
  <c r="BF472"/>
  <c r="T472"/>
  <c r="R472"/>
  <c r="P472"/>
  <c r="BI468"/>
  <c r="BH468"/>
  <c r="BG468"/>
  <c r="BF468"/>
  <c r="T468"/>
  <c r="R468"/>
  <c r="P468"/>
  <c r="BI464"/>
  <c r="BH464"/>
  <c r="BG464"/>
  <c r="BF464"/>
  <c r="T464"/>
  <c r="R464"/>
  <c r="P464"/>
  <c r="BI460"/>
  <c r="BH460"/>
  <c r="BG460"/>
  <c r="BF460"/>
  <c r="T460"/>
  <c r="R460"/>
  <c r="P460"/>
  <c r="BI456"/>
  <c r="BH456"/>
  <c r="BG456"/>
  <c r="BF456"/>
  <c r="T456"/>
  <c r="R456"/>
  <c r="P456"/>
  <c r="BI452"/>
  <c r="BH452"/>
  <c r="BG452"/>
  <c r="BF452"/>
  <c r="T452"/>
  <c r="R452"/>
  <c r="P452"/>
  <c r="BI448"/>
  <c r="BH448"/>
  <c r="BG448"/>
  <c r="BF448"/>
  <c r="T448"/>
  <c r="R448"/>
  <c r="P448"/>
  <c r="BI444"/>
  <c r="BH444"/>
  <c r="BG444"/>
  <c r="BF444"/>
  <c r="T444"/>
  <c r="R444"/>
  <c r="P444"/>
  <c r="BI440"/>
  <c r="BH440"/>
  <c r="BG440"/>
  <c r="BF440"/>
  <c r="T440"/>
  <c r="R440"/>
  <c r="P440"/>
  <c r="BI436"/>
  <c r="BH436"/>
  <c r="BG436"/>
  <c r="BF436"/>
  <c r="T436"/>
  <c r="R436"/>
  <c r="P436"/>
  <c r="BI431"/>
  <c r="BH431"/>
  <c r="BG431"/>
  <c r="BF431"/>
  <c r="T431"/>
  <c r="R431"/>
  <c r="P431"/>
  <c r="BI427"/>
  <c r="BH427"/>
  <c r="BG427"/>
  <c r="BF427"/>
  <c r="T427"/>
  <c r="R427"/>
  <c r="P427"/>
  <c r="BI423"/>
  <c r="BH423"/>
  <c r="BG423"/>
  <c r="BF423"/>
  <c r="T423"/>
  <c r="R423"/>
  <c r="P423"/>
  <c r="BI419"/>
  <c r="BH419"/>
  <c r="BG419"/>
  <c r="BF419"/>
  <c r="T419"/>
  <c r="R419"/>
  <c r="P419"/>
  <c r="BI415"/>
  <c r="BH415"/>
  <c r="BG415"/>
  <c r="BF415"/>
  <c r="T415"/>
  <c r="R415"/>
  <c r="P415"/>
  <c r="BI411"/>
  <c r="BH411"/>
  <c r="BG411"/>
  <c r="BF411"/>
  <c r="T411"/>
  <c r="R411"/>
  <c r="P411"/>
  <c r="BI407"/>
  <c r="BH407"/>
  <c r="BG407"/>
  <c r="BF407"/>
  <c r="T407"/>
  <c r="R407"/>
  <c r="P407"/>
  <c r="BI403"/>
  <c r="BH403"/>
  <c r="BG403"/>
  <c r="BF403"/>
  <c r="T403"/>
  <c r="R403"/>
  <c r="P403"/>
  <c r="BI399"/>
  <c r="BH399"/>
  <c r="BG399"/>
  <c r="BF399"/>
  <c r="T399"/>
  <c r="R399"/>
  <c r="P399"/>
  <c r="BI395"/>
  <c r="BH395"/>
  <c r="BG395"/>
  <c r="BF395"/>
  <c r="T395"/>
  <c r="R395"/>
  <c r="P395"/>
  <c r="BI390"/>
  <c r="BH390"/>
  <c r="BG390"/>
  <c r="BF390"/>
  <c r="T390"/>
  <c r="R390"/>
  <c r="P390"/>
  <c r="BI386"/>
  <c r="BH386"/>
  <c r="BG386"/>
  <c r="BF386"/>
  <c r="T386"/>
  <c r="R386"/>
  <c r="P386"/>
  <c r="BI382"/>
  <c r="BH382"/>
  <c r="BG382"/>
  <c r="BF382"/>
  <c r="T382"/>
  <c r="R382"/>
  <c r="P382"/>
  <c r="BI378"/>
  <c r="BH378"/>
  <c r="BG378"/>
  <c r="BF378"/>
  <c r="T378"/>
  <c r="R378"/>
  <c r="P378"/>
  <c r="BI374"/>
  <c r="BH374"/>
  <c r="BG374"/>
  <c r="BF374"/>
  <c r="T374"/>
  <c r="R374"/>
  <c r="P374"/>
  <c r="BI370"/>
  <c r="BH370"/>
  <c r="BG370"/>
  <c r="BF370"/>
  <c r="T370"/>
  <c r="R370"/>
  <c r="P370"/>
  <c r="BI366"/>
  <c r="BH366"/>
  <c r="BG366"/>
  <c r="BF366"/>
  <c r="T366"/>
  <c r="R366"/>
  <c r="P366"/>
  <c r="BI362"/>
  <c r="BH362"/>
  <c r="BG362"/>
  <c r="BF362"/>
  <c r="T362"/>
  <c r="R362"/>
  <c r="P362"/>
  <c r="BI358"/>
  <c r="BH358"/>
  <c r="BG358"/>
  <c r="BF358"/>
  <c r="T358"/>
  <c r="R358"/>
  <c r="P358"/>
  <c r="BI354"/>
  <c r="BH354"/>
  <c r="BG354"/>
  <c r="BF354"/>
  <c r="T354"/>
  <c r="R354"/>
  <c r="P354"/>
  <c r="BI350"/>
  <c r="BH350"/>
  <c r="BG350"/>
  <c r="BF350"/>
  <c r="T350"/>
  <c r="R350"/>
  <c r="P350"/>
  <c r="BI346"/>
  <c r="BH346"/>
  <c r="BG346"/>
  <c r="BF346"/>
  <c r="T346"/>
  <c r="R346"/>
  <c r="P346"/>
  <c r="BI342"/>
  <c r="BH342"/>
  <c r="BG342"/>
  <c r="BF342"/>
  <c r="T342"/>
  <c r="R342"/>
  <c r="P342"/>
  <c r="BI338"/>
  <c r="BH338"/>
  <c r="BG338"/>
  <c r="BF338"/>
  <c r="T338"/>
  <c r="R338"/>
  <c r="P338"/>
  <c r="BI334"/>
  <c r="BH334"/>
  <c r="BG334"/>
  <c r="BF334"/>
  <c r="T334"/>
  <c r="R334"/>
  <c r="P334"/>
  <c r="BI330"/>
  <c r="BH330"/>
  <c r="BG330"/>
  <c r="BF330"/>
  <c r="T330"/>
  <c r="R330"/>
  <c r="P330"/>
  <c r="BI326"/>
  <c r="BH326"/>
  <c r="BG326"/>
  <c r="BF326"/>
  <c r="T326"/>
  <c r="R326"/>
  <c r="P326"/>
  <c r="BI322"/>
  <c r="BH322"/>
  <c r="BG322"/>
  <c r="BF322"/>
  <c r="T322"/>
  <c r="R322"/>
  <c r="P322"/>
  <c r="BI318"/>
  <c r="BH318"/>
  <c r="BG318"/>
  <c r="BF318"/>
  <c r="T318"/>
  <c r="R318"/>
  <c r="P318"/>
  <c r="BI313"/>
  <c r="BH313"/>
  <c r="BG313"/>
  <c r="BF313"/>
  <c r="T313"/>
  <c r="R313"/>
  <c r="P313"/>
  <c r="BI308"/>
  <c r="BH308"/>
  <c r="BG308"/>
  <c r="BF308"/>
  <c r="T308"/>
  <c r="R308"/>
  <c r="P308"/>
  <c r="BI304"/>
  <c r="BH304"/>
  <c r="BG304"/>
  <c r="BF304"/>
  <c r="T304"/>
  <c r="R304"/>
  <c r="P304"/>
  <c r="BI300"/>
  <c r="BH300"/>
  <c r="BG300"/>
  <c r="BF300"/>
  <c r="T300"/>
  <c r="R300"/>
  <c r="P300"/>
  <c r="BI296"/>
  <c r="BH296"/>
  <c r="BG296"/>
  <c r="BF296"/>
  <c r="T296"/>
  <c r="R296"/>
  <c r="P296"/>
  <c r="BI292"/>
  <c r="BH292"/>
  <c r="BG292"/>
  <c r="BF292"/>
  <c r="T292"/>
  <c r="R292"/>
  <c r="P292"/>
  <c r="BI287"/>
  <c r="BH287"/>
  <c r="BG287"/>
  <c r="BF287"/>
  <c r="T287"/>
  <c r="R287"/>
  <c r="P287"/>
  <c r="BI283"/>
  <c r="BH283"/>
  <c r="BG283"/>
  <c r="BF283"/>
  <c r="T283"/>
  <c r="R283"/>
  <c r="P283"/>
  <c r="BI278"/>
  <c r="BH278"/>
  <c r="BG278"/>
  <c r="BF278"/>
  <c r="T278"/>
  <c r="R278"/>
  <c r="P278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58"/>
  <c r="BH258"/>
  <c r="BG258"/>
  <c r="BF258"/>
  <c r="T258"/>
  <c r="R258"/>
  <c r="P258"/>
  <c r="BI254"/>
  <c r="BH254"/>
  <c r="BG254"/>
  <c r="BF254"/>
  <c r="T254"/>
  <c r="R254"/>
  <c r="P254"/>
  <c r="BI250"/>
  <c r="BH250"/>
  <c r="BG250"/>
  <c r="BF250"/>
  <c r="T250"/>
  <c r="R250"/>
  <c r="P250"/>
  <c r="BI246"/>
  <c r="BH246"/>
  <c r="BG246"/>
  <c r="BF246"/>
  <c r="T246"/>
  <c r="R246"/>
  <c r="P246"/>
  <c r="BI242"/>
  <c r="BH242"/>
  <c r="BG242"/>
  <c r="BF242"/>
  <c r="T242"/>
  <c r="R242"/>
  <c r="P242"/>
  <c r="BI238"/>
  <c r="BH238"/>
  <c r="BG238"/>
  <c r="BF238"/>
  <c r="T238"/>
  <c r="R238"/>
  <c r="P238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J124"/>
  <c r="J123"/>
  <c r="F121"/>
  <c r="E119"/>
  <c r="J94"/>
  <c r="J93"/>
  <c r="F91"/>
  <c r="E89"/>
  <c r="J20"/>
  <c r="E20"/>
  <c r="F124"/>
  <c r="J19"/>
  <c r="J17"/>
  <c r="E17"/>
  <c r="F123"/>
  <c r="J16"/>
  <c r="J14"/>
  <c r="J121"/>
  <c r="E7"/>
  <c r="E115"/>
  <c i="2" r="J39"/>
  <c r="J38"/>
  <c i="1" r="AY96"/>
  <c i="2" r="J37"/>
  <c i="1" r="AX96"/>
  <c i="2" r="BI317"/>
  <c r="BH317"/>
  <c r="BG317"/>
  <c r="BF317"/>
  <c r="T317"/>
  <c r="R317"/>
  <c r="P317"/>
  <c r="BI313"/>
  <c r="BH313"/>
  <c r="BG313"/>
  <c r="BF313"/>
  <c r="T313"/>
  <c r="R313"/>
  <c r="P313"/>
  <c r="BI310"/>
  <c r="BH310"/>
  <c r="BG310"/>
  <c r="BF310"/>
  <c r="T310"/>
  <c r="R310"/>
  <c r="P310"/>
  <c r="BI309"/>
  <c r="BH309"/>
  <c r="BG309"/>
  <c r="BF309"/>
  <c r="T309"/>
  <c r="R309"/>
  <c r="P309"/>
  <c r="BI304"/>
  <c r="BH304"/>
  <c r="BG304"/>
  <c r="BF304"/>
  <c r="T304"/>
  <c r="R304"/>
  <c r="P304"/>
  <c r="BI300"/>
  <c r="BH300"/>
  <c r="BG300"/>
  <c r="BF300"/>
  <c r="T300"/>
  <c r="R300"/>
  <c r="P300"/>
  <c r="BI296"/>
  <c r="BH296"/>
  <c r="BG296"/>
  <c r="BF296"/>
  <c r="T296"/>
  <c r="R296"/>
  <c r="P296"/>
  <c r="BI292"/>
  <c r="BH292"/>
  <c r="BG292"/>
  <c r="BF292"/>
  <c r="T292"/>
  <c r="R292"/>
  <c r="P292"/>
  <c r="BI288"/>
  <c r="BH288"/>
  <c r="BG288"/>
  <c r="BF288"/>
  <c r="T288"/>
  <c r="R288"/>
  <c r="P288"/>
  <c r="BI284"/>
  <c r="BH284"/>
  <c r="BG284"/>
  <c r="BF284"/>
  <c r="T284"/>
  <c r="R284"/>
  <c r="P284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44"/>
  <c r="BH244"/>
  <c r="BG244"/>
  <c r="BF244"/>
  <c r="T244"/>
  <c r="R244"/>
  <c r="P244"/>
  <c r="BI239"/>
  <c r="BH239"/>
  <c r="BG239"/>
  <c r="BF239"/>
  <c r="T239"/>
  <c r="R239"/>
  <c r="P239"/>
  <c r="BI235"/>
  <c r="BH235"/>
  <c r="BG235"/>
  <c r="BF235"/>
  <c r="T235"/>
  <c r="R235"/>
  <c r="P235"/>
  <c r="BI231"/>
  <c r="BH231"/>
  <c r="BG231"/>
  <c r="BF231"/>
  <c r="T231"/>
  <c r="R231"/>
  <c r="P231"/>
  <c r="BI226"/>
  <c r="BH226"/>
  <c r="BG226"/>
  <c r="BF226"/>
  <c r="T226"/>
  <c r="R226"/>
  <c r="P226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J124"/>
  <c r="J123"/>
  <c r="F121"/>
  <c r="E119"/>
  <c r="J94"/>
  <c r="J93"/>
  <c r="F91"/>
  <c r="E89"/>
  <c r="J20"/>
  <c r="E20"/>
  <c r="F124"/>
  <c r="J19"/>
  <c r="J17"/>
  <c r="E17"/>
  <c r="F123"/>
  <c r="J16"/>
  <c r="J14"/>
  <c r="J121"/>
  <c r="E7"/>
  <c r="E115"/>
  <c i="1" r="L90"/>
  <c r="AM90"/>
  <c r="AM89"/>
  <c r="L89"/>
  <c r="AM87"/>
  <c r="L87"/>
  <c r="L85"/>
  <c r="L84"/>
  <c i="2" r="BK264"/>
  <c r="J244"/>
  <c r="BK206"/>
  <c r="J178"/>
  <c r="BK130"/>
  <c r="BK296"/>
  <c r="BK252"/>
  <c r="BK218"/>
  <c r="BK194"/>
  <c r="BK174"/>
  <c r="J150"/>
  <c r="BK292"/>
  <c r="BK260"/>
  <c r="BK244"/>
  <c r="J222"/>
  <c r="J170"/>
  <c r="BK142"/>
  <c r="BK317"/>
  <c r="J309"/>
  <c r="J304"/>
  <c r="BK284"/>
  <c r="BK231"/>
  <c r="BK186"/>
  <c r="BK166"/>
  <c i="3" r="BK498"/>
  <c r="BK488"/>
  <c r="BK448"/>
  <c r="J436"/>
  <c r="BK403"/>
  <c r="J374"/>
  <c r="BK326"/>
  <c r="BK278"/>
  <c r="J214"/>
  <c r="BK174"/>
  <c r="J150"/>
  <c r="BK497"/>
  <c r="J464"/>
  <c r="J448"/>
  <c r="J407"/>
  <c r="J386"/>
  <c r="J370"/>
  <c r="J334"/>
  <c r="J304"/>
  <c r="J254"/>
  <c r="BK238"/>
  <c r="J198"/>
  <c r="J174"/>
  <c r="BK150"/>
  <c r="BK411"/>
  <c r="J362"/>
  <c r="J326"/>
  <c r="BK304"/>
  <c r="J242"/>
  <c r="BK226"/>
  <c r="BK206"/>
  <c r="J146"/>
  <c r="J488"/>
  <c r="J472"/>
  <c r="BK456"/>
  <c r="BK415"/>
  <c r="BK374"/>
  <c r="J346"/>
  <c r="BK296"/>
  <c r="J270"/>
  <c r="J234"/>
  <c r="J206"/>
  <c r="BK186"/>
  <c r="J166"/>
  <c i="4" r="BK140"/>
  <c r="BK131"/>
  <c r="J142"/>
  <c i="2" r="J292"/>
  <c r="J239"/>
  <c r="J214"/>
  <c r="BK162"/>
  <c r="J317"/>
  <c r="BK272"/>
  <c r="J226"/>
  <c r="J206"/>
  <c r="BK190"/>
  <c r="J162"/>
  <c r="J130"/>
  <c r="BK268"/>
  <c r="BK248"/>
  <c r="J231"/>
  <c r="BK182"/>
  <c r="BK146"/>
  <c i="1" r="AS95"/>
  <c i="2" r="BK300"/>
  <c r="J276"/>
  <c r="BK214"/>
  <c r="J182"/>
  <c r="BK158"/>
  <c r="BK138"/>
  <c i="3" r="J480"/>
  <c r="J456"/>
  <c r="BK427"/>
  <c r="BK399"/>
  <c r="BK330"/>
  <c r="J283"/>
  <c r="J246"/>
  <c r="BK198"/>
  <c r="BK154"/>
  <c r="J130"/>
  <c r="BK480"/>
  <c r="J460"/>
  <c r="BK436"/>
  <c r="BK419"/>
  <c r="J395"/>
  <c r="BK358"/>
  <c r="J330"/>
  <c r="BK308"/>
  <c r="BK287"/>
  <c r="BK246"/>
  <c r="J202"/>
  <c r="J178"/>
  <c r="J158"/>
  <c r="J444"/>
  <c r="BK370"/>
  <c r="BK350"/>
  <c r="J308"/>
  <c r="BK250"/>
  <c r="J230"/>
  <c r="BK218"/>
  <c r="J186"/>
  <c r="BK138"/>
  <c r="J498"/>
  <c r="BK464"/>
  <c r="BK431"/>
  <c r="J411"/>
  <c r="BK390"/>
  <c r="J354"/>
  <c r="J318"/>
  <c r="J292"/>
  <c r="J262"/>
  <c r="BK214"/>
  <c r="J190"/>
  <c r="J170"/>
  <c i="4" r="BK147"/>
  <c r="J131"/>
  <c r="J129"/>
  <c i="2" r="J280"/>
  <c r="J248"/>
  <c r="J218"/>
  <c r="BK202"/>
  <c r="J146"/>
  <c r="J313"/>
  <c r="J260"/>
  <c r="BK222"/>
  <c r="J198"/>
  <c r="J186"/>
  <c r="BK154"/>
  <c r="J296"/>
  <c r="J264"/>
  <c r="J252"/>
  <c r="BK226"/>
  <c r="J174"/>
  <c r="J138"/>
  <c r="BK313"/>
  <c r="BK309"/>
  <c r="BK288"/>
  <c r="BK280"/>
  <c r="J268"/>
  <c r="J194"/>
  <c r="BK178"/>
  <c r="J154"/>
  <c i="3" r="BK492"/>
  <c r="BK468"/>
  <c r="J440"/>
  <c r="J423"/>
  <c r="BK386"/>
  <c r="BK362"/>
  <c r="J287"/>
  <c r="BK242"/>
  <c r="BK182"/>
  <c r="BK158"/>
  <c r="J134"/>
  <c r="J484"/>
  <c r="BK472"/>
  <c r="J431"/>
  <c r="J415"/>
  <c r="J390"/>
  <c r="BK378"/>
  <c r="J342"/>
  <c r="J313"/>
  <c r="BK292"/>
  <c r="J250"/>
  <c r="J226"/>
  <c r="J194"/>
  <c r="BK166"/>
  <c r="J452"/>
  <c r="J366"/>
  <c r="BK346"/>
  <c r="J322"/>
  <c r="J278"/>
  <c r="BK270"/>
  <c r="BK266"/>
  <c r="BK262"/>
  <c r="J258"/>
  <c r="BK254"/>
  <c r="BK234"/>
  <c r="BK210"/>
  <c r="BK170"/>
  <c r="BK134"/>
  <c r="BK484"/>
  <c r="BK460"/>
  <c r="BK423"/>
  <c r="J399"/>
  <c r="J358"/>
  <c r="J338"/>
  <c r="J300"/>
  <c r="BK274"/>
  <c r="BK258"/>
  <c r="J210"/>
  <c r="J182"/>
  <c r="J154"/>
  <c i="4" r="BK135"/>
  <c r="BK142"/>
  <c r="J147"/>
  <c r="BK125"/>
  <c i="2" r="BK276"/>
  <c r="J256"/>
  <c r="BK235"/>
  <c r="BK198"/>
  <c r="J142"/>
  <c r="BK310"/>
  <c r="BK239"/>
  <c r="J210"/>
  <c r="J202"/>
  <c r="J166"/>
  <c r="BK134"/>
  <c r="J284"/>
  <c r="BK256"/>
  <c r="J235"/>
  <c r="BK210"/>
  <c r="J158"/>
  <c r="J134"/>
  <c r="J310"/>
  <c r="BK304"/>
  <c r="J300"/>
  <c r="J288"/>
  <c r="J272"/>
  <c r="J190"/>
  <c r="BK170"/>
  <c r="BK150"/>
  <c i="3" r="J497"/>
  <c r="BK476"/>
  <c r="BK444"/>
  <c r="BK407"/>
  <c r="J378"/>
  <c r="BK338"/>
  <c r="BK318"/>
  <c r="J274"/>
  <c r="BK222"/>
  <c r="BK162"/>
  <c r="BK146"/>
  <c r="J492"/>
  <c r="J476"/>
  <c r="BK452"/>
  <c r="J427"/>
  <c r="J403"/>
  <c r="J382"/>
  <c r="J350"/>
  <c r="BK322"/>
  <c r="J296"/>
  <c r="BK283"/>
  <c r="J218"/>
  <c r="BK190"/>
  <c r="J162"/>
  <c r="J138"/>
  <c r="BK382"/>
  <c r="BK354"/>
  <c r="BK334"/>
  <c r="BK300"/>
  <c r="J238"/>
  <c r="J222"/>
  <c r="BK202"/>
  <c r="J142"/>
  <c r="BK130"/>
  <c r="J468"/>
  <c r="BK440"/>
  <c r="J419"/>
  <c r="BK395"/>
  <c r="BK366"/>
  <c r="BK342"/>
  <c r="BK313"/>
  <c r="J266"/>
  <c r="BK230"/>
  <c r="BK194"/>
  <c r="BK178"/>
  <c r="BK142"/>
  <c i="4" r="BK129"/>
  <c r="J125"/>
  <c r="J135"/>
  <c r="J140"/>
  <c i="2" l="1" r="BK129"/>
  <c r="J129"/>
  <c r="J100"/>
  <c r="BK230"/>
  <c r="J230"/>
  <c r="J101"/>
  <c r="P243"/>
  <c r="BK308"/>
  <c r="J308"/>
  <c r="J103"/>
  <c r="P312"/>
  <c r="P311"/>
  <c i="3" r="R129"/>
  <c r="P282"/>
  <c r="T291"/>
  <c r="BK435"/>
  <c r="J435"/>
  <c r="J104"/>
  <c i="2" r="T129"/>
  <c r="T230"/>
  <c r="T243"/>
  <c r="R308"/>
  <c r="T312"/>
  <c r="T311"/>
  <c i="3" r="BK129"/>
  <c r="J129"/>
  <c r="J100"/>
  <c r="BK282"/>
  <c r="J282"/>
  <c r="J101"/>
  <c r="T282"/>
  <c r="R291"/>
  <c r="P394"/>
  <c r="R435"/>
  <c i="4" r="BK124"/>
  <c r="J124"/>
  <c r="J98"/>
  <c r="R124"/>
  <c r="R130"/>
  <c i="2" r="P129"/>
  <c r="P128"/>
  <c r="P127"/>
  <c i="1" r="AU96"/>
  <c i="2" r="P230"/>
  <c r="R243"/>
  <c r="P308"/>
  <c r="BK312"/>
  <c r="J312"/>
  <c r="J105"/>
  <c i="3" r="T129"/>
  <c r="R282"/>
  <c r="P291"/>
  <c r="R394"/>
  <c i="4" r="BK130"/>
  <c r="J130"/>
  <c r="J99"/>
  <c i="2" r="R129"/>
  <c r="R128"/>
  <c r="R127"/>
  <c r="R230"/>
  <c r="BK243"/>
  <c r="J243"/>
  <c r="J102"/>
  <c r="T308"/>
  <c r="R312"/>
  <c r="R311"/>
  <c i="3" r="P129"/>
  <c r="BK291"/>
  <c r="J291"/>
  <c r="J102"/>
  <c r="BK394"/>
  <c r="J394"/>
  <c r="J103"/>
  <c r="T394"/>
  <c r="P435"/>
  <c r="T435"/>
  <c r="BK496"/>
  <c r="J496"/>
  <c r="J105"/>
  <c r="P496"/>
  <c r="R496"/>
  <c r="T496"/>
  <c i="4" r="P124"/>
  <c r="T124"/>
  <c r="T123"/>
  <c r="T122"/>
  <c r="P130"/>
  <c r="T130"/>
  <c r="BK139"/>
  <c r="J139"/>
  <c r="J100"/>
  <c r="BK141"/>
  <c r="J141"/>
  <c r="J101"/>
  <c r="BK146"/>
  <c r="J146"/>
  <c r="J102"/>
  <c r="F92"/>
  <c r="E112"/>
  <c r="F118"/>
  <c r="BE131"/>
  <c r="J116"/>
  <c r="BE129"/>
  <c r="BE140"/>
  <c r="BE125"/>
  <c r="BE135"/>
  <c r="BE142"/>
  <c r="BE147"/>
  <c i="3" r="F93"/>
  <c r="BE146"/>
  <c r="BE150"/>
  <c r="BE242"/>
  <c r="BE246"/>
  <c r="BE283"/>
  <c r="BE304"/>
  <c r="BE318"/>
  <c r="BE322"/>
  <c r="BE326"/>
  <c r="BE330"/>
  <c r="BE346"/>
  <c r="BE366"/>
  <c r="BE403"/>
  <c r="BE427"/>
  <c r="BE444"/>
  <c r="BE448"/>
  <c r="BE452"/>
  <c r="BE476"/>
  <c r="E85"/>
  <c r="J91"/>
  <c r="BE158"/>
  <c r="BE162"/>
  <c r="BE174"/>
  <c r="BE178"/>
  <c r="BE182"/>
  <c r="BE190"/>
  <c r="BE222"/>
  <c r="BE238"/>
  <c r="BE274"/>
  <c r="BE278"/>
  <c r="BE287"/>
  <c r="BE292"/>
  <c r="BE296"/>
  <c r="BE313"/>
  <c r="BE338"/>
  <c r="BE342"/>
  <c r="BE382"/>
  <c r="BE386"/>
  <c r="BE399"/>
  <c r="BE415"/>
  <c r="BE419"/>
  <c r="BE431"/>
  <c r="BE436"/>
  <c r="BE460"/>
  <c i="2" r="BK311"/>
  <c r="J311"/>
  <c r="J104"/>
  <c i="3" r="F94"/>
  <c r="BE130"/>
  <c r="BE138"/>
  <c r="BE154"/>
  <c r="BE170"/>
  <c r="BE198"/>
  <c r="BE202"/>
  <c r="BE210"/>
  <c r="BE218"/>
  <c r="BE226"/>
  <c r="BE234"/>
  <c r="BE258"/>
  <c r="BE270"/>
  <c r="BE334"/>
  <c r="BE358"/>
  <c r="BE362"/>
  <c r="BE370"/>
  <c r="BE395"/>
  <c r="BE407"/>
  <c r="BE411"/>
  <c r="BE423"/>
  <c r="BE440"/>
  <c r="BE456"/>
  <c r="BE464"/>
  <c r="BE472"/>
  <c r="BE484"/>
  <c r="BE488"/>
  <c r="BE492"/>
  <c r="BE497"/>
  <c r="BE498"/>
  <c r="BE134"/>
  <c r="BE142"/>
  <c r="BE166"/>
  <c r="BE186"/>
  <c r="BE194"/>
  <c r="BE206"/>
  <c r="BE214"/>
  <c r="BE230"/>
  <c r="BE250"/>
  <c r="BE254"/>
  <c r="BE262"/>
  <c r="BE266"/>
  <c r="BE300"/>
  <c r="BE308"/>
  <c r="BE350"/>
  <c r="BE354"/>
  <c r="BE374"/>
  <c r="BE378"/>
  <c r="BE390"/>
  <c r="BE468"/>
  <c r="BE480"/>
  <c i="2" r="F94"/>
  <c r="BE146"/>
  <c r="BE162"/>
  <c r="BE194"/>
  <c r="BE202"/>
  <c r="BE206"/>
  <c r="BE210"/>
  <c r="BE222"/>
  <c r="BE235"/>
  <c r="BE239"/>
  <c r="BE248"/>
  <c r="BE260"/>
  <c r="BE272"/>
  <c r="BE284"/>
  <c r="BE288"/>
  <c r="BE300"/>
  <c r="BE304"/>
  <c r="BE309"/>
  <c r="BE310"/>
  <c r="J91"/>
  <c r="BE150"/>
  <c r="BE174"/>
  <c r="BE190"/>
  <c r="BE198"/>
  <c r="BE214"/>
  <c r="BE218"/>
  <c r="BE276"/>
  <c r="BE280"/>
  <c r="BE292"/>
  <c r="E85"/>
  <c r="F93"/>
  <c r="BE142"/>
  <c r="BE154"/>
  <c r="BE178"/>
  <c r="BE226"/>
  <c r="BE231"/>
  <c r="BE244"/>
  <c r="BE264"/>
  <c r="BE296"/>
  <c r="BE313"/>
  <c r="BE317"/>
  <c r="BE130"/>
  <c r="BE134"/>
  <c r="BE138"/>
  <c r="BE158"/>
  <c r="BE166"/>
  <c r="BE170"/>
  <c r="BE182"/>
  <c r="BE186"/>
  <c r="BE252"/>
  <c r="BE256"/>
  <c r="BE268"/>
  <c r="F38"/>
  <c i="1" r="BC96"/>
  <c i="3" r="J36"/>
  <c i="1" r="AW97"/>
  <c i="3" r="F39"/>
  <c i="1" r="BD97"/>
  <c r="AS94"/>
  <c i="2" r="F39"/>
  <c i="1" r="BD96"/>
  <c i="2" r="F37"/>
  <c i="1" r="BB96"/>
  <c i="3" r="F38"/>
  <c i="1" r="BC97"/>
  <c i="2" r="F36"/>
  <c i="1" r="BA96"/>
  <c i="3" r="F36"/>
  <c i="1" r="BA97"/>
  <c i="4" r="F36"/>
  <c i="1" r="BC98"/>
  <c i="4" r="J34"/>
  <c i="1" r="AW98"/>
  <c i="4" r="F37"/>
  <c i="1" r="BD98"/>
  <c i="2" r="J36"/>
  <c i="1" r="AW96"/>
  <c i="3" r="F37"/>
  <c i="1" r="BB97"/>
  <c i="4" r="F34"/>
  <c i="1" r="BA98"/>
  <c i="4" r="F35"/>
  <c i="1" r="BB98"/>
  <c i="4" l="1" r="P123"/>
  <c r="P122"/>
  <c i="1" r="AU98"/>
  <c i="2" r="T128"/>
  <c r="T127"/>
  <c i="4" r="R123"/>
  <c r="R122"/>
  <c i="3" r="R128"/>
  <c r="R127"/>
  <c r="P128"/>
  <c r="P127"/>
  <c i="1" r="AU97"/>
  <c i="3" r="T128"/>
  <c r="T127"/>
  <c r="BK128"/>
  <c r="J128"/>
  <c r="J99"/>
  <c i="2" r="BK128"/>
  <c r="J128"/>
  <c r="J99"/>
  <c i="4" r="BK123"/>
  <c r="BK122"/>
  <c r="J122"/>
  <c i="2" r="BK127"/>
  <c r="J127"/>
  <c r="J98"/>
  <c i="1" r="AU95"/>
  <c r="AU94"/>
  <c i="4" r="J30"/>
  <c i="1" r="AG98"/>
  <c i="2" r="F35"/>
  <c i="1" r="AZ96"/>
  <c i="2" r="J35"/>
  <c i="1" r="AV96"/>
  <c r="AT96"/>
  <c i="4" r="F33"/>
  <c i="1" r="AZ98"/>
  <c i="4" r="J33"/>
  <c i="1" r="AV98"/>
  <c r="AT98"/>
  <c r="AN98"/>
  <c r="BC95"/>
  <c r="AY95"/>
  <c i="3" r="J35"/>
  <c i="1" r="AV97"/>
  <c r="AT97"/>
  <c r="BB95"/>
  <c r="BD95"/>
  <c r="BA95"/>
  <c r="AW95"/>
  <c i="3" r="F35"/>
  <c i="1" r="AZ97"/>
  <c i="3" l="1" r="BK127"/>
  <c r="J127"/>
  <c r="J98"/>
  <c i="4" r="J96"/>
  <c r="J123"/>
  <c r="J97"/>
  <c r="J39"/>
  <c i="1" r="BB94"/>
  <c r="W31"/>
  <c r="BD94"/>
  <c r="W33"/>
  <c r="AZ95"/>
  <c r="AX95"/>
  <c i="2" r="J32"/>
  <c i="1" r="AG96"/>
  <c r="BC94"/>
  <c r="AY94"/>
  <c r="BA94"/>
  <c r="W30"/>
  <c i="2" l="1" r="J41"/>
  <c i="1" r="AN96"/>
  <c r="AZ94"/>
  <c r="W29"/>
  <c r="AX94"/>
  <c r="W32"/>
  <c i="3" r="J32"/>
  <c i="1" r="AG97"/>
  <c r="AN97"/>
  <c r="AW94"/>
  <c r="AK30"/>
  <c r="AV95"/>
  <c r="AT95"/>
  <c i="3" l="1" r="J41"/>
  <c i="1" r="AV94"/>
  <c r="AK29"/>
  <c r="AG95"/>
  <c r="AG94"/>
  <c r="AK26"/>
  <c l="1" r="AK35"/>
  <c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<sst xmlns="http://schemas.openxmlformats.org/spreadsheetml/2006/main">
  <si>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</si>
  <si>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</si>
  <si>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</si>
  <si>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</si>
  <si>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</si>
  <si>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{13594074-bb20-4df8-8422-f28db1cabc5f}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</si>
  <si>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</si>
  <si>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</si>
  <si>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</si>
  <si>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</si>
  <si>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</si>
  <si>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</si>
  <si>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</si>
  <si>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</si>
  <si>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8/24OP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</si>
  <si>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</si>
  <si>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</si>
  <si>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komunikace v ulici Kuklenská, Hradec Králové</t>
  </si>
  <si>
    <t>KSO:</t>
  </si>
  <si>
    <t>CC-CZ:</t>
  </si>
  <si>
    <t>Místo:</t>
  </si>
  <si>
    <t>Hradec Králové</t>
  </si>
  <si>
    <t>Datum:</t>
  </si>
  <si>
    <t>15. 11. 2024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</si>
  <si>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</si>
  <si>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</si>
  <si>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</si>
  <si>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</si>
  <si>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</si>
  <si>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</si>
  <si>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</si>
  <si>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VIAPROJEKT s.r.o. HK</t>
  </si>
  <si>
    <t>True</t>
  </si>
  <si>
    <t>Zpracovatel:</t>
  </si>
  <si>
    <t>B.Burešová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</si>
  <si>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</si>
  <si>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</si>
  <si>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</si>
  <si>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</si>
  <si>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</si>
  <si>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</si>
  <si>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</si>
  <si>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</si>
  <si>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</si>
  <si>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</si>
  <si>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</si>
  <si>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</si>
  <si>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</si>
  <si>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</si>
  <si>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</si>
  <si>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</si>
  <si>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</si>
  <si>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</si>
  <si>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</si>
  <si>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</si>
  <si>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</si>
  <si>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</si>
  <si>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</si>
  <si>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</si>
  <si>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</si>
  <si>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</si>
  <si>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</si>
  <si>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</si>
  <si>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</si>
  <si>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</si>
  <si>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</si>
  <si>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</si>
  <si>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</si>
  <si>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</si>
  <si>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</si>
  <si>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</si>
  <si>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</si>
  <si>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</si>
  <si>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</si>
  <si>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</si>
  <si>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</si>
  <si>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</si>
  <si>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</si>
  <si>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</si>
  <si>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</si>
  <si>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A</t>
  </si>
  <si>
    <t>Zpevněné plochy</t>
  </si>
  <si>
    <t>STA</t>
  </si>
  <si>
    <t>1</t>
  </si>
  <si>
    <t>{4efdab85-18af-462d-96b1-9bbf25213731}</t>
  </si>
  <si>
    <t>2</t>
  </si>
  <si>
    <t>/</t>
  </si>
  <si>
    <t>a</t>
  </si>
  <si>
    <t>příprava území</t>
  </si>
  <si>
    <t>Soupis</t>
  </si>
  <si>
    <t>{1112f5b2-4f08-4f6a-8a1c-a70f1f9e0612}</t>
  </si>
  <si>
    <t>b</t>
  </si>
  <si>
    <t>návrh</t>
  </si>
  <si>
    <t>{bf75c2b3-f5b2-4f31-8536-b502a44cfc0e}</t>
  </si>
  <si>
    <t>B</t>
  </si>
  <si>
    <t>Vedlejší a ostatní náklady</t>
  </si>
  <si>
    <t>{9554f3d8-fc9e-4535-9bb7-b66a5819f85c}</t>
  </si>
  <si>
    <t>KRYCÍ LIST SOUPISU PRACÍ</t>
  </si>
  <si>
    <t>Objekt:</t>
  </si>
  <si>
    <t>A - Zpevněné plochy</t>
  </si>
  <si>
    <t>Soupis:</t>
  </si>
  <si>
    <t>a - příprava území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</si>
  <si>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</si>
  <si>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</si>
  <si>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</si>
  <si>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</si>
  <si>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</si>
  <si>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</si>
  <si>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</si>
  <si>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</si>
  <si>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</si>
  <si>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</si>
  <si>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</si>
  <si>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</si>
  <si>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</si>
  <si>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</si>
  <si>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</si>
  <si>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</si>
  <si>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</si>
  <si>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</si>
  <si>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</si>
  <si>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</si>
  <si>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</si>
  <si>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</si>
  <si>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</si>
  <si>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</si>
  <si>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</si>
  <si>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</si>
  <si>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</si>
  <si>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</si>
  <si>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</si>
  <si>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</si>
  <si>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113106142</t>
  </si>
  <si>
    <t>Rozebrání dlažeb z betonových nebo kamenných dlaždic komunikací pro pěší strojně pl přes 50 m2</t>
  </si>
  <si>
    <t>m2</t>
  </si>
  <si>
    <t>CS ÚRS 2024 01</t>
  </si>
  <si>
    <t>4</t>
  </si>
  <si>
    <t>-1308824875</t>
  </si>
  <si>
    <t>VV</t>
  </si>
  <si>
    <t>vybourání vodícího proužku osazeného na šířku 25 cm, viz.příloha č.1, č.2</t>
  </si>
  <si>
    <t>(156+323+317)*0,25</t>
  </si>
  <si>
    <t>Součet</t>
  </si>
  <si>
    <t>113107221</t>
  </si>
  <si>
    <t>Odstranění podkladu z kameniva drceného tl do 100 mm strojně pl přes 200 m2</t>
  </si>
  <si>
    <t>1576854733</t>
  </si>
  <si>
    <t>vybourání chodníku, viz.příloha č.1, č.2</t>
  </si>
  <si>
    <t>271+5</t>
  </si>
  <si>
    <t>3</t>
  </si>
  <si>
    <t>113107223</t>
  </si>
  <si>
    <t>Odstranění podkladu z kameniva drceného tl přes 200 do 300 mm strojně pl přes 200 m2</t>
  </si>
  <si>
    <t>-1958770572</t>
  </si>
  <si>
    <t>vybourání komunikave vozidlové, 50% kameniva se zpětně použije (1003 m2*0,25), viz.příloha č.1, č.2</t>
  </si>
  <si>
    <t>382+744+879</t>
  </si>
  <si>
    <t>113107230</t>
  </si>
  <si>
    <t>Odstranění podkladu z betonu prostého tl do 100 mm strojně pl přes 200 m2</t>
  </si>
  <si>
    <t>-1528950767</t>
  </si>
  <si>
    <t>5</t>
  </si>
  <si>
    <t>113107241</t>
  </si>
  <si>
    <t>Odstranění podkladu živičného tl 50 mm strojně pl přes 200 m2</t>
  </si>
  <si>
    <t>301344741</t>
  </si>
  <si>
    <t>6</t>
  </si>
  <si>
    <t>113107243</t>
  </si>
  <si>
    <t>Odstranění podkladu živičného tl přes 100 do 150 mm strojně pl přes 200 m2</t>
  </si>
  <si>
    <t>-410929371</t>
  </si>
  <si>
    <t>vybourání komunikace vozidlové, viz.příloha č.1 a č.2</t>
  </si>
  <si>
    <t>7</t>
  </si>
  <si>
    <t>113107323</t>
  </si>
  <si>
    <t>Odstranění podkladu z kameniva drceného tl přes 200 do 300 mm strojně pl do 50 m2</t>
  </si>
  <si>
    <t>878579613</t>
  </si>
  <si>
    <t>vybourání vjezdu, viz.příloha č.1, č.2</t>
  </si>
  <si>
    <t>37</t>
  </si>
  <si>
    <t>8</t>
  </si>
  <si>
    <t>113107330</t>
  </si>
  <si>
    <t>Odstranění podkladu z betonu prostého tl do 100 mm strojně pl do 50 m2</t>
  </si>
  <si>
    <t>2002362088</t>
  </si>
  <si>
    <t>vybourání vjezdu, viz.příloha č.1 a č.2</t>
  </si>
  <si>
    <t>9</t>
  </si>
  <si>
    <t>113107341</t>
  </si>
  <si>
    <t>Odstranění podkladu živičného tl 50 mm strojně pl do 50 m2</t>
  </si>
  <si>
    <t>815311564</t>
  </si>
  <si>
    <t>10</t>
  </si>
  <si>
    <t>113154112</t>
  </si>
  <si>
    <t>Frézování živičného krytu tl 40 mm pruh š 0,5 m pl do 500 m2 bez překážek v trase</t>
  </si>
  <si>
    <t>427863711</t>
  </si>
  <si>
    <t>odfrézování asfaltového krytu, viz.příloha č.1, č.2</t>
  </si>
  <si>
    <t>(39*0,5)+12,5</t>
  </si>
  <si>
    <t>11</t>
  </si>
  <si>
    <t>113202111</t>
  </si>
  <si>
    <t>Vytrhání obrub krajníků obrubníků stojatých</t>
  </si>
  <si>
    <t>m</t>
  </si>
  <si>
    <t>477259812</t>
  </si>
  <si>
    <t>vybourání betonového chodníkového obrubníku, viz.příloha č.1, č.2</t>
  </si>
  <si>
    <t>165+2+269</t>
  </si>
  <si>
    <t>113204111</t>
  </si>
  <si>
    <t>Vytrhání obrub záhonových</t>
  </si>
  <si>
    <t>-281718744</t>
  </si>
  <si>
    <t>vybourání betonového obrubníku záhonového , viz.příloha č.1, č.2</t>
  </si>
  <si>
    <t>13</t>
  </si>
  <si>
    <t>121151103</t>
  </si>
  <si>
    <t>Sejmutí ornice plochy do 100 m2 tl vrstvy do 200 mm strojně</t>
  </si>
  <si>
    <t>1055810536</t>
  </si>
  <si>
    <t>sejmutí ornice v tl. 10 cm, viz.příloha č.1, č.2</t>
  </si>
  <si>
    <t>44,5+27+1,5+56+92+86+35</t>
  </si>
  <si>
    <t>14</t>
  </si>
  <si>
    <t>132251103</t>
  </si>
  <si>
    <t>Hloubení rýh nezapažených š do 800 mm v hornině třídy těžitelnosti I skupiny 3 objem do 100 m3 strojně</t>
  </si>
  <si>
    <t>m3</t>
  </si>
  <si>
    <t>-115838946</t>
  </si>
  <si>
    <t>kabelové žlaby, viz.příloha č.1</t>
  </si>
  <si>
    <t>0,8*0,8*112</t>
  </si>
  <si>
    <t>15</t>
  </si>
  <si>
    <t>139001101</t>
  </si>
  <si>
    <t>Příplatek za ztížení vykopávky v blízkosti podzemního vedení</t>
  </si>
  <si>
    <t>2109041989</t>
  </si>
  <si>
    <t>16</t>
  </si>
  <si>
    <t>162351103</t>
  </si>
  <si>
    <t>Vodorovné přemístění přes 50 do 500 m výkopku/sypaniny z horniny třídy těžitelnosti I skupiny 1 až 3</t>
  </si>
  <si>
    <t>-724732300</t>
  </si>
  <si>
    <t>sejmutá ornice, odvoz na meziskládku, zpětně se použije pro ohumusování, viz.příloha č.1, č.2</t>
  </si>
  <si>
    <t>342*0,1</t>
  </si>
  <si>
    <t>17</t>
  </si>
  <si>
    <t>162751117</t>
  </si>
  <si>
    <t>Vodorovné přemístění přes 9 000 do 10000 m výkopku/sypaniny z horniny třídy těžitelnosti I skupiny 1 až 3</t>
  </si>
  <si>
    <t>-1152302684</t>
  </si>
  <si>
    <t>0,46*0,46*112</t>
  </si>
  <si>
    <t>18</t>
  </si>
  <si>
    <t>167151101</t>
  </si>
  <si>
    <t>Nakládání výkopku z hornin třídy těžitelnosti I skupiny 1 až 3 do 100 m3</t>
  </si>
  <si>
    <t>-76164522</t>
  </si>
  <si>
    <t>sejmutá ornice, viz.příloha č.1,č.2</t>
  </si>
  <si>
    <t>19</t>
  </si>
  <si>
    <t>171201221</t>
  </si>
  <si>
    <t>Poplatek za uložení na skládce (skládkovné) zeminy a kamení kód odpadu 17 05 04</t>
  </si>
  <si>
    <t>t</t>
  </si>
  <si>
    <t>1423120194</t>
  </si>
  <si>
    <t>kabelové žlaby -30% z celkového množství, viz.příloha č.1</t>
  </si>
  <si>
    <t>23,699*0,3*1,8</t>
  </si>
  <si>
    <t>20</t>
  </si>
  <si>
    <t>171201231</t>
  </si>
  <si>
    <t>Poplatek za uložení zeminy a kamení na recyklační skládce (skládkovné) kód odpadu 17 05 04</t>
  </si>
  <si>
    <t>-1359398448</t>
  </si>
  <si>
    <t>kabelové žlaby -70% z celkového množství, viz.příloha č.1</t>
  </si>
  <si>
    <t>23,699*0,7*1,8</t>
  </si>
  <si>
    <t>171251201</t>
  </si>
  <si>
    <t>Uložení sypaniny na skládky nebo meziskládky</t>
  </si>
  <si>
    <t>-1637709257</t>
  </si>
  <si>
    <t>22</t>
  </si>
  <si>
    <t>174152101</t>
  </si>
  <si>
    <t>Zásyp jam, šachet a rýh do 30 m3 sypaninou se zhutněním při překopech inženýrských sítí</t>
  </si>
  <si>
    <t>1177758388</t>
  </si>
  <si>
    <t>kabelové žlaby. viz.příloha č.1</t>
  </si>
  <si>
    <t>(0,8*0,8*112)-(0,46*0,46*112)</t>
  </si>
  <si>
    <t>23</t>
  </si>
  <si>
    <t>175151101</t>
  </si>
  <si>
    <t>Obsypání potrubí strojně sypaninou bez prohození, uloženou do 3 m</t>
  </si>
  <si>
    <t>63975721</t>
  </si>
  <si>
    <t>(0,46*0,46*112)-(0,2*0,2*112)</t>
  </si>
  <si>
    <t>24</t>
  </si>
  <si>
    <t>M</t>
  </si>
  <si>
    <t>58331200</t>
  </si>
  <si>
    <t>štěrkopísek netříděný</t>
  </si>
  <si>
    <t>-1113445231</t>
  </si>
  <si>
    <t>19,219*2</t>
  </si>
  <si>
    <t>25</t>
  </si>
  <si>
    <t>184818232</t>
  </si>
  <si>
    <t>Ochrana kmene průměru přes 300 do 500 mm bedněním výšky do 2 m</t>
  </si>
  <si>
    <t>kus</t>
  </si>
  <si>
    <t>-176368148</t>
  </si>
  <si>
    <t>montáž+demontáž+materiál+doprava, viz.příloha č.1, č.2</t>
  </si>
  <si>
    <t>Ostatní konstrukce a práce, bourání</t>
  </si>
  <si>
    <t>26</t>
  </si>
  <si>
    <t>919731121</t>
  </si>
  <si>
    <t>Zarovnání styčné plochy podkladu nebo krytu živičného tl do 50 mm</t>
  </si>
  <si>
    <t>-1217724700</t>
  </si>
  <si>
    <t>u komunikace a chodníku, viz.příloha č.1, č.2</t>
  </si>
  <si>
    <t>(25+40)+(3+3)</t>
  </si>
  <si>
    <t>27</t>
  </si>
  <si>
    <t>919735111</t>
  </si>
  <si>
    <t>Řezání stávajícího živičného krytu hl do 50 mm</t>
  </si>
  <si>
    <t>-965749845</t>
  </si>
  <si>
    <t>u komunikce a u chodníku, vi.příloha č.1, č.2</t>
  </si>
  <si>
    <t>28</t>
  </si>
  <si>
    <t>920</t>
  </si>
  <si>
    <t xml:space="preserve">Vybourání  stávající uliční vpusti</t>
  </si>
  <si>
    <t>-745398556</t>
  </si>
  <si>
    <t>vybourání +doprava+poplatek za uložení na skládku , viz.příloha č.1</t>
  </si>
  <si>
    <t>997</t>
  </si>
  <si>
    <t>Přesun sutě</t>
  </si>
  <si>
    <t>29</t>
  </si>
  <si>
    <t>997221551</t>
  </si>
  <si>
    <t>Vodorovná doprava suti ze sypkých materiálů do 1 km</t>
  </si>
  <si>
    <t>1537781007</t>
  </si>
  <si>
    <t>asfalt</t>
  </si>
  <si>
    <t>(276*0,098)+(2005*0,316)+(37*0,098)+(32*0,092)</t>
  </si>
  <si>
    <t>30</t>
  </si>
  <si>
    <t>-483446020</t>
  </si>
  <si>
    <t>suť</t>
  </si>
  <si>
    <t>(1002*0,44)+(37*0,44)+(276*0,24)+(276*0,17)+(37*0,24)</t>
  </si>
  <si>
    <t>31</t>
  </si>
  <si>
    <t>997221559</t>
  </si>
  <si>
    <t>Příplatek ZKD 1 km u vodorovné dopravy suti ze sypkých materiálů</t>
  </si>
  <si>
    <t>-240274912</t>
  </si>
  <si>
    <t>asfalt+příplatek za dalších 9 km</t>
  </si>
  <si>
    <t>667,198*9</t>
  </si>
  <si>
    <t>32</t>
  </si>
  <si>
    <t>-1730353149</t>
  </si>
  <si>
    <t>suť+příplatek za dalších 9 km</t>
  </si>
  <si>
    <t>579,2*9</t>
  </si>
  <si>
    <t>33</t>
  </si>
  <si>
    <t>997221571</t>
  </si>
  <si>
    <t>Vodorovná doprava vybouraných hmot do 1 km</t>
  </si>
  <si>
    <t>-1345059683</t>
  </si>
  <si>
    <t>vybourané hmoty</t>
  </si>
  <si>
    <t>(199*0,255)+(5*0,04)+(436*0,205)</t>
  </si>
  <si>
    <t>34</t>
  </si>
  <si>
    <t>997221579</t>
  </si>
  <si>
    <t>Příplatek ZKD 1 km u vodorovné dopravy vybouraných hmot</t>
  </si>
  <si>
    <t>1380845434</t>
  </si>
  <si>
    <t>vybourané hmoty+příplatek za dalších 9 km</t>
  </si>
  <si>
    <t>140,325*9</t>
  </si>
  <si>
    <t>35</t>
  </si>
  <si>
    <t>997221611</t>
  </si>
  <si>
    <t>Nakládání suti na dopravní prostředky pro vodorovnou dopravu</t>
  </si>
  <si>
    <t>464847267</t>
  </si>
  <si>
    <t>36</t>
  </si>
  <si>
    <t>-873454660</t>
  </si>
  <si>
    <t>997221612</t>
  </si>
  <si>
    <t>Nakládání vybouraných hmot na dopravní prostředky pro vodorovnou dopravu</t>
  </si>
  <si>
    <t>-2018715020</t>
  </si>
  <si>
    <t>38</t>
  </si>
  <si>
    <t>997221615</t>
  </si>
  <si>
    <t>Poplatek za uložení na skládce (skládkovné) stavebního odpadu betonového kód odpadu 17 01 01</t>
  </si>
  <si>
    <t>-1905890198</t>
  </si>
  <si>
    <t>suť - beton -30%</t>
  </si>
  <si>
    <t>((276*0,24)+(37*0,24))*0,3</t>
  </si>
  <si>
    <t>39</t>
  </si>
  <si>
    <t>1023048492</t>
  </si>
  <si>
    <t>vybourané hmoty-30%</t>
  </si>
  <si>
    <t>((199*0,255)+(5*0,04)+(436*0,205))*0,3</t>
  </si>
  <si>
    <t>40</t>
  </si>
  <si>
    <t>997221655</t>
  </si>
  <si>
    <t>-2105394906</t>
  </si>
  <si>
    <t>suť-kamenivo -30%</t>
  </si>
  <si>
    <t>((1002*0,44)+(37*0,44)+(276*0,17))*0,3</t>
  </si>
  <si>
    <t>41</t>
  </si>
  <si>
    <t>997221861</t>
  </si>
  <si>
    <t>Poplatek za uložení na recyklační skládce (skládkovné) stavebního odpadu z prostého betonu pod kódem 17 01 01</t>
  </si>
  <si>
    <t>734828754</t>
  </si>
  <si>
    <t>suť-beton-70%</t>
  </si>
  <si>
    <t>((276*0,24)+(37*0,24))*0,7</t>
  </si>
  <si>
    <t>42</t>
  </si>
  <si>
    <t>1528962985</t>
  </si>
  <si>
    <t>vybourané hmoty-70%</t>
  </si>
  <si>
    <t>((199*0,255)+(5*0,04)+(436*0,205))*0,7</t>
  </si>
  <si>
    <t>43</t>
  </si>
  <si>
    <t>997221873</t>
  </si>
  <si>
    <t>Poplatek za uložení na recyklační skládce (skládkovné) stavebního odpadu zeminy a kamení zatříděného do Katalogu odpadů pod kódem 17 05 04</t>
  </si>
  <si>
    <t>2127021405</t>
  </si>
  <si>
    <t>suť-kamenivo-70%</t>
  </si>
  <si>
    <t>((1002*0,44)+(37*0,44)+(276*0,17))*0,7</t>
  </si>
  <si>
    <t>44</t>
  </si>
  <si>
    <t>997221875</t>
  </si>
  <si>
    <t>Poplatek za uložení na recyklační skládce (skládkovné) stavebního odpadu asfaltového bez obsahu dehtu zatříděného do Katalogu odpadů pod kódem 17 03 02</t>
  </si>
  <si>
    <t>1103084100</t>
  </si>
  <si>
    <t>vybouraný a odfrézovaný asfalt</t>
  </si>
  <si>
    <t>((276*0,098)+(2005*0,316)+(37*0,098))+(32*0,092)</t>
  </si>
  <si>
    <t>998</t>
  </si>
  <si>
    <t>Přesun hmot</t>
  </si>
  <si>
    <t>45</t>
  </si>
  <si>
    <t>998225111</t>
  </si>
  <si>
    <t>Přesun hmot pro pozemní komunikace s krytem z kamene, monolitickým betonovým nebo živičným</t>
  </si>
  <si>
    <t>-552002177</t>
  </si>
  <si>
    <t>46</t>
  </si>
  <si>
    <t>998225191</t>
  </si>
  <si>
    <t>Příplatek k přesunu hmot pro pozemní komunikace s krytem z kamene, živičným, betonovým do 1000 m</t>
  </si>
  <si>
    <t>-873077</t>
  </si>
  <si>
    <t>Práce a dodávky M</t>
  </si>
  <si>
    <t>46-M</t>
  </si>
  <si>
    <t>Zemní práce při extr.mont.pracích</t>
  </si>
  <si>
    <t>47</t>
  </si>
  <si>
    <t>460751111</t>
  </si>
  <si>
    <t>Osazení kabelových kanálů do rýhy z prefabrikovaných betonových žlabů vnější šířky do 20 cm</t>
  </si>
  <si>
    <t>64</t>
  </si>
  <si>
    <t>-1976715142</t>
  </si>
  <si>
    <t>(7*3)+(7*6)+24+15+10</t>
  </si>
  <si>
    <t>48</t>
  </si>
  <si>
    <t>59213009</t>
  </si>
  <si>
    <t>žlab kabelový betonový se zákrytem k ochraně zemního drátovodného vedení 100x17x14cm</t>
  </si>
  <si>
    <t>128</t>
  </si>
  <si>
    <t>-1806639074</t>
  </si>
  <si>
    <t>112</t>
  </si>
  <si>
    <t>b - návrh</t>
  </si>
  <si>
    <t xml:space="preserve">    4 - Vodorovné konstrukce</t>
  </si>
  <si>
    <t xml:space="preserve">    5 - Komunikace pozemní</t>
  </si>
  <si>
    <t xml:space="preserve">    8 - Trubní vedení</t>
  </si>
  <si>
    <t>122252207</t>
  </si>
  <si>
    <t>Odkopávky a prokopávky nezapažené pro silnice a dálnice v hornině třídy těžitelnosti I objem přes 5000 m3 strojně</t>
  </si>
  <si>
    <t>1515151457</t>
  </si>
  <si>
    <t>výkop, viz.příloha č.1</t>
  </si>
  <si>
    <t>1394</t>
  </si>
  <si>
    <t>132251101</t>
  </si>
  <si>
    <t>Hloubení rýh nezapažených š do 800 mm v hornině třídy těžitelnosti I skupiny 3 objem do 20 m3 strojně</t>
  </si>
  <si>
    <t>-1735045472</t>
  </si>
  <si>
    <t>sondy</t>
  </si>
  <si>
    <t>85</t>
  </si>
  <si>
    <t>132251102</t>
  </si>
  <si>
    <t>Hloubení rýh nezapažených š do 800 mm v hornině třídy těžitelnosti I skupiny 3 objem do 50 m3 strojně</t>
  </si>
  <si>
    <t>560595871</t>
  </si>
  <si>
    <t xml:space="preserve">výkop  rýhy pro osazení nového  kabelu veřejého osvětlení</t>
  </si>
  <si>
    <t>(0,5*0,4*160)+(4*1)</t>
  </si>
  <si>
    <t>132251252</t>
  </si>
  <si>
    <t>Hloubení rýh nezapažených š do 2000 mm v hornině třídy těžitelnosti I skupiny 3 objem do 50 m3 strojně</t>
  </si>
  <si>
    <t>-447021115</t>
  </si>
  <si>
    <t>UV+přípojky UV a žlabu, viz.příloha č.1, č.3</t>
  </si>
  <si>
    <t>(1,5*1,5*2*6)+(1*1,2*8,7)+(1*1,2*2,2)</t>
  </si>
  <si>
    <t>-1037210888</t>
  </si>
  <si>
    <t>výkop-10% z celkové kubatury, viz.příloha č.1</t>
  </si>
  <si>
    <t>1394*0,1</t>
  </si>
  <si>
    <t>190595630</t>
  </si>
  <si>
    <t>-907661904</t>
  </si>
  <si>
    <t>UV+přípojky UV a žlabu-10% z celkové kubatury, viz.příloha č.1, č.3</t>
  </si>
  <si>
    <t>40,08*0,1</t>
  </si>
  <si>
    <t>86</t>
  </si>
  <si>
    <t>2020698217</t>
  </si>
  <si>
    <t>výkop rýhy pro osazení nového kabelu veřejného osvětlení -10% z celkového množství</t>
  </si>
  <si>
    <t>36*0,1</t>
  </si>
  <si>
    <t>1973737021</t>
  </si>
  <si>
    <t>sejmutá ornice , dovoz z meziskládky, viz.příloha č.1, č.3, č.5</t>
  </si>
  <si>
    <t>-602515372</t>
  </si>
  <si>
    <t>scházející ornice pro ohumusování, viz.příloha č.1, č.3 č.5</t>
  </si>
  <si>
    <t>(397*0,15)-(342*0,1)</t>
  </si>
  <si>
    <t>-330475925</t>
  </si>
  <si>
    <t>1556312577</t>
  </si>
  <si>
    <t>násyp, viz.příloha č.1</t>
  </si>
  <si>
    <t>1447123325</t>
  </si>
  <si>
    <t>UV+přípojky UV a žlabu, viz.příloha č.1 a č.3</t>
  </si>
  <si>
    <t>(3,14*0,3*0,3*1,85*6)+(3,14*0,08*0,08*8,7)+(3,14*0,08*0,08*2,2)+(0,36*10,9)</t>
  </si>
  <si>
    <t>87</t>
  </si>
  <si>
    <t>-441512034</t>
  </si>
  <si>
    <t>výkop rýhy pro osazení nového kabelu veřejného osvětlení</t>
  </si>
  <si>
    <t>1886052135</t>
  </si>
  <si>
    <t>ornice pro ohumusování, viz.příloha č.1, č.3, č.5</t>
  </si>
  <si>
    <t>397*0,15</t>
  </si>
  <si>
    <t>-1932553790</t>
  </si>
  <si>
    <t>171151103</t>
  </si>
  <si>
    <t>Uložení sypaniny z hornin soudržných do násypů zhutněných strojně</t>
  </si>
  <si>
    <t>734523518</t>
  </si>
  <si>
    <t>10364100</t>
  </si>
  <si>
    <t>zemina pro terénní úpravy - tříděná</t>
  </si>
  <si>
    <t>-370721053</t>
  </si>
  <si>
    <t>5*1,8</t>
  </si>
  <si>
    <t>239041484</t>
  </si>
  <si>
    <t>výkop-30% z celkové kubatury, viz.příloha č.1</t>
  </si>
  <si>
    <t>1394*0,3*1,8</t>
  </si>
  <si>
    <t>1033375742</t>
  </si>
  <si>
    <t>UV+přípojky UV a žlabu -30% z celkového množství, viz.příloha č.1. č.3</t>
  </si>
  <si>
    <t>(7,28*0,3*1,8)</t>
  </si>
  <si>
    <t>90</t>
  </si>
  <si>
    <t>-579826322</t>
  </si>
  <si>
    <t xml:space="preserve">výkop rýhy pro osazení   nového kabelu veřejného osvětlení -30% z celkového množství</t>
  </si>
  <si>
    <t>36*0,3*1,8</t>
  </si>
  <si>
    <t>602013511</t>
  </si>
  <si>
    <t>výkop-70% z celkové kubatury, viz.příloha č.1</t>
  </si>
  <si>
    <t>1394*0,7*1,8</t>
  </si>
  <si>
    <t>1357769773</t>
  </si>
  <si>
    <t>UV+přípojky UV a žlabu, -70% z celkového množství, viz.příloha č.1, č.3</t>
  </si>
  <si>
    <t>7,28*0,7*1,8</t>
  </si>
  <si>
    <t>91</t>
  </si>
  <si>
    <t>-872372721</t>
  </si>
  <si>
    <t>výkop rýhy pro osazení nového kabelu veřejného osvětlení-70% z celkového množství</t>
  </si>
  <si>
    <t>((0,5*0,4*160)+(4*1))*0,7*1,8</t>
  </si>
  <si>
    <t>-1092556334</t>
  </si>
  <si>
    <t>-467094499</t>
  </si>
  <si>
    <t>(3,14*0,3*0,3*1,85*6)+(3,14*0,08*0,08*10,9)+(0,36*10,9)</t>
  </si>
  <si>
    <t>89</t>
  </si>
  <si>
    <t>517909925</t>
  </si>
  <si>
    <t>174151101</t>
  </si>
  <si>
    <t>Zásyp jam, šachet rýh nebo kolem objektů sypaninou se zhutněním</t>
  </si>
  <si>
    <t>918228243</t>
  </si>
  <si>
    <t>40,08-7,28</t>
  </si>
  <si>
    <t>92</t>
  </si>
  <si>
    <t>-1281580286</t>
  </si>
  <si>
    <t>zasypání rýhy po osazení nového kabelu veřejného osvětlení</t>
  </si>
  <si>
    <t>93</t>
  </si>
  <si>
    <t>2140357558</t>
  </si>
  <si>
    <t>zásyp rýhy po osazení nového kabelu veřejného osvětlení</t>
  </si>
  <si>
    <t>((0,5*0,4*160)+(4*1))*2</t>
  </si>
  <si>
    <t>1932421265</t>
  </si>
  <si>
    <t>přípojky UV a žlabu, viz.příloha č.1, č.3</t>
  </si>
  <si>
    <t>0,36*(2,2+8,7)</t>
  </si>
  <si>
    <t>-2025063144</t>
  </si>
  <si>
    <t>3,924*2</t>
  </si>
  <si>
    <t>181351003</t>
  </si>
  <si>
    <t>Rozprostření ornice tl vrstvy do 200 mm pl do 100 m2 v rovině nebo ve svahu do 1:5 strojně</t>
  </si>
  <si>
    <t>-641530498</t>
  </si>
  <si>
    <t>viz.příloha č.1, č.3, č.5</t>
  </si>
  <si>
    <t>134,5+181+80+1,5</t>
  </si>
  <si>
    <t>10364101</t>
  </si>
  <si>
    <t>zemina pro terénní úpravy - ornice</t>
  </si>
  <si>
    <t>1573074435</t>
  </si>
  <si>
    <t>scházející ornice pro ohumusování, viz.příloha č.1, č.3, č.5</t>
  </si>
  <si>
    <t>((397*0,15)-(342*0,1))*1,8</t>
  </si>
  <si>
    <t>181411131</t>
  </si>
  <si>
    <t>Založení parkového trávníku výsevem pl do 1000 m2 v rovině a ve svahu do 1:5</t>
  </si>
  <si>
    <t>-852997052</t>
  </si>
  <si>
    <t>00572410</t>
  </si>
  <si>
    <t>osivo směs travní parková</t>
  </si>
  <si>
    <t>kg</t>
  </si>
  <si>
    <t>1652567920</t>
  </si>
  <si>
    <t>+ztratné, viz.příloha č.1, č.3, č.5</t>
  </si>
  <si>
    <t>397*0,03*1,15</t>
  </si>
  <si>
    <t>181951111</t>
  </si>
  <si>
    <t>Úprava pláně v hornině třídy těžitelnosti I skupiny 1 až 3 bez zhutnění strojně</t>
  </si>
  <si>
    <t>361637032</t>
  </si>
  <si>
    <t>zeleň</t>
  </si>
  <si>
    <t>181951112</t>
  </si>
  <si>
    <t>Úprava pláně v hornině třídy těžitelnosti I skupiny 1 až 3 se zhutněním strojně</t>
  </si>
  <si>
    <t>-1589738462</t>
  </si>
  <si>
    <t>zpevněné plochy</t>
  </si>
  <si>
    <t>2007+15+321+(494*0,5)</t>
  </si>
  <si>
    <t>Vodorovné konstrukce</t>
  </si>
  <si>
    <t>451317777</t>
  </si>
  <si>
    <t>Podklad nebo lože pod dlažbu vodorovný nebo do sklonu 1:5 z betonu prostého tl přes 50 do 100 mm</t>
  </si>
  <si>
    <t>1950420233</t>
  </si>
  <si>
    <t>odláždění kolem uličních vpustí, viz.příloha č.1,</t>
  </si>
  <si>
    <t>0,8*4</t>
  </si>
  <si>
    <t>452386111</t>
  </si>
  <si>
    <t>Vyrovnávací prstence z betonu prostého tř. C 25/30 v do 100 mm</t>
  </si>
  <si>
    <t>1307331241</t>
  </si>
  <si>
    <t>uliční vpust, viz.příloha č.1, č.3</t>
  </si>
  <si>
    <t>Komunikace pozemní</t>
  </si>
  <si>
    <t>564851011</t>
  </si>
  <si>
    <t>Podklad ze štěrkodrtě ŠD plochy do 100 m2 tl 150 mm</t>
  </si>
  <si>
    <t>-1250819783</t>
  </si>
  <si>
    <t>odláždění kolem uličních vpustí, viz.příloha č.1</t>
  </si>
  <si>
    <t>564861011</t>
  </si>
  <si>
    <t>Podklad ze štěrkodrtě ŠD plochy do 100 m2 tl 200 mm</t>
  </si>
  <si>
    <t>-225901955</t>
  </si>
  <si>
    <t>vjezd, viz.příoha č.1, č.3, č.5</t>
  </si>
  <si>
    <t>564861111</t>
  </si>
  <si>
    <t>Podklad ze štěrkodrtě ŠD plochy přes 100 m2 tl 200 mm</t>
  </si>
  <si>
    <t>1954488269</t>
  </si>
  <si>
    <t>komunikave vozidlová, ŠD fr. 0-32, viz.příloha č.1, č.3, č.5</t>
  </si>
  <si>
    <t>909+1098+(494*0,5)</t>
  </si>
  <si>
    <t>-990402361</t>
  </si>
  <si>
    <t>chodník, ŠD fr. 0-32, viz.příloha č.1, č.3, č.5</t>
  </si>
  <si>
    <t>312+9</t>
  </si>
  <si>
    <t>564871111</t>
  </si>
  <si>
    <t>Podklad ze štěrkodrtě ŠD plochy přes 100 m2 tl 250 mm</t>
  </si>
  <si>
    <t>-184507908</t>
  </si>
  <si>
    <t>úprava podloží u komunikace vozidlové, ŠD fr. 0-63 v tl. 400-500mm, v rozpočtu se počítá tl. 500 mm</t>
  </si>
  <si>
    <t>použije se 50% vybouraného kameniva z vozovky (1003*0,25/0,5)=501,5m2, viz.příloha č.1, č.3, č.5</t>
  </si>
  <si>
    <t>((909+1098)+(494*0,5)-501,5)*2</t>
  </si>
  <si>
    <t>564871116</t>
  </si>
  <si>
    <t>Podklad ze štěrkodrtě ŠD plochy přes 100 m2 tl. 300 mm</t>
  </si>
  <si>
    <t>-604307940</t>
  </si>
  <si>
    <t>úprava podloží u vjezdu a chodníku, ŠD fr. 0-63 v tl. 200-300mm, v rozpočtu se počítá tl. 300mm</t>
  </si>
  <si>
    <t>15+(312+9)</t>
  </si>
  <si>
    <t>564910511</t>
  </si>
  <si>
    <t>Podklad z R-materiálu plochy do 100 m2 tl 50 mm</t>
  </si>
  <si>
    <t>-1813434546</t>
  </si>
  <si>
    <t>vjezd, viz.příloha č.1, č.3, č.5</t>
  </si>
  <si>
    <t>15-2,8</t>
  </si>
  <si>
    <t>564911511</t>
  </si>
  <si>
    <t>Podklad z R-materiálu plochy přes 100 m2 tl 50 mm</t>
  </si>
  <si>
    <t>556107587</t>
  </si>
  <si>
    <t>chodník, viz.příloha č.1, č.3, č.5</t>
  </si>
  <si>
    <t>(312+9)-(0,8*0,4*2)-1,84</t>
  </si>
  <si>
    <t>565155121</t>
  </si>
  <si>
    <t>Asfaltový beton vrstva podkladní ACP 16 (obalované kamenivo OKS) tl 70 mm š přes 3 m</t>
  </si>
  <si>
    <t>-385557415</t>
  </si>
  <si>
    <t>komunikace vozidlová, viz.příloha č.1, č.3, č.5</t>
  </si>
  <si>
    <t>909+1098</t>
  </si>
  <si>
    <t>567121114</t>
  </si>
  <si>
    <t>Podklad ze směsi stmelené cementem SC C 3/4 (SC I) tl 150 mm</t>
  </si>
  <si>
    <t>1443889789</t>
  </si>
  <si>
    <t>573111112</t>
  </si>
  <si>
    <t>Postřik živičný infiltrační s posypem z asfaltu množství 1 kg/m2</t>
  </si>
  <si>
    <t>1362954982</t>
  </si>
  <si>
    <t>573211109</t>
  </si>
  <si>
    <t>Postřik živičný spojovací z asfaltu v množství 0,50 kg/m2</t>
  </si>
  <si>
    <t>1714621890</t>
  </si>
  <si>
    <t>1422716795</t>
  </si>
  <si>
    <t>-2090459224</t>
  </si>
  <si>
    <t>312+9-2,48</t>
  </si>
  <si>
    <t>1614189217</t>
  </si>
  <si>
    <t>asfaltový koberec, viz.příloha č.1, č.3, č.5</t>
  </si>
  <si>
    <t>577134111</t>
  </si>
  <si>
    <t>Asfaltový beton vrstva obrusná ACO 11+ (ABS) tř. I tl 40 mm š do 3 m z nemodifikovaného asfaltu</t>
  </si>
  <si>
    <t>-1314333168</t>
  </si>
  <si>
    <t>49</t>
  </si>
  <si>
    <t>577134121</t>
  </si>
  <si>
    <t>Asfaltový beton vrstva obrusná ACO 11+ (ABS) tř. I tl 40 mm š přes 3 m z nemodifikovaného asfaltu</t>
  </si>
  <si>
    <t>1611443282</t>
  </si>
  <si>
    <t>50</t>
  </si>
  <si>
    <t>577144111</t>
  </si>
  <si>
    <t>Asfaltový beton vrstva obrusná ACO 11+ (ABS) tř. I tl 50 mm š do 3 m z nemodifikovaného asfaltu</t>
  </si>
  <si>
    <t>1168604325</t>
  </si>
  <si>
    <t>51</t>
  </si>
  <si>
    <t>1934565551</t>
  </si>
  <si>
    <t>(312+9)-(0,8*0,4*2)-1,8</t>
  </si>
  <si>
    <t>52</t>
  </si>
  <si>
    <t>591241111</t>
  </si>
  <si>
    <t>Kladení dlažby z kostek drobných z kamene na MC tl 50 mm</t>
  </si>
  <si>
    <t>839139043</t>
  </si>
  <si>
    <t xml:space="preserve">odláždění kolem uličních vpustí, UV1, UV2, UV3, UV4, viz.příloha č.1, </t>
  </si>
  <si>
    <t>53</t>
  </si>
  <si>
    <t>58381007</t>
  </si>
  <si>
    <t>kostka štípaná dlažební žula drobná 8/10</t>
  </si>
  <si>
    <t>-928659207</t>
  </si>
  <si>
    <t>odláždění kolem uličních vpustí+ztratné, viz.příloha č.1</t>
  </si>
  <si>
    <t>(0,8*4)*1,02</t>
  </si>
  <si>
    <t>54</t>
  </si>
  <si>
    <t>596211210</t>
  </si>
  <si>
    <t>Kladení zámkové dlažby komunikací pro pěší ručně tl 80 mm skupiny A pl do 50 m2</t>
  </si>
  <si>
    <t>-882438158</t>
  </si>
  <si>
    <t>vjezd -osazení varovného pásu, viz.příloha č,.1, č.3, č.5, č.6</t>
  </si>
  <si>
    <t>(7*0,4)</t>
  </si>
  <si>
    <t>55</t>
  </si>
  <si>
    <t>59245226</t>
  </si>
  <si>
    <t>dlažba pro nevidomé betonová 200x100mm tl 80mm barevná</t>
  </si>
  <si>
    <t>-364583675</t>
  </si>
  <si>
    <t>vjezd-varovný pás, barva červená+ztratné, viz.příloha č.1, č.3, č.5, č.6</t>
  </si>
  <si>
    <t>(7*0,4)*1,03</t>
  </si>
  <si>
    <t>56</t>
  </si>
  <si>
    <t>126545297</t>
  </si>
  <si>
    <t>chodník -varovný pás, viz.příloha č.1, č.3, č.5, č.6</t>
  </si>
  <si>
    <t>(0,8*0,4*2)+1,84</t>
  </si>
  <si>
    <t>57</t>
  </si>
  <si>
    <t>530404763</t>
  </si>
  <si>
    <t>chodník, varovný pás, barva červená+ztratné, viz.příloha č.1, č.3, č.5, č.6</t>
  </si>
  <si>
    <t>((0,8*0,4*2)+1,84)*1,03</t>
  </si>
  <si>
    <t>Trubní vedení</t>
  </si>
  <si>
    <t>58</t>
  </si>
  <si>
    <t>871313122</t>
  </si>
  <si>
    <t>Montáž kanalizačního potrubí hladkého plnostěnného SN 10 z PVC-U DN 160</t>
  </si>
  <si>
    <t>-488100522</t>
  </si>
  <si>
    <t>přípojky uličních vpustí a liniového odvodňovacího žlaby, vz.příloha č.1, č.3</t>
  </si>
  <si>
    <t>(1+1+1+1+3,54+1,2)+(1,2+1)</t>
  </si>
  <si>
    <t>59</t>
  </si>
  <si>
    <t>28611173</t>
  </si>
  <si>
    <t>trubka kanalizační PVC-U plnostěnná jednovrstvá DN 160x1000mm SN10</t>
  </si>
  <si>
    <t>-625244969</t>
  </si>
  <si>
    <t>přípojky uličních vpustí a liniového odvodňovacího žlabu, + ztratané, viz.příloha č.1 a č.3</t>
  </si>
  <si>
    <t>(8,7+2,2)*1,03</t>
  </si>
  <si>
    <t>60</t>
  </si>
  <si>
    <t>895941343</t>
  </si>
  <si>
    <t>Osazení vpusti uliční DN 500 z betonových dílců dno vysoké s kalištěm</t>
  </si>
  <si>
    <t>1035216208</t>
  </si>
  <si>
    <t>uliční vpusti, viz.příloha č.1, č.3</t>
  </si>
  <si>
    <t>61</t>
  </si>
  <si>
    <t>59223852</t>
  </si>
  <si>
    <t>dno pro uliční vpusť s kalovou prohlubní betonové 450x300x50mm</t>
  </si>
  <si>
    <t>2106115982</t>
  </si>
  <si>
    <t>62</t>
  </si>
  <si>
    <t>59223856</t>
  </si>
  <si>
    <t>skruž betonová horní pro uliční vpusť 450x195x50mm</t>
  </si>
  <si>
    <t>-157901370</t>
  </si>
  <si>
    <t>63</t>
  </si>
  <si>
    <t>59223862</t>
  </si>
  <si>
    <t>skruž betonová středová pro uliční vpusť 450x295x50mm</t>
  </si>
  <si>
    <t>329872386</t>
  </si>
  <si>
    <t>59223824</t>
  </si>
  <si>
    <t>vpusť uliční skruž betonová 590x500x50mm s výtokem (bez vložky)</t>
  </si>
  <si>
    <t>-399056195</t>
  </si>
  <si>
    <t>65</t>
  </si>
  <si>
    <t>899204112</t>
  </si>
  <si>
    <t>Osazení mříží litinových včetně rámů a košů na bahno pro třídu zatížení D400, E600</t>
  </si>
  <si>
    <t>-945764490</t>
  </si>
  <si>
    <t>66</t>
  </si>
  <si>
    <t>55241040</t>
  </si>
  <si>
    <t>mříž litinová 600/40T, 420x620 D400</t>
  </si>
  <si>
    <t>-2043490515</t>
  </si>
  <si>
    <t>67</t>
  </si>
  <si>
    <t>28661789</t>
  </si>
  <si>
    <t>koš kalový ocelový pro silniční vpusť 425mm vč. madla</t>
  </si>
  <si>
    <t>1762835634</t>
  </si>
  <si>
    <t>68</t>
  </si>
  <si>
    <t>915491211</t>
  </si>
  <si>
    <t>Osazení vodícího proužku z betonových desek do betonového lože tl do 100 mm š proužku 250 mm</t>
  </si>
  <si>
    <t>1693367365</t>
  </si>
  <si>
    <t>osazení do betonového lože C20/25nXF3 s opěrou, viz.příloha č.1, č.5</t>
  </si>
  <si>
    <t>144+316+178</t>
  </si>
  <si>
    <t>69</t>
  </si>
  <si>
    <t>59218001</t>
  </si>
  <si>
    <t>krajník betonový silniční 500x250x80mm</t>
  </si>
  <si>
    <t>213639904</t>
  </si>
  <si>
    <t>barva přírodní+ztratné, viz.příloha č.1, č.5</t>
  </si>
  <si>
    <t>638*1,02</t>
  </si>
  <si>
    <t>70</t>
  </si>
  <si>
    <t>916231213</t>
  </si>
  <si>
    <t>Osazení chodníkového obrubníku betonového stojatého s boční opěrou do lože z betonu prostého</t>
  </si>
  <si>
    <t>2094888520</t>
  </si>
  <si>
    <t xml:space="preserve">osazený do betonového lože C20/25nXF3 s opěrou, viz.příloha č.1,  č.5</t>
  </si>
  <si>
    <t>178+316+(2,5*4)</t>
  </si>
  <si>
    <t>71</t>
  </si>
  <si>
    <t>59217023</t>
  </si>
  <si>
    <t>obrubník betonový chodníkový 1000x150x250mm</t>
  </si>
  <si>
    <t>-515787574</t>
  </si>
  <si>
    <t>barva přírodní + ztratné, viz.příloha č.1, č.5</t>
  </si>
  <si>
    <t>504*1,02</t>
  </si>
  <si>
    <t>72</t>
  </si>
  <si>
    <t>916331112</t>
  </si>
  <si>
    <t>Osazení zahradního obrubníku betonového do lože z betonu s boční opěrou</t>
  </si>
  <si>
    <t>1197392203</t>
  </si>
  <si>
    <t>osazený do betonového lože C20/25nXF3 s opěrou, viz.příloha č.1, č.5</t>
  </si>
  <si>
    <t>174</t>
  </si>
  <si>
    <t>73</t>
  </si>
  <si>
    <t>59217012</t>
  </si>
  <si>
    <t>obrubník zahradní betonový 500x80x250mm</t>
  </si>
  <si>
    <t>-647424190</t>
  </si>
  <si>
    <t>barva přírodní+ztratné, viz.příloha č.1, č.3</t>
  </si>
  <si>
    <t>174*1,01</t>
  </si>
  <si>
    <t>74</t>
  </si>
  <si>
    <t>919121132</t>
  </si>
  <si>
    <t>Těsnění spár zálivkou za studena pro komůrky š 20 mm hl 40 mm s těsnicím profilem</t>
  </si>
  <si>
    <t>-1062089453</t>
  </si>
  <si>
    <t>u komunikace a chodníku, viz.příloha č.1, ř.5</t>
  </si>
  <si>
    <t>75</t>
  </si>
  <si>
    <t>919726202</t>
  </si>
  <si>
    <t>Geotextilie pro vyztužení, separaci a filtraci tkaná z PP podélná pevnost v tahu přes 15 do 50 kN/m</t>
  </si>
  <si>
    <t>1213864021</t>
  </si>
  <si>
    <t xml:space="preserve">úprava  podloží u komunikace vozidlové, PP40kN/m, viz.příloha č.1, č.5</t>
  </si>
  <si>
    <t>(909+1098)+(494*0,5)</t>
  </si>
  <si>
    <t>76</t>
  </si>
  <si>
    <t>919794441</t>
  </si>
  <si>
    <t xml:space="preserve">Úprava ploch kolem hydrantů, šoupat, poklopů a mříží nebo sloupů v živičných a dlážděných  krytech pl do 2 m2</t>
  </si>
  <si>
    <t>206090369</t>
  </si>
  <si>
    <t>výšková úprava mříží, šoupat, podzemní hydranty, viz.příloha č.1</t>
  </si>
  <si>
    <t>6+10+2</t>
  </si>
  <si>
    <t>77</t>
  </si>
  <si>
    <t>935113111</t>
  </si>
  <si>
    <t>Osazení odvodňovacího polymerbetonového žlabu s krycím roštem šířky do 200 mm</t>
  </si>
  <si>
    <t>489063113</t>
  </si>
  <si>
    <t xml:space="preserve">osazená do betonového lože  C25/30 s opěrou, viz.příloha č.1. č.3, č.5</t>
  </si>
  <si>
    <t>133,5</t>
  </si>
  <si>
    <t>78</t>
  </si>
  <si>
    <t>935114</t>
  </si>
  <si>
    <t>liniový odvodňovací žlab</t>
  </si>
  <si>
    <t>-1336281467</t>
  </si>
  <si>
    <t>roš litinový můstkový, žlab polymerbetonový monolitický 150, vpusti, čelní stěny, D400, viz.příloha č.1, č.5</t>
  </si>
  <si>
    <t>79</t>
  </si>
  <si>
    <t>938908411</t>
  </si>
  <si>
    <t>Čištění vozovek splachováním vodou</t>
  </si>
  <si>
    <t>-421522527</t>
  </si>
  <si>
    <t>80</t>
  </si>
  <si>
    <t>939</t>
  </si>
  <si>
    <t>Vyčištění stávajících přípojek uličních vpustí</t>
  </si>
  <si>
    <t>-1819420861</t>
  </si>
  <si>
    <t>vyčištění +doprava, viz.příloha č.1</t>
  </si>
  <si>
    <t>4,6+4,3+3,7+4,2+5,2</t>
  </si>
  <si>
    <t>81</t>
  </si>
  <si>
    <t>940</t>
  </si>
  <si>
    <t>napojení uličních vpustí a liniového odvodňovacího žlaby</t>
  </si>
  <si>
    <t>-588271494</t>
  </si>
  <si>
    <t>navrtávka+montáž+materiál+doprava, viz.příloha č.1</t>
  </si>
  <si>
    <t>6+2</t>
  </si>
  <si>
    <t>82</t>
  </si>
  <si>
    <t>941</t>
  </si>
  <si>
    <t>Vyčištění stávající uliční vpusti</t>
  </si>
  <si>
    <t>1324508984</t>
  </si>
  <si>
    <t>vyčistění+doprava +poplatek, viz.příloha č.1</t>
  </si>
  <si>
    <t>83</t>
  </si>
  <si>
    <t>-1995661875</t>
  </si>
  <si>
    <t>84</t>
  </si>
  <si>
    <t>-1214273822</t>
  </si>
  <si>
    <t>B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</si>
  <si>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</si>
  <si>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</si>
  <si>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</si>
  <si>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</si>
  <si>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</si>
  <si>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</si>
  <si>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</si>
  <si>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</si>
  <si>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</si>
  <si>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</si>
  <si>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012203000</t>
  </si>
  <si>
    <t>Geodetické práce při provádění stavby</t>
  </si>
  <si>
    <t>1024</t>
  </si>
  <si>
    <t>-356015705</t>
  </si>
  <si>
    <t>včetně vytyčení stáv.inž.sítí</t>
  </si>
  <si>
    <t>012303000</t>
  </si>
  <si>
    <t>Geodetické práce po výstavbě</t>
  </si>
  <si>
    <t>755132024</t>
  </si>
  <si>
    <t>VRN3</t>
  </si>
  <si>
    <t>Zařízení staveniště</t>
  </si>
  <si>
    <t>030001000</t>
  </si>
  <si>
    <t>-215975176</t>
  </si>
  <si>
    <t>stavební buňky, WC, napojení na stávající inž.sítě atd.</t>
  </si>
  <si>
    <t>034002000</t>
  </si>
  <si>
    <t>Zabezpečení staveniště</t>
  </si>
  <si>
    <t>-1655320298</t>
  </si>
  <si>
    <t>zabezpečení staveniště v souladu s nařízením vlády 591/2006 Sb.</t>
  </si>
  <si>
    <t>VRN4</t>
  </si>
  <si>
    <t>Inženýrská činnost</t>
  </si>
  <si>
    <t>043134000</t>
  </si>
  <si>
    <t>Zkoušky zatěžovací</t>
  </si>
  <si>
    <t>437423224</t>
  </si>
  <si>
    <t>VRN7</t>
  </si>
  <si>
    <t>Provozní vlivy</t>
  </si>
  <si>
    <t>072002000</t>
  </si>
  <si>
    <t>Silniční provoz</t>
  </si>
  <si>
    <t>-295215438</t>
  </si>
  <si>
    <t>dopravní značení</t>
  </si>
  <si>
    <t>VRN9</t>
  </si>
  <si>
    <t>Ostatní náklady</t>
  </si>
  <si>
    <t>092002000</t>
  </si>
  <si>
    <t>Ostatní náklady související s provozem</t>
  </si>
  <si>
    <t>1215154859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</si>
</sst>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8/24OP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komunikace v ulici Kuklenská, Hradec Králové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Hradec Králové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15. 11. 2024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VIAPROJEKT s.r.o. HK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B.Burešová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ROUND(AG95+AG98,2)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ROUND(AS95+AS98,2)</f>
        <v>0</v>
      </c>
      <c r="AT94" s="114">
        <f>ROUND(SUM(AV94:AW94),2)</f>
        <v>0</v>
      </c>
      <c r="AU94" s="115">
        <f>ROUND(AU95+AU98,5)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ROUND(AZ95+AZ98,2)</f>
        <v>0</v>
      </c>
      <c r="BA94" s="114">
        <f>ROUND(BA95+BA98,2)</f>
        <v>0</v>
      </c>
      <c r="BB94" s="114">
        <f>ROUND(BB95+BB98,2)</f>
        <v>0</v>
      </c>
      <c r="BC94" s="114">
        <f>ROUND(BC95+BC98,2)</f>
        <v>0</v>
      </c>
      <c r="BD94" s="116">
        <f>ROUND(BD95+BD98,2)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7"/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ROUND(SUM(AG96:AG97),2)</f>
        <v>0</v>
      </c>
      <c r="AH95" s="122"/>
      <c r="AI95" s="122"/>
      <c r="AJ95" s="122"/>
      <c r="AK95" s="122"/>
      <c r="AL95" s="122"/>
      <c r="AM95" s="122"/>
      <c r="AN95" s="124">
        <f>SUM(AG95,AT95)</f>
        <v>0</v>
      </c>
      <c r="AO95" s="122"/>
      <c r="AP95" s="122"/>
      <c r="AQ95" s="125" t="s">
        <v>82</v>
      </c>
      <c r="AR95" s="126"/>
      <c r="AS95" s="127">
        <f>ROUND(SUM(AS96:AS97),2)</f>
        <v>0</v>
      </c>
      <c r="AT95" s="128">
        <f>ROUND(SUM(AV95:AW95),2)</f>
        <v>0</v>
      </c>
      <c r="AU95" s="129">
        <f>ROUND(SUM(AU96:AU97),5)</f>
        <v>0</v>
      </c>
      <c r="AV95" s="128">
        <f>ROUND(AZ95*L29,2)</f>
        <v>0</v>
      </c>
      <c r="AW95" s="128">
        <f>ROUND(BA95*L30,2)</f>
        <v>0</v>
      </c>
      <c r="AX95" s="128">
        <f>ROUND(BB95*L29,2)</f>
        <v>0</v>
      </c>
      <c r="AY95" s="128">
        <f>ROUND(BC95*L30,2)</f>
        <v>0</v>
      </c>
      <c r="AZ95" s="128">
        <f>ROUND(SUM(AZ96:AZ97),2)</f>
        <v>0</v>
      </c>
      <c r="BA95" s="128">
        <f>ROUND(SUM(BA96:BA97),2)</f>
        <v>0</v>
      </c>
      <c r="BB95" s="128">
        <f>ROUND(SUM(BB96:BB97),2)</f>
        <v>0</v>
      </c>
      <c r="BC95" s="128">
        <f>ROUND(SUM(BC96:BC97),2)</f>
        <v>0</v>
      </c>
      <c r="BD95" s="130">
        <f>ROUND(SUM(BD96:BD97),2)</f>
        <v>0</v>
      </c>
      <c r="BE95" s="7"/>
      <c r="BS95" s="131" t="s">
        <v>75</v>
      </c>
      <c r="BT95" s="131" t="s">
        <v>83</v>
      </c>
      <c r="BU95" s="131" t="s">
        <v>77</v>
      </c>
      <c r="BV95" s="131" t="s">
        <v>78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4" customFormat="1" ht="16.5" customHeight="1">
      <c r="A96" s="132" t="s">
        <v>86</v>
      </c>
      <c r="B96" s="70"/>
      <c r="C96" s="133"/>
      <c r="D96" s="133"/>
      <c r="E96" s="134" t="s">
        <v>87</v>
      </c>
      <c r="F96" s="134"/>
      <c r="G96" s="134"/>
      <c r="H96" s="134"/>
      <c r="I96" s="134"/>
      <c r="J96" s="133"/>
      <c r="K96" s="134" t="s">
        <v>88</v>
      </c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5">
        <f>'a - příprava území'!J32</f>
        <v>0</v>
      </c>
      <c r="AH96" s="133"/>
      <c r="AI96" s="133"/>
      <c r="AJ96" s="133"/>
      <c r="AK96" s="133"/>
      <c r="AL96" s="133"/>
      <c r="AM96" s="133"/>
      <c r="AN96" s="135">
        <f>SUM(AG96,AT96)</f>
        <v>0</v>
      </c>
      <c r="AO96" s="133"/>
      <c r="AP96" s="133"/>
      <c r="AQ96" s="136" t="s">
        <v>89</v>
      </c>
      <c r="AR96" s="72"/>
      <c r="AS96" s="137">
        <v>0</v>
      </c>
      <c r="AT96" s="138">
        <f>ROUND(SUM(AV96:AW96),2)</f>
        <v>0</v>
      </c>
      <c r="AU96" s="139">
        <f>'a - příprava území'!P127</f>
        <v>0</v>
      </c>
      <c r="AV96" s="138">
        <f>'a - příprava území'!J35</f>
        <v>0</v>
      </c>
      <c r="AW96" s="138">
        <f>'a - příprava území'!J36</f>
        <v>0</v>
      </c>
      <c r="AX96" s="138">
        <f>'a - příprava území'!J37</f>
        <v>0</v>
      </c>
      <c r="AY96" s="138">
        <f>'a - příprava území'!J38</f>
        <v>0</v>
      </c>
      <c r="AZ96" s="138">
        <f>'a - příprava území'!F35</f>
        <v>0</v>
      </c>
      <c r="BA96" s="138">
        <f>'a - příprava území'!F36</f>
        <v>0</v>
      </c>
      <c r="BB96" s="138">
        <f>'a - příprava území'!F37</f>
        <v>0</v>
      </c>
      <c r="BC96" s="138">
        <f>'a - příprava území'!F38</f>
        <v>0</v>
      </c>
      <c r="BD96" s="140">
        <f>'a - příprava území'!F39</f>
        <v>0</v>
      </c>
      <c r="BE96" s="4"/>
      <c r="BT96" s="141" t="s">
        <v>85</v>
      </c>
      <c r="BV96" s="141" t="s">
        <v>78</v>
      </c>
      <c r="BW96" s="141" t="s">
        <v>90</v>
      </c>
      <c r="BX96" s="141" t="s">
        <v>84</v>
      </c>
      <c r="CL96" s="141" t="s">
        <v>1</v>
      </c>
    </row>
    <row r="97" s="4" customFormat="1" ht="16.5" customHeight="1">
      <c r="A97" s="132" t="s">
        <v>86</v>
      </c>
      <c r="B97" s="70"/>
      <c r="C97" s="133"/>
      <c r="D97" s="133"/>
      <c r="E97" s="134" t="s">
        <v>91</v>
      </c>
      <c r="F97" s="134"/>
      <c r="G97" s="134"/>
      <c r="H97" s="134"/>
      <c r="I97" s="134"/>
      <c r="J97" s="133"/>
      <c r="K97" s="134" t="s">
        <v>92</v>
      </c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5">
        <f>'b - návrh'!J32</f>
        <v>0</v>
      </c>
      <c r="AH97" s="133"/>
      <c r="AI97" s="133"/>
      <c r="AJ97" s="133"/>
      <c r="AK97" s="133"/>
      <c r="AL97" s="133"/>
      <c r="AM97" s="133"/>
      <c r="AN97" s="135">
        <f>SUM(AG97,AT97)</f>
        <v>0</v>
      </c>
      <c r="AO97" s="133"/>
      <c r="AP97" s="133"/>
      <c r="AQ97" s="136" t="s">
        <v>89</v>
      </c>
      <c r="AR97" s="72"/>
      <c r="AS97" s="137">
        <v>0</v>
      </c>
      <c r="AT97" s="138">
        <f>ROUND(SUM(AV97:AW97),2)</f>
        <v>0</v>
      </c>
      <c r="AU97" s="139">
        <f>'b - návrh'!P127</f>
        <v>0</v>
      </c>
      <c r="AV97" s="138">
        <f>'b - návrh'!J35</f>
        <v>0</v>
      </c>
      <c r="AW97" s="138">
        <f>'b - návrh'!J36</f>
        <v>0</v>
      </c>
      <c r="AX97" s="138">
        <f>'b - návrh'!J37</f>
        <v>0</v>
      </c>
      <c r="AY97" s="138">
        <f>'b - návrh'!J38</f>
        <v>0</v>
      </c>
      <c r="AZ97" s="138">
        <f>'b - návrh'!F35</f>
        <v>0</v>
      </c>
      <c r="BA97" s="138">
        <f>'b - návrh'!F36</f>
        <v>0</v>
      </c>
      <c r="BB97" s="138">
        <f>'b - návrh'!F37</f>
        <v>0</v>
      </c>
      <c r="BC97" s="138">
        <f>'b - návrh'!F38</f>
        <v>0</v>
      </c>
      <c r="BD97" s="140">
        <f>'b - návrh'!F39</f>
        <v>0</v>
      </c>
      <c r="BE97" s="4"/>
      <c r="BT97" s="141" t="s">
        <v>85</v>
      </c>
      <c r="BV97" s="141" t="s">
        <v>78</v>
      </c>
      <c r="BW97" s="141" t="s">
        <v>93</v>
      </c>
      <c r="BX97" s="141" t="s">
        <v>84</v>
      </c>
      <c r="CL97" s="141" t="s">
        <v>1</v>
      </c>
    </row>
    <row r="98" s="7" customFormat="1" ht="16.5" customHeight="1">
      <c r="A98" s="132" t="s">
        <v>86</v>
      </c>
      <c r="B98" s="119"/>
      <c r="C98" s="120"/>
      <c r="D98" s="121" t="s">
        <v>94</v>
      </c>
      <c r="E98" s="121"/>
      <c r="F98" s="121"/>
      <c r="G98" s="121"/>
      <c r="H98" s="121"/>
      <c r="I98" s="122"/>
      <c r="J98" s="121" t="s">
        <v>95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4">
        <f>'B - Vedlejší a ostatní ná...'!J30</f>
        <v>0</v>
      </c>
      <c r="AH98" s="122"/>
      <c r="AI98" s="122"/>
      <c r="AJ98" s="122"/>
      <c r="AK98" s="122"/>
      <c r="AL98" s="122"/>
      <c r="AM98" s="122"/>
      <c r="AN98" s="124">
        <f>SUM(AG98,AT98)</f>
        <v>0</v>
      </c>
      <c r="AO98" s="122"/>
      <c r="AP98" s="122"/>
      <c r="AQ98" s="125" t="s">
        <v>82</v>
      </c>
      <c r="AR98" s="126"/>
      <c r="AS98" s="142">
        <v>0</v>
      </c>
      <c r="AT98" s="143">
        <f>ROUND(SUM(AV98:AW98),2)</f>
        <v>0</v>
      </c>
      <c r="AU98" s="144">
        <f>'B - Vedlejší a ostatní ná...'!P122</f>
        <v>0</v>
      </c>
      <c r="AV98" s="143">
        <f>'B - Vedlejší a ostatní ná...'!J33</f>
        <v>0</v>
      </c>
      <c r="AW98" s="143">
        <f>'B - Vedlejší a ostatní ná...'!J34</f>
        <v>0</v>
      </c>
      <c r="AX98" s="143">
        <f>'B - Vedlejší a ostatní ná...'!J35</f>
        <v>0</v>
      </c>
      <c r="AY98" s="143">
        <f>'B - Vedlejší a ostatní ná...'!J36</f>
        <v>0</v>
      </c>
      <c r="AZ98" s="143">
        <f>'B - Vedlejší a ostatní ná...'!F33</f>
        <v>0</v>
      </c>
      <c r="BA98" s="143">
        <f>'B - Vedlejší a ostatní ná...'!F34</f>
        <v>0</v>
      </c>
      <c r="BB98" s="143">
        <f>'B - Vedlejší a ostatní ná...'!F35</f>
        <v>0</v>
      </c>
      <c r="BC98" s="143">
        <f>'B - Vedlejší a ostatní ná...'!F36</f>
        <v>0</v>
      </c>
      <c r="BD98" s="145">
        <f>'B - Vedlejší a ostatní ná...'!F37</f>
        <v>0</v>
      </c>
      <c r="BE98" s="7"/>
      <c r="BT98" s="131" t="s">
        <v>83</v>
      </c>
      <c r="BV98" s="131" t="s">
        <v>78</v>
      </c>
      <c r="BW98" s="131" t="s">
        <v>96</v>
      </c>
      <c r="BX98" s="131" t="s">
        <v>5</v>
      </c>
      <c r="CL98" s="131" t="s">
        <v>1</v>
      </c>
      <c r="CM98" s="131" t="s">
        <v>85</v>
      </c>
    </row>
    <row r="99" s="2" customFormat="1" ht="30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</sheetData>
  <sheetProtection sheet="1" formatColumns="0" formatRows="0" objects="1" scenarios="1" spinCount="100000" saltValue="gUQYcc1siqpRMPT3UV3QpBk1r0ESLO+D1g+sHnvhmMBKTLLh2/1qdAs37iazgtaUNaxq9x9ZHLtvczeWlFQ1Og==" hashValue="zCArWCUpjfVAvLAY0DfLIAN9iuHTJiA/LlMOrvHUIjuwUlJzrR8OWKfiD00b4CGT2PG+MMtLle/lpvNpif+/fA==" algorithmName="SHA-512" password="CC35"/>
  <mergeCells count="54">
    <mergeCell ref="L85:AJ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a - příprava území'!C2" display="/"/>
    <hyperlink ref="A97" location="'b - návrh'!C2" display="/"/>
    <hyperlink ref="A98" location="'B - Vedlejší a ostatní ná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97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Oprava komunikace v ulici Kuklenská, Hradec Králové</v>
      </c>
      <c r="F7" s="150"/>
      <c r="G7" s="150"/>
      <c r="H7" s="150"/>
      <c r="L7" s="20"/>
    </row>
    <row r="8" s="1" customFormat="1" ht="12" customHeight="1">
      <c r="B8" s="20"/>
      <c r="D8" s="150" t="s">
        <v>98</v>
      </c>
      <c r="L8" s="20"/>
    </row>
    <row r="9" s="2" customFormat="1" ht="16.5" customHeight="1">
      <c r="A9" s="38"/>
      <c r="B9" s="44"/>
      <c r="C9" s="38"/>
      <c r="D9" s="38"/>
      <c r="E9" s="151" t="s">
        <v>99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100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101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15. 11. 2024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ROUND(J127,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ROUND((SUM(BE127:BE320)),  2)</f>
        <v>0</v>
      </c>
      <c r="G35" s="38"/>
      <c r="H35" s="38"/>
      <c r="I35" s="164">
        <v>0.20999999999999999</v>
      </c>
      <c r="J35" s="163">
        <f>ROUND(((SUM(BE127:BE320))*I35),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ROUND((SUM(BF127:BF320)),  2)</f>
        <v>0</v>
      </c>
      <c r="G36" s="38"/>
      <c r="H36" s="38"/>
      <c r="I36" s="164">
        <v>0.12</v>
      </c>
      <c r="J36" s="163">
        <f>ROUND(((SUM(BF127:BF320))*I36),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ROUND((SUM(BG127:BG320)),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ROUND((SUM(BH127:BH320)),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ROUND((SUM(BI127:BI320)),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Oprava komunikace v ulici Kuklenská, Hradec Králové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98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99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100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a - příprava území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Hradec Králové</v>
      </c>
      <c r="G91" s="40"/>
      <c r="H91" s="40"/>
      <c r="I91" s="32" t="s">
        <v>22</v>
      </c>
      <c r="J91" s="79" t="str">
        <f>IF(J14="","",J14)</f>
        <v>15. 11. 2024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>VIAPROJEKT s.r.o. HK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B.Burešová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103</v>
      </c>
      <c r="D96" s="185"/>
      <c r="E96" s="185"/>
      <c r="F96" s="185"/>
      <c r="G96" s="185"/>
      <c r="H96" s="185"/>
      <c r="I96" s="185"/>
      <c r="J96" s="186" t="s">
        <v>104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105</v>
      </c>
      <c r="D98" s="40"/>
      <c r="E98" s="40"/>
      <c r="F98" s="40"/>
      <c r="G98" s="40"/>
      <c r="H98" s="40"/>
      <c r="I98" s="40"/>
      <c r="J98" s="110">
        <f>J127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106</v>
      </c>
    </row>
    <row r="99" s="9" customFormat="1" ht="24.96" customHeight="1">
      <c r="A99" s="9"/>
      <c r="B99" s="188"/>
      <c r="C99" s="189"/>
      <c r="D99" s="190" t="s">
        <v>107</v>
      </c>
      <c r="E99" s="191"/>
      <c r="F99" s="191"/>
      <c r="G99" s="191"/>
      <c r="H99" s="191"/>
      <c r="I99" s="191"/>
      <c r="J99" s="192">
        <f>J128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108</v>
      </c>
      <c r="E100" s="196"/>
      <c r="F100" s="196"/>
      <c r="G100" s="196"/>
      <c r="H100" s="196"/>
      <c r="I100" s="196"/>
      <c r="J100" s="197">
        <f>J129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109</v>
      </c>
      <c r="E101" s="196"/>
      <c r="F101" s="196"/>
      <c r="G101" s="196"/>
      <c r="H101" s="196"/>
      <c r="I101" s="196"/>
      <c r="J101" s="197">
        <f>J230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110</v>
      </c>
      <c r="E102" s="196"/>
      <c r="F102" s="196"/>
      <c r="G102" s="196"/>
      <c r="H102" s="196"/>
      <c r="I102" s="196"/>
      <c r="J102" s="197">
        <f>J243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111</v>
      </c>
      <c r="E103" s="196"/>
      <c r="F103" s="196"/>
      <c r="G103" s="196"/>
      <c r="H103" s="196"/>
      <c r="I103" s="196"/>
      <c r="J103" s="197">
        <f>J308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8"/>
      <c r="C104" s="189"/>
      <c r="D104" s="190" t="s">
        <v>112</v>
      </c>
      <c r="E104" s="191"/>
      <c r="F104" s="191"/>
      <c r="G104" s="191"/>
      <c r="H104" s="191"/>
      <c r="I104" s="191"/>
      <c r="J104" s="192">
        <f>J311</f>
        <v>0</v>
      </c>
      <c r="K104" s="189"/>
      <c r="L104" s="19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4"/>
      <c r="C105" s="133"/>
      <c r="D105" s="195" t="s">
        <v>113</v>
      </c>
      <c r="E105" s="196"/>
      <c r="F105" s="196"/>
      <c r="G105" s="196"/>
      <c r="H105" s="196"/>
      <c r="I105" s="196"/>
      <c r="J105" s="197">
        <f>J312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114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83" t="str">
        <f>E7</f>
        <v>Oprava komunikace v ulici Kuklenská, Hradec Králové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" customFormat="1" ht="12" customHeight="1">
      <c r="B116" s="21"/>
      <c r="C116" s="32" t="s">
        <v>98</v>
      </c>
      <c r="D116" s="22"/>
      <c r="E116" s="22"/>
      <c r="F116" s="22"/>
      <c r="G116" s="22"/>
      <c r="H116" s="22"/>
      <c r="I116" s="22"/>
      <c r="J116" s="22"/>
      <c r="K116" s="22"/>
      <c r="L116" s="20"/>
    </row>
    <row r="117" s="2" customFormat="1" ht="16.5" customHeight="1">
      <c r="A117" s="38"/>
      <c r="B117" s="39"/>
      <c r="C117" s="40"/>
      <c r="D117" s="40"/>
      <c r="E117" s="183" t="s">
        <v>99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100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E11</f>
        <v>a - příprava území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F14</f>
        <v>Hradec Králové</v>
      </c>
      <c r="G121" s="40"/>
      <c r="H121" s="40"/>
      <c r="I121" s="32" t="s">
        <v>22</v>
      </c>
      <c r="J121" s="79" t="str">
        <f>IF(J14="","",J14)</f>
        <v>15. 11. 2024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5.65" customHeight="1">
      <c r="A123" s="38"/>
      <c r="B123" s="39"/>
      <c r="C123" s="32" t="s">
        <v>24</v>
      </c>
      <c r="D123" s="40"/>
      <c r="E123" s="40"/>
      <c r="F123" s="27" t="str">
        <f>E17</f>
        <v xml:space="preserve"> </v>
      </c>
      <c r="G123" s="40"/>
      <c r="H123" s="40"/>
      <c r="I123" s="32" t="s">
        <v>30</v>
      </c>
      <c r="J123" s="36" t="str">
        <f>E23</f>
        <v>VIAPROJEKT s.r.o. HK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IF(E20="","",E20)</f>
        <v>Vyplň údaj</v>
      </c>
      <c r="G124" s="40"/>
      <c r="H124" s="40"/>
      <c r="I124" s="32" t="s">
        <v>33</v>
      </c>
      <c r="J124" s="36" t="str">
        <f>E26</f>
        <v>B.Burešová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9"/>
      <c r="B126" s="200"/>
      <c r="C126" s="201" t="s">
        <v>115</v>
      </c>
      <c r="D126" s="202" t="s">
        <v>61</v>
      </c>
      <c r="E126" s="202" t="s">
        <v>57</v>
      </c>
      <c r="F126" s="202" t="s">
        <v>58</v>
      </c>
      <c r="G126" s="202" t="s">
        <v>116</v>
      </c>
      <c r="H126" s="202" t="s">
        <v>117</v>
      </c>
      <c r="I126" s="202" t="s">
        <v>118</v>
      </c>
      <c r="J126" s="202" t="s">
        <v>104</v>
      </c>
      <c r="K126" s="203" t="s">
        <v>119</v>
      </c>
      <c r="L126" s="204"/>
      <c r="M126" s="100" t="s">
        <v>1</v>
      </c>
      <c r="N126" s="101" t="s">
        <v>40</v>
      </c>
      <c r="O126" s="101" t="s">
        <v>120</v>
      </c>
      <c r="P126" s="101" t="s">
        <v>121</v>
      </c>
      <c r="Q126" s="101" t="s">
        <v>122</v>
      </c>
      <c r="R126" s="101" t="s">
        <v>123</v>
      </c>
      <c r="S126" s="101" t="s">
        <v>124</v>
      </c>
      <c r="T126" s="102" t="s">
        <v>125</v>
      </c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</row>
    <row r="127" s="2" customFormat="1" ht="22.8" customHeight="1">
      <c r="A127" s="38"/>
      <c r="B127" s="39"/>
      <c r="C127" s="107" t="s">
        <v>126</v>
      </c>
      <c r="D127" s="40"/>
      <c r="E127" s="40"/>
      <c r="F127" s="40"/>
      <c r="G127" s="40"/>
      <c r="H127" s="40"/>
      <c r="I127" s="40"/>
      <c r="J127" s="205">
        <f>BK127</f>
        <v>0</v>
      </c>
      <c r="K127" s="40"/>
      <c r="L127" s="44"/>
      <c r="M127" s="103"/>
      <c r="N127" s="206"/>
      <c r="O127" s="104"/>
      <c r="P127" s="207">
        <f>P128+P311</f>
        <v>0</v>
      </c>
      <c r="Q127" s="104"/>
      <c r="R127" s="207">
        <f>R128+R311</f>
        <v>41.932310000000001</v>
      </c>
      <c r="S127" s="104"/>
      <c r="T127" s="208">
        <f>T128+T311</f>
        <v>1828.0430000000001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75</v>
      </c>
      <c r="AU127" s="17" t="s">
        <v>106</v>
      </c>
      <c r="BK127" s="209">
        <f>BK128+BK311</f>
        <v>0</v>
      </c>
    </row>
    <row r="128" s="12" customFormat="1" ht="25.92" customHeight="1">
      <c r="A128" s="12"/>
      <c r="B128" s="210"/>
      <c r="C128" s="211"/>
      <c r="D128" s="212" t="s">
        <v>75</v>
      </c>
      <c r="E128" s="213" t="s">
        <v>127</v>
      </c>
      <c r="F128" s="213" t="s">
        <v>128</v>
      </c>
      <c r="G128" s="211"/>
      <c r="H128" s="211"/>
      <c r="I128" s="214"/>
      <c r="J128" s="215">
        <f>BK128</f>
        <v>0</v>
      </c>
      <c r="K128" s="211"/>
      <c r="L128" s="216"/>
      <c r="M128" s="217"/>
      <c r="N128" s="218"/>
      <c r="O128" s="218"/>
      <c r="P128" s="219">
        <f>P129+P230+P243+P308</f>
        <v>0</v>
      </c>
      <c r="Q128" s="218"/>
      <c r="R128" s="219">
        <f>R129+R230+R243+R308</f>
        <v>38.46031</v>
      </c>
      <c r="S128" s="218"/>
      <c r="T128" s="220">
        <f>T129+T230+T243+T308</f>
        <v>1828.0430000000001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83</v>
      </c>
      <c r="AT128" s="222" t="s">
        <v>75</v>
      </c>
      <c r="AU128" s="222" t="s">
        <v>76</v>
      </c>
      <c r="AY128" s="221" t="s">
        <v>129</v>
      </c>
      <c r="BK128" s="223">
        <f>BK129+BK230+BK243+BK308</f>
        <v>0</v>
      </c>
    </row>
    <row r="129" s="12" customFormat="1" ht="22.8" customHeight="1">
      <c r="A129" s="12"/>
      <c r="B129" s="210"/>
      <c r="C129" s="211"/>
      <c r="D129" s="212" t="s">
        <v>75</v>
      </c>
      <c r="E129" s="224" t="s">
        <v>83</v>
      </c>
      <c r="F129" s="224" t="s">
        <v>130</v>
      </c>
      <c r="G129" s="211"/>
      <c r="H129" s="211"/>
      <c r="I129" s="214"/>
      <c r="J129" s="225">
        <f>BK129</f>
        <v>0</v>
      </c>
      <c r="K129" s="211"/>
      <c r="L129" s="216"/>
      <c r="M129" s="217"/>
      <c r="N129" s="218"/>
      <c r="O129" s="218"/>
      <c r="P129" s="219">
        <f>SUM(P130:P229)</f>
        <v>0</v>
      </c>
      <c r="Q129" s="218"/>
      <c r="R129" s="219">
        <f>SUM(R130:R229)</f>
        <v>38.46031</v>
      </c>
      <c r="S129" s="218"/>
      <c r="T129" s="220">
        <f>SUM(T130:T229)</f>
        <v>1828.0430000000001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1" t="s">
        <v>83</v>
      </c>
      <c r="AT129" s="222" t="s">
        <v>75</v>
      </c>
      <c r="AU129" s="222" t="s">
        <v>83</v>
      </c>
      <c r="AY129" s="221" t="s">
        <v>129</v>
      </c>
      <c r="BK129" s="223">
        <f>SUM(BK130:BK229)</f>
        <v>0</v>
      </c>
    </row>
    <row r="130" s="2" customFormat="1" ht="21.75" customHeight="1">
      <c r="A130" s="38"/>
      <c r="B130" s="39"/>
      <c r="C130" s="226" t="s">
        <v>83</v>
      </c>
      <c r="D130" s="226" t="s">
        <v>131</v>
      </c>
      <c r="E130" s="227" t="s">
        <v>132</v>
      </c>
      <c r="F130" s="228" t="s">
        <v>133</v>
      </c>
      <c r="G130" s="229" t="s">
        <v>134</v>
      </c>
      <c r="H130" s="230">
        <v>199</v>
      </c>
      <c r="I130" s="231"/>
      <c r="J130" s="232">
        <f>ROUND(I130*H130,2)</f>
        <v>0</v>
      </c>
      <c r="K130" s="228" t="s">
        <v>135</v>
      </c>
      <c r="L130" s="44"/>
      <c r="M130" s="233" t="s">
        <v>1</v>
      </c>
      <c r="N130" s="234" t="s">
        <v>41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0.255</v>
      </c>
      <c r="T130" s="236">
        <f>S130*H130</f>
        <v>50.744999999999997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136</v>
      </c>
      <c r="AT130" s="237" t="s">
        <v>131</v>
      </c>
      <c r="AU130" s="237" t="s">
        <v>85</v>
      </c>
      <c r="AY130" s="17" t="s">
        <v>129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136</v>
      </c>
      <c r="BM130" s="237" t="s">
        <v>137</v>
      </c>
    </row>
    <row r="131" s="13" customFormat="1">
      <c r="A131" s="13"/>
      <c r="B131" s="239"/>
      <c r="C131" s="240"/>
      <c r="D131" s="241" t="s">
        <v>138</v>
      </c>
      <c r="E131" s="242" t="s">
        <v>1</v>
      </c>
      <c r="F131" s="243" t="s">
        <v>139</v>
      </c>
      <c r="G131" s="240"/>
      <c r="H131" s="242" t="s">
        <v>1</v>
      </c>
      <c r="I131" s="244"/>
      <c r="J131" s="240"/>
      <c r="K131" s="240"/>
      <c r="L131" s="245"/>
      <c r="M131" s="246"/>
      <c r="N131" s="247"/>
      <c r="O131" s="247"/>
      <c r="P131" s="247"/>
      <c r="Q131" s="247"/>
      <c r="R131" s="247"/>
      <c r="S131" s="247"/>
      <c r="T131" s="24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9" t="s">
        <v>138</v>
      </c>
      <c r="AU131" s="249" t="s">
        <v>85</v>
      </c>
      <c r="AV131" s="13" t="s">
        <v>83</v>
      </c>
      <c r="AW131" s="13" t="s">
        <v>32</v>
      </c>
      <c r="AX131" s="13" t="s">
        <v>76</v>
      </c>
      <c r="AY131" s="249" t="s">
        <v>129</v>
      </c>
    </row>
    <row r="132" s="14" customFormat="1">
      <c r="A132" s="14"/>
      <c r="B132" s="250"/>
      <c r="C132" s="251"/>
      <c r="D132" s="241" t="s">
        <v>138</v>
      </c>
      <c r="E132" s="252" t="s">
        <v>1</v>
      </c>
      <c r="F132" s="253" t="s">
        <v>140</v>
      </c>
      <c r="G132" s="251"/>
      <c r="H132" s="254">
        <v>199</v>
      </c>
      <c r="I132" s="255"/>
      <c r="J132" s="251"/>
      <c r="K132" s="251"/>
      <c r="L132" s="256"/>
      <c r="M132" s="257"/>
      <c r="N132" s="258"/>
      <c r="O132" s="258"/>
      <c r="P132" s="258"/>
      <c r="Q132" s="258"/>
      <c r="R132" s="258"/>
      <c r="S132" s="258"/>
      <c r="T132" s="25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0" t="s">
        <v>138</v>
      </c>
      <c r="AU132" s="260" t="s">
        <v>85</v>
      </c>
      <c r="AV132" s="14" t="s">
        <v>85</v>
      </c>
      <c r="AW132" s="14" t="s">
        <v>32</v>
      </c>
      <c r="AX132" s="14" t="s">
        <v>76</v>
      </c>
      <c r="AY132" s="260" t="s">
        <v>129</v>
      </c>
    </row>
    <row r="133" s="15" customFormat="1">
      <c r="A133" s="15"/>
      <c r="B133" s="261"/>
      <c r="C133" s="262"/>
      <c r="D133" s="241" t="s">
        <v>138</v>
      </c>
      <c r="E133" s="263" t="s">
        <v>1</v>
      </c>
      <c r="F133" s="264" t="s">
        <v>141</v>
      </c>
      <c r="G133" s="262"/>
      <c r="H133" s="265">
        <v>199</v>
      </c>
      <c r="I133" s="266"/>
      <c r="J133" s="262"/>
      <c r="K133" s="262"/>
      <c r="L133" s="267"/>
      <c r="M133" s="268"/>
      <c r="N133" s="269"/>
      <c r="O133" s="269"/>
      <c r="P133" s="269"/>
      <c r="Q133" s="269"/>
      <c r="R133" s="269"/>
      <c r="S133" s="269"/>
      <c r="T133" s="270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1" t="s">
        <v>138</v>
      </c>
      <c r="AU133" s="271" t="s">
        <v>85</v>
      </c>
      <c r="AV133" s="15" t="s">
        <v>136</v>
      </c>
      <c r="AW133" s="15" t="s">
        <v>32</v>
      </c>
      <c r="AX133" s="15" t="s">
        <v>83</v>
      </c>
      <c r="AY133" s="271" t="s">
        <v>129</v>
      </c>
    </row>
    <row r="134" s="2" customFormat="1" ht="16.5" customHeight="1">
      <c r="A134" s="38"/>
      <c r="B134" s="39"/>
      <c r="C134" s="226" t="s">
        <v>85</v>
      </c>
      <c r="D134" s="226" t="s">
        <v>131</v>
      </c>
      <c r="E134" s="227" t="s">
        <v>142</v>
      </c>
      <c r="F134" s="228" t="s">
        <v>143</v>
      </c>
      <c r="G134" s="229" t="s">
        <v>134</v>
      </c>
      <c r="H134" s="230">
        <v>276</v>
      </c>
      <c r="I134" s="231"/>
      <c r="J134" s="232">
        <f>ROUND(I134*H134,2)</f>
        <v>0</v>
      </c>
      <c r="K134" s="228" t="s">
        <v>135</v>
      </c>
      <c r="L134" s="44"/>
      <c r="M134" s="233" t="s">
        <v>1</v>
      </c>
      <c r="N134" s="234" t="s">
        <v>41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0.17000000000000001</v>
      </c>
      <c r="T134" s="236">
        <f>S134*H134</f>
        <v>46.920000000000002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136</v>
      </c>
      <c r="AT134" s="237" t="s">
        <v>131</v>
      </c>
      <c r="AU134" s="237" t="s">
        <v>85</v>
      </c>
      <c r="AY134" s="17" t="s">
        <v>129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136</v>
      </c>
      <c r="BM134" s="237" t="s">
        <v>144</v>
      </c>
    </row>
    <row r="135" s="13" customFormat="1">
      <c r="A135" s="13"/>
      <c r="B135" s="239"/>
      <c r="C135" s="240"/>
      <c r="D135" s="241" t="s">
        <v>138</v>
      </c>
      <c r="E135" s="242" t="s">
        <v>1</v>
      </c>
      <c r="F135" s="243" t="s">
        <v>145</v>
      </c>
      <c r="G135" s="240"/>
      <c r="H135" s="242" t="s">
        <v>1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9" t="s">
        <v>138</v>
      </c>
      <c r="AU135" s="249" t="s">
        <v>85</v>
      </c>
      <c r="AV135" s="13" t="s">
        <v>83</v>
      </c>
      <c r="AW135" s="13" t="s">
        <v>32</v>
      </c>
      <c r="AX135" s="13" t="s">
        <v>76</v>
      </c>
      <c r="AY135" s="249" t="s">
        <v>129</v>
      </c>
    </row>
    <row r="136" s="14" customFormat="1">
      <c r="A136" s="14"/>
      <c r="B136" s="250"/>
      <c r="C136" s="251"/>
      <c r="D136" s="241" t="s">
        <v>138</v>
      </c>
      <c r="E136" s="252" t="s">
        <v>1</v>
      </c>
      <c r="F136" s="253" t="s">
        <v>146</v>
      </c>
      <c r="G136" s="251"/>
      <c r="H136" s="254">
        <v>276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138</v>
      </c>
      <c r="AU136" s="260" t="s">
        <v>85</v>
      </c>
      <c r="AV136" s="14" t="s">
        <v>85</v>
      </c>
      <c r="AW136" s="14" t="s">
        <v>32</v>
      </c>
      <c r="AX136" s="14" t="s">
        <v>76</v>
      </c>
      <c r="AY136" s="260" t="s">
        <v>129</v>
      </c>
    </row>
    <row r="137" s="15" customFormat="1">
      <c r="A137" s="15"/>
      <c r="B137" s="261"/>
      <c r="C137" s="262"/>
      <c r="D137" s="241" t="s">
        <v>138</v>
      </c>
      <c r="E137" s="263" t="s">
        <v>1</v>
      </c>
      <c r="F137" s="264" t="s">
        <v>141</v>
      </c>
      <c r="G137" s="262"/>
      <c r="H137" s="265">
        <v>276</v>
      </c>
      <c r="I137" s="266"/>
      <c r="J137" s="262"/>
      <c r="K137" s="262"/>
      <c r="L137" s="267"/>
      <c r="M137" s="268"/>
      <c r="N137" s="269"/>
      <c r="O137" s="269"/>
      <c r="P137" s="269"/>
      <c r="Q137" s="269"/>
      <c r="R137" s="269"/>
      <c r="S137" s="269"/>
      <c r="T137" s="270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1" t="s">
        <v>138</v>
      </c>
      <c r="AU137" s="271" t="s">
        <v>85</v>
      </c>
      <c r="AV137" s="15" t="s">
        <v>136</v>
      </c>
      <c r="AW137" s="15" t="s">
        <v>32</v>
      </c>
      <c r="AX137" s="15" t="s">
        <v>83</v>
      </c>
      <c r="AY137" s="271" t="s">
        <v>129</v>
      </c>
    </row>
    <row r="138" s="2" customFormat="1" ht="16.5" customHeight="1">
      <c r="A138" s="38"/>
      <c r="B138" s="39"/>
      <c r="C138" s="226" t="s">
        <v>147</v>
      </c>
      <c r="D138" s="226" t="s">
        <v>131</v>
      </c>
      <c r="E138" s="227" t="s">
        <v>148</v>
      </c>
      <c r="F138" s="228" t="s">
        <v>149</v>
      </c>
      <c r="G138" s="229" t="s">
        <v>134</v>
      </c>
      <c r="H138" s="230">
        <v>2005</v>
      </c>
      <c r="I138" s="231"/>
      <c r="J138" s="232">
        <f>ROUND(I138*H138,2)</f>
        <v>0</v>
      </c>
      <c r="K138" s="228" t="s">
        <v>135</v>
      </c>
      <c r="L138" s="44"/>
      <c r="M138" s="233" t="s">
        <v>1</v>
      </c>
      <c r="N138" s="234" t="s">
        <v>41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0.44</v>
      </c>
      <c r="T138" s="236">
        <f>S138*H138</f>
        <v>882.20000000000005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136</v>
      </c>
      <c r="AT138" s="237" t="s">
        <v>131</v>
      </c>
      <c r="AU138" s="237" t="s">
        <v>85</v>
      </c>
      <c r="AY138" s="17" t="s">
        <v>129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83</v>
      </c>
      <c r="BK138" s="238">
        <f>ROUND(I138*H138,2)</f>
        <v>0</v>
      </c>
      <c r="BL138" s="17" t="s">
        <v>136</v>
      </c>
      <c r="BM138" s="237" t="s">
        <v>150</v>
      </c>
    </row>
    <row r="139" s="13" customFormat="1">
      <c r="A139" s="13"/>
      <c r="B139" s="239"/>
      <c r="C139" s="240"/>
      <c r="D139" s="241" t="s">
        <v>138</v>
      </c>
      <c r="E139" s="242" t="s">
        <v>1</v>
      </c>
      <c r="F139" s="243" t="s">
        <v>151</v>
      </c>
      <c r="G139" s="240"/>
      <c r="H139" s="242" t="s">
        <v>1</v>
      </c>
      <c r="I139" s="244"/>
      <c r="J139" s="240"/>
      <c r="K139" s="240"/>
      <c r="L139" s="245"/>
      <c r="M139" s="246"/>
      <c r="N139" s="247"/>
      <c r="O139" s="247"/>
      <c r="P139" s="247"/>
      <c r="Q139" s="247"/>
      <c r="R139" s="247"/>
      <c r="S139" s="247"/>
      <c r="T139" s="24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9" t="s">
        <v>138</v>
      </c>
      <c r="AU139" s="249" t="s">
        <v>85</v>
      </c>
      <c r="AV139" s="13" t="s">
        <v>83</v>
      </c>
      <c r="AW139" s="13" t="s">
        <v>32</v>
      </c>
      <c r="AX139" s="13" t="s">
        <v>76</v>
      </c>
      <c r="AY139" s="249" t="s">
        <v>129</v>
      </c>
    </row>
    <row r="140" s="14" customFormat="1">
      <c r="A140" s="14"/>
      <c r="B140" s="250"/>
      <c r="C140" s="251"/>
      <c r="D140" s="241" t="s">
        <v>138</v>
      </c>
      <c r="E140" s="252" t="s">
        <v>1</v>
      </c>
      <c r="F140" s="253" t="s">
        <v>152</v>
      </c>
      <c r="G140" s="251"/>
      <c r="H140" s="254">
        <v>2005</v>
      </c>
      <c r="I140" s="255"/>
      <c r="J140" s="251"/>
      <c r="K140" s="251"/>
      <c r="L140" s="256"/>
      <c r="M140" s="257"/>
      <c r="N140" s="258"/>
      <c r="O140" s="258"/>
      <c r="P140" s="258"/>
      <c r="Q140" s="258"/>
      <c r="R140" s="258"/>
      <c r="S140" s="258"/>
      <c r="T140" s="25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0" t="s">
        <v>138</v>
      </c>
      <c r="AU140" s="260" t="s">
        <v>85</v>
      </c>
      <c r="AV140" s="14" t="s">
        <v>85</v>
      </c>
      <c r="AW140" s="14" t="s">
        <v>32</v>
      </c>
      <c r="AX140" s="14" t="s">
        <v>76</v>
      </c>
      <c r="AY140" s="260" t="s">
        <v>129</v>
      </c>
    </row>
    <row r="141" s="15" customFormat="1">
      <c r="A141" s="15"/>
      <c r="B141" s="261"/>
      <c r="C141" s="262"/>
      <c r="D141" s="241" t="s">
        <v>138</v>
      </c>
      <c r="E141" s="263" t="s">
        <v>1</v>
      </c>
      <c r="F141" s="264" t="s">
        <v>141</v>
      </c>
      <c r="G141" s="262"/>
      <c r="H141" s="265">
        <v>2005</v>
      </c>
      <c r="I141" s="266"/>
      <c r="J141" s="262"/>
      <c r="K141" s="262"/>
      <c r="L141" s="267"/>
      <c r="M141" s="268"/>
      <c r="N141" s="269"/>
      <c r="O141" s="269"/>
      <c r="P141" s="269"/>
      <c r="Q141" s="269"/>
      <c r="R141" s="269"/>
      <c r="S141" s="269"/>
      <c r="T141" s="270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1" t="s">
        <v>138</v>
      </c>
      <c r="AU141" s="271" t="s">
        <v>85</v>
      </c>
      <c r="AV141" s="15" t="s">
        <v>136</v>
      </c>
      <c r="AW141" s="15" t="s">
        <v>32</v>
      </c>
      <c r="AX141" s="15" t="s">
        <v>83</v>
      </c>
      <c r="AY141" s="271" t="s">
        <v>129</v>
      </c>
    </row>
    <row r="142" s="2" customFormat="1" ht="16.5" customHeight="1">
      <c r="A142" s="38"/>
      <c r="B142" s="39"/>
      <c r="C142" s="226" t="s">
        <v>136</v>
      </c>
      <c r="D142" s="226" t="s">
        <v>131</v>
      </c>
      <c r="E142" s="227" t="s">
        <v>153</v>
      </c>
      <c r="F142" s="228" t="s">
        <v>154</v>
      </c>
      <c r="G142" s="229" t="s">
        <v>134</v>
      </c>
      <c r="H142" s="230">
        <v>276</v>
      </c>
      <c r="I142" s="231"/>
      <c r="J142" s="232">
        <f>ROUND(I142*H142,2)</f>
        <v>0</v>
      </c>
      <c r="K142" s="228" t="s">
        <v>135</v>
      </c>
      <c r="L142" s="44"/>
      <c r="M142" s="233" t="s">
        <v>1</v>
      </c>
      <c r="N142" s="234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0.23999999999999999</v>
      </c>
      <c r="T142" s="236">
        <f>S142*H142</f>
        <v>66.239999999999995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136</v>
      </c>
      <c r="AT142" s="237" t="s">
        <v>131</v>
      </c>
      <c r="AU142" s="237" t="s">
        <v>85</v>
      </c>
      <c r="AY142" s="17" t="s">
        <v>129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136</v>
      </c>
      <c r="BM142" s="237" t="s">
        <v>155</v>
      </c>
    </row>
    <row r="143" s="13" customFormat="1">
      <c r="A143" s="13"/>
      <c r="B143" s="239"/>
      <c r="C143" s="240"/>
      <c r="D143" s="241" t="s">
        <v>138</v>
      </c>
      <c r="E143" s="242" t="s">
        <v>1</v>
      </c>
      <c r="F143" s="243" t="s">
        <v>145</v>
      </c>
      <c r="G143" s="240"/>
      <c r="H143" s="242" t="s">
        <v>1</v>
      </c>
      <c r="I143" s="244"/>
      <c r="J143" s="240"/>
      <c r="K143" s="240"/>
      <c r="L143" s="245"/>
      <c r="M143" s="246"/>
      <c r="N143" s="247"/>
      <c r="O143" s="247"/>
      <c r="P143" s="247"/>
      <c r="Q143" s="247"/>
      <c r="R143" s="247"/>
      <c r="S143" s="247"/>
      <c r="T143" s="24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9" t="s">
        <v>138</v>
      </c>
      <c r="AU143" s="249" t="s">
        <v>85</v>
      </c>
      <c r="AV143" s="13" t="s">
        <v>83</v>
      </c>
      <c r="AW143" s="13" t="s">
        <v>32</v>
      </c>
      <c r="AX143" s="13" t="s">
        <v>76</v>
      </c>
      <c r="AY143" s="249" t="s">
        <v>129</v>
      </c>
    </row>
    <row r="144" s="14" customFormat="1">
      <c r="A144" s="14"/>
      <c r="B144" s="250"/>
      <c r="C144" s="251"/>
      <c r="D144" s="241" t="s">
        <v>138</v>
      </c>
      <c r="E144" s="252" t="s">
        <v>1</v>
      </c>
      <c r="F144" s="253" t="s">
        <v>146</v>
      </c>
      <c r="G144" s="251"/>
      <c r="H144" s="254">
        <v>276</v>
      </c>
      <c r="I144" s="255"/>
      <c r="J144" s="251"/>
      <c r="K144" s="251"/>
      <c r="L144" s="256"/>
      <c r="M144" s="257"/>
      <c r="N144" s="258"/>
      <c r="O144" s="258"/>
      <c r="P144" s="258"/>
      <c r="Q144" s="258"/>
      <c r="R144" s="258"/>
      <c r="S144" s="258"/>
      <c r="T144" s="25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0" t="s">
        <v>138</v>
      </c>
      <c r="AU144" s="260" t="s">
        <v>85</v>
      </c>
      <c r="AV144" s="14" t="s">
        <v>85</v>
      </c>
      <c r="AW144" s="14" t="s">
        <v>32</v>
      </c>
      <c r="AX144" s="14" t="s">
        <v>76</v>
      </c>
      <c r="AY144" s="260" t="s">
        <v>129</v>
      </c>
    </row>
    <row r="145" s="15" customFormat="1">
      <c r="A145" s="15"/>
      <c r="B145" s="261"/>
      <c r="C145" s="262"/>
      <c r="D145" s="241" t="s">
        <v>138</v>
      </c>
      <c r="E145" s="263" t="s">
        <v>1</v>
      </c>
      <c r="F145" s="264" t="s">
        <v>141</v>
      </c>
      <c r="G145" s="262"/>
      <c r="H145" s="265">
        <v>276</v>
      </c>
      <c r="I145" s="266"/>
      <c r="J145" s="262"/>
      <c r="K145" s="262"/>
      <c r="L145" s="267"/>
      <c r="M145" s="268"/>
      <c r="N145" s="269"/>
      <c r="O145" s="269"/>
      <c r="P145" s="269"/>
      <c r="Q145" s="269"/>
      <c r="R145" s="269"/>
      <c r="S145" s="269"/>
      <c r="T145" s="270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1" t="s">
        <v>138</v>
      </c>
      <c r="AU145" s="271" t="s">
        <v>85</v>
      </c>
      <c r="AV145" s="15" t="s">
        <v>136</v>
      </c>
      <c r="AW145" s="15" t="s">
        <v>32</v>
      </c>
      <c r="AX145" s="15" t="s">
        <v>83</v>
      </c>
      <c r="AY145" s="271" t="s">
        <v>129</v>
      </c>
    </row>
    <row r="146" s="2" customFormat="1" ht="16.5" customHeight="1">
      <c r="A146" s="38"/>
      <c r="B146" s="39"/>
      <c r="C146" s="226" t="s">
        <v>156</v>
      </c>
      <c r="D146" s="226" t="s">
        <v>131</v>
      </c>
      <c r="E146" s="227" t="s">
        <v>157</v>
      </c>
      <c r="F146" s="228" t="s">
        <v>158</v>
      </c>
      <c r="G146" s="229" t="s">
        <v>134</v>
      </c>
      <c r="H146" s="230">
        <v>276</v>
      </c>
      <c r="I146" s="231"/>
      <c r="J146" s="232">
        <f>ROUND(I146*H146,2)</f>
        <v>0</v>
      </c>
      <c r="K146" s="228" t="s">
        <v>135</v>
      </c>
      <c r="L146" s="44"/>
      <c r="M146" s="233" t="s">
        <v>1</v>
      </c>
      <c r="N146" s="234" t="s">
        <v>41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0.098000000000000004</v>
      </c>
      <c r="T146" s="236">
        <f>S146*H146</f>
        <v>27.048000000000002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136</v>
      </c>
      <c r="AT146" s="237" t="s">
        <v>131</v>
      </c>
      <c r="AU146" s="237" t="s">
        <v>85</v>
      </c>
      <c r="AY146" s="17" t="s">
        <v>129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83</v>
      </c>
      <c r="BK146" s="238">
        <f>ROUND(I146*H146,2)</f>
        <v>0</v>
      </c>
      <c r="BL146" s="17" t="s">
        <v>136</v>
      </c>
      <c r="BM146" s="237" t="s">
        <v>159</v>
      </c>
    </row>
    <row r="147" s="13" customFormat="1">
      <c r="A147" s="13"/>
      <c r="B147" s="239"/>
      <c r="C147" s="240"/>
      <c r="D147" s="241" t="s">
        <v>138</v>
      </c>
      <c r="E147" s="242" t="s">
        <v>1</v>
      </c>
      <c r="F147" s="243" t="s">
        <v>145</v>
      </c>
      <c r="G147" s="240"/>
      <c r="H147" s="242" t="s">
        <v>1</v>
      </c>
      <c r="I147" s="244"/>
      <c r="J147" s="240"/>
      <c r="K147" s="240"/>
      <c r="L147" s="245"/>
      <c r="M147" s="246"/>
      <c r="N147" s="247"/>
      <c r="O147" s="247"/>
      <c r="P147" s="247"/>
      <c r="Q147" s="247"/>
      <c r="R147" s="247"/>
      <c r="S147" s="247"/>
      <c r="T147" s="24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9" t="s">
        <v>138</v>
      </c>
      <c r="AU147" s="249" t="s">
        <v>85</v>
      </c>
      <c r="AV147" s="13" t="s">
        <v>83</v>
      </c>
      <c r="AW147" s="13" t="s">
        <v>32</v>
      </c>
      <c r="AX147" s="13" t="s">
        <v>76</v>
      </c>
      <c r="AY147" s="249" t="s">
        <v>129</v>
      </c>
    </row>
    <row r="148" s="14" customFormat="1">
      <c r="A148" s="14"/>
      <c r="B148" s="250"/>
      <c r="C148" s="251"/>
      <c r="D148" s="241" t="s">
        <v>138</v>
      </c>
      <c r="E148" s="252" t="s">
        <v>1</v>
      </c>
      <c r="F148" s="253" t="s">
        <v>146</v>
      </c>
      <c r="G148" s="251"/>
      <c r="H148" s="254">
        <v>276</v>
      </c>
      <c r="I148" s="255"/>
      <c r="J148" s="251"/>
      <c r="K148" s="251"/>
      <c r="L148" s="256"/>
      <c r="M148" s="257"/>
      <c r="N148" s="258"/>
      <c r="O148" s="258"/>
      <c r="P148" s="258"/>
      <c r="Q148" s="258"/>
      <c r="R148" s="258"/>
      <c r="S148" s="258"/>
      <c r="T148" s="25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0" t="s">
        <v>138</v>
      </c>
      <c r="AU148" s="260" t="s">
        <v>85</v>
      </c>
      <c r="AV148" s="14" t="s">
        <v>85</v>
      </c>
      <c r="AW148" s="14" t="s">
        <v>32</v>
      </c>
      <c r="AX148" s="14" t="s">
        <v>76</v>
      </c>
      <c r="AY148" s="260" t="s">
        <v>129</v>
      </c>
    </row>
    <row r="149" s="15" customFormat="1">
      <c r="A149" s="15"/>
      <c r="B149" s="261"/>
      <c r="C149" s="262"/>
      <c r="D149" s="241" t="s">
        <v>138</v>
      </c>
      <c r="E149" s="263" t="s">
        <v>1</v>
      </c>
      <c r="F149" s="264" t="s">
        <v>141</v>
      </c>
      <c r="G149" s="262"/>
      <c r="H149" s="265">
        <v>276</v>
      </c>
      <c r="I149" s="266"/>
      <c r="J149" s="262"/>
      <c r="K149" s="262"/>
      <c r="L149" s="267"/>
      <c r="M149" s="268"/>
      <c r="N149" s="269"/>
      <c r="O149" s="269"/>
      <c r="P149" s="269"/>
      <c r="Q149" s="269"/>
      <c r="R149" s="269"/>
      <c r="S149" s="269"/>
      <c r="T149" s="270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1" t="s">
        <v>138</v>
      </c>
      <c r="AU149" s="271" t="s">
        <v>85</v>
      </c>
      <c r="AV149" s="15" t="s">
        <v>136</v>
      </c>
      <c r="AW149" s="15" t="s">
        <v>32</v>
      </c>
      <c r="AX149" s="15" t="s">
        <v>83</v>
      </c>
      <c r="AY149" s="271" t="s">
        <v>129</v>
      </c>
    </row>
    <row r="150" s="2" customFormat="1" ht="16.5" customHeight="1">
      <c r="A150" s="38"/>
      <c r="B150" s="39"/>
      <c r="C150" s="226" t="s">
        <v>160</v>
      </c>
      <c r="D150" s="226" t="s">
        <v>131</v>
      </c>
      <c r="E150" s="227" t="s">
        <v>161</v>
      </c>
      <c r="F150" s="228" t="s">
        <v>162</v>
      </c>
      <c r="G150" s="229" t="s">
        <v>134</v>
      </c>
      <c r="H150" s="230">
        <v>2005</v>
      </c>
      <c r="I150" s="231"/>
      <c r="J150" s="232">
        <f>ROUND(I150*H150,2)</f>
        <v>0</v>
      </c>
      <c r="K150" s="228" t="s">
        <v>135</v>
      </c>
      <c r="L150" s="44"/>
      <c r="M150" s="233" t="s">
        <v>1</v>
      </c>
      <c r="N150" s="234" t="s">
        <v>41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0.316</v>
      </c>
      <c r="T150" s="236">
        <f>S150*H150</f>
        <v>633.58000000000004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136</v>
      </c>
      <c r="AT150" s="237" t="s">
        <v>131</v>
      </c>
      <c r="AU150" s="237" t="s">
        <v>85</v>
      </c>
      <c r="AY150" s="17" t="s">
        <v>129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83</v>
      </c>
      <c r="BK150" s="238">
        <f>ROUND(I150*H150,2)</f>
        <v>0</v>
      </c>
      <c r="BL150" s="17" t="s">
        <v>136</v>
      </c>
      <c r="BM150" s="237" t="s">
        <v>163</v>
      </c>
    </row>
    <row r="151" s="13" customFormat="1">
      <c r="A151" s="13"/>
      <c r="B151" s="239"/>
      <c r="C151" s="240"/>
      <c r="D151" s="241" t="s">
        <v>138</v>
      </c>
      <c r="E151" s="242" t="s">
        <v>1</v>
      </c>
      <c r="F151" s="243" t="s">
        <v>164</v>
      </c>
      <c r="G151" s="240"/>
      <c r="H151" s="242" t="s">
        <v>1</v>
      </c>
      <c r="I151" s="244"/>
      <c r="J151" s="240"/>
      <c r="K151" s="240"/>
      <c r="L151" s="245"/>
      <c r="M151" s="246"/>
      <c r="N151" s="247"/>
      <c r="O151" s="247"/>
      <c r="P151" s="247"/>
      <c r="Q151" s="247"/>
      <c r="R151" s="247"/>
      <c r="S151" s="247"/>
      <c r="T151" s="24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9" t="s">
        <v>138</v>
      </c>
      <c r="AU151" s="249" t="s">
        <v>85</v>
      </c>
      <c r="AV151" s="13" t="s">
        <v>83</v>
      </c>
      <c r="AW151" s="13" t="s">
        <v>32</v>
      </c>
      <c r="AX151" s="13" t="s">
        <v>76</v>
      </c>
      <c r="AY151" s="249" t="s">
        <v>129</v>
      </c>
    </row>
    <row r="152" s="14" customFormat="1">
      <c r="A152" s="14"/>
      <c r="B152" s="250"/>
      <c r="C152" s="251"/>
      <c r="D152" s="241" t="s">
        <v>138</v>
      </c>
      <c r="E152" s="252" t="s">
        <v>1</v>
      </c>
      <c r="F152" s="253" t="s">
        <v>152</v>
      </c>
      <c r="G152" s="251"/>
      <c r="H152" s="254">
        <v>2005</v>
      </c>
      <c r="I152" s="255"/>
      <c r="J152" s="251"/>
      <c r="K152" s="251"/>
      <c r="L152" s="256"/>
      <c r="M152" s="257"/>
      <c r="N152" s="258"/>
      <c r="O152" s="258"/>
      <c r="P152" s="258"/>
      <c r="Q152" s="258"/>
      <c r="R152" s="258"/>
      <c r="S152" s="258"/>
      <c r="T152" s="25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0" t="s">
        <v>138</v>
      </c>
      <c r="AU152" s="260" t="s">
        <v>85</v>
      </c>
      <c r="AV152" s="14" t="s">
        <v>85</v>
      </c>
      <c r="AW152" s="14" t="s">
        <v>32</v>
      </c>
      <c r="AX152" s="14" t="s">
        <v>76</v>
      </c>
      <c r="AY152" s="260" t="s">
        <v>129</v>
      </c>
    </row>
    <row r="153" s="15" customFormat="1">
      <c r="A153" s="15"/>
      <c r="B153" s="261"/>
      <c r="C153" s="262"/>
      <c r="D153" s="241" t="s">
        <v>138</v>
      </c>
      <c r="E153" s="263" t="s">
        <v>1</v>
      </c>
      <c r="F153" s="264" t="s">
        <v>141</v>
      </c>
      <c r="G153" s="262"/>
      <c r="H153" s="265">
        <v>2005</v>
      </c>
      <c r="I153" s="266"/>
      <c r="J153" s="262"/>
      <c r="K153" s="262"/>
      <c r="L153" s="267"/>
      <c r="M153" s="268"/>
      <c r="N153" s="269"/>
      <c r="O153" s="269"/>
      <c r="P153" s="269"/>
      <c r="Q153" s="269"/>
      <c r="R153" s="269"/>
      <c r="S153" s="269"/>
      <c r="T153" s="270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71" t="s">
        <v>138</v>
      </c>
      <c r="AU153" s="271" t="s">
        <v>85</v>
      </c>
      <c r="AV153" s="15" t="s">
        <v>136</v>
      </c>
      <c r="AW153" s="15" t="s">
        <v>32</v>
      </c>
      <c r="AX153" s="15" t="s">
        <v>83</v>
      </c>
      <c r="AY153" s="271" t="s">
        <v>129</v>
      </c>
    </row>
    <row r="154" s="2" customFormat="1" ht="16.5" customHeight="1">
      <c r="A154" s="38"/>
      <c r="B154" s="39"/>
      <c r="C154" s="226" t="s">
        <v>165</v>
      </c>
      <c r="D154" s="226" t="s">
        <v>131</v>
      </c>
      <c r="E154" s="227" t="s">
        <v>166</v>
      </c>
      <c r="F154" s="228" t="s">
        <v>167</v>
      </c>
      <c r="G154" s="229" t="s">
        <v>134</v>
      </c>
      <c r="H154" s="230">
        <v>37</v>
      </c>
      <c r="I154" s="231"/>
      <c r="J154" s="232">
        <f>ROUND(I154*H154,2)</f>
        <v>0</v>
      </c>
      <c r="K154" s="228" t="s">
        <v>135</v>
      </c>
      <c r="L154" s="44"/>
      <c r="M154" s="233" t="s">
        <v>1</v>
      </c>
      <c r="N154" s="234" t="s">
        <v>41</v>
      </c>
      <c r="O154" s="91"/>
      <c r="P154" s="235">
        <f>O154*H154</f>
        <v>0</v>
      </c>
      <c r="Q154" s="235">
        <v>0</v>
      </c>
      <c r="R154" s="235">
        <f>Q154*H154</f>
        <v>0</v>
      </c>
      <c r="S154" s="235">
        <v>0.44</v>
      </c>
      <c r="T154" s="236">
        <f>S154*H154</f>
        <v>16.280000000000001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136</v>
      </c>
      <c r="AT154" s="237" t="s">
        <v>131</v>
      </c>
      <c r="AU154" s="237" t="s">
        <v>85</v>
      </c>
      <c r="AY154" s="17" t="s">
        <v>129</v>
      </c>
      <c r="BE154" s="238">
        <f>IF(N154="základní",J154,0)</f>
        <v>0</v>
      </c>
      <c r="BF154" s="238">
        <f>IF(N154="snížená",J154,0)</f>
        <v>0</v>
      </c>
      <c r="BG154" s="238">
        <f>IF(N154="zákl. přenesená",J154,0)</f>
        <v>0</v>
      </c>
      <c r="BH154" s="238">
        <f>IF(N154="sníž. přenesená",J154,0)</f>
        <v>0</v>
      </c>
      <c r="BI154" s="238">
        <f>IF(N154="nulová",J154,0)</f>
        <v>0</v>
      </c>
      <c r="BJ154" s="17" t="s">
        <v>83</v>
      </c>
      <c r="BK154" s="238">
        <f>ROUND(I154*H154,2)</f>
        <v>0</v>
      </c>
      <c r="BL154" s="17" t="s">
        <v>136</v>
      </c>
      <c r="BM154" s="237" t="s">
        <v>168</v>
      </c>
    </row>
    <row r="155" s="13" customFormat="1">
      <c r="A155" s="13"/>
      <c r="B155" s="239"/>
      <c r="C155" s="240"/>
      <c r="D155" s="241" t="s">
        <v>138</v>
      </c>
      <c r="E155" s="242" t="s">
        <v>1</v>
      </c>
      <c r="F155" s="243" t="s">
        <v>169</v>
      </c>
      <c r="G155" s="240"/>
      <c r="H155" s="242" t="s">
        <v>1</v>
      </c>
      <c r="I155" s="244"/>
      <c r="J155" s="240"/>
      <c r="K155" s="240"/>
      <c r="L155" s="245"/>
      <c r="M155" s="246"/>
      <c r="N155" s="247"/>
      <c r="O155" s="247"/>
      <c r="P155" s="247"/>
      <c r="Q155" s="247"/>
      <c r="R155" s="247"/>
      <c r="S155" s="247"/>
      <c r="T155" s="24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9" t="s">
        <v>138</v>
      </c>
      <c r="AU155" s="249" t="s">
        <v>85</v>
      </c>
      <c r="AV155" s="13" t="s">
        <v>83</v>
      </c>
      <c r="AW155" s="13" t="s">
        <v>32</v>
      </c>
      <c r="AX155" s="13" t="s">
        <v>76</v>
      </c>
      <c r="AY155" s="249" t="s">
        <v>129</v>
      </c>
    </row>
    <row r="156" s="14" customFormat="1">
      <c r="A156" s="14"/>
      <c r="B156" s="250"/>
      <c r="C156" s="251"/>
      <c r="D156" s="241" t="s">
        <v>138</v>
      </c>
      <c r="E156" s="252" t="s">
        <v>1</v>
      </c>
      <c r="F156" s="253" t="s">
        <v>170</v>
      </c>
      <c r="G156" s="251"/>
      <c r="H156" s="254">
        <v>37</v>
      </c>
      <c r="I156" s="255"/>
      <c r="J156" s="251"/>
      <c r="K156" s="251"/>
      <c r="L156" s="256"/>
      <c r="M156" s="257"/>
      <c r="N156" s="258"/>
      <c r="O156" s="258"/>
      <c r="P156" s="258"/>
      <c r="Q156" s="258"/>
      <c r="R156" s="258"/>
      <c r="S156" s="258"/>
      <c r="T156" s="25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0" t="s">
        <v>138</v>
      </c>
      <c r="AU156" s="260" t="s">
        <v>85</v>
      </c>
      <c r="AV156" s="14" t="s">
        <v>85</v>
      </c>
      <c r="AW156" s="14" t="s">
        <v>32</v>
      </c>
      <c r="AX156" s="14" t="s">
        <v>76</v>
      </c>
      <c r="AY156" s="260" t="s">
        <v>129</v>
      </c>
    </row>
    <row r="157" s="15" customFormat="1">
      <c r="A157" s="15"/>
      <c r="B157" s="261"/>
      <c r="C157" s="262"/>
      <c r="D157" s="241" t="s">
        <v>138</v>
      </c>
      <c r="E157" s="263" t="s">
        <v>1</v>
      </c>
      <c r="F157" s="264" t="s">
        <v>141</v>
      </c>
      <c r="G157" s="262"/>
      <c r="H157" s="265">
        <v>37</v>
      </c>
      <c r="I157" s="266"/>
      <c r="J157" s="262"/>
      <c r="K157" s="262"/>
      <c r="L157" s="267"/>
      <c r="M157" s="268"/>
      <c r="N157" s="269"/>
      <c r="O157" s="269"/>
      <c r="P157" s="269"/>
      <c r="Q157" s="269"/>
      <c r="R157" s="269"/>
      <c r="S157" s="269"/>
      <c r="T157" s="270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1" t="s">
        <v>138</v>
      </c>
      <c r="AU157" s="271" t="s">
        <v>85</v>
      </c>
      <c r="AV157" s="15" t="s">
        <v>136</v>
      </c>
      <c r="AW157" s="15" t="s">
        <v>32</v>
      </c>
      <c r="AX157" s="15" t="s">
        <v>83</v>
      </c>
      <c r="AY157" s="271" t="s">
        <v>129</v>
      </c>
    </row>
    <row r="158" s="2" customFormat="1" ht="16.5" customHeight="1">
      <c r="A158" s="38"/>
      <c r="B158" s="39"/>
      <c r="C158" s="226" t="s">
        <v>171</v>
      </c>
      <c r="D158" s="226" t="s">
        <v>131</v>
      </c>
      <c r="E158" s="227" t="s">
        <v>172</v>
      </c>
      <c r="F158" s="228" t="s">
        <v>173</v>
      </c>
      <c r="G158" s="229" t="s">
        <v>134</v>
      </c>
      <c r="H158" s="230">
        <v>37</v>
      </c>
      <c r="I158" s="231"/>
      <c r="J158" s="232">
        <f>ROUND(I158*H158,2)</f>
        <v>0</v>
      </c>
      <c r="K158" s="228" t="s">
        <v>135</v>
      </c>
      <c r="L158" s="44"/>
      <c r="M158" s="233" t="s">
        <v>1</v>
      </c>
      <c r="N158" s="234" t="s">
        <v>41</v>
      </c>
      <c r="O158" s="91"/>
      <c r="P158" s="235">
        <f>O158*H158</f>
        <v>0</v>
      </c>
      <c r="Q158" s="235">
        <v>0</v>
      </c>
      <c r="R158" s="235">
        <f>Q158*H158</f>
        <v>0</v>
      </c>
      <c r="S158" s="235">
        <v>0.23999999999999999</v>
      </c>
      <c r="T158" s="236">
        <f>S158*H158</f>
        <v>8.879999999999999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136</v>
      </c>
      <c r="AT158" s="237" t="s">
        <v>131</v>
      </c>
      <c r="AU158" s="237" t="s">
        <v>85</v>
      </c>
      <c r="AY158" s="17" t="s">
        <v>129</v>
      </c>
      <c r="BE158" s="238">
        <f>IF(N158="základní",J158,0)</f>
        <v>0</v>
      </c>
      <c r="BF158" s="238">
        <f>IF(N158="snížená",J158,0)</f>
        <v>0</v>
      </c>
      <c r="BG158" s="238">
        <f>IF(N158="zákl. přenesená",J158,0)</f>
        <v>0</v>
      </c>
      <c r="BH158" s="238">
        <f>IF(N158="sníž. přenesená",J158,0)</f>
        <v>0</v>
      </c>
      <c r="BI158" s="238">
        <f>IF(N158="nulová",J158,0)</f>
        <v>0</v>
      </c>
      <c r="BJ158" s="17" t="s">
        <v>83</v>
      </c>
      <c r="BK158" s="238">
        <f>ROUND(I158*H158,2)</f>
        <v>0</v>
      </c>
      <c r="BL158" s="17" t="s">
        <v>136</v>
      </c>
      <c r="BM158" s="237" t="s">
        <v>174</v>
      </c>
    </row>
    <row r="159" s="13" customFormat="1">
      <c r="A159" s="13"/>
      <c r="B159" s="239"/>
      <c r="C159" s="240"/>
      <c r="D159" s="241" t="s">
        <v>138</v>
      </c>
      <c r="E159" s="242" t="s">
        <v>1</v>
      </c>
      <c r="F159" s="243" t="s">
        <v>175</v>
      </c>
      <c r="G159" s="240"/>
      <c r="H159" s="242" t="s">
        <v>1</v>
      </c>
      <c r="I159" s="244"/>
      <c r="J159" s="240"/>
      <c r="K159" s="240"/>
      <c r="L159" s="245"/>
      <c r="M159" s="246"/>
      <c r="N159" s="247"/>
      <c r="O159" s="247"/>
      <c r="P159" s="247"/>
      <c r="Q159" s="247"/>
      <c r="R159" s="247"/>
      <c r="S159" s="247"/>
      <c r="T159" s="24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9" t="s">
        <v>138</v>
      </c>
      <c r="AU159" s="249" t="s">
        <v>85</v>
      </c>
      <c r="AV159" s="13" t="s">
        <v>83</v>
      </c>
      <c r="AW159" s="13" t="s">
        <v>32</v>
      </c>
      <c r="AX159" s="13" t="s">
        <v>76</v>
      </c>
      <c r="AY159" s="249" t="s">
        <v>129</v>
      </c>
    </row>
    <row r="160" s="14" customFormat="1">
      <c r="A160" s="14"/>
      <c r="B160" s="250"/>
      <c r="C160" s="251"/>
      <c r="D160" s="241" t="s">
        <v>138</v>
      </c>
      <c r="E160" s="252" t="s">
        <v>1</v>
      </c>
      <c r="F160" s="253" t="s">
        <v>170</v>
      </c>
      <c r="G160" s="251"/>
      <c r="H160" s="254">
        <v>37</v>
      </c>
      <c r="I160" s="255"/>
      <c r="J160" s="251"/>
      <c r="K160" s="251"/>
      <c r="L160" s="256"/>
      <c r="M160" s="257"/>
      <c r="N160" s="258"/>
      <c r="O160" s="258"/>
      <c r="P160" s="258"/>
      <c r="Q160" s="258"/>
      <c r="R160" s="258"/>
      <c r="S160" s="258"/>
      <c r="T160" s="25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0" t="s">
        <v>138</v>
      </c>
      <c r="AU160" s="260" t="s">
        <v>85</v>
      </c>
      <c r="AV160" s="14" t="s">
        <v>85</v>
      </c>
      <c r="AW160" s="14" t="s">
        <v>32</v>
      </c>
      <c r="AX160" s="14" t="s">
        <v>76</v>
      </c>
      <c r="AY160" s="260" t="s">
        <v>129</v>
      </c>
    </row>
    <row r="161" s="15" customFormat="1">
      <c r="A161" s="15"/>
      <c r="B161" s="261"/>
      <c r="C161" s="262"/>
      <c r="D161" s="241" t="s">
        <v>138</v>
      </c>
      <c r="E161" s="263" t="s">
        <v>1</v>
      </c>
      <c r="F161" s="264" t="s">
        <v>141</v>
      </c>
      <c r="G161" s="262"/>
      <c r="H161" s="265">
        <v>37</v>
      </c>
      <c r="I161" s="266"/>
      <c r="J161" s="262"/>
      <c r="K161" s="262"/>
      <c r="L161" s="267"/>
      <c r="M161" s="268"/>
      <c r="N161" s="269"/>
      <c r="O161" s="269"/>
      <c r="P161" s="269"/>
      <c r="Q161" s="269"/>
      <c r="R161" s="269"/>
      <c r="S161" s="269"/>
      <c r="T161" s="270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1" t="s">
        <v>138</v>
      </c>
      <c r="AU161" s="271" t="s">
        <v>85</v>
      </c>
      <c r="AV161" s="15" t="s">
        <v>136</v>
      </c>
      <c r="AW161" s="15" t="s">
        <v>32</v>
      </c>
      <c r="AX161" s="15" t="s">
        <v>83</v>
      </c>
      <c r="AY161" s="271" t="s">
        <v>129</v>
      </c>
    </row>
    <row r="162" s="2" customFormat="1" ht="16.5" customHeight="1">
      <c r="A162" s="38"/>
      <c r="B162" s="39"/>
      <c r="C162" s="226" t="s">
        <v>176</v>
      </c>
      <c r="D162" s="226" t="s">
        <v>131</v>
      </c>
      <c r="E162" s="227" t="s">
        <v>177</v>
      </c>
      <c r="F162" s="228" t="s">
        <v>178</v>
      </c>
      <c r="G162" s="229" t="s">
        <v>134</v>
      </c>
      <c r="H162" s="230">
        <v>37</v>
      </c>
      <c r="I162" s="231"/>
      <c r="J162" s="232">
        <f>ROUND(I162*H162,2)</f>
        <v>0</v>
      </c>
      <c r="K162" s="228" t="s">
        <v>135</v>
      </c>
      <c r="L162" s="44"/>
      <c r="M162" s="233" t="s">
        <v>1</v>
      </c>
      <c r="N162" s="234" t="s">
        <v>41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0.098000000000000004</v>
      </c>
      <c r="T162" s="236">
        <f>S162*H162</f>
        <v>3.6260000000000003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136</v>
      </c>
      <c r="AT162" s="237" t="s">
        <v>131</v>
      </c>
      <c r="AU162" s="237" t="s">
        <v>85</v>
      </c>
      <c r="AY162" s="17" t="s">
        <v>129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83</v>
      </c>
      <c r="BK162" s="238">
        <f>ROUND(I162*H162,2)</f>
        <v>0</v>
      </c>
      <c r="BL162" s="17" t="s">
        <v>136</v>
      </c>
      <c r="BM162" s="237" t="s">
        <v>179</v>
      </c>
    </row>
    <row r="163" s="13" customFormat="1">
      <c r="A163" s="13"/>
      <c r="B163" s="239"/>
      <c r="C163" s="240"/>
      <c r="D163" s="241" t="s">
        <v>138</v>
      </c>
      <c r="E163" s="242" t="s">
        <v>1</v>
      </c>
      <c r="F163" s="243" t="s">
        <v>169</v>
      </c>
      <c r="G163" s="240"/>
      <c r="H163" s="242" t="s">
        <v>1</v>
      </c>
      <c r="I163" s="244"/>
      <c r="J163" s="240"/>
      <c r="K163" s="240"/>
      <c r="L163" s="245"/>
      <c r="M163" s="246"/>
      <c r="N163" s="247"/>
      <c r="O163" s="247"/>
      <c r="P163" s="247"/>
      <c r="Q163" s="247"/>
      <c r="R163" s="247"/>
      <c r="S163" s="247"/>
      <c r="T163" s="24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9" t="s">
        <v>138</v>
      </c>
      <c r="AU163" s="249" t="s">
        <v>85</v>
      </c>
      <c r="AV163" s="13" t="s">
        <v>83</v>
      </c>
      <c r="AW163" s="13" t="s">
        <v>32</v>
      </c>
      <c r="AX163" s="13" t="s">
        <v>76</v>
      </c>
      <c r="AY163" s="249" t="s">
        <v>129</v>
      </c>
    </row>
    <row r="164" s="14" customFormat="1">
      <c r="A164" s="14"/>
      <c r="B164" s="250"/>
      <c r="C164" s="251"/>
      <c r="D164" s="241" t="s">
        <v>138</v>
      </c>
      <c r="E164" s="252" t="s">
        <v>1</v>
      </c>
      <c r="F164" s="253" t="s">
        <v>170</v>
      </c>
      <c r="G164" s="251"/>
      <c r="H164" s="254">
        <v>37</v>
      </c>
      <c r="I164" s="255"/>
      <c r="J164" s="251"/>
      <c r="K164" s="251"/>
      <c r="L164" s="256"/>
      <c r="M164" s="257"/>
      <c r="N164" s="258"/>
      <c r="O164" s="258"/>
      <c r="P164" s="258"/>
      <c r="Q164" s="258"/>
      <c r="R164" s="258"/>
      <c r="S164" s="258"/>
      <c r="T164" s="25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0" t="s">
        <v>138</v>
      </c>
      <c r="AU164" s="260" t="s">
        <v>85</v>
      </c>
      <c r="AV164" s="14" t="s">
        <v>85</v>
      </c>
      <c r="AW164" s="14" t="s">
        <v>32</v>
      </c>
      <c r="AX164" s="14" t="s">
        <v>76</v>
      </c>
      <c r="AY164" s="260" t="s">
        <v>129</v>
      </c>
    </row>
    <row r="165" s="15" customFormat="1">
      <c r="A165" s="15"/>
      <c r="B165" s="261"/>
      <c r="C165" s="262"/>
      <c r="D165" s="241" t="s">
        <v>138</v>
      </c>
      <c r="E165" s="263" t="s">
        <v>1</v>
      </c>
      <c r="F165" s="264" t="s">
        <v>141</v>
      </c>
      <c r="G165" s="262"/>
      <c r="H165" s="265">
        <v>37</v>
      </c>
      <c r="I165" s="266"/>
      <c r="J165" s="262"/>
      <c r="K165" s="262"/>
      <c r="L165" s="267"/>
      <c r="M165" s="268"/>
      <c r="N165" s="269"/>
      <c r="O165" s="269"/>
      <c r="P165" s="269"/>
      <c r="Q165" s="269"/>
      <c r="R165" s="269"/>
      <c r="S165" s="269"/>
      <c r="T165" s="270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1" t="s">
        <v>138</v>
      </c>
      <c r="AU165" s="271" t="s">
        <v>85</v>
      </c>
      <c r="AV165" s="15" t="s">
        <v>136</v>
      </c>
      <c r="AW165" s="15" t="s">
        <v>32</v>
      </c>
      <c r="AX165" s="15" t="s">
        <v>83</v>
      </c>
      <c r="AY165" s="271" t="s">
        <v>129</v>
      </c>
    </row>
    <row r="166" s="2" customFormat="1" ht="16.5" customHeight="1">
      <c r="A166" s="38"/>
      <c r="B166" s="39"/>
      <c r="C166" s="226" t="s">
        <v>180</v>
      </c>
      <c r="D166" s="226" t="s">
        <v>131</v>
      </c>
      <c r="E166" s="227" t="s">
        <v>181</v>
      </c>
      <c r="F166" s="228" t="s">
        <v>182</v>
      </c>
      <c r="G166" s="229" t="s">
        <v>134</v>
      </c>
      <c r="H166" s="230">
        <v>32</v>
      </c>
      <c r="I166" s="231"/>
      <c r="J166" s="232">
        <f>ROUND(I166*H166,2)</f>
        <v>0</v>
      </c>
      <c r="K166" s="228" t="s">
        <v>135</v>
      </c>
      <c r="L166" s="44"/>
      <c r="M166" s="233" t="s">
        <v>1</v>
      </c>
      <c r="N166" s="234" t="s">
        <v>41</v>
      </c>
      <c r="O166" s="91"/>
      <c r="P166" s="235">
        <f>O166*H166</f>
        <v>0</v>
      </c>
      <c r="Q166" s="235">
        <v>3.0000000000000001E-05</v>
      </c>
      <c r="R166" s="235">
        <f>Q166*H166</f>
        <v>0.00096000000000000002</v>
      </c>
      <c r="S166" s="235">
        <v>0.091999999999999998</v>
      </c>
      <c r="T166" s="236">
        <f>S166*H166</f>
        <v>2.944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136</v>
      </c>
      <c r="AT166" s="237" t="s">
        <v>131</v>
      </c>
      <c r="AU166" s="237" t="s">
        <v>85</v>
      </c>
      <c r="AY166" s="17" t="s">
        <v>129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83</v>
      </c>
      <c r="BK166" s="238">
        <f>ROUND(I166*H166,2)</f>
        <v>0</v>
      </c>
      <c r="BL166" s="17" t="s">
        <v>136</v>
      </c>
      <c r="BM166" s="237" t="s">
        <v>183</v>
      </c>
    </row>
    <row r="167" s="13" customFormat="1">
      <c r="A167" s="13"/>
      <c r="B167" s="239"/>
      <c r="C167" s="240"/>
      <c r="D167" s="241" t="s">
        <v>138</v>
      </c>
      <c r="E167" s="242" t="s">
        <v>1</v>
      </c>
      <c r="F167" s="243" t="s">
        <v>184</v>
      </c>
      <c r="G167" s="240"/>
      <c r="H167" s="242" t="s">
        <v>1</v>
      </c>
      <c r="I167" s="244"/>
      <c r="J167" s="240"/>
      <c r="K167" s="240"/>
      <c r="L167" s="245"/>
      <c r="M167" s="246"/>
      <c r="N167" s="247"/>
      <c r="O167" s="247"/>
      <c r="P167" s="247"/>
      <c r="Q167" s="247"/>
      <c r="R167" s="247"/>
      <c r="S167" s="247"/>
      <c r="T167" s="24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9" t="s">
        <v>138</v>
      </c>
      <c r="AU167" s="249" t="s">
        <v>85</v>
      </c>
      <c r="AV167" s="13" t="s">
        <v>83</v>
      </c>
      <c r="AW167" s="13" t="s">
        <v>32</v>
      </c>
      <c r="AX167" s="13" t="s">
        <v>76</v>
      </c>
      <c r="AY167" s="249" t="s">
        <v>129</v>
      </c>
    </row>
    <row r="168" s="14" customFormat="1">
      <c r="A168" s="14"/>
      <c r="B168" s="250"/>
      <c r="C168" s="251"/>
      <c r="D168" s="241" t="s">
        <v>138</v>
      </c>
      <c r="E168" s="252" t="s">
        <v>1</v>
      </c>
      <c r="F168" s="253" t="s">
        <v>185</v>
      </c>
      <c r="G168" s="251"/>
      <c r="H168" s="254">
        <v>32</v>
      </c>
      <c r="I168" s="255"/>
      <c r="J168" s="251"/>
      <c r="K168" s="251"/>
      <c r="L168" s="256"/>
      <c r="M168" s="257"/>
      <c r="N168" s="258"/>
      <c r="O168" s="258"/>
      <c r="P168" s="258"/>
      <c r="Q168" s="258"/>
      <c r="R168" s="258"/>
      <c r="S168" s="258"/>
      <c r="T168" s="25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0" t="s">
        <v>138</v>
      </c>
      <c r="AU168" s="260" t="s">
        <v>85</v>
      </c>
      <c r="AV168" s="14" t="s">
        <v>85</v>
      </c>
      <c r="AW168" s="14" t="s">
        <v>32</v>
      </c>
      <c r="AX168" s="14" t="s">
        <v>76</v>
      </c>
      <c r="AY168" s="260" t="s">
        <v>129</v>
      </c>
    </row>
    <row r="169" s="15" customFormat="1">
      <c r="A169" s="15"/>
      <c r="B169" s="261"/>
      <c r="C169" s="262"/>
      <c r="D169" s="241" t="s">
        <v>138</v>
      </c>
      <c r="E169" s="263" t="s">
        <v>1</v>
      </c>
      <c r="F169" s="264" t="s">
        <v>141</v>
      </c>
      <c r="G169" s="262"/>
      <c r="H169" s="265">
        <v>32</v>
      </c>
      <c r="I169" s="266"/>
      <c r="J169" s="262"/>
      <c r="K169" s="262"/>
      <c r="L169" s="267"/>
      <c r="M169" s="268"/>
      <c r="N169" s="269"/>
      <c r="O169" s="269"/>
      <c r="P169" s="269"/>
      <c r="Q169" s="269"/>
      <c r="R169" s="269"/>
      <c r="S169" s="269"/>
      <c r="T169" s="270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1" t="s">
        <v>138</v>
      </c>
      <c r="AU169" s="271" t="s">
        <v>85</v>
      </c>
      <c r="AV169" s="15" t="s">
        <v>136</v>
      </c>
      <c r="AW169" s="15" t="s">
        <v>32</v>
      </c>
      <c r="AX169" s="15" t="s">
        <v>83</v>
      </c>
      <c r="AY169" s="271" t="s">
        <v>129</v>
      </c>
    </row>
    <row r="170" s="2" customFormat="1" ht="16.5" customHeight="1">
      <c r="A170" s="38"/>
      <c r="B170" s="39"/>
      <c r="C170" s="226" t="s">
        <v>186</v>
      </c>
      <c r="D170" s="226" t="s">
        <v>131</v>
      </c>
      <c r="E170" s="227" t="s">
        <v>187</v>
      </c>
      <c r="F170" s="228" t="s">
        <v>188</v>
      </c>
      <c r="G170" s="229" t="s">
        <v>189</v>
      </c>
      <c r="H170" s="230">
        <v>436</v>
      </c>
      <c r="I170" s="231"/>
      <c r="J170" s="232">
        <f>ROUND(I170*H170,2)</f>
        <v>0</v>
      </c>
      <c r="K170" s="228" t="s">
        <v>135</v>
      </c>
      <c r="L170" s="44"/>
      <c r="M170" s="233" t="s">
        <v>1</v>
      </c>
      <c r="N170" s="234" t="s">
        <v>41</v>
      </c>
      <c r="O170" s="91"/>
      <c r="P170" s="235">
        <f>O170*H170</f>
        <v>0</v>
      </c>
      <c r="Q170" s="235">
        <v>0</v>
      </c>
      <c r="R170" s="235">
        <f>Q170*H170</f>
        <v>0</v>
      </c>
      <c r="S170" s="235">
        <v>0.20499999999999999</v>
      </c>
      <c r="T170" s="236">
        <f>S170*H170</f>
        <v>89.379999999999995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136</v>
      </c>
      <c r="AT170" s="237" t="s">
        <v>131</v>
      </c>
      <c r="AU170" s="237" t="s">
        <v>85</v>
      </c>
      <c r="AY170" s="17" t="s">
        <v>129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83</v>
      </c>
      <c r="BK170" s="238">
        <f>ROUND(I170*H170,2)</f>
        <v>0</v>
      </c>
      <c r="BL170" s="17" t="s">
        <v>136</v>
      </c>
      <c r="BM170" s="237" t="s">
        <v>190</v>
      </c>
    </row>
    <row r="171" s="13" customFormat="1">
      <c r="A171" s="13"/>
      <c r="B171" s="239"/>
      <c r="C171" s="240"/>
      <c r="D171" s="241" t="s">
        <v>138</v>
      </c>
      <c r="E171" s="242" t="s">
        <v>1</v>
      </c>
      <c r="F171" s="243" t="s">
        <v>191</v>
      </c>
      <c r="G171" s="240"/>
      <c r="H171" s="242" t="s">
        <v>1</v>
      </c>
      <c r="I171" s="244"/>
      <c r="J171" s="240"/>
      <c r="K171" s="240"/>
      <c r="L171" s="245"/>
      <c r="M171" s="246"/>
      <c r="N171" s="247"/>
      <c r="O171" s="247"/>
      <c r="P171" s="247"/>
      <c r="Q171" s="247"/>
      <c r="R171" s="247"/>
      <c r="S171" s="247"/>
      <c r="T171" s="24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9" t="s">
        <v>138</v>
      </c>
      <c r="AU171" s="249" t="s">
        <v>85</v>
      </c>
      <c r="AV171" s="13" t="s">
        <v>83</v>
      </c>
      <c r="AW171" s="13" t="s">
        <v>32</v>
      </c>
      <c r="AX171" s="13" t="s">
        <v>76</v>
      </c>
      <c r="AY171" s="249" t="s">
        <v>129</v>
      </c>
    </row>
    <row r="172" s="14" customFormat="1">
      <c r="A172" s="14"/>
      <c r="B172" s="250"/>
      <c r="C172" s="251"/>
      <c r="D172" s="241" t="s">
        <v>138</v>
      </c>
      <c r="E172" s="252" t="s">
        <v>1</v>
      </c>
      <c r="F172" s="253" t="s">
        <v>192</v>
      </c>
      <c r="G172" s="251"/>
      <c r="H172" s="254">
        <v>436</v>
      </c>
      <c r="I172" s="255"/>
      <c r="J172" s="251"/>
      <c r="K172" s="251"/>
      <c r="L172" s="256"/>
      <c r="M172" s="257"/>
      <c r="N172" s="258"/>
      <c r="O172" s="258"/>
      <c r="P172" s="258"/>
      <c r="Q172" s="258"/>
      <c r="R172" s="258"/>
      <c r="S172" s="258"/>
      <c r="T172" s="25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0" t="s">
        <v>138</v>
      </c>
      <c r="AU172" s="260" t="s">
        <v>85</v>
      </c>
      <c r="AV172" s="14" t="s">
        <v>85</v>
      </c>
      <c r="AW172" s="14" t="s">
        <v>32</v>
      </c>
      <c r="AX172" s="14" t="s">
        <v>76</v>
      </c>
      <c r="AY172" s="260" t="s">
        <v>129</v>
      </c>
    </row>
    <row r="173" s="15" customFormat="1">
      <c r="A173" s="15"/>
      <c r="B173" s="261"/>
      <c r="C173" s="262"/>
      <c r="D173" s="241" t="s">
        <v>138</v>
      </c>
      <c r="E173" s="263" t="s">
        <v>1</v>
      </c>
      <c r="F173" s="264" t="s">
        <v>141</v>
      </c>
      <c r="G173" s="262"/>
      <c r="H173" s="265">
        <v>436</v>
      </c>
      <c r="I173" s="266"/>
      <c r="J173" s="262"/>
      <c r="K173" s="262"/>
      <c r="L173" s="267"/>
      <c r="M173" s="268"/>
      <c r="N173" s="269"/>
      <c r="O173" s="269"/>
      <c r="P173" s="269"/>
      <c r="Q173" s="269"/>
      <c r="R173" s="269"/>
      <c r="S173" s="269"/>
      <c r="T173" s="270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71" t="s">
        <v>138</v>
      </c>
      <c r="AU173" s="271" t="s">
        <v>85</v>
      </c>
      <c r="AV173" s="15" t="s">
        <v>136</v>
      </c>
      <c r="AW173" s="15" t="s">
        <v>32</v>
      </c>
      <c r="AX173" s="15" t="s">
        <v>83</v>
      </c>
      <c r="AY173" s="271" t="s">
        <v>129</v>
      </c>
    </row>
    <row r="174" s="2" customFormat="1" ht="16.5" customHeight="1">
      <c r="A174" s="38"/>
      <c r="B174" s="39"/>
      <c r="C174" s="226" t="s">
        <v>8</v>
      </c>
      <c r="D174" s="226" t="s">
        <v>131</v>
      </c>
      <c r="E174" s="227" t="s">
        <v>193</v>
      </c>
      <c r="F174" s="228" t="s">
        <v>194</v>
      </c>
      <c r="G174" s="229" t="s">
        <v>189</v>
      </c>
      <c r="H174" s="230">
        <v>5</v>
      </c>
      <c r="I174" s="231"/>
      <c r="J174" s="232">
        <f>ROUND(I174*H174,2)</f>
        <v>0</v>
      </c>
      <c r="K174" s="228" t="s">
        <v>135</v>
      </c>
      <c r="L174" s="44"/>
      <c r="M174" s="233" t="s">
        <v>1</v>
      </c>
      <c r="N174" s="234" t="s">
        <v>41</v>
      </c>
      <c r="O174" s="91"/>
      <c r="P174" s="235">
        <f>O174*H174</f>
        <v>0</v>
      </c>
      <c r="Q174" s="235">
        <v>0</v>
      </c>
      <c r="R174" s="235">
        <f>Q174*H174</f>
        <v>0</v>
      </c>
      <c r="S174" s="235">
        <v>0.040000000000000001</v>
      </c>
      <c r="T174" s="236">
        <f>S174*H174</f>
        <v>0.20000000000000001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136</v>
      </c>
      <c r="AT174" s="237" t="s">
        <v>131</v>
      </c>
      <c r="AU174" s="237" t="s">
        <v>85</v>
      </c>
      <c r="AY174" s="17" t="s">
        <v>129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83</v>
      </c>
      <c r="BK174" s="238">
        <f>ROUND(I174*H174,2)</f>
        <v>0</v>
      </c>
      <c r="BL174" s="17" t="s">
        <v>136</v>
      </c>
      <c r="BM174" s="237" t="s">
        <v>195</v>
      </c>
    </row>
    <row r="175" s="13" customFormat="1">
      <c r="A175" s="13"/>
      <c r="B175" s="239"/>
      <c r="C175" s="240"/>
      <c r="D175" s="241" t="s">
        <v>138</v>
      </c>
      <c r="E175" s="242" t="s">
        <v>1</v>
      </c>
      <c r="F175" s="243" t="s">
        <v>196</v>
      </c>
      <c r="G175" s="240"/>
      <c r="H175" s="242" t="s">
        <v>1</v>
      </c>
      <c r="I175" s="244"/>
      <c r="J175" s="240"/>
      <c r="K175" s="240"/>
      <c r="L175" s="245"/>
      <c r="M175" s="246"/>
      <c r="N175" s="247"/>
      <c r="O175" s="247"/>
      <c r="P175" s="247"/>
      <c r="Q175" s="247"/>
      <c r="R175" s="247"/>
      <c r="S175" s="247"/>
      <c r="T175" s="24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9" t="s">
        <v>138</v>
      </c>
      <c r="AU175" s="249" t="s">
        <v>85</v>
      </c>
      <c r="AV175" s="13" t="s">
        <v>83</v>
      </c>
      <c r="AW175" s="13" t="s">
        <v>32</v>
      </c>
      <c r="AX175" s="13" t="s">
        <v>76</v>
      </c>
      <c r="AY175" s="249" t="s">
        <v>129</v>
      </c>
    </row>
    <row r="176" s="14" customFormat="1">
      <c r="A176" s="14"/>
      <c r="B176" s="250"/>
      <c r="C176" s="251"/>
      <c r="D176" s="241" t="s">
        <v>138</v>
      </c>
      <c r="E176" s="252" t="s">
        <v>1</v>
      </c>
      <c r="F176" s="253" t="s">
        <v>156</v>
      </c>
      <c r="G176" s="251"/>
      <c r="H176" s="254">
        <v>5</v>
      </c>
      <c r="I176" s="255"/>
      <c r="J176" s="251"/>
      <c r="K176" s="251"/>
      <c r="L176" s="256"/>
      <c r="M176" s="257"/>
      <c r="N176" s="258"/>
      <c r="O176" s="258"/>
      <c r="P176" s="258"/>
      <c r="Q176" s="258"/>
      <c r="R176" s="258"/>
      <c r="S176" s="258"/>
      <c r="T176" s="25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0" t="s">
        <v>138</v>
      </c>
      <c r="AU176" s="260" t="s">
        <v>85</v>
      </c>
      <c r="AV176" s="14" t="s">
        <v>85</v>
      </c>
      <c r="AW176" s="14" t="s">
        <v>32</v>
      </c>
      <c r="AX176" s="14" t="s">
        <v>76</v>
      </c>
      <c r="AY176" s="260" t="s">
        <v>129</v>
      </c>
    </row>
    <row r="177" s="15" customFormat="1">
      <c r="A177" s="15"/>
      <c r="B177" s="261"/>
      <c r="C177" s="262"/>
      <c r="D177" s="241" t="s">
        <v>138</v>
      </c>
      <c r="E177" s="263" t="s">
        <v>1</v>
      </c>
      <c r="F177" s="264" t="s">
        <v>141</v>
      </c>
      <c r="G177" s="262"/>
      <c r="H177" s="265">
        <v>5</v>
      </c>
      <c r="I177" s="266"/>
      <c r="J177" s="262"/>
      <c r="K177" s="262"/>
      <c r="L177" s="267"/>
      <c r="M177" s="268"/>
      <c r="N177" s="269"/>
      <c r="O177" s="269"/>
      <c r="P177" s="269"/>
      <c r="Q177" s="269"/>
      <c r="R177" s="269"/>
      <c r="S177" s="269"/>
      <c r="T177" s="270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1" t="s">
        <v>138</v>
      </c>
      <c r="AU177" s="271" t="s">
        <v>85</v>
      </c>
      <c r="AV177" s="15" t="s">
        <v>136</v>
      </c>
      <c r="AW177" s="15" t="s">
        <v>32</v>
      </c>
      <c r="AX177" s="15" t="s">
        <v>83</v>
      </c>
      <c r="AY177" s="271" t="s">
        <v>129</v>
      </c>
    </row>
    <row r="178" s="2" customFormat="1" ht="16.5" customHeight="1">
      <c r="A178" s="38"/>
      <c r="B178" s="39"/>
      <c r="C178" s="226" t="s">
        <v>197</v>
      </c>
      <c r="D178" s="226" t="s">
        <v>131</v>
      </c>
      <c r="E178" s="227" t="s">
        <v>198</v>
      </c>
      <c r="F178" s="228" t="s">
        <v>199</v>
      </c>
      <c r="G178" s="229" t="s">
        <v>134</v>
      </c>
      <c r="H178" s="230">
        <v>342</v>
      </c>
      <c r="I178" s="231"/>
      <c r="J178" s="232">
        <f>ROUND(I178*H178,2)</f>
        <v>0</v>
      </c>
      <c r="K178" s="228" t="s">
        <v>135</v>
      </c>
      <c r="L178" s="44"/>
      <c r="M178" s="233" t="s">
        <v>1</v>
      </c>
      <c r="N178" s="234" t="s">
        <v>41</v>
      </c>
      <c r="O178" s="91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136</v>
      </c>
      <c r="AT178" s="237" t="s">
        <v>131</v>
      </c>
      <c r="AU178" s="237" t="s">
        <v>85</v>
      </c>
      <c r="AY178" s="17" t="s">
        <v>129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83</v>
      </c>
      <c r="BK178" s="238">
        <f>ROUND(I178*H178,2)</f>
        <v>0</v>
      </c>
      <c r="BL178" s="17" t="s">
        <v>136</v>
      </c>
      <c r="BM178" s="237" t="s">
        <v>200</v>
      </c>
    </row>
    <row r="179" s="13" customFormat="1">
      <c r="A179" s="13"/>
      <c r="B179" s="239"/>
      <c r="C179" s="240"/>
      <c r="D179" s="241" t="s">
        <v>138</v>
      </c>
      <c r="E179" s="242" t="s">
        <v>1</v>
      </c>
      <c r="F179" s="243" t="s">
        <v>201</v>
      </c>
      <c r="G179" s="240"/>
      <c r="H179" s="242" t="s">
        <v>1</v>
      </c>
      <c r="I179" s="244"/>
      <c r="J179" s="240"/>
      <c r="K179" s="240"/>
      <c r="L179" s="245"/>
      <c r="M179" s="246"/>
      <c r="N179" s="247"/>
      <c r="O179" s="247"/>
      <c r="P179" s="247"/>
      <c r="Q179" s="247"/>
      <c r="R179" s="247"/>
      <c r="S179" s="247"/>
      <c r="T179" s="24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9" t="s">
        <v>138</v>
      </c>
      <c r="AU179" s="249" t="s">
        <v>85</v>
      </c>
      <c r="AV179" s="13" t="s">
        <v>83</v>
      </c>
      <c r="AW179" s="13" t="s">
        <v>32</v>
      </c>
      <c r="AX179" s="13" t="s">
        <v>76</v>
      </c>
      <c r="AY179" s="249" t="s">
        <v>129</v>
      </c>
    </row>
    <row r="180" s="14" customFormat="1">
      <c r="A180" s="14"/>
      <c r="B180" s="250"/>
      <c r="C180" s="251"/>
      <c r="D180" s="241" t="s">
        <v>138</v>
      </c>
      <c r="E180" s="252" t="s">
        <v>1</v>
      </c>
      <c r="F180" s="253" t="s">
        <v>202</v>
      </c>
      <c r="G180" s="251"/>
      <c r="H180" s="254">
        <v>342</v>
      </c>
      <c r="I180" s="255"/>
      <c r="J180" s="251"/>
      <c r="K180" s="251"/>
      <c r="L180" s="256"/>
      <c r="M180" s="257"/>
      <c r="N180" s="258"/>
      <c r="O180" s="258"/>
      <c r="P180" s="258"/>
      <c r="Q180" s="258"/>
      <c r="R180" s="258"/>
      <c r="S180" s="258"/>
      <c r="T180" s="25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0" t="s">
        <v>138</v>
      </c>
      <c r="AU180" s="260" t="s">
        <v>85</v>
      </c>
      <c r="AV180" s="14" t="s">
        <v>85</v>
      </c>
      <c r="AW180" s="14" t="s">
        <v>32</v>
      </c>
      <c r="AX180" s="14" t="s">
        <v>76</v>
      </c>
      <c r="AY180" s="260" t="s">
        <v>129</v>
      </c>
    </row>
    <row r="181" s="15" customFormat="1">
      <c r="A181" s="15"/>
      <c r="B181" s="261"/>
      <c r="C181" s="262"/>
      <c r="D181" s="241" t="s">
        <v>138</v>
      </c>
      <c r="E181" s="263" t="s">
        <v>1</v>
      </c>
      <c r="F181" s="264" t="s">
        <v>141</v>
      </c>
      <c r="G181" s="262"/>
      <c r="H181" s="265">
        <v>342</v>
      </c>
      <c r="I181" s="266"/>
      <c r="J181" s="262"/>
      <c r="K181" s="262"/>
      <c r="L181" s="267"/>
      <c r="M181" s="268"/>
      <c r="N181" s="269"/>
      <c r="O181" s="269"/>
      <c r="P181" s="269"/>
      <c r="Q181" s="269"/>
      <c r="R181" s="269"/>
      <c r="S181" s="269"/>
      <c r="T181" s="270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1" t="s">
        <v>138</v>
      </c>
      <c r="AU181" s="271" t="s">
        <v>85</v>
      </c>
      <c r="AV181" s="15" t="s">
        <v>136</v>
      </c>
      <c r="AW181" s="15" t="s">
        <v>32</v>
      </c>
      <c r="AX181" s="15" t="s">
        <v>83</v>
      </c>
      <c r="AY181" s="271" t="s">
        <v>129</v>
      </c>
    </row>
    <row r="182" s="2" customFormat="1" ht="21.75" customHeight="1">
      <c r="A182" s="38"/>
      <c r="B182" s="39"/>
      <c r="C182" s="226" t="s">
        <v>203</v>
      </c>
      <c r="D182" s="226" t="s">
        <v>131</v>
      </c>
      <c r="E182" s="227" t="s">
        <v>204</v>
      </c>
      <c r="F182" s="228" t="s">
        <v>205</v>
      </c>
      <c r="G182" s="229" t="s">
        <v>206</v>
      </c>
      <c r="H182" s="230">
        <v>71.680000000000007</v>
      </c>
      <c r="I182" s="231"/>
      <c r="J182" s="232">
        <f>ROUND(I182*H182,2)</f>
        <v>0</v>
      </c>
      <c r="K182" s="228" t="s">
        <v>135</v>
      </c>
      <c r="L182" s="44"/>
      <c r="M182" s="233" t="s">
        <v>1</v>
      </c>
      <c r="N182" s="234" t="s">
        <v>41</v>
      </c>
      <c r="O182" s="91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136</v>
      </c>
      <c r="AT182" s="237" t="s">
        <v>131</v>
      </c>
      <c r="AU182" s="237" t="s">
        <v>85</v>
      </c>
      <c r="AY182" s="17" t="s">
        <v>129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83</v>
      </c>
      <c r="BK182" s="238">
        <f>ROUND(I182*H182,2)</f>
        <v>0</v>
      </c>
      <c r="BL182" s="17" t="s">
        <v>136</v>
      </c>
      <c r="BM182" s="237" t="s">
        <v>207</v>
      </c>
    </row>
    <row r="183" s="13" customFormat="1">
      <c r="A183" s="13"/>
      <c r="B183" s="239"/>
      <c r="C183" s="240"/>
      <c r="D183" s="241" t="s">
        <v>138</v>
      </c>
      <c r="E183" s="242" t="s">
        <v>1</v>
      </c>
      <c r="F183" s="243" t="s">
        <v>208</v>
      </c>
      <c r="G183" s="240"/>
      <c r="H183" s="242" t="s">
        <v>1</v>
      </c>
      <c r="I183" s="244"/>
      <c r="J183" s="240"/>
      <c r="K183" s="240"/>
      <c r="L183" s="245"/>
      <c r="M183" s="246"/>
      <c r="N183" s="247"/>
      <c r="O183" s="247"/>
      <c r="P183" s="247"/>
      <c r="Q183" s="247"/>
      <c r="R183" s="247"/>
      <c r="S183" s="247"/>
      <c r="T183" s="24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9" t="s">
        <v>138</v>
      </c>
      <c r="AU183" s="249" t="s">
        <v>85</v>
      </c>
      <c r="AV183" s="13" t="s">
        <v>83</v>
      </c>
      <c r="AW183" s="13" t="s">
        <v>32</v>
      </c>
      <c r="AX183" s="13" t="s">
        <v>76</v>
      </c>
      <c r="AY183" s="249" t="s">
        <v>129</v>
      </c>
    </row>
    <row r="184" s="14" customFormat="1">
      <c r="A184" s="14"/>
      <c r="B184" s="250"/>
      <c r="C184" s="251"/>
      <c r="D184" s="241" t="s">
        <v>138</v>
      </c>
      <c r="E184" s="252" t="s">
        <v>1</v>
      </c>
      <c r="F184" s="253" t="s">
        <v>209</v>
      </c>
      <c r="G184" s="251"/>
      <c r="H184" s="254">
        <v>71.680000000000007</v>
      </c>
      <c r="I184" s="255"/>
      <c r="J184" s="251"/>
      <c r="K184" s="251"/>
      <c r="L184" s="256"/>
      <c r="M184" s="257"/>
      <c r="N184" s="258"/>
      <c r="O184" s="258"/>
      <c r="P184" s="258"/>
      <c r="Q184" s="258"/>
      <c r="R184" s="258"/>
      <c r="S184" s="258"/>
      <c r="T184" s="25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0" t="s">
        <v>138</v>
      </c>
      <c r="AU184" s="260" t="s">
        <v>85</v>
      </c>
      <c r="AV184" s="14" t="s">
        <v>85</v>
      </c>
      <c r="AW184" s="14" t="s">
        <v>32</v>
      </c>
      <c r="AX184" s="14" t="s">
        <v>76</v>
      </c>
      <c r="AY184" s="260" t="s">
        <v>129</v>
      </c>
    </row>
    <row r="185" s="15" customFormat="1">
      <c r="A185" s="15"/>
      <c r="B185" s="261"/>
      <c r="C185" s="262"/>
      <c r="D185" s="241" t="s">
        <v>138</v>
      </c>
      <c r="E185" s="263" t="s">
        <v>1</v>
      </c>
      <c r="F185" s="264" t="s">
        <v>141</v>
      </c>
      <c r="G185" s="262"/>
      <c r="H185" s="265">
        <v>71.680000000000007</v>
      </c>
      <c r="I185" s="266"/>
      <c r="J185" s="262"/>
      <c r="K185" s="262"/>
      <c r="L185" s="267"/>
      <c r="M185" s="268"/>
      <c r="N185" s="269"/>
      <c r="O185" s="269"/>
      <c r="P185" s="269"/>
      <c r="Q185" s="269"/>
      <c r="R185" s="269"/>
      <c r="S185" s="269"/>
      <c r="T185" s="270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1" t="s">
        <v>138</v>
      </c>
      <c r="AU185" s="271" t="s">
        <v>85</v>
      </c>
      <c r="AV185" s="15" t="s">
        <v>136</v>
      </c>
      <c r="AW185" s="15" t="s">
        <v>32</v>
      </c>
      <c r="AX185" s="15" t="s">
        <v>83</v>
      </c>
      <c r="AY185" s="271" t="s">
        <v>129</v>
      </c>
    </row>
    <row r="186" s="2" customFormat="1" ht="16.5" customHeight="1">
      <c r="A186" s="38"/>
      <c r="B186" s="39"/>
      <c r="C186" s="226" t="s">
        <v>210</v>
      </c>
      <c r="D186" s="226" t="s">
        <v>131</v>
      </c>
      <c r="E186" s="227" t="s">
        <v>211</v>
      </c>
      <c r="F186" s="228" t="s">
        <v>212</v>
      </c>
      <c r="G186" s="229" t="s">
        <v>206</v>
      </c>
      <c r="H186" s="230">
        <v>71.680000000000007</v>
      </c>
      <c r="I186" s="231"/>
      <c r="J186" s="232">
        <f>ROUND(I186*H186,2)</f>
        <v>0</v>
      </c>
      <c r="K186" s="228" t="s">
        <v>135</v>
      </c>
      <c r="L186" s="44"/>
      <c r="M186" s="233" t="s">
        <v>1</v>
      </c>
      <c r="N186" s="234" t="s">
        <v>41</v>
      </c>
      <c r="O186" s="91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136</v>
      </c>
      <c r="AT186" s="237" t="s">
        <v>131</v>
      </c>
      <c r="AU186" s="237" t="s">
        <v>85</v>
      </c>
      <c r="AY186" s="17" t="s">
        <v>129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83</v>
      </c>
      <c r="BK186" s="238">
        <f>ROUND(I186*H186,2)</f>
        <v>0</v>
      </c>
      <c r="BL186" s="17" t="s">
        <v>136</v>
      </c>
      <c r="BM186" s="237" t="s">
        <v>213</v>
      </c>
    </row>
    <row r="187" s="13" customFormat="1">
      <c r="A187" s="13"/>
      <c r="B187" s="239"/>
      <c r="C187" s="240"/>
      <c r="D187" s="241" t="s">
        <v>138</v>
      </c>
      <c r="E187" s="242" t="s">
        <v>1</v>
      </c>
      <c r="F187" s="243" t="s">
        <v>208</v>
      </c>
      <c r="G187" s="240"/>
      <c r="H187" s="242" t="s">
        <v>1</v>
      </c>
      <c r="I187" s="244"/>
      <c r="J187" s="240"/>
      <c r="K187" s="240"/>
      <c r="L187" s="245"/>
      <c r="M187" s="246"/>
      <c r="N187" s="247"/>
      <c r="O187" s="247"/>
      <c r="P187" s="247"/>
      <c r="Q187" s="247"/>
      <c r="R187" s="247"/>
      <c r="S187" s="247"/>
      <c r="T187" s="24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9" t="s">
        <v>138</v>
      </c>
      <c r="AU187" s="249" t="s">
        <v>85</v>
      </c>
      <c r="AV187" s="13" t="s">
        <v>83</v>
      </c>
      <c r="AW187" s="13" t="s">
        <v>32</v>
      </c>
      <c r="AX187" s="13" t="s">
        <v>76</v>
      </c>
      <c r="AY187" s="249" t="s">
        <v>129</v>
      </c>
    </row>
    <row r="188" s="14" customFormat="1">
      <c r="A188" s="14"/>
      <c r="B188" s="250"/>
      <c r="C188" s="251"/>
      <c r="D188" s="241" t="s">
        <v>138</v>
      </c>
      <c r="E188" s="252" t="s">
        <v>1</v>
      </c>
      <c r="F188" s="253" t="s">
        <v>209</v>
      </c>
      <c r="G188" s="251"/>
      <c r="H188" s="254">
        <v>71.680000000000007</v>
      </c>
      <c r="I188" s="255"/>
      <c r="J188" s="251"/>
      <c r="K188" s="251"/>
      <c r="L188" s="256"/>
      <c r="M188" s="257"/>
      <c r="N188" s="258"/>
      <c r="O188" s="258"/>
      <c r="P188" s="258"/>
      <c r="Q188" s="258"/>
      <c r="R188" s="258"/>
      <c r="S188" s="258"/>
      <c r="T188" s="25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0" t="s">
        <v>138</v>
      </c>
      <c r="AU188" s="260" t="s">
        <v>85</v>
      </c>
      <c r="AV188" s="14" t="s">
        <v>85</v>
      </c>
      <c r="AW188" s="14" t="s">
        <v>32</v>
      </c>
      <c r="AX188" s="14" t="s">
        <v>76</v>
      </c>
      <c r="AY188" s="260" t="s">
        <v>129</v>
      </c>
    </row>
    <row r="189" s="15" customFormat="1">
      <c r="A189" s="15"/>
      <c r="B189" s="261"/>
      <c r="C189" s="262"/>
      <c r="D189" s="241" t="s">
        <v>138</v>
      </c>
      <c r="E189" s="263" t="s">
        <v>1</v>
      </c>
      <c r="F189" s="264" t="s">
        <v>141</v>
      </c>
      <c r="G189" s="262"/>
      <c r="H189" s="265">
        <v>71.680000000000007</v>
      </c>
      <c r="I189" s="266"/>
      <c r="J189" s="262"/>
      <c r="K189" s="262"/>
      <c r="L189" s="267"/>
      <c r="M189" s="268"/>
      <c r="N189" s="269"/>
      <c r="O189" s="269"/>
      <c r="P189" s="269"/>
      <c r="Q189" s="269"/>
      <c r="R189" s="269"/>
      <c r="S189" s="269"/>
      <c r="T189" s="270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1" t="s">
        <v>138</v>
      </c>
      <c r="AU189" s="271" t="s">
        <v>85</v>
      </c>
      <c r="AV189" s="15" t="s">
        <v>136</v>
      </c>
      <c r="AW189" s="15" t="s">
        <v>32</v>
      </c>
      <c r="AX189" s="15" t="s">
        <v>83</v>
      </c>
      <c r="AY189" s="271" t="s">
        <v>129</v>
      </c>
    </row>
    <row r="190" s="2" customFormat="1" ht="21.75" customHeight="1">
      <c r="A190" s="38"/>
      <c r="B190" s="39"/>
      <c r="C190" s="226" t="s">
        <v>214</v>
      </c>
      <c r="D190" s="226" t="s">
        <v>131</v>
      </c>
      <c r="E190" s="227" t="s">
        <v>215</v>
      </c>
      <c r="F190" s="228" t="s">
        <v>216</v>
      </c>
      <c r="G190" s="229" t="s">
        <v>206</v>
      </c>
      <c r="H190" s="230">
        <v>34.200000000000003</v>
      </c>
      <c r="I190" s="231"/>
      <c r="J190" s="232">
        <f>ROUND(I190*H190,2)</f>
        <v>0</v>
      </c>
      <c r="K190" s="228" t="s">
        <v>135</v>
      </c>
      <c r="L190" s="44"/>
      <c r="M190" s="233" t="s">
        <v>1</v>
      </c>
      <c r="N190" s="234" t="s">
        <v>41</v>
      </c>
      <c r="O190" s="91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136</v>
      </c>
      <c r="AT190" s="237" t="s">
        <v>131</v>
      </c>
      <c r="AU190" s="237" t="s">
        <v>85</v>
      </c>
      <c r="AY190" s="17" t="s">
        <v>129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83</v>
      </c>
      <c r="BK190" s="238">
        <f>ROUND(I190*H190,2)</f>
        <v>0</v>
      </c>
      <c r="BL190" s="17" t="s">
        <v>136</v>
      </c>
      <c r="BM190" s="237" t="s">
        <v>217</v>
      </c>
    </row>
    <row r="191" s="13" customFormat="1">
      <c r="A191" s="13"/>
      <c r="B191" s="239"/>
      <c r="C191" s="240"/>
      <c r="D191" s="241" t="s">
        <v>138</v>
      </c>
      <c r="E191" s="242" t="s">
        <v>1</v>
      </c>
      <c r="F191" s="243" t="s">
        <v>218</v>
      </c>
      <c r="G191" s="240"/>
      <c r="H191" s="242" t="s">
        <v>1</v>
      </c>
      <c r="I191" s="244"/>
      <c r="J191" s="240"/>
      <c r="K191" s="240"/>
      <c r="L191" s="245"/>
      <c r="M191" s="246"/>
      <c r="N191" s="247"/>
      <c r="O191" s="247"/>
      <c r="P191" s="247"/>
      <c r="Q191" s="247"/>
      <c r="R191" s="247"/>
      <c r="S191" s="247"/>
      <c r="T191" s="24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9" t="s">
        <v>138</v>
      </c>
      <c r="AU191" s="249" t="s">
        <v>85</v>
      </c>
      <c r="AV191" s="13" t="s">
        <v>83</v>
      </c>
      <c r="AW191" s="13" t="s">
        <v>32</v>
      </c>
      <c r="AX191" s="13" t="s">
        <v>76</v>
      </c>
      <c r="AY191" s="249" t="s">
        <v>129</v>
      </c>
    </row>
    <row r="192" s="14" customFormat="1">
      <c r="A192" s="14"/>
      <c r="B192" s="250"/>
      <c r="C192" s="251"/>
      <c r="D192" s="241" t="s">
        <v>138</v>
      </c>
      <c r="E192" s="252" t="s">
        <v>1</v>
      </c>
      <c r="F192" s="253" t="s">
        <v>219</v>
      </c>
      <c r="G192" s="251"/>
      <c r="H192" s="254">
        <v>34.200000000000003</v>
      </c>
      <c r="I192" s="255"/>
      <c r="J192" s="251"/>
      <c r="K192" s="251"/>
      <c r="L192" s="256"/>
      <c r="M192" s="257"/>
      <c r="N192" s="258"/>
      <c r="O192" s="258"/>
      <c r="P192" s="258"/>
      <c r="Q192" s="258"/>
      <c r="R192" s="258"/>
      <c r="S192" s="258"/>
      <c r="T192" s="25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0" t="s">
        <v>138</v>
      </c>
      <c r="AU192" s="260" t="s">
        <v>85</v>
      </c>
      <c r="AV192" s="14" t="s">
        <v>85</v>
      </c>
      <c r="AW192" s="14" t="s">
        <v>32</v>
      </c>
      <c r="AX192" s="14" t="s">
        <v>76</v>
      </c>
      <c r="AY192" s="260" t="s">
        <v>129</v>
      </c>
    </row>
    <row r="193" s="15" customFormat="1">
      <c r="A193" s="15"/>
      <c r="B193" s="261"/>
      <c r="C193" s="262"/>
      <c r="D193" s="241" t="s">
        <v>138</v>
      </c>
      <c r="E193" s="263" t="s">
        <v>1</v>
      </c>
      <c r="F193" s="264" t="s">
        <v>141</v>
      </c>
      <c r="G193" s="262"/>
      <c r="H193" s="265">
        <v>34.200000000000003</v>
      </c>
      <c r="I193" s="266"/>
      <c r="J193" s="262"/>
      <c r="K193" s="262"/>
      <c r="L193" s="267"/>
      <c r="M193" s="268"/>
      <c r="N193" s="269"/>
      <c r="O193" s="269"/>
      <c r="P193" s="269"/>
      <c r="Q193" s="269"/>
      <c r="R193" s="269"/>
      <c r="S193" s="269"/>
      <c r="T193" s="270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1" t="s">
        <v>138</v>
      </c>
      <c r="AU193" s="271" t="s">
        <v>85</v>
      </c>
      <c r="AV193" s="15" t="s">
        <v>136</v>
      </c>
      <c r="AW193" s="15" t="s">
        <v>32</v>
      </c>
      <c r="AX193" s="15" t="s">
        <v>83</v>
      </c>
      <c r="AY193" s="271" t="s">
        <v>129</v>
      </c>
    </row>
    <row r="194" s="2" customFormat="1" ht="21.75" customHeight="1">
      <c r="A194" s="38"/>
      <c r="B194" s="39"/>
      <c r="C194" s="226" t="s">
        <v>220</v>
      </c>
      <c r="D194" s="226" t="s">
        <v>131</v>
      </c>
      <c r="E194" s="227" t="s">
        <v>221</v>
      </c>
      <c r="F194" s="228" t="s">
        <v>222</v>
      </c>
      <c r="G194" s="229" t="s">
        <v>206</v>
      </c>
      <c r="H194" s="230">
        <v>23.699000000000002</v>
      </c>
      <c r="I194" s="231"/>
      <c r="J194" s="232">
        <f>ROUND(I194*H194,2)</f>
        <v>0</v>
      </c>
      <c r="K194" s="228" t="s">
        <v>135</v>
      </c>
      <c r="L194" s="44"/>
      <c r="M194" s="233" t="s">
        <v>1</v>
      </c>
      <c r="N194" s="234" t="s">
        <v>41</v>
      </c>
      <c r="O194" s="91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136</v>
      </c>
      <c r="AT194" s="237" t="s">
        <v>131</v>
      </c>
      <c r="AU194" s="237" t="s">
        <v>85</v>
      </c>
      <c r="AY194" s="17" t="s">
        <v>129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83</v>
      </c>
      <c r="BK194" s="238">
        <f>ROUND(I194*H194,2)</f>
        <v>0</v>
      </c>
      <c r="BL194" s="17" t="s">
        <v>136</v>
      </c>
      <c r="BM194" s="237" t="s">
        <v>223</v>
      </c>
    </row>
    <row r="195" s="13" customFormat="1">
      <c r="A195" s="13"/>
      <c r="B195" s="239"/>
      <c r="C195" s="240"/>
      <c r="D195" s="241" t="s">
        <v>138</v>
      </c>
      <c r="E195" s="242" t="s">
        <v>1</v>
      </c>
      <c r="F195" s="243" t="s">
        <v>208</v>
      </c>
      <c r="G195" s="240"/>
      <c r="H195" s="242" t="s">
        <v>1</v>
      </c>
      <c r="I195" s="244"/>
      <c r="J195" s="240"/>
      <c r="K195" s="240"/>
      <c r="L195" s="245"/>
      <c r="M195" s="246"/>
      <c r="N195" s="247"/>
      <c r="O195" s="247"/>
      <c r="P195" s="247"/>
      <c r="Q195" s="247"/>
      <c r="R195" s="247"/>
      <c r="S195" s="247"/>
      <c r="T195" s="24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9" t="s">
        <v>138</v>
      </c>
      <c r="AU195" s="249" t="s">
        <v>85</v>
      </c>
      <c r="AV195" s="13" t="s">
        <v>83</v>
      </c>
      <c r="AW195" s="13" t="s">
        <v>32</v>
      </c>
      <c r="AX195" s="13" t="s">
        <v>76</v>
      </c>
      <c r="AY195" s="249" t="s">
        <v>129</v>
      </c>
    </row>
    <row r="196" s="14" customFormat="1">
      <c r="A196" s="14"/>
      <c r="B196" s="250"/>
      <c r="C196" s="251"/>
      <c r="D196" s="241" t="s">
        <v>138</v>
      </c>
      <c r="E196" s="252" t="s">
        <v>1</v>
      </c>
      <c r="F196" s="253" t="s">
        <v>224</v>
      </c>
      <c r="G196" s="251"/>
      <c r="H196" s="254">
        <v>23.699000000000002</v>
      </c>
      <c r="I196" s="255"/>
      <c r="J196" s="251"/>
      <c r="K196" s="251"/>
      <c r="L196" s="256"/>
      <c r="M196" s="257"/>
      <c r="N196" s="258"/>
      <c r="O196" s="258"/>
      <c r="P196" s="258"/>
      <c r="Q196" s="258"/>
      <c r="R196" s="258"/>
      <c r="S196" s="258"/>
      <c r="T196" s="25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0" t="s">
        <v>138</v>
      </c>
      <c r="AU196" s="260" t="s">
        <v>85</v>
      </c>
      <c r="AV196" s="14" t="s">
        <v>85</v>
      </c>
      <c r="AW196" s="14" t="s">
        <v>32</v>
      </c>
      <c r="AX196" s="14" t="s">
        <v>76</v>
      </c>
      <c r="AY196" s="260" t="s">
        <v>129</v>
      </c>
    </row>
    <row r="197" s="15" customFormat="1">
      <c r="A197" s="15"/>
      <c r="B197" s="261"/>
      <c r="C197" s="262"/>
      <c r="D197" s="241" t="s">
        <v>138</v>
      </c>
      <c r="E197" s="263" t="s">
        <v>1</v>
      </c>
      <c r="F197" s="264" t="s">
        <v>141</v>
      </c>
      <c r="G197" s="262"/>
      <c r="H197" s="265">
        <v>23.699000000000002</v>
      </c>
      <c r="I197" s="266"/>
      <c r="J197" s="262"/>
      <c r="K197" s="262"/>
      <c r="L197" s="267"/>
      <c r="M197" s="268"/>
      <c r="N197" s="269"/>
      <c r="O197" s="269"/>
      <c r="P197" s="269"/>
      <c r="Q197" s="269"/>
      <c r="R197" s="269"/>
      <c r="S197" s="269"/>
      <c r="T197" s="270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1" t="s">
        <v>138</v>
      </c>
      <c r="AU197" s="271" t="s">
        <v>85</v>
      </c>
      <c r="AV197" s="15" t="s">
        <v>136</v>
      </c>
      <c r="AW197" s="15" t="s">
        <v>32</v>
      </c>
      <c r="AX197" s="15" t="s">
        <v>83</v>
      </c>
      <c r="AY197" s="271" t="s">
        <v>129</v>
      </c>
    </row>
    <row r="198" s="2" customFormat="1" ht="16.5" customHeight="1">
      <c r="A198" s="38"/>
      <c r="B198" s="39"/>
      <c r="C198" s="226" t="s">
        <v>225</v>
      </c>
      <c r="D198" s="226" t="s">
        <v>131</v>
      </c>
      <c r="E198" s="227" t="s">
        <v>226</v>
      </c>
      <c r="F198" s="228" t="s">
        <v>227</v>
      </c>
      <c r="G198" s="229" t="s">
        <v>206</v>
      </c>
      <c r="H198" s="230">
        <v>34.200000000000003</v>
      </c>
      <c r="I198" s="231"/>
      <c r="J198" s="232">
        <f>ROUND(I198*H198,2)</f>
        <v>0</v>
      </c>
      <c r="K198" s="228" t="s">
        <v>135</v>
      </c>
      <c r="L198" s="44"/>
      <c r="M198" s="233" t="s">
        <v>1</v>
      </c>
      <c r="N198" s="234" t="s">
        <v>41</v>
      </c>
      <c r="O198" s="91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136</v>
      </c>
      <c r="AT198" s="237" t="s">
        <v>131</v>
      </c>
      <c r="AU198" s="237" t="s">
        <v>85</v>
      </c>
      <c r="AY198" s="17" t="s">
        <v>129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83</v>
      </c>
      <c r="BK198" s="238">
        <f>ROUND(I198*H198,2)</f>
        <v>0</v>
      </c>
      <c r="BL198" s="17" t="s">
        <v>136</v>
      </c>
      <c r="BM198" s="237" t="s">
        <v>228</v>
      </c>
    </row>
    <row r="199" s="13" customFormat="1">
      <c r="A199" s="13"/>
      <c r="B199" s="239"/>
      <c r="C199" s="240"/>
      <c r="D199" s="241" t="s">
        <v>138</v>
      </c>
      <c r="E199" s="242" t="s">
        <v>1</v>
      </c>
      <c r="F199" s="243" t="s">
        <v>229</v>
      </c>
      <c r="G199" s="240"/>
      <c r="H199" s="242" t="s">
        <v>1</v>
      </c>
      <c r="I199" s="244"/>
      <c r="J199" s="240"/>
      <c r="K199" s="240"/>
      <c r="L199" s="245"/>
      <c r="M199" s="246"/>
      <c r="N199" s="247"/>
      <c r="O199" s="247"/>
      <c r="P199" s="247"/>
      <c r="Q199" s="247"/>
      <c r="R199" s="247"/>
      <c r="S199" s="247"/>
      <c r="T199" s="24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9" t="s">
        <v>138</v>
      </c>
      <c r="AU199" s="249" t="s">
        <v>85</v>
      </c>
      <c r="AV199" s="13" t="s">
        <v>83</v>
      </c>
      <c r="AW199" s="13" t="s">
        <v>32</v>
      </c>
      <c r="AX199" s="13" t="s">
        <v>76</v>
      </c>
      <c r="AY199" s="249" t="s">
        <v>129</v>
      </c>
    </row>
    <row r="200" s="14" customFormat="1">
      <c r="A200" s="14"/>
      <c r="B200" s="250"/>
      <c r="C200" s="251"/>
      <c r="D200" s="241" t="s">
        <v>138</v>
      </c>
      <c r="E200" s="252" t="s">
        <v>1</v>
      </c>
      <c r="F200" s="253" t="s">
        <v>219</v>
      </c>
      <c r="G200" s="251"/>
      <c r="H200" s="254">
        <v>34.200000000000003</v>
      </c>
      <c r="I200" s="255"/>
      <c r="J200" s="251"/>
      <c r="K200" s="251"/>
      <c r="L200" s="256"/>
      <c r="M200" s="257"/>
      <c r="N200" s="258"/>
      <c r="O200" s="258"/>
      <c r="P200" s="258"/>
      <c r="Q200" s="258"/>
      <c r="R200" s="258"/>
      <c r="S200" s="258"/>
      <c r="T200" s="25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0" t="s">
        <v>138</v>
      </c>
      <c r="AU200" s="260" t="s">
        <v>85</v>
      </c>
      <c r="AV200" s="14" t="s">
        <v>85</v>
      </c>
      <c r="AW200" s="14" t="s">
        <v>32</v>
      </c>
      <c r="AX200" s="14" t="s">
        <v>76</v>
      </c>
      <c r="AY200" s="260" t="s">
        <v>129</v>
      </c>
    </row>
    <row r="201" s="15" customFormat="1">
      <c r="A201" s="15"/>
      <c r="B201" s="261"/>
      <c r="C201" s="262"/>
      <c r="D201" s="241" t="s">
        <v>138</v>
      </c>
      <c r="E201" s="263" t="s">
        <v>1</v>
      </c>
      <c r="F201" s="264" t="s">
        <v>141</v>
      </c>
      <c r="G201" s="262"/>
      <c r="H201" s="265">
        <v>34.200000000000003</v>
      </c>
      <c r="I201" s="266"/>
      <c r="J201" s="262"/>
      <c r="K201" s="262"/>
      <c r="L201" s="267"/>
      <c r="M201" s="268"/>
      <c r="N201" s="269"/>
      <c r="O201" s="269"/>
      <c r="P201" s="269"/>
      <c r="Q201" s="269"/>
      <c r="R201" s="269"/>
      <c r="S201" s="269"/>
      <c r="T201" s="270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1" t="s">
        <v>138</v>
      </c>
      <c r="AU201" s="271" t="s">
        <v>85</v>
      </c>
      <c r="AV201" s="15" t="s">
        <v>136</v>
      </c>
      <c r="AW201" s="15" t="s">
        <v>32</v>
      </c>
      <c r="AX201" s="15" t="s">
        <v>83</v>
      </c>
      <c r="AY201" s="271" t="s">
        <v>129</v>
      </c>
    </row>
    <row r="202" s="2" customFormat="1" ht="16.5" customHeight="1">
      <c r="A202" s="38"/>
      <c r="B202" s="39"/>
      <c r="C202" s="226" t="s">
        <v>230</v>
      </c>
      <c r="D202" s="226" t="s">
        <v>131</v>
      </c>
      <c r="E202" s="227" t="s">
        <v>231</v>
      </c>
      <c r="F202" s="228" t="s">
        <v>232</v>
      </c>
      <c r="G202" s="229" t="s">
        <v>233</v>
      </c>
      <c r="H202" s="230">
        <v>12.797000000000001</v>
      </c>
      <c r="I202" s="231"/>
      <c r="J202" s="232">
        <f>ROUND(I202*H202,2)</f>
        <v>0</v>
      </c>
      <c r="K202" s="228" t="s">
        <v>135</v>
      </c>
      <c r="L202" s="44"/>
      <c r="M202" s="233" t="s">
        <v>1</v>
      </c>
      <c r="N202" s="234" t="s">
        <v>41</v>
      </c>
      <c r="O202" s="91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136</v>
      </c>
      <c r="AT202" s="237" t="s">
        <v>131</v>
      </c>
      <c r="AU202" s="237" t="s">
        <v>85</v>
      </c>
      <c r="AY202" s="17" t="s">
        <v>129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83</v>
      </c>
      <c r="BK202" s="238">
        <f>ROUND(I202*H202,2)</f>
        <v>0</v>
      </c>
      <c r="BL202" s="17" t="s">
        <v>136</v>
      </c>
      <c r="BM202" s="237" t="s">
        <v>234</v>
      </c>
    </row>
    <row r="203" s="13" customFormat="1">
      <c r="A203" s="13"/>
      <c r="B203" s="239"/>
      <c r="C203" s="240"/>
      <c r="D203" s="241" t="s">
        <v>138</v>
      </c>
      <c r="E203" s="242" t="s">
        <v>1</v>
      </c>
      <c r="F203" s="243" t="s">
        <v>235</v>
      </c>
      <c r="G203" s="240"/>
      <c r="H203" s="242" t="s">
        <v>1</v>
      </c>
      <c r="I203" s="244"/>
      <c r="J203" s="240"/>
      <c r="K203" s="240"/>
      <c r="L203" s="245"/>
      <c r="M203" s="246"/>
      <c r="N203" s="247"/>
      <c r="O203" s="247"/>
      <c r="P203" s="247"/>
      <c r="Q203" s="247"/>
      <c r="R203" s="247"/>
      <c r="S203" s="247"/>
      <c r="T203" s="24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9" t="s">
        <v>138</v>
      </c>
      <c r="AU203" s="249" t="s">
        <v>85</v>
      </c>
      <c r="AV203" s="13" t="s">
        <v>83</v>
      </c>
      <c r="AW203" s="13" t="s">
        <v>32</v>
      </c>
      <c r="AX203" s="13" t="s">
        <v>76</v>
      </c>
      <c r="AY203" s="249" t="s">
        <v>129</v>
      </c>
    </row>
    <row r="204" s="14" customFormat="1">
      <c r="A204" s="14"/>
      <c r="B204" s="250"/>
      <c r="C204" s="251"/>
      <c r="D204" s="241" t="s">
        <v>138</v>
      </c>
      <c r="E204" s="252" t="s">
        <v>1</v>
      </c>
      <c r="F204" s="253" t="s">
        <v>236</v>
      </c>
      <c r="G204" s="251"/>
      <c r="H204" s="254">
        <v>12.797000000000001</v>
      </c>
      <c r="I204" s="255"/>
      <c r="J204" s="251"/>
      <c r="K204" s="251"/>
      <c r="L204" s="256"/>
      <c r="M204" s="257"/>
      <c r="N204" s="258"/>
      <c r="O204" s="258"/>
      <c r="P204" s="258"/>
      <c r="Q204" s="258"/>
      <c r="R204" s="258"/>
      <c r="S204" s="258"/>
      <c r="T204" s="25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0" t="s">
        <v>138</v>
      </c>
      <c r="AU204" s="260" t="s">
        <v>85</v>
      </c>
      <c r="AV204" s="14" t="s">
        <v>85</v>
      </c>
      <c r="AW204" s="14" t="s">
        <v>32</v>
      </c>
      <c r="AX204" s="14" t="s">
        <v>76</v>
      </c>
      <c r="AY204" s="260" t="s">
        <v>129</v>
      </c>
    </row>
    <row r="205" s="15" customFormat="1">
      <c r="A205" s="15"/>
      <c r="B205" s="261"/>
      <c r="C205" s="262"/>
      <c r="D205" s="241" t="s">
        <v>138</v>
      </c>
      <c r="E205" s="263" t="s">
        <v>1</v>
      </c>
      <c r="F205" s="264" t="s">
        <v>141</v>
      </c>
      <c r="G205" s="262"/>
      <c r="H205" s="265">
        <v>12.797000000000001</v>
      </c>
      <c r="I205" s="266"/>
      <c r="J205" s="262"/>
      <c r="K205" s="262"/>
      <c r="L205" s="267"/>
      <c r="M205" s="268"/>
      <c r="N205" s="269"/>
      <c r="O205" s="269"/>
      <c r="P205" s="269"/>
      <c r="Q205" s="269"/>
      <c r="R205" s="269"/>
      <c r="S205" s="269"/>
      <c r="T205" s="270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1" t="s">
        <v>138</v>
      </c>
      <c r="AU205" s="271" t="s">
        <v>85</v>
      </c>
      <c r="AV205" s="15" t="s">
        <v>136</v>
      </c>
      <c r="AW205" s="15" t="s">
        <v>32</v>
      </c>
      <c r="AX205" s="15" t="s">
        <v>83</v>
      </c>
      <c r="AY205" s="271" t="s">
        <v>129</v>
      </c>
    </row>
    <row r="206" s="2" customFormat="1" ht="16.5" customHeight="1">
      <c r="A206" s="38"/>
      <c r="B206" s="39"/>
      <c r="C206" s="226" t="s">
        <v>237</v>
      </c>
      <c r="D206" s="226" t="s">
        <v>131</v>
      </c>
      <c r="E206" s="227" t="s">
        <v>238</v>
      </c>
      <c r="F206" s="228" t="s">
        <v>239</v>
      </c>
      <c r="G206" s="229" t="s">
        <v>233</v>
      </c>
      <c r="H206" s="230">
        <v>29.861000000000001</v>
      </c>
      <c r="I206" s="231"/>
      <c r="J206" s="232">
        <f>ROUND(I206*H206,2)</f>
        <v>0</v>
      </c>
      <c r="K206" s="228" t="s">
        <v>135</v>
      </c>
      <c r="L206" s="44"/>
      <c r="M206" s="233" t="s">
        <v>1</v>
      </c>
      <c r="N206" s="234" t="s">
        <v>41</v>
      </c>
      <c r="O206" s="91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7" t="s">
        <v>136</v>
      </c>
      <c r="AT206" s="237" t="s">
        <v>131</v>
      </c>
      <c r="AU206" s="237" t="s">
        <v>85</v>
      </c>
      <c r="AY206" s="17" t="s">
        <v>129</v>
      </c>
      <c r="BE206" s="238">
        <f>IF(N206="základní",J206,0)</f>
        <v>0</v>
      </c>
      <c r="BF206" s="238">
        <f>IF(N206="snížená",J206,0)</f>
        <v>0</v>
      </c>
      <c r="BG206" s="238">
        <f>IF(N206="zákl. přenesená",J206,0)</f>
        <v>0</v>
      </c>
      <c r="BH206" s="238">
        <f>IF(N206="sníž. přenesená",J206,0)</f>
        <v>0</v>
      </c>
      <c r="BI206" s="238">
        <f>IF(N206="nulová",J206,0)</f>
        <v>0</v>
      </c>
      <c r="BJ206" s="17" t="s">
        <v>83</v>
      </c>
      <c r="BK206" s="238">
        <f>ROUND(I206*H206,2)</f>
        <v>0</v>
      </c>
      <c r="BL206" s="17" t="s">
        <v>136</v>
      </c>
      <c r="BM206" s="237" t="s">
        <v>240</v>
      </c>
    </row>
    <row r="207" s="13" customFormat="1">
      <c r="A207" s="13"/>
      <c r="B207" s="239"/>
      <c r="C207" s="240"/>
      <c r="D207" s="241" t="s">
        <v>138</v>
      </c>
      <c r="E207" s="242" t="s">
        <v>1</v>
      </c>
      <c r="F207" s="243" t="s">
        <v>241</v>
      </c>
      <c r="G207" s="240"/>
      <c r="H207" s="242" t="s">
        <v>1</v>
      </c>
      <c r="I207" s="244"/>
      <c r="J207" s="240"/>
      <c r="K207" s="240"/>
      <c r="L207" s="245"/>
      <c r="M207" s="246"/>
      <c r="N207" s="247"/>
      <c r="O207" s="247"/>
      <c r="P207" s="247"/>
      <c r="Q207" s="247"/>
      <c r="R207" s="247"/>
      <c r="S207" s="247"/>
      <c r="T207" s="24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9" t="s">
        <v>138</v>
      </c>
      <c r="AU207" s="249" t="s">
        <v>85</v>
      </c>
      <c r="AV207" s="13" t="s">
        <v>83</v>
      </c>
      <c r="AW207" s="13" t="s">
        <v>32</v>
      </c>
      <c r="AX207" s="13" t="s">
        <v>76</v>
      </c>
      <c r="AY207" s="249" t="s">
        <v>129</v>
      </c>
    </row>
    <row r="208" s="14" customFormat="1">
      <c r="A208" s="14"/>
      <c r="B208" s="250"/>
      <c r="C208" s="251"/>
      <c r="D208" s="241" t="s">
        <v>138</v>
      </c>
      <c r="E208" s="252" t="s">
        <v>1</v>
      </c>
      <c r="F208" s="253" t="s">
        <v>242</v>
      </c>
      <c r="G208" s="251"/>
      <c r="H208" s="254">
        <v>29.861000000000001</v>
      </c>
      <c r="I208" s="255"/>
      <c r="J208" s="251"/>
      <c r="K208" s="251"/>
      <c r="L208" s="256"/>
      <c r="M208" s="257"/>
      <c r="N208" s="258"/>
      <c r="O208" s="258"/>
      <c r="P208" s="258"/>
      <c r="Q208" s="258"/>
      <c r="R208" s="258"/>
      <c r="S208" s="258"/>
      <c r="T208" s="25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0" t="s">
        <v>138</v>
      </c>
      <c r="AU208" s="260" t="s">
        <v>85</v>
      </c>
      <c r="AV208" s="14" t="s">
        <v>85</v>
      </c>
      <c r="AW208" s="14" t="s">
        <v>32</v>
      </c>
      <c r="AX208" s="14" t="s">
        <v>76</v>
      </c>
      <c r="AY208" s="260" t="s">
        <v>129</v>
      </c>
    </row>
    <row r="209" s="15" customFormat="1">
      <c r="A209" s="15"/>
      <c r="B209" s="261"/>
      <c r="C209" s="262"/>
      <c r="D209" s="241" t="s">
        <v>138</v>
      </c>
      <c r="E209" s="263" t="s">
        <v>1</v>
      </c>
      <c r="F209" s="264" t="s">
        <v>141</v>
      </c>
      <c r="G209" s="262"/>
      <c r="H209" s="265">
        <v>29.861000000000001</v>
      </c>
      <c r="I209" s="266"/>
      <c r="J209" s="262"/>
      <c r="K209" s="262"/>
      <c r="L209" s="267"/>
      <c r="M209" s="268"/>
      <c r="N209" s="269"/>
      <c r="O209" s="269"/>
      <c r="P209" s="269"/>
      <c r="Q209" s="269"/>
      <c r="R209" s="269"/>
      <c r="S209" s="269"/>
      <c r="T209" s="270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1" t="s">
        <v>138</v>
      </c>
      <c r="AU209" s="271" t="s">
        <v>85</v>
      </c>
      <c r="AV209" s="15" t="s">
        <v>136</v>
      </c>
      <c r="AW209" s="15" t="s">
        <v>32</v>
      </c>
      <c r="AX209" s="15" t="s">
        <v>83</v>
      </c>
      <c r="AY209" s="271" t="s">
        <v>129</v>
      </c>
    </row>
    <row r="210" s="2" customFormat="1" ht="16.5" customHeight="1">
      <c r="A210" s="38"/>
      <c r="B210" s="39"/>
      <c r="C210" s="226" t="s">
        <v>7</v>
      </c>
      <c r="D210" s="226" t="s">
        <v>131</v>
      </c>
      <c r="E210" s="227" t="s">
        <v>243</v>
      </c>
      <c r="F210" s="228" t="s">
        <v>244</v>
      </c>
      <c r="G210" s="229" t="s">
        <v>206</v>
      </c>
      <c r="H210" s="230">
        <v>23.699000000000002</v>
      </c>
      <c r="I210" s="231"/>
      <c r="J210" s="232">
        <f>ROUND(I210*H210,2)</f>
        <v>0</v>
      </c>
      <c r="K210" s="228" t="s">
        <v>135</v>
      </c>
      <c r="L210" s="44"/>
      <c r="M210" s="233" t="s">
        <v>1</v>
      </c>
      <c r="N210" s="234" t="s">
        <v>41</v>
      </c>
      <c r="O210" s="91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7" t="s">
        <v>136</v>
      </c>
      <c r="AT210" s="237" t="s">
        <v>131</v>
      </c>
      <c r="AU210" s="237" t="s">
        <v>85</v>
      </c>
      <c r="AY210" s="17" t="s">
        <v>129</v>
      </c>
      <c r="BE210" s="238">
        <f>IF(N210="základní",J210,0)</f>
        <v>0</v>
      </c>
      <c r="BF210" s="238">
        <f>IF(N210="snížená",J210,0)</f>
        <v>0</v>
      </c>
      <c r="BG210" s="238">
        <f>IF(N210="zákl. přenesená",J210,0)</f>
        <v>0</v>
      </c>
      <c r="BH210" s="238">
        <f>IF(N210="sníž. přenesená",J210,0)</f>
        <v>0</v>
      </c>
      <c r="BI210" s="238">
        <f>IF(N210="nulová",J210,0)</f>
        <v>0</v>
      </c>
      <c r="BJ210" s="17" t="s">
        <v>83</v>
      </c>
      <c r="BK210" s="238">
        <f>ROUND(I210*H210,2)</f>
        <v>0</v>
      </c>
      <c r="BL210" s="17" t="s">
        <v>136</v>
      </c>
      <c r="BM210" s="237" t="s">
        <v>245</v>
      </c>
    </row>
    <row r="211" s="13" customFormat="1">
      <c r="A211" s="13"/>
      <c r="B211" s="239"/>
      <c r="C211" s="240"/>
      <c r="D211" s="241" t="s">
        <v>138</v>
      </c>
      <c r="E211" s="242" t="s">
        <v>1</v>
      </c>
      <c r="F211" s="243" t="s">
        <v>208</v>
      </c>
      <c r="G211" s="240"/>
      <c r="H211" s="242" t="s">
        <v>1</v>
      </c>
      <c r="I211" s="244"/>
      <c r="J211" s="240"/>
      <c r="K211" s="240"/>
      <c r="L211" s="245"/>
      <c r="M211" s="246"/>
      <c r="N211" s="247"/>
      <c r="O211" s="247"/>
      <c r="P211" s="247"/>
      <c r="Q211" s="247"/>
      <c r="R211" s="247"/>
      <c r="S211" s="247"/>
      <c r="T211" s="24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9" t="s">
        <v>138</v>
      </c>
      <c r="AU211" s="249" t="s">
        <v>85</v>
      </c>
      <c r="AV211" s="13" t="s">
        <v>83</v>
      </c>
      <c r="AW211" s="13" t="s">
        <v>32</v>
      </c>
      <c r="AX211" s="13" t="s">
        <v>76</v>
      </c>
      <c r="AY211" s="249" t="s">
        <v>129</v>
      </c>
    </row>
    <row r="212" s="14" customFormat="1">
      <c r="A212" s="14"/>
      <c r="B212" s="250"/>
      <c r="C212" s="251"/>
      <c r="D212" s="241" t="s">
        <v>138</v>
      </c>
      <c r="E212" s="252" t="s">
        <v>1</v>
      </c>
      <c r="F212" s="253" t="s">
        <v>224</v>
      </c>
      <c r="G212" s="251"/>
      <c r="H212" s="254">
        <v>23.699000000000002</v>
      </c>
      <c r="I212" s="255"/>
      <c r="J212" s="251"/>
      <c r="K212" s="251"/>
      <c r="L212" s="256"/>
      <c r="M212" s="257"/>
      <c r="N212" s="258"/>
      <c r="O212" s="258"/>
      <c r="P212" s="258"/>
      <c r="Q212" s="258"/>
      <c r="R212" s="258"/>
      <c r="S212" s="258"/>
      <c r="T212" s="25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0" t="s">
        <v>138</v>
      </c>
      <c r="AU212" s="260" t="s">
        <v>85</v>
      </c>
      <c r="AV212" s="14" t="s">
        <v>85</v>
      </c>
      <c r="AW212" s="14" t="s">
        <v>32</v>
      </c>
      <c r="AX212" s="14" t="s">
        <v>76</v>
      </c>
      <c r="AY212" s="260" t="s">
        <v>129</v>
      </c>
    </row>
    <row r="213" s="15" customFormat="1">
      <c r="A213" s="15"/>
      <c r="B213" s="261"/>
      <c r="C213" s="262"/>
      <c r="D213" s="241" t="s">
        <v>138</v>
      </c>
      <c r="E213" s="263" t="s">
        <v>1</v>
      </c>
      <c r="F213" s="264" t="s">
        <v>141</v>
      </c>
      <c r="G213" s="262"/>
      <c r="H213" s="265">
        <v>23.699000000000002</v>
      </c>
      <c r="I213" s="266"/>
      <c r="J213" s="262"/>
      <c r="K213" s="262"/>
      <c r="L213" s="267"/>
      <c r="M213" s="268"/>
      <c r="N213" s="269"/>
      <c r="O213" s="269"/>
      <c r="P213" s="269"/>
      <c r="Q213" s="269"/>
      <c r="R213" s="269"/>
      <c r="S213" s="269"/>
      <c r="T213" s="270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71" t="s">
        <v>138</v>
      </c>
      <c r="AU213" s="271" t="s">
        <v>85</v>
      </c>
      <c r="AV213" s="15" t="s">
        <v>136</v>
      </c>
      <c r="AW213" s="15" t="s">
        <v>32</v>
      </c>
      <c r="AX213" s="15" t="s">
        <v>83</v>
      </c>
      <c r="AY213" s="271" t="s">
        <v>129</v>
      </c>
    </row>
    <row r="214" s="2" customFormat="1" ht="16.5" customHeight="1">
      <c r="A214" s="38"/>
      <c r="B214" s="39"/>
      <c r="C214" s="226" t="s">
        <v>246</v>
      </c>
      <c r="D214" s="226" t="s">
        <v>131</v>
      </c>
      <c r="E214" s="227" t="s">
        <v>247</v>
      </c>
      <c r="F214" s="228" t="s">
        <v>248</v>
      </c>
      <c r="G214" s="229" t="s">
        <v>206</v>
      </c>
      <c r="H214" s="230">
        <v>47.981000000000002</v>
      </c>
      <c r="I214" s="231"/>
      <c r="J214" s="232">
        <f>ROUND(I214*H214,2)</f>
        <v>0</v>
      </c>
      <c r="K214" s="228" t="s">
        <v>135</v>
      </c>
      <c r="L214" s="44"/>
      <c r="M214" s="233" t="s">
        <v>1</v>
      </c>
      <c r="N214" s="234" t="s">
        <v>41</v>
      </c>
      <c r="O214" s="91"/>
      <c r="P214" s="235">
        <f>O214*H214</f>
        <v>0</v>
      </c>
      <c r="Q214" s="235">
        <v>0</v>
      </c>
      <c r="R214" s="235">
        <f>Q214*H214</f>
        <v>0</v>
      </c>
      <c r="S214" s="235">
        <v>0</v>
      </c>
      <c r="T214" s="23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7" t="s">
        <v>136</v>
      </c>
      <c r="AT214" s="237" t="s">
        <v>131</v>
      </c>
      <c r="AU214" s="237" t="s">
        <v>85</v>
      </c>
      <c r="AY214" s="17" t="s">
        <v>129</v>
      </c>
      <c r="BE214" s="238">
        <f>IF(N214="základní",J214,0)</f>
        <v>0</v>
      </c>
      <c r="BF214" s="238">
        <f>IF(N214="snížená",J214,0)</f>
        <v>0</v>
      </c>
      <c r="BG214" s="238">
        <f>IF(N214="zákl. přenesená",J214,0)</f>
        <v>0</v>
      </c>
      <c r="BH214" s="238">
        <f>IF(N214="sníž. přenesená",J214,0)</f>
        <v>0</v>
      </c>
      <c r="BI214" s="238">
        <f>IF(N214="nulová",J214,0)</f>
        <v>0</v>
      </c>
      <c r="BJ214" s="17" t="s">
        <v>83</v>
      </c>
      <c r="BK214" s="238">
        <f>ROUND(I214*H214,2)</f>
        <v>0</v>
      </c>
      <c r="BL214" s="17" t="s">
        <v>136</v>
      </c>
      <c r="BM214" s="237" t="s">
        <v>249</v>
      </c>
    </row>
    <row r="215" s="13" customFormat="1">
      <c r="A215" s="13"/>
      <c r="B215" s="239"/>
      <c r="C215" s="240"/>
      <c r="D215" s="241" t="s">
        <v>138</v>
      </c>
      <c r="E215" s="242" t="s">
        <v>1</v>
      </c>
      <c r="F215" s="243" t="s">
        <v>250</v>
      </c>
      <c r="G215" s="240"/>
      <c r="H215" s="242" t="s">
        <v>1</v>
      </c>
      <c r="I215" s="244"/>
      <c r="J215" s="240"/>
      <c r="K215" s="240"/>
      <c r="L215" s="245"/>
      <c r="M215" s="246"/>
      <c r="N215" s="247"/>
      <c r="O215" s="247"/>
      <c r="P215" s="247"/>
      <c r="Q215" s="247"/>
      <c r="R215" s="247"/>
      <c r="S215" s="247"/>
      <c r="T215" s="24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9" t="s">
        <v>138</v>
      </c>
      <c r="AU215" s="249" t="s">
        <v>85</v>
      </c>
      <c r="AV215" s="13" t="s">
        <v>83</v>
      </c>
      <c r="AW215" s="13" t="s">
        <v>32</v>
      </c>
      <c r="AX215" s="13" t="s">
        <v>76</v>
      </c>
      <c r="AY215" s="249" t="s">
        <v>129</v>
      </c>
    </row>
    <row r="216" s="14" customFormat="1">
      <c r="A216" s="14"/>
      <c r="B216" s="250"/>
      <c r="C216" s="251"/>
      <c r="D216" s="241" t="s">
        <v>138</v>
      </c>
      <c r="E216" s="252" t="s">
        <v>1</v>
      </c>
      <c r="F216" s="253" t="s">
        <v>251</v>
      </c>
      <c r="G216" s="251"/>
      <c r="H216" s="254">
        <v>47.981000000000002</v>
      </c>
      <c r="I216" s="255"/>
      <c r="J216" s="251"/>
      <c r="K216" s="251"/>
      <c r="L216" s="256"/>
      <c r="M216" s="257"/>
      <c r="N216" s="258"/>
      <c r="O216" s="258"/>
      <c r="P216" s="258"/>
      <c r="Q216" s="258"/>
      <c r="R216" s="258"/>
      <c r="S216" s="258"/>
      <c r="T216" s="25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0" t="s">
        <v>138</v>
      </c>
      <c r="AU216" s="260" t="s">
        <v>85</v>
      </c>
      <c r="AV216" s="14" t="s">
        <v>85</v>
      </c>
      <c r="AW216" s="14" t="s">
        <v>32</v>
      </c>
      <c r="AX216" s="14" t="s">
        <v>76</v>
      </c>
      <c r="AY216" s="260" t="s">
        <v>129</v>
      </c>
    </row>
    <row r="217" s="15" customFormat="1">
      <c r="A217" s="15"/>
      <c r="B217" s="261"/>
      <c r="C217" s="262"/>
      <c r="D217" s="241" t="s">
        <v>138</v>
      </c>
      <c r="E217" s="263" t="s">
        <v>1</v>
      </c>
      <c r="F217" s="264" t="s">
        <v>141</v>
      </c>
      <c r="G217" s="262"/>
      <c r="H217" s="265">
        <v>47.981000000000002</v>
      </c>
      <c r="I217" s="266"/>
      <c r="J217" s="262"/>
      <c r="K217" s="262"/>
      <c r="L217" s="267"/>
      <c r="M217" s="268"/>
      <c r="N217" s="269"/>
      <c r="O217" s="269"/>
      <c r="P217" s="269"/>
      <c r="Q217" s="269"/>
      <c r="R217" s="269"/>
      <c r="S217" s="269"/>
      <c r="T217" s="270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71" t="s">
        <v>138</v>
      </c>
      <c r="AU217" s="271" t="s">
        <v>85</v>
      </c>
      <c r="AV217" s="15" t="s">
        <v>136</v>
      </c>
      <c r="AW217" s="15" t="s">
        <v>32</v>
      </c>
      <c r="AX217" s="15" t="s">
        <v>83</v>
      </c>
      <c r="AY217" s="271" t="s">
        <v>129</v>
      </c>
    </row>
    <row r="218" s="2" customFormat="1" ht="16.5" customHeight="1">
      <c r="A218" s="38"/>
      <c r="B218" s="39"/>
      <c r="C218" s="226" t="s">
        <v>252</v>
      </c>
      <c r="D218" s="226" t="s">
        <v>131</v>
      </c>
      <c r="E218" s="227" t="s">
        <v>253</v>
      </c>
      <c r="F218" s="228" t="s">
        <v>254</v>
      </c>
      <c r="G218" s="229" t="s">
        <v>206</v>
      </c>
      <c r="H218" s="230">
        <v>19.219000000000001</v>
      </c>
      <c r="I218" s="231"/>
      <c r="J218" s="232">
        <f>ROUND(I218*H218,2)</f>
        <v>0</v>
      </c>
      <c r="K218" s="228" t="s">
        <v>135</v>
      </c>
      <c r="L218" s="44"/>
      <c r="M218" s="233" t="s">
        <v>1</v>
      </c>
      <c r="N218" s="234" t="s">
        <v>41</v>
      </c>
      <c r="O218" s="91"/>
      <c r="P218" s="235">
        <f>O218*H218</f>
        <v>0</v>
      </c>
      <c r="Q218" s="235">
        <v>0</v>
      </c>
      <c r="R218" s="235">
        <f>Q218*H218</f>
        <v>0</v>
      </c>
      <c r="S218" s="235">
        <v>0</v>
      </c>
      <c r="T218" s="236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7" t="s">
        <v>136</v>
      </c>
      <c r="AT218" s="237" t="s">
        <v>131</v>
      </c>
      <c r="AU218" s="237" t="s">
        <v>85</v>
      </c>
      <c r="AY218" s="17" t="s">
        <v>129</v>
      </c>
      <c r="BE218" s="238">
        <f>IF(N218="základní",J218,0)</f>
        <v>0</v>
      </c>
      <c r="BF218" s="238">
        <f>IF(N218="snížená",J218,0)</f>
        <v>0</v>
      </c>
      <c r="BG218" s="238">
        <f>IF(N218="zákl. přenesená",J218,0)</f>
        <v>0</v>
      </c>
      <c r="BH218" s="238">
        <f>IF(N218="sníž. přenesená",J218,0)</f>
        <v>0</v>
      </c>
      <c r="BI218" s="238">
        <f>IF(N218="nulová",J218,0)</f>
        <v>0</v>
      </c>
      <c r="BJ218" s="17" t="s">
        <v>83</v>
      </c>
      <c r="BK218" s="238">
        <f>ROUND(I218*H218,2)</f>
        <v>0</v>
      </c>
      <c r="BL218" s="17" t="s">
        <v>136</v>
      </c>
      <c r="BM218" s="237" t="s">
        <v>255</v>
      </c>
    </row>
    <row r="219" s="13" customFormat="1">
      <c r="A219" s="13"/>
      <c r="B219" s="239"/>
      <c r="C219" s="240"/>
      <c r="D219" s="241" t="s">
        <v>138</v>
      </c>
      <c r="E219" s="242" t="s">
        <v>1</v>
      </c>
      <c r="F219" s="243" t="s">
        <v>208</v>
      </c>
      <c r="G219" s="240"/>
      <c r="H219" s="242" t="s">
        <v>1</v>
      </c>
      <c r="I219" s="244"/>
      <c r="J219" s="240"/>
      <c r="K219" s="240"/>
      <c r="L219" s="245"/>
      <c r="M219" s="246"/>
      <c r="N219" s="247"/>
      <c r="O219" s="247"/>
      <c r="P219" s="247"/>
      <c r="Q219" s="247"/>
      <c r="R219" s="247"/>
      <c r="S219" s="247"/>
      <c r="T219" s="24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9" t="s">
        <v>138</v>
      </c>
      <c r="AU219" s="249" t="s">
        <v>85</v>
      </c>
      <c r="AV219" s="13" t="s">
        <v>83</v>
      </c>
      <c r="AW219" s="13" t="s">
        <v>32</v>
      </c>
      <c r="AX219" s="13" t="s">
        <v>76</v>
      </c>
      <c r="AY219" s="249" t="s">
        <v>129</v>
      </c>
    </row>
    <row r="220" s="14" customFormat="1">
      <c r="A220" s="14"/>
      <c r="B220" s="250"/>
      <c r="C220" s="251"/>
      <c r="D220" s="241" t="s">
        <v>138</v>
      </c>
      <c r="E220" s="252" t="s">
        <v>1</v>
      </c>
      <c r="F220" s="253" t="s">
        <v>256</v>
      </c>
      <c r="G220" s="251"/>
      <c r="H220" s="254">
        <v>19.219000000000001</v>
      </c>
      <c r="I220" s="255"/>
      <c r="J220" s="251"/>
      <c r="K220" s="251"/>
      <c r="L220" s="256"/>
      <c r="M220" s="257"/>
      <c r="N220" s="258"/>
      <c r="O220" s="258"/>
      <c r="P220" s="258"/>
      <c r="Q220" s="258"/>
      <c r="R220" s="258"/>
      <c r="S220" s="258"/>
      <c r="T220" s="25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0" t="s">
        <v>138</v>
      </c>
      <c r="AU220" s="260" t="s">
        <v>85</v>
      </c>
      <c r="AV220" s="14" t="s">
        <v>85</v>
      </c>
      <c r="AW220" s="14" t="s">
        <v>32</v>
      </c>
      <c r="AX220" s="14" t="s">
        <v>76</v>
      </c>
      <c r="AY220" s="260" t="s">
        <v>129</v>
      </c>
    </row>
    <row r="221" s="15" customFormat="1">
      <c r="A221" s="15"/>
      <c r="B221" s="261"/>
      <c r="C221" s="262"/>
      <c r="D221" s="241" t="s">
        <v>138</v>
      </c>
      <c r="E221" s="263" t="s">
        <v>1</v>
      </c>
      <c r="F221" s="264" t="s">
        <v>141</v>
      </c>
      <c r="G221" s="262"/>
      <c r="H221" s="265">
        <v>19.219000000000001</v>
      </c>
      <c r="I221" s="266"/>
      <c r="J221" s="262"/>
      <c r="K221" s="262"/>
      <c r="L221" s="267"/>
      <c r="M221" s="268"/>
      <c r="N221" s="269"/>
      <c r="O221" s="269"/>
      <c r="P221" s="269"/>
      <c r="Q221" s="269"/>
      <c r="R221" s="269"/>
      <c r="S221" s="269"/>
      <c r="T221" s="270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1" t="s">
        <v>138</v>
      </c>
      <c r="AU221" s="271" t="s">
        <v>85</v>
      </c>
      <c r="AV221" s="15" t="s">
        <v>136</v>
      </c>
      <c r="AW221" s="15" t="s">
        <v>32</v>
      </c>
      <c r="AX221" s="15" t="s">
        <v>83</v>
      </c>
      <c r="AY221" s="271" t="s">
        <v>129</v>
      </c>
    </row>
    <row r="222" s="2" customFormat="1" ht="16.5" customHeight="1">
      <c r="A222" s="38"/>
      <c r="B222" s="39"/>
      <c r="C222" s="272" t="s">
        <v>257</v>
      </c>
      <c r="D222" s="272" t="s">
        <v>258</v>
      </c>
      <c r="E222" s="273" t="s">
        <v>259</v>
      </c>
      <c r="F222" s="274" t="s">
        <v>260</v>
      </c>
      <c r="G222" s="275" t="s">
        <v>233</v>
      </c>
      <c r="H222" s="276">
        <v>38.438000000000002</v>
      </c>
      <c r="I222" s="277"/>
      <c r="J222" s="278">
        <f>ROUND(I222*H222,2)</f>
        <v>0</v>
      </c>
      <c r="K222" s="274" t="s">
        <v>135</v>
      </c>
      <c r="L222" s="279"/>
      <c r="M222" s="280" t="s">
        <v>1</v>
      </c>
      <c r="N222" s="281" t="s">
        <v>41</v>
      </c>
      <c r="O222" s="91"/>
      <c r="P222" s="235">
        <f>O222*H222</f>
        <v>0</v>
      </c>
      <c r="Q222" s="235">
        <v>1</v>
      </c>
      <c r="R222" s="235">
        <f>Q222*H222</f>
        <v>38.438000000000002</v>
      </c>
      <c r="S222" s="235">
        <v>0</v>
      </c>
      <c r="T222" s="23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7" t="s">
        <v>171</v>
      </c>
      <c r="AT222" s="237" t="s">
        <v>258</v>
      </c>
      <c r="AU222" s="237" t="s">
        <v>85</v>
      </c>
      <c r="AY222" s="17" t="s">
        <v>129</v>
      </c>
      <c r="BE222" s="238">
        <f>IF(N222="základní",J222,0)</f>
        <v>0</v>
      </c>
      <c r="BF222" s="238">
        <f>IF(N222="snížená",J222,0)</f>
        <v>0</v>
      </c>
      <c r="BG222" s="238">
        <f>IF(N222="zákl. přenesená",J222,0)</f>
        <v>0</v>
      </c>
      <c r="BH222" s="238">
        <f>IF(N222="sníž. přenesená",J222,0)</f>
        <v>0</v>
      </c>
      <c r="BI222" s="238">
        <f>IF(N222="nulová",J222,0)</f>
        <v>0</v>
      </c>
      <c r="BJ222" s="17" t="s">
        <v>83</v>
      </c>
      <c r="BK222" s="238">
        <f>ROUND(I222*H222,2)</f>
        <v>0</v>
      </c>
      <c r="BL222" s="17" t="s">
        <v>136</v>
      </c>
      <c r="BM222" s="237" t="s">
        <v>261</v>
      </c>
    </row>
    <row r="223" s="13" customFormat="1">
      <c r="A223" s="13"/>
      <c r="B223" s="239"/>
      <c r="C223" s="240"/>
      <c r="D223" s="241" t="s">
        <v>138</v>
      </c>
      <c r="E223" s="242" t="s">
        <v>1</v>
      </c>
      <c r="F223" s="243" t="s">
        <v>208</v>
      </c>
      <c r="G223" s="240"/>
      <c r="H223" s="242" t="s">
        <v>1</v>
      </c>
      <c r="I223" s="244"/>
      <c r="J223" s="240"/>
      <c r="K223" s="240"/>
      <c r="L223" s="245"/>
      <c r="M223" s="246"/>
      <c r="N223" s="247"/>
      <c r="O223" s="247"/>
      <c r="P223" s="247"/>
      <c r="Q223" s="247"/>
      <c r="R223" s="247"/>
      <c r="S223" s="247"/>
      <c r="T223" s="24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9" t="s">
        <v>138</v>
      </c>
      <c r="AU223" s="249" t="s">
        <v>85</v>
      </c>
      <c r="AV223" s="13" t="s">
        <v>83</v>
      </c>
      <c r="AW223" s="13" t="s">
        <v>32</v>
      </c>
      <c r="AX223" s="13" t="s">
        <v>76</v>
      </c>
      <c r="AY223" s="249" t="s">
        <v>129</v>
      </c>
    </row>
    <row r="224" s="14" customFormat="1">
      <c r="A224" s="14"/>
      <c r="B224" s="250"/>
      <c r="C224" s="251"/>
      <c r="D224" s="241" t="s">
        <v>138</v>
      </c>
      <c r="E224" s="252" t="s">
        <v>1</v>
      </c>
      <c r="F224" s="253" t="s">
        <v>262</v>
      </c>
      <c r="G224" s="251"/>
      <c r="H224" s="254">
        <v>38.438000000000002</v>
      </c>
      <c r="I224" s="255"/>
      <c r="J224" s="251"/>
      <c r="K224" s="251"/>
      <c r="L224" s="256"/>
      <c r="M224" s="257"/>
      <c r="N224" s="258"/>
      <c r="O224" s="258"/>
      <c r="P224" s="258"/>
      <c r="Q224" s="258"/>
      <c r="R224" s="258"/>
      <c r="S224" s="258"/>
      <c r="T224" s="259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0" t="s">
        <v>138</v>
      </c>
      <c r="AU224" s="260" t="s">
        <v>85</v>
      </c>
      <c r="AV224" s="14" t="s">
        <v>85</v>
      </c>
      <c r="AW224" s="14" t="s">
        <v>32</v>
      </c>
      <c r="AX224" s="14" t="s">
        <v>76</v>
      </c>
      <c r="AY224" s="260" t="s">
        <v>129</v>
      </c>
    </row>
    <row r="225" s="15" customFormat="1">
      <c r="A225" s="15"/>
      <c r="B225" s="261"/>
      <c r="C225" s="262"/>
      <c r="D225" s="241" t="s">
        <v>138</v>
      </c>
      <c r="E225" s="263" t="s">
        <v>1</v>
      </c>
      <c r="F225" s="264" t="s">
        <v>141</v>
      </c>
      <c r="G225" s="262"/>
      <c r="H225" s="265">
        <v>38.438000000000002</v>
      </c>
      <c r="I225" s="266"/>
      <c r="J225" s="262"/>
      <c r="K225" s="262"/>
      <c r="L225" s="267"/>
      <c r="M225" s="268"/>
      <c r="N225" s="269"/>
      <c r="O225" s="269"/>
      <c r="P225" s="269"/>
      <c r="Q225" s="269"/>
      <c r="R225" s="269"/>
      <c r="S225" s="269"/>
      <c r="T225" s="270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1" t="s">
        <v>138</v>
      </c>
      <c r="AU225" s="271" t="s">
        <v>85</v>
      </c>
      <c r="AV225" s="15" t="s">
        <v>136</v>
      </c>
      <c r="AW225" s="15" t="s">
        <v>32</v>
      </c>
      <c r="AX225" s="15" t="s">
        <v>83</v>
      </c>
      <c r="AY225" s="271" t="s">
        <v>129</v>
      </c>
    </row>
    <row r="226" s="2" customFormat="1" ht="16.5" customHeight="1">
      <c r="A226" s="38"/>
      <c r="B226" s="39"/>
      <c r="C226" s="226" t="s">
        <v>263</v>
      </c>
      <c r="D226" s="226" t="s">
        <v>131</v>
      </c>
      <c r="E226" s="227" t="s">
        <v>264</v>
      </c>
      <c r="F226" s="228" t="s">
        <v>265</v>
      </c>
      <c r="G226" s="229" t="s">
        <v>266</v>
      </c>
      <c r="H226" s="230">
        <v>1</v>
      </c>
      <c r="I226" s="231"/>
      <c r="J226" s="232">
        <f>ROUND(I226*H226,2)</f>
        <v>0</v>
      </c>
      <c r="K226" s="228" t="s">
        <v>135</v>
      </c>
      <c r="L226" s="44"/>
      <c r="M226" s="233" t="s">
        <v>1</v>
      </c>
      <c r="N226" s="234" t="s">
        <v>41</v>
      </c>
      <c r="O226" s="91"/>
      <c r="P226" s="235">
        <f>O226*H226</f>
        <v>0</v>
      </c>
      <c r="Q226" s="235">
        <v>0.021350000000000001</v>
      </c>
      <c r="R226" s="235">
        <f>Q226*H226</f>
        <v>0.021350000000000001</v>
      </c>
      <c r="S226" s="235">
        <v>0</v>
      </c>
      <c r="T226" s="236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7" t="s">
        <v>136</v>
      </c>
      <c r="AT226" s="237" t="s">
        <v>131</v>
      </c>
      <c r="AU226" s="237" t="s">
        <v>85</v>
      </c>
      <c r="AY226" s="17" t="s">
        <v>129</v>
      </c>
      <c r="BE226" s="238">
        <f>IF(N226="základní",J226,0)</f>
        <v>0</v>
      </c>
      <c r="BF226" s="238">
        <f>IF(N226="snížená",J226,0)</f>
        <v>0</v>
      </c>
      <c r="BG226" s="238">
        <f>IF(N226="zákl. přenesená",J226,0)</f>
        <v>0</v>
      </c>
      <c r="BH226" s="238">
        <f>IF(N226="sníž. přenesená",J226,0)</f>
        <v>0</v>
      </c>
      <c r="BI226" s="238">
        <f>IF(N226="nulová",J226,0)</f>
        <v>0</v>
      </c>
      <c r="BJ226" s="17" t="s">
        <v>83</v>
      </c>
      <c r="BK226" s="238">
        <f>ROUND(I226*H226,2)</f>
        <v>0</v>
      </c>
      <c r="BL226" s="17" t="s">
        <v>136</v>
      </c>
      <c r="BM226" s="237" t="s">
        <v>267</v>
      </c>
    </row>
    <row r="227" s="13" customFormat="1">
      <c r="A227" s="13"/>
      <c r="B227" s="239"/>
      <c r="C227" s="240"/>
      <c r="D227" s="241" t="s">
        <v>138</v>
      </c>
      <c r="E227" s="242" t="s">
        <v>1</v>
      </c>
      <c r="F227" s="243" t="s">
        <v>268</v>
      </c>
      <c r="G227" s="240"/>
      <c r="H227" s="242" t="s">
        <v>1</v>
      </c>
      <c r="I227" s="244"/>
      <c r="J227" s="240"/>
      <c r="K227" s="240"/>
      <c r="L227" s="245"/>
      <c r="M227" s="246"/>
      <c r="N227" s="247"/>
      <c r="O227" s="247"/>
      <c r="P227" s="247"/>
      <c r="Q227" s="247"/>
      <c r="R227" s="247"/>
      <c r="S227" s="247"/>
      <c r="T227" s="24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9" t="s">
        <v>138</v>
      </c>
      <c r="AU227" s="249" t="s">
        <v>85</v>
      </c>
      <c r="AV227" s="13" t="s">
        <v>83</v>
      </c>
      <c r="AW227" s="13" t="s">
        <v>32</v>
      </c>
      <c r="AX227" s="13" t="s">
        <v>76</v>
      </c>
      <c r="AY227" s="249" t="s">
        <v>129</v>
      </c>
    </row>
    <row r="228" s="14" customFormat="1">
      <c r="A228" s="14"/>
      <c r="B228" s="250"/>
      <c r="C228" s="251"/>
      <c r="D228" s="241" t="s">
        <v>138</v>
      </c>
      <c r="E228" s="252" t="s">
        <v>1</v>
      </c>
      <c r="F228" s="253" t="s">
        <v>83</v>
      </c>
      <c r="G228" s="251"/>
      <c r="H228" s="254">
        <v>1</v>
      </c>
      <c r="I228" s="255"/>
      <c r="J228" s="251"/>
      <c r="K228" s="251"/>
      <c r="L228" s="256"/>
      <c r="M228" s="257"/>
      <c r="N228" s="258"/>
      <c r="O228" s="258"/>
      <c r="P228" s="258"/>
      <c r="Q228" s="258"/>
      <c r="R228" s="258"/>
      <c r="S228" s="258"/>
      <c r="T228" s="25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0" t="s">
        <v>138</v>
      </c>
      <c r="AU228" s="260" t="s">
        <v>85</v>
      </c>
      <c r="AV228" s="14" t="s">
        <v>85</v>
      </c>
      <c r="AW228" s="14" t="s">
        <v>32</v>
      </c>
      <c r="AX228" s="14" t="s">
        <v>76</v>
      </c>
      <c r="AY228" s="260" t="s">
        <v>129</v>
      </c>
    </row>
    <row r="229" s="15" customFormat="1">
      <c r="A229" s="15"/>
      <c r="B229" s="261"/>
      <c r="C229" s="262"/>
      <c r="D229" s="241" t="s">
        <v>138</v>
      </c>
      <c r="E229" s="263" t="s">
        <v>1</v>
      </c>
      <c r="F229" s="264" t="s">
        <v>141</v>
      </c>
      <c r="G229" s="262"/>
      <c r="H229" s="265">
        <v>1</v>
      </c>
      <c r="I229" s="266"/>
      <c r="J229" s="262"/>
      <c r="K229" s="262"/>
      <c r="L229" s="267"/>
      <c r="M229" s="268"/>
      <c r="N229" s="269"/>
      <c r="O229" s="269"/>
      <c r="P229" s="269"/>
      <c r="Q229" s="269"/>
      <c r="R229" s="269"/>
      <c r="S229" s="269"/>
      <c r="T229" s="270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1" t="s">
        <v>138</v>
      </c>
      <c r="AU229" s="271" t="s">
        <v>85</v>
      </c>
      <c r="AV229" s="15" t="s">
        <v>136</v>
      </c>
      <c r="AW229" s="15" t="s">
        <v>32</v>
      </c>
      <c r="AX229" s="15" t="s">
        <v>83</v>
      </c>
      <c r="AY229" s="271" t="s">
        <v>129</v>
      </c>
    </row>
    <row r="230" s="12" customFormat="1" ht="22.8" customHeight="1">
      <c r="A230" s="12"/>
      <c r="B230" s="210"/>
      <c r="C230" s="211"/>
      <c r="D230" s="212" t="s">
        <v>75</v>
      </c>
      <c r="E230" s="224" t="s">
        <v>176</v>
      </c>
      <c r="F230" s="224" t="s">
        <v>269</v>
      </c>
      <c r="G230" s="211"/>
      <c r="H230" s="211"/>
      <c r="I230" s="214"/>
      <c r="J230" s="225">
        <f>BK230</f>
        <v>0</v>
      </c>
      <c r="K230" s="211"/>
      <c r="L230" s="216"/>
      <c r="M230" s="217"/>
      <c r="N230" s="218"/>
      <c r="O230" s="218"/>
      <c r="P230" s="219">
        <f>SUM(P231:P242)</f>
        <v>0</v>
      </c>
      <c r="Q230" s="218"/>
      <c r="R230" s="219">
        <f>SUM(R231:R242)</f>
        <v>0</v>
      </c>
      <c r="S230" s="218"/>
      <c r="T230" s="220">
        <f>SUM(T231:T242)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21" t="s">
        <v>83</v>
      </c>
      <c r="AT230" s="222" t="s">
        <v>75</v>
      </c>
      <c r="AU230" s="222" t="s">
        <v>83</v>
      </c>
      <c r="AY230" s="221" t="s">
        <v>129</v>
      </c>
      <c r="BK230" s="223">
        <f>SUM(BK231:BK242)</f>
        <v>0</v>
      </c>
    </row>
    <row r="231" s="2" customFormat="1" ht="16.5" customHeight="1">
      <c r="A231" s="38"/>
      <c r="B231" s="39"/>
      <c r="C231" s="226" t="s">
        <v>270</v>
      </c>
      <c r="D231" s="226" t="s">
        <v>131</v>
      </c>
      <c r="E231" s="227" t="s">
        <v>271</v>
      </c>
      <c r="F231" s="228" t="s">
        <v>272</v>
      </c>
      <c r="G231" s="229" t="s">
        <v>189</v>
      </c>
      <c r="H231" s="230">
        <v>71</v>
      </c>
      <c r="I231" s="231"/>
      <c r="J231" s="232">
        <f>ROUND(I231*H231,2)</f>
        <v>0</v>
      </c>
      <c r="K231" s="228" t="s">
        <v>135</v>
      </c>
      <c r="L231" s="44"/>
      <c r="M231" s="233" t="s">
        <v>1</v>
      </c>
      <c r="N231" s="234" t="s">
        <v>41</v>
      </c>
      <c r="O231" s="91"/>
      <c r="P231" s="235">
        <f>O231*H231</f>
        <v>0</v>
      </c>
      <c r="Q231" s="235">
        <v>0</v>
      </c>
      <c r="R231" s="235">
        <f>Q231*H231</f>
        <v>0</v>
      </c>
      <c r="S231" s="235">
        <v>0</v>
      </c>
      <c r="T231" s="236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7" t="s">
        <v>136</v>
      </c>
      <c r="AT231" s="237" t="s">
        <v>131</v>
      </c>
      <c r="AU231" s="237" t="s">
        <v>85</v>
      </c>
      <c r="AY231" s="17" t="s">
        <v>129</v>
      </c>
      <c r="BE231" s="238">
        <f>IF(N231="základní",J231,0)</f>
        <v>0</v>
      </c>
      <c r="BF231" s="238">
        <f>IF(N231="snížená",J231,0)</f>
        <v>0</v>
      </c>
      <c r="BG231" s="238">
        <f>IF(N231="zákl. přenesená",J231,0)</f>
        <v>0</v>
      </c>
      <c r="BH231" s="238">
        <f>IF(N231="sníž. přenesená",J231,0)</f>
        <v>0</v>
      </c>
      <c r="BI231" s="238">
        <f>IF(N231="nulová",J231,0)</f>
        <v>0</v>
      </c>
      <c r="BJ231" s="17" t="s">
        <v>83</v>
      </c>
      <c r="BK231" s="238">
        <f>ROUND(I231*H231,2)</f>
        <v>0</v>
      </c>
      <c r="BL231" s="17" t="s">
        <v>136</v>
      </c>
      <c r="BM231" s="237" t="s">
        <v>273</v>
      </c>
    </row>
    <row r="232" s="13" customFormat="1">
      <c r="A232" s="13"/>
      <c r="B232" s="239"/>
      <c r="C232" s="240"/>
      <c r="D232" s="241" t="s">
        <v>138</v>
      </c>
      <c r="E232" s="242" t="s">
        <v>1</v>
      </c>
      <c r="F232" s="243" t="s">
        <v>274</v>
      </c>
      <c r="G232" s="240"/>
      <c r="H232" s="242" t="s">
        <v>1</v>
      </c>
      <c r="I232" s="244"/>
      <c r="J232" s="240"/>
      <c r="K232" s="240"/>
      <c r="L232" s="245"/>
      <c r="M232" s="246"/>
      <c r="N232" s="247"/>
      <c r="O232" s="247"/>
      <c r="P232" s="247"/>
      <c r="Q232" s="247"/>
      <c r="R232" s="247"/>
      <c r="S232" s="247"/>
      <c r="T232" s="24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9" t="s">
        <v>138</v>
      </c>
      <c r="AU232" s="249" t="s">
        <v>85</v>
      </c>
      <c r="AV232" s="13" t="s">
        <v>83</v>
      </c>
      <c r="AW232" s="13" t="s">
        <v>32</v>
      </c>
      <c r="AX232" s="13" t="s">
        <v>76</v>
      </c>
      <c r="AY232" s="249" t="s">
        <v>129</v>
      </c>
    </row>
    <row r="233" s="14" customFormat="1">
      <c r="A233" s="14"/>
      <c r="B233" s="250"/>
      <c r="C233" s="251"/>
      <c r="D233" s="241" t="s">
        <v>138</v>
      </c>
      <c r="E233" s="252" t="s">
        <v>1</v>
      </c>
      <c r="F233" s="253" t="s">
        <v>275</v>
      </c>
      <c r="G233" s="251"/>
      <c r="H233" s="254">
        <v>71</v>
      </c>
      <c r="I233" s="255"/>
      <c r="J233" s="251"/>
      <c r="K233" s="251"/>
      <c r="L233" s="256"/>
      <c r="M233" s="257"/>
      <c r="N233" s="258"/>
      <c r="O233" s="258"/>
      <c r="P233" s="258"/>
      <c r="Q233" s="258"/>
      <c r="R233" s="258"/>
      <c r="S233" s="258"/>
      <c r="T233" s="259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0" t="s">
        <v>138</v>
      </c>
      <c r="AU233" s="260" t="s">
        <v>85</v>
      </c>
      <c r="AV233" s="14" t="s">
        <v>85</v>
      </c>
      <c r="AW233" s="14" t="s">
        <v>32</v>
      </c>
      <c r="AX233" s="14" t="s">
        <v>76</v>
      </c>
      <c r="AY233" s="260" t="s">
        <v>129</v>
      </c>
    </row>
    <row r="234" s="15" customFormat="1">
      <c r="A234" s="15"/>
      <c r="B234" s="261"/>
      <c r="C234" s="262"/>
      <c r="D234" s="241" t="s">
        <v>138</v>
      </c>
      <c r="E234" s="263" t="s">
        <v>1</v>
      </c>
      <c r="F234" s="264" t="s">
        <v>141</v>
      </c>
      <c r="G234" s="262"/>
      <c r="H234" s="265">
        <v>71</v>
      </c>
      <c r="I234" s="266"/>
      <c r="J234" s="262"/>
      <c r="K234" s="262"/>
      <c r="L234" s="267"/>
      <c r="M234" s="268"/>
      <c r="N234" s="269"/>
      <c r="O234" s="269"/>
      <c r="P234" s="269"/>
      <c r="Q234" s="269"/>
      <c r="R234" s="269"/>
      <c r="S234" s="269"/>
      <c r="T234" s="270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71" t="s">
        <v>138</v>
      </c>
      <c r="AU234" s="271" t="s">
        <v>85</v>
      </c>
      <c r="AV234" s="15" t="s">
        <v>136</v>
      </c>
      <c r="AW234" s="15" t="s">
        <v>32</v>
      </c>
      <c r="AX234" s="15" t="s">
        <v>83</v>
      </c>
      <c r="AY234" s="271" t="s">
        <v>129</v>
      </c>
    </row>
    <row r="235" s="2" customFormat="1" ht="16.5" customHeight="1">
      <c r="A235" s="38"/>
      <c r="B235" s="39"/>
      <c r="C235" s="226" t="s">
        <v>276</v>
      </c>
      <c r="D235" s="226" t="s">
        <v>131</v>
      </c>
      <c r="E235" s="227" t="s">
        <v>277</v>
      </c>
      <c r="F235" s="228" t="s">
        <v>278</v>
      </c>
      <c r="G235" s="229" t="s">
        <v>189</v>
      </c>
      <c r="H235" s="230">
        <v>71</v>
      </c>
      <c r="I235" s="231"/>
      <c r="J235" s="232">
        <f>ROUND(I235*H235,2)</f>
        <v>0</v>
      </c>
      <c r="K235" s="228" t="s">
        <v>135</v>
      </c>
      <c r="L235" s="44"/>
      <c r="M235" s="233" t="s">
        <v>1</v>
      </c>
      <c r="N235" s="234" t="s">
        <v>41</v>
      </c>
      <c r="O235" s="91"/>
      <c r="P235" s="235">
        <f>O235*H235</f>
        <v>0</v>
      </c>
      <c r="Q235" s="235">
        <v>0</v>
      </c>
      <c r="R235" s="235">
        <f>Q235*H235</f>
        <v>0</v>
      </c>
      <c r="S235" s="235">
        <v>0</v>
      </c>
      <c r="T235" s="23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7" t="s">
        <v>136</v>
      </c>
      <c r="AT235" s="237" t="s">
        <v>131</v>
      </c>
      <c r="AU235" s="237" t="s">
        <v>85</v>
      </c>
      <c r="AY235" s="17" t="s">
        <v>129</v>
      </c>
      <c r="BE235" s="238">
        <f>IF(N235="základní",J235,0)</f>
        <v>0</v>
      </c>
      <c r="BF235" s="238">
        <f>IF(N235="snížená",J235,0)</f>
        <v>0</v>
      </c>
      <c r="BG235" s="238">
        <f>IF(N235="zákl. přenesená",J235,0)</f>
        <v>0</v>
      </c>
      <c r="BH235" s="238">
        <f>IF(N235="sníž. přenesená",J235,0)</f>
        <v>0</v>
      </c>
      <c r="BI235" s="238">
        <f>IF(N235="nulová",J235,0)</f>
        <v>0</v>
      </c>
      <c r="BJ235" s="17" t="s">
        <v>83</v>
      </c>
      <c r="BK235" s="238">
        <f>ROUND(I235*H235,2)</f>
        <v>0</v>
      </c>
      <c r="BL235" s="17" t="s">
        <v>136</v>
      </c>
      <c r="BM235" s="237" t="s">
        <v>279</v>
      </c>
    </row>
    <row r="236" s="13" customFormat="1">
      <c r="A236" s="13"/>
      <c r="B236" s="239"/>
      <c r="C236" s="240"/>
      <c r="D236" s="241" t="s">
        <v>138</v>
      </c>
      <c r="E236" s="242" t="s">
        <v>1</v>
      </c>
      <c r="F236" s="243" t="s">
        <v>280</v>
      </c>
      <c r="G236" s="240"/>
      <c r="H236" s="242" t="s">
        <v>1</v>
      </c>
      <c r="I236" s="244"/>
      <c r="J236" s="240"/>
      <c r="K236" s="240"/>
      <c r="L236" s="245"/>
      <c r="M236" s="246"/>
      <c r="N236" s="247"/>
      <c r="O236" s="247"/>
      <c r="P236" s="247"/>
      <c r="Q236" s="247"/>
      <c r="R236" s="247"/>
      <c r="S236" s="247"/>
      <c r="T236" s="24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9" t="s">
        <v>138</v>
      </c>
      <c r="AU236" s="249" t="s">
        <v>85</v>
      </c>
      <c r="AV236" s="13" t="s">
        <v>83</v>
      </c>
      <c r="AW236" s="13" t="s">
        <v>32</v>
      </c>
      <c r="AX236" s="13" t="s">
        <v>76</v>
      </c>
      <c r="AY236" s="249" t="s">
        <v>129</v>
      </c>
    </row>
    <row r="237" s="14" customFormat="1">
      <c r="A237" s="14"/>
      <c r="B237" s="250"/>
      <c r="C237" s="251"/>
      <c r="D237" s="241" t="s">
        <v>138</v>
      </c>
      <c r="E237" s="252" t="s">
        <v>1</v>
      </c>
      <c r="F237" s="253" t="s">
        <v>275</v>
      </c>
      <c r="G237" s="251"/>
      <c r="H237" s="254">
        <v>71</v>
      </c>
      <c r="I237" s="255"/>
      <c r="J237" s="251"/>
      <c r="K237" s="251"/>
      <c r="L237" s="256"/>
      <c r="M237" s="257"/>
      <c r="N237" s="258"/>
      <c r="O237" s="258"/>
      <c r="P237" s="258"/>
      <c r="Q237" s="258"/>
      <c r="R237" s="258"/>
      <c r="S237" s="258"/>
      <c r="T237" s="259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0" t="s">
        <v>138</v>
      </c>
      <c r="AU237" s="260" t="s">
        <v>85</v>
      </c>
      <c r="AV237" s="14" t="s">
        <v>85</v>
      </c>
      <c r="AW237" s="14" t="s">
        <v>32</v>
      </c>
      <c r="AX237" s="14" t="s">
        <v>76</v>
      </c>
      <c r="AY237" s="260" t="s">
        <v>129</v>
      </c>
    </row>
    <row r="238" s="15" customFormat="1">
      <c r="A238" s="15"/>
      <c r="B238" s="261"/>
      <c r="C238" s="262"/>
      <c r="D238" s="241" t="s">
        <v>138</v>
      </c>
      <c r="E238" s="263" t="s">
        <v>1</v>
      </c>
      <c r="F238" s="264" t="s">
        <v>141</v>
      </c>
      <c r="G238" s="262"/>
      <c r="H238" s="265">
        <v>71</v>
      </c>
      <c r="I238" s="266"/>
      <c r="J238" s="262"/>
      <c r="K238" s="262"/>
      <c r="L238" s="267"/>
      <c r="M238" s="268"/>
      <c r="N238" s="269"/>
      <c r="O238" s="269"/>
      <c r="P238" s="269"/>
      <c r="Q238" s="269"/>
      <c r="R238" s="269"/>
      <c r="S238" s="269"/>
      <c r="T238" s="270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71" t="s">
        <v>138</v>
      </c>
      <c r="AU238" s="271" t="s">
        <v>85</v>
      </c>
      <c r="AV238" s="15" t="s">
        <v>136</v>
      </c>
      <c r="AW238" s="15" t="s">
        <v>32</v>
      </c>
      <c r="AX238" s="15" t="s">
        <v>83</v>
      </c>
      <c r="AY238" s="271" t="s">
        <v>129</v>
      </c>
    </row>
    <row r="239" s="2" customFormat="1" ht="16.5" customHeight="1">
      <c r="A239" s="38"/>
      <c r="B239" s="39"/>
      <c r="C239" s="226" t="s">
        <v>281</v>
      </c>
      <c r="D239" s="226" t="s">
        <v>131</v>
      </c>
      <c r="E239" s="227" t="s">
        <v>282</v>
      </c>
      <c r="F239" s="228" t="s">
        <v>283</v>
      </c>
      <c r="G239" s="229" t="s">
        <v>266</v>
      </c>
      <c r="H239" s="230">
        <v>6</v>
      </c>
      <c r="I239" s="231"/>
      <c r="J239" s="232">
        <f>ROUND(I239*H239,2)</f>
        <v>0</v>
      </c>
      <c r="K239" s="228" t="s">
        <v>1</v>
      </c>
      <c r="L239" s="44"/>
      <c r="M239" s="233" t="s">
        <v>1</v>
      </c>
      <c r="N239" s="234" t="s">
        <v>41</v>
      </c>
      <c r="O239" s="91"/>
      <c r="P239" s="235">
        <f>O239*H239</f>
        <v>0</v>
      </c>
      <c r="Q239" s="235">
        <v>0</v>
      </c>
      <c r="R239" s="235">
        <f>Q239*H239</f>
        <v>0</v>
      </c>
      <c r="S239" s="235">
        <v>0</v>
      </c>
      <c r="T239" s="23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7" t="s">
        <v>136</v>
      </c>
      <c r="AT239" s="237" t="s">
        <v>131</v>
      </c>
      <c r="AU239" s="237" t="s">
        <v>85</v>
      </c>
      <c r="AY239" s="17" t="s">
        <v>129</v>
      </c>
      <c r="BE239" s="238">
        <f>IF(N239="základní",J239,0)</f>
        <v>0</v>
      </c>
      <c r="BF239" s="238">
        <f>IF(N239="snížená",J239,0)</f>
        <v>0</v>
      </c>
      <c r="BG239" s="238">
        <f>IF(N239="zákl. přenesená",J239,0)</f>
        <v>0</v>
      </c>
      <c r="BH239" s="238">
        <f>IF(N239="sníž. přenesená",J239,0)</f>
        <v>0</v>
      </c>
      <c r="BI239" s="238">
        <f>IF(N239="nulová",J239,0)</f>
        <v>0</v>
      </c>
      <c r="BJ239" s="17" t="s">
        <v>83</v>
      </c>
      <c r="BK239" s="238">
        <f>ROUND(I239*H239,2)</f>
        <v>0</v>
      </c>
      <c r="BL239" s="17" t="s">
        <v>136</v>
      </c>
      <c r="BM239" s="237" t="s">
        <v>284</v>
      </c>
    </row>
    <row r="240" s="13" customFormat="1">
      <c r="A240" s="13"/>
      <c r="B240" s="239"/>
      <c r="C240" s="240"/>
      <c r="D240" s="241" t="s">
        <v>138</v>
      </c>
      <c r="E240" s="242" t="s">
        <v>1</v>
      </c>
      <c r="F240" s="243" t="s">
        <v>285</v>
      </c>
      <c r="G240" s="240"/>
      <c r="H240" s="242" t="s">
        <v>1</v>
      </c>
      <c r="I240" s="244"/>
      <c r="J240" s="240"/>
      <c r="K240" s="240"/>
      <c r="L240" s="245"/>
      <c r="M240" s="246"/>
      <c r="N240" s="247"/>
      <c r="O240" s="247"/>
      <c r="P240" s="247"/>
      <c r="Q240" s="247"/>
      <c r="R240" s="247"/>
      <c r="S240" s="247"/>
      <c r="T240" s="24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9" t="s">
        <v>138</v>
      </c>
      <c r="AU240" s="249" t="s">
        <v>85</v>
      </c>
      <c r="AV240" s="13" t="s">
        <v>83</v>
      </c>
      <c r="AW240" s="13" t="s">
        <v>32</v>
      </c>
      <c r="AX240" s="13" t="s">
        <v>76</v>
      </c>
      <c r="AY240" s="249" t="s">
        <v>129</v>
      </c>
    </row>
    <row r="241" s="14" customFormat="1">
      <c r="A241" s="14"/>
      <c r="B241" s="250"/>
      <c r="C241" s="251"/>
      <c r="D241" s="241" t="s">
        <v>138</v>
      </c>
      <c r="E241" s="252" t="s">
        <v>1</v>
      </c>
      <c r="F241" s="253" t="s">
        <v>160</v>
      </c>
      <c r="G241" s="251"/>
      <c r="H241" s="254">
        <v>6</v>
      </c>
      <c r="I241" s="255"/>
      <c r="J241" s="251"/>
      <c r="K241" s="251"/>
      <c r="L241" s="256"/>
      <c r="M241" s="257"/>
      <c r="N241" s="258"/>
      <c r="O241" s="258"/>
      <c r="P241" s="258"/>
      <c r="Q241" s="258"/>
      <c r="R241" s="258"/>
      <c r="S241" s="258"/>
      <c r="T241" s="25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0" t="s">
        <v>138</v>
      </c>
      <c r="AU241" s="260" t="s">
        <v>85</v>
      </c>
      <c r="AV241" s="14" t="s">
        <v>85</v>
      </c>
      <c r="AW241" s="14" t="s">
        <v>32</v>
      </c>
      <c r="AX241" s="14" t="s">
        <v>76</v>
      </c>
      <c r="AY241" s="260" t="s">
        <v>129</v>
      </c>
    </row>
    <row r="242" s="15" customFormat="1">
      <c r="A242" s="15"/>
      <c r="B242" s="261"/>
      <c r="C242" s="262"/>
      <c r="D242" s="241" t="s">
        <v>138</v>
      </c>
      <c r="E242" s="263" t="s">
        <v>1</v>
      </c>
      <c r="F242" s="264" t="s">
        <v>141</v>
      </c>
      <c r="G242" s="262"/>
      <c r="H242" s="265">
        <v>6</v>
      </c>
      <c r="I242" s="266"/>
      <c r="J242" s="262"/>
      <c r="K242" s="262"/>
      <c r="L242" s="267"/>
      <c r="M242" s="268"/>
      <c r="N242" s="269"/>
      <c r="O242" s="269"/>
      <c r="P242" s="269"/>
      <c r="Q242" s="269"/>
      <c r="R242" s="269"/>
      <c r="S242" s="269"/>
      <c r="T242" s="270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71" t="s">
        <v>138</v>
      </c>
      <c r="AU242" s="271" t="s">
        <v>85</v>
      </c>
      <c r="AV242" s="15" t="s">
        <v>136</v>
      </c>
      <c r="AW242" s="15" t="s">
        <v>32</v>
      </c>
      <c r="AX242" s="15" t="s">
        <v>83</v>
      </c>
      <c r="AY242" s="271" t="s">
        <v>129</v>
      </c>
    </row>
    <row r="243" s="12" customFormat="1" ht="22.8" customHeight="1">
      <c r="A243" s="12"/>
      <c r="B243" s="210"/>
      <c r="C243" s="211"/>
      <c r="D243" s="212" t="s">
        <v>75</v>
      </c>
      <c r="E243" s="224" t="s">
        <v>286</v>
      </c>
      <c r="F243" s="224" t="s">
        <v>287</v>
      </c>
      <c r="G243" s="211"/>
      <c r="H243" s="211"/>
      <c r="I243" s="214"/>
      <c r="J243" s="225">
        <f>BK243</f>
        <v>0</v>
      </c>
      <c r="K243" s="211"/>
      <c r="L243" s="216"/>
      <c r="M243" s="217"/>
      <c r="N243" s="218"/>
      <c r="O243" s="218"/>
      <c r="P243" s="219">
        <f>SUM(P244:P307)</f>
        <v>0</v>
      </c>
      <c r="Q243" s="218"/>
      <c r="R243" s="219">
        <f>SUM(R244:R307)</f>
        <v>0</v>
      </c>
      <c r="S243" s="218"/>
      <c r="T243" s="220">
        <f>SUM(T244:T307)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21" t="s">
        <v>83</v>
      </c>
      <c r="AT243" s="222" t="s">
        <v>75</v>
      </c>
      <c r="AU243" s="222" t="s">
        <v>83</v>
      </c>
      <c r="AY243" s="221" t="s">
        <v>129</v>
      </c>
      <c r="BK243" s="223">
        <f>SUM(BK244:BK307)</f>
        <v>0</v>
      </c>
    </row>
    <row r="244" s="2" customFormat="1" ht="16.5" customHeight="1">
      <c r="A244" s="38"/>
      <c r="B244" s="39"/>
      <c r="C244" s="226" t="s">
        <v>288</v>
      </c>
      <c r="D244" s="226" t="s">
        <v>131</v>
      </c>
      <c r="E244" s="227" t="s">
        <v>289</v>
      </c>
      <c r="F244" s="228" t="s">
        <v>290</v>
      </c>
      <c r="G244" s="229" t="s">
        <v>233</v>
      </c>
      <c r="H244" s="230">
        <v>667.19799999999998</v>
      </c>
      <c r="I244" s="231"/>
      <c r="J244" s="232">
        <f>ROUND(I244*H244,2)</f>
        <v>0</v>
      </c>
      <c r="K244" s="228" t="s">
        <v>135</v>
      </c>
      <c r="L244" s="44"/>
      <c r="M244" s="233" t="s">
        <v>1</v>
      </c>
      <c r="N244" s="234" t="s">
        <v>41</v>
      </c>
      <c r="O244" s="91"/>
      <c r="P244" s="235">
        <f>O244*H244</f>
        <v>0</v>
      </c>
      <c r="Q244" s="235">
        <v>0</v>
      </c>
      <c r="R244" s="235">
        <f>Q244*H244</f>
        <v>0</v>
      </c>
      <c r="S244" s="235">
        <v>0</v>
      </c>
      <c r="T244" s="23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7" t="s">
        <v>136</v>
      </c>
      <c r="AT244" s="237" t="s">
        <v>131</v>
      </c>
      <c r="AU244" s="237" t="s">
        <v>85</v>
      </c>
      <c r="AY244" s="17" t="s">
        <v>129</v>
      </c>
      <c r="BE244" s="238">
        <f>IF(N244="základní",J244,0)</f>
        <v>0</v>
      </c>
      <c r="BF244" s="238">
        <f>IF(N244="snížená",J244,0)</f>
        <v>0</v>
      </c>
      <c r="BG244" s="238">
        <f>IF(N244="zákl. přenesená",J244,0)</f>
        <v>0</v>
      </c>
      <c r="BH244" s="238">
        <f>IF(N244="sníž. přenesená",J244,0)</f>
        <v>0</v>
      </c>
      <c r="BI244" s="238">
        <f>IF(N244="nulová",J244,0)</f>
        <v>0</v>
      </c>
      <c r="BJ244" s="17" t="s">
        <v>83</v>
      </c>
      <c r="BK244" s="238">
        <f>ROUND(I244*H244,2)</f>
        <v>0</v>
      </c>
      <c r="BL244" s="17" t="s">
        <v>136</v>
      </c>
      <c r="BM244" s="237" t="s">
        <v>291</v>
      </c>
    </row>
    <row r="245" s="13" customFormat="1">
      <c r="A245" s="13"/>
      <c r="B245" s="239"/>
      <c r="C245" s="240"/>
      <c r="D245" s="241" t="s">
        <v>138</v>
      </c>
      <c r="E245" s="242" t="s">
        <v>1</v>
      </c>
      <c r="F245" s="243" t="s">
        <v>292</v>
      </c>
      <c r="G245" s="240"/>
      <c r="H245" s="242" t="s">
        <v>1</v>
      </c>
      <c r="I245" s="244"/>
      <c r="J245" s="240"/>
      <c r="K245" s="240"/>
      <c r="L245" s="245"/>
      <c r="M245" s="246"/>
      <c r="N245" s="247"/>
      <c r="O245" s="247"/>
      <c r="P245" s="247"/>
      <c r="Q245" s="247"/>
      <c r="R245" s="247"/>
      <c r="S245" s="247"/>
      <c r="T245" s="24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9" t="s">
        <v>138</v>
      </c>
      <c r="AU245" s="249" t="s">
        <v>85</v>
      </c>
      <c r="AV245" s="13" t="s">
        <v>83</v>
      </c>
      <c r="AW245" s="13" t="s">
        <v>32</v>
      </c>
      <c r="AX245" s="13" t="s">
        <v>76</v>
      </c>
      <c r="AY245" s="249" t="s">
        <v>129</v>
      </c>
    </row>
    <row r="246" s="14" customFormat="1">
      <c r="A246" s="14"/>
      <c r="B246" s="250"/>
      <c r="C246" s="251"/>
      <c r="D246" s="241" t="s">
        <v>138</v>
      </c>
      <c r="E246" s="252" t="s">
        <v>1</v>
      </c>
      <c r="F246" s="253" t="s">
        <v>293</v>
      </c>
      <c r="G246" s="251"/>
      <c r="H246" s="254">
        <v>667.19799999999998</v>
      </c>
      <c r="I246" s="255"/>
      <c r="J246" s="251"/>
      <c r="K246" s="251"/>
      <c r="L246" s="256"/>
      <c r="M246" s="257"/>
      <c r="N246" s="258"/>
      <c r="O246" s="258"/>
      <c r="P246" s="258"/>
      <c r="Q246" s="258"/>
      <c r="R246" s="258"/>
      <c r="S246" s="258"/>
      <c r="T246" s="259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0" t="s">
        <v>138</v>
      </c>
      <c r="AU246" s="260" t="s">
        <v>85</v>
      </c>
      <c r="AV246" s="14" t="s">
        <v>85</v>
      </c>
      <c r="AW246" s="14" t="s">
        <v>32</v>
      </c>
      <c r="AX246" s="14" t="s">
        <v>76</v>
      </c>
      <c r="AY246" s="260" t="s">
        <v>129</v>
      </c>
    </row>
    <row r="247" s="15" customFormat="1">
      <c r="A247" s="15"/>
      <c r="B247" s="261"/>
      <c r="C247" s="262"/>
      <c r="D247" s="241" t="s">
        <v>138</v>
      </c>
      <c r="E247" s="263" t="s">
        <v>1</v>
      </c>
      <c r="F247" s="264" t="s">
        <v>141</v>
      </c>
      <c r="G247" s="262"/>
      <c r="H247" s="265">
        <v>667.19799999999998</v>
      </c>
      <c r="I247" s="266"/>
      <c r="J247" s="262"/>
      <c r="K247" s="262"/>
      <c r="L247" s="267"/>
      <c r="M247" s="268"/>
      <c r="N247" s="269"/>
      <c r="O247" s="269"/>
      <c r="P247" s="269"/>
      <c r="Q247" s="269"/>
      <c r="R247" s="269"/>
      <c r="S247" s="269"/>
      <c r="T247" s="270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71" t="s">
        <v>138</v>
      </c>
      <c r="AU247" s="271" t="s">
        <v>85</v>
      </c>
      <c r="AV247" s="15" t="s">
        <v>136</v>
      </c>
      <c r="AW247" s="15" t="s">
        <v>32</v>
      </c>
      <c r="AX247" s="15" t="s">
        <v>83</v>
      </c>
      <c r="AY247" s="271" t="s">
        <v>129</v>
      </c>
    </row>
    <row r="248" s="2" customFormat="1" ht="16.5" customHeight="1">
      <c r="A248" s="38"/>
      <c r="B248" s="39"/>
      <c r="C248" s="226" t="s">
        <v>294</v>
      </c>
      <c r="D248" s="226" t="s">
        <v>131</v>
      </c>
      <c r="E248" s="227" t="s">
        <v>289</v>
      </c>
      <c r="F248" s="228" t="s">
        <v>290</v>
      </c>
      <c r="G248" s="229" t="s">
        <v>233</v>
      </c>
      <c r="H248" s="230">
        <v>579.20000000000005</v>
      </c>
      <c r="I248" s="231"/>
      <c r="J248" s="232">
        <f>ROUND(I248*H248,2)</f>
        <v>0</v>
      </c>
      <c r="K248" s="228" t="s">
        <v>135</v>
      </c>
      <c r="L248" s="44"/>
      <c r="M248" s="233" t="s">
        <v>1</v>
      </c>
      <c r="N248" s="234" t="s">
        <v>41</v>
      </c>
      <c r="O248" s="91"/>
      <c r="P248" s="235">
        <f>O248*H248</f>
        <v>0</v>
      </c>
      <c r="Q248" s="235">
        <v>0</v>
      </c>
      <c r="R248" s="235">
        <f>Q248*H248</f>
        <v>0</v>
      </c>
      <c r="S248" s="235">
        <v>0</v>
      </c>
      <c r="T248" s="236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7" t="s">
        <v>136</v>
      </c>
      <c r="AT248" s="237" t="s">
        <v>131</v>
      </c>
      <c r="AU248" s="237" t="s">
        <v>85</v>
      </c>
      <c r="AY248" s="17" t="s">
        <v>129</v>
      </c>
      <c r="BE248" s="238">
        <f>IF(N248="základní",J248,0)</f>
        <v>0</v>
      </c>
      <c r="BF248" s="238">
        <f>IF(N248="snížená",J248,0)</f>
        <v>0</v>
      </c>
      <c r="BG248" s="238">
        <f>IF(N248="zákl. přenesená",J248,0)</f>
        <v>0</v>
      </c>
      <c r="BH248" s="238">
        <f>IF(N248="sníž. přenesená",J248,0)</f>
        <v>0</v>
      </c>
      <c r="BI248" s="238">
        <f>IF(N248="nulová",J248,0)</f>
        <v>0</v>
      </c>
      <c r="BJ248" s="17" t="s">
        <v>83</v>
      </c>
      <c r="BK248" s="238">
        <f>ROUND(I248*H248,2)</f>
        <v>0</v>
      </c>
      <c r="BL248" s="17" t="s">
        <v>136</v>
      </c>
      <c r="BM248" s="237" t="s">
        <v>295</v>
      </c>
    </row>
    <row r="249" s="13" customFormat="1">
      <c r="A249" s="13"/>
      <c r="B249" s="239"/>
      <c r="C249" s="240"/>
      <c r="D249" s="241" t="s">
        <v>138</v>
      </c>
      <c r="E249" s="242" t="s">
        <v>1</v>
      </c>
      <c r="F249" s="243" t="s">
        <v>296</v>
      </c>
      <c r="G249" s="240"/>
      <c r="H249" s="242" t="s">
        <v>1</v>
      </c>
      <c r="I249" s="244"/>
      <c r="J249" s="240"/>
      <c r="K249" s="240"/>
      <c r="L249" s="245"/>
      <c r="M249" s="246"/>
      <c r="N249" s="247"/>
      <c r="O249" s="247"/>
      <c r="P249" s="247"/>
      <c r="Q249" s="247"/>
      <c r="R249" s="247"/>
      <c r="S249" s="247"/>
      <c r="T249" s="24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9" t="s">
        <v>138</v>
      </c>
      <c r="AU249" s="249" t="s">
        <v>85</v>
      </c>
      <c r="AV249" s="13" t="s">
        <v>83</v>
      </c>
      <c r="AW249" s="13" t="s">
        <v>32</v>
      </c>
      <c r="AX249" s="13" t="s">
        <v>76</v>
      </c>
      <c r="AY249" s="249" t="s">
        <v>129</v>
      </c>
    </row>
    <row r="250" s="14" customFormat="1">
      <c r="A250" s="14"/>
      <c r="B250" s="250"/>
      <c r="C250" s="251"/>
      <c r="D250" s="241" t="s">
        <v>138</v>
      </c>
      <c r="E250" s="252" t="s">
        <v>1</v>
      </c>
      <c r="F250" s="253" t="s">
        <v>297</v>
      </c>
      <c r="G250" s="251"/>
      <c r="H250" s="254">
        <v>579.20000000000005</v>
      </c>
      <c r="I250" s="255"/>
      <c r="J250" s="251"/>
      <c r="K250" s="251"/>
      <c r="L250" s="256"/>
      <c r="M250" s="257"/>
      <c r="N250" s="258"/>
      <c r="O250" s="258"/>
      <c r="P250" s="258"/>
      <c r="Q250" s="258"/>
      <c r="R250" s="258"/>
      <c r="S250" s="258"/>
      <c r="T250" s="259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0" t="s">
        <v>138</v>
      </c>
      <c r="AU250" s="260" t="s">
        <v>85</v>
      </c>
      <c r="AV250" s="14" t="s">
        <v>85</v>
      </c>
      <c r="AW250" s="14" t="s">
        <v>32</v>
      </c>
      <c r="AX250" s="14" t="s">
        <v>76</v>
      </c>
      <c r="AY250" s="260" t="s">
        <v>129</v>
      </c>
    </row>
    <row r="251" s="15" customFormat="1">
      <c r="A251" s="15"/>
      <c r="B251" s="261"/>
      <c r="C251" s="262"/>
      <c r="D251" s="241" t="s">
        <v>138</v>
      </c>
      <c r="E251" s="263" t="s">
        <v>1</v>
      </c>
      <c r="F251" s="264" t="s">
        <v>141</v>
      </c>
      <c r="G251" s="262"/>
      <c r="H251" s="265">
        <v>579.20000000000005</v>
      </c>
      <c r="I251" s="266"/>
      <c r="J251" s="262"/>
      <c r="K251" s="262"/>
      <c r="L251" s="267"/>
      <c r="M251" s="268"/>
      <c r="N251" s="269"/>
      <c r="O251" s="269"/>
      <c r="P251" s="269"/>
      <c r="Q251" s="269"/>
      <c r="R251" s="269"/>
      <c r="S251" s="269"/>
      <c r="T251" s="270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71" t="s">
        <v>138</v>
      </c>
      <c r="AU251" s="271" t="s">
        <v>85</v>
      </c>
      <c r="AV251" s="15" t="s">
        <v>136</v>
      </c>
      <c r="AW251" s="15" t="s">
        <v>32</v>
      </c>
      <c r="AX251" s="15" t="s">
        <v>83</v>
      </c>
      <c r="AY251" s="271" t="s">
        <v>129</v>
      </c>
    </row>
    <row r="252" s="2" customFormat="1" ht="16.5" customHeight="1">
      <c r="A252" s="38"/>
      <c r="B252" s="39"/>
      <c r="C252" s="226" t="s">
        <v>298</v>
      </c>
      <c r="D252" s="226" t="s">
        <v>131</v>
      </c>
      <c r="E252" s="227" t="s">
        <v>299</v>
      </c>
      <c r="F252" s="228" t="s">
        <v>300</v>
      </c>
      <c r="G252" s="229" t="s">
        <v>233</v>
      </c>
      <c r="H252" s="230">
        <v>6004.7820000000002</v>
      </c>
      <c r="I252" s="231"/>
      <c r="J252" s="232">
        <f>ROUND(I252*H252,2)</f>
        <v>0</v>
      </c>
      <c r="K252" s="228" t="s">
        <v>135</v>
      </c>
      <c r="L252" s="44"/>
      <c r="M252" s="233" t="s">
        <v>1</v>
      </c>
      <c r="N252" s="234" t="s">
        <v>41</v>
      </c>
      <c r="O252" s="91"/>
      <c r="P252" s="235">
        <f>O252*H252</f>
        <v>0</v>
      </c>
      <c r="Q252" s="235">
        <v>0</v>
      </c>
      <c r="R252" s="235">
        <f>Q252*H252</f>
        <v>0</v>
      </c>
      <c r="S252" s="235">
        <v>0</v>
      </c>
      <c r="T252" s="23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7" t="s">
        <v>136</v>
      </c>
      <c r="AT252" s="237" t="s">
        <v>131</v>
      </c>
      <c r="AU252" s="237" t="s">
        <v>85</v>
      </c>
      <c r="AY252" s="17" t="s">
        <v>129</v>
      </c>
      <c r="BE252" s="238">
        <f>IF(N252="základní",J252,0)</f>
        <v>0</v>
      </c>
      <c r="BF252" s="238">
        <f>IF(N252="snížená",J252,0)</f>
        <v>0</v>
      </c>
      <c r="BG252" s="238">
        <f>IF(N252="zákl. přenesená",J252,0)</f>
        <v>0</v>
      </c>
      <c r="BH252" s="238">
        <f>IF(N252="sníž. přenesená",J252,0)</f>
        <v>0</v>
      </c>
      <c r="BI252" s="238">
        <f>IF(N252="nulová",J252,0)</f>
        <v>0</v>
      </c>
      <c r="BJ252" s="17" t="s">
        <v>83</v>
      </c>
      <c r="BK252" s="238">
        <f>ROUND(I252*H252,2)</f>
        <v>0</v>
      </c>
      <c r="BL252" s="17" t="s">
        <v>136</v>
      </c>
      <c r="BM252" s="237" t="s">
        <v>301</v>
      </c>
    </row>
    <row r="253" s="13" customFormat="1">
      <c r="A253" s="13"/>
      <c r="B253" s="239"/>
      <c r="C253" s="240"/>
      <c r="D253" s="241" t="s">
        <v>138</v>
      </c>
      <c r="E253" s="242" t="s">
        <v>1</v>
      </c>
      <c r="F253" s="243" t="s">
        <v>302</v>
      </c>
      <c r="G253" s="240"/>
      <c r="H253" s="242" t="s">
        <v>1</v>
      </c>
      <c r="I253" s="244"/>
      <c r="J253" s="240"/>
      <c r="K253" s="240"/>
      <c r="L253" s="245"/>
      <c r="M253" s="246"/>
      <c r="N253" s="247"/>
      <c r="O253" s="247"/>
      <c r="P253" s="247"/>
      <c r="Q253" s="247"/>
      <c r="R253" s="247"/>
      <c r="S253" s="247"/>
      <c r="T253" s="24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9" t="s">
        <v>138</v>
      </c>
      <c r="AU253" s="249" t="s">
        <v>85</v>
      </c>
      <c r="AV253" s="13" t="s">
        <v>83</v>
      </c>
      <c r="AW253" s="13" t="s">
        <v>32</v>
      </c>
      <c r="AX253" s="13" t="s">
        <v>76</v>
      </c>
      <c r="AY253" s="249" t="s">
        <v>129</v>
      </c>
    </row>
    <row r="254" s="14" customFormat="1">
      <c r="A254" s="14"/>
      <c r="B254" s="250"/>
      <c r="C254" s="251"/>
      <c r="D254" s="241" t="s">
        <v>138</v>
      </c>
      <c r="E254" s="252" t="s">
        <v>1</v>
      </c>
      <c r="F254" s="253" t="s">
        <v>303</v>
      </c>
      <c r="G254" s="251"/>
      <c r="H254" s="254">
        <v>6004.7820000000002</v>
      </c>
      <c r="I254" s="255"/>
      <c r="J254" s="251"/>
      <c r="K254" s="251"/>
      <c r="L254" s="256"/>
      <c r="M254" s="257"/>
      <c r="N254" s="258"/>
      <c r="O254" s="258"/>
      <c r="P254" s="258"/>
      <c r="Q254" s="258"/>
      <c r="R254" s="258"/>
      <c r="S254" s="258"/>
      <c r="T254" s="259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0" t="s">
        <v>138</v>
      </c>
      <c r="AU254" s="260" t="s">
        <v>85</v>
      </c>
      <c r="AV254" s="14" t="s">
        <v>85</v>
      </c>
      <c r="AW254" s="14" t="s">
        <v>32</v>
      </c>
      <c r="AX254" s="14" t="s">
        <v>76</v>
      </c>
      <c r="AY254" s="260" t="s">
        <v>129</v>
      </c>
    </row>
    <row r="255" s="15" customFormat="1">
      <c r="A255" s="15"/>
      <c r="B255" s="261"/>
      <c r="C255" s="262"/>
      <c r="D255" s="241" t="s">
        <v>138</v>
      </c>
      <c r="E255" s="263" t="s">
        <v>1</v>
      </c>
      <c r="F255" s="264" t="s">
        <v>141</v>
      </c>
      <c r="G255" s="262"/>
      <c r="H255" s="265">
        <v>6004.7820000000002</v>
      </c>
      <c r="I255" s="266"/>
      <c r="J255" s="262"/>
      <c r="K255" s="262"/>
      <c r="L255" s="267"/>
      <c r="M255" s="268"/>
      <c r="N255" s="269"/>
      <c r="O255" s="269"/>
      <c r="P255" s="269"/>
      <c r="Q255" s="269"/>
      <c r="R255" s="269"/>
      <c r="S255" s="269"/>
      <c r="T255" s="270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71" t="s">
        <v>138</v>
      </c>
      <c r="AU255" s="271" t="s">
        <v>85</v>
      </c>
      <c r="AV255" s="15" t="s">
        <v>136</v>
      </c>
      <c r="AW255" s="15" t="s">
        <v>32</v>
      </c>
      <c r="AX255" s="15" t="s">
        <v>83</v>
      </c>
      <c r="AY255" s="271" t="s">
        <v>129</v>
      </c>
    </row>
    <row r="256" s="2" customFormat="1" ht="16.5" customHeight="1">
      <c r="A256" s="38"/>
      <c r="B256" s="39"/>
      <c r="C256" s="226" t="s">
        <v>304</v>
      </c>
      <c r="D256" s="226" t="s">
        <v>131</v>
      </c>
      <c r="E256" s="227" t="s">
        <v>299</v>
      </c>
      <c r="F256" s="228" t="s">
        <v>300</v>
      </c>
      <c r="G256" s="229" t="s">
        <v>233</v>
      </c>
      <c r="H256" s="230">
        <v>5212.8000000000002</v>
      </c>
      <c r="I256" s="231"/>
      <c r="J256" s="232">
        <f>ROUND(I256*H256,2)</f>
        <v>0</v>
      </c>
      <c r="K256" s="228" t="s">
        <v>135</v>
      </c>
      <c r="L256" s="44"/>
      <c r="M256" s="233" t="s">
        <v>1</v>
      </c>
      <c r="N256" s="234" t="s">
        <v>41</v>
      </c>
      <c r="O256" s="91"/>
      <c r="P256" s="235">
        <f>O256*H256</f>
        <v>0</v>
      </c>
      <c r="Q256" s="235">
        <v>0</v>
      </c>
      <c r="R256" s="235">
        <f>Q256*H256</f>
        <v>0</v>
      </c>
      <c r="S256" s="235">
        <v>0</v>
      </c>
      <c r="T256" s="236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7" t="s">
        <v>136</v>
      </c>
      <c r="AT256" s="237" t="s">
        <v>131</v>
      </c>
      <c r="AU256" s="237" t="s">
        <v>85</v>
      </c>
      <c r="AY256" s="17" t="s">
        <v>129</v>
      </c>
      <c r="BE256" s="238">
        <f>IF(N256="základní",J256,0)</f>
        <v>0</v>
      </c>
      <c r="BF256" s="238">
        <f>IF(N256="snížená",J256,0)</f>
        <v>0</v>
      </c>
      <c r="BG256" s="238">
        <f>IF(N256="zákl. přenesená",J256,0)</f>
        <v>0</v>
      </c>
      <c r="BH256" s="238">
        <f>IF(N256="sníž. přenesená",J256,0)</f>
        <v>0</v>
      </c>
      <c r="BI256" s="238">
        <f>IF(N256="nulová",J256,0)</f>
        <v>0</v>
      </c>
      <c r="BJ256" s="17" t="s">
        <v>83</v>
      </c>
      <c r="BK256" s="238">
        <f>ROUND(I256*H256,2)</f>
        <v>0</v>
      </c>
      <c r="BL256" s="17" t="s">
        <v>136</v>
      </c>
      <c r="BM256" s="237" t="s">
        <v>305</v>
      </c>
    </row>
    <row r="257" s="13" customFormat="1">
      <c r="A257" s="13"/>
      <c r="B257" s="239"/>
      <c r="C257" s="240"/>
      <c r="D257" s="241" t="s">
        <v>138</v>
      </c>
      <c r="E257" s="242" t="s">
        <v>1</v>
      </c>
      <c r="F257" s="243" t="s">
        <v>306</v>
      </c>
      <c r="G257" s="240"/>
      <c r="H257" s="242" t="s">
        <v>1</v>
      </c>
      <c r="I257" s="244"/>
      <c r="J257" s="240"/>
      <c r="K257" s="240"/>
      <c r="L257" s="245"/>
      <c r="M257" s="246"/>
      <c r="N257" s="247"/>
      <c r="O257" s="247"/>
      <c r="P257" s="247"/>
      <c r="Q257" s="247"/>
      <c r="R257" s="247"/>
      <c r="S257" s="247"/>
      <c r="T257" s="24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9" t="s">
        <v>138</v>
      </c>
      <c r="AU257" s="249" t="s">
        <v>85</v>
      </c>
      <c r="AV257" s="13" t="s">
        <v>83</v>
      </c>
      <c r="AW257" s="13" t="s">
        <v>32</v>
      </c>
      <c r="AX257" s="13" t="s">
        <v>76</v>
      </c>
      <c r="AY257" s="249" t="s">
        <v>129</v>
      </c>
    </row>
    <row r="258" s="14" customFormat="1">
      <c r="A258" s="14"/>
      <c r="B258" s="250"/>
      <c r="C258" s="251"/>
      <c r="D258" s="241" t="s">
        <v>138</v>
      </c>
      <c r="E258" s="252" t="s">
        <v>1</v>
      </c>
      <c r="F258" s="253" t="s">
        <v>307</v>
      </c>
      <c r="G258" s="251"/>
      <c r="H258" s="254">
        <v>5212.8000000000002</v>
      </c>
      <c r="I258" s="255"/>
      <c r="J258" s="251"/>
      <c r="K258" s="251"/>
      <c r="L258" s="256"/>
      <c r="M258" s="257"/>
      <c r="N258" s="258"/>
      <c r="O258" s="258"/>
      <c r="P258" s="258"/>
      <c r="Q258" s="258"/>
      <c r="R258" s="258"/>
      <c r="S258" s="258"/>
      <c r="T258" s="259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0" t="s">
        <v>138</v>
      </c>
      <c r="AU258" s="260" t="s">
        <v>85</v>
      </c>
      <c r="AV258" s="14" t="s">
        <v>85</v>
      </c>
      <c r="AW258" s="14" t="s">
        <v>32</v>
      </c>
      <c r="AX258" s="14" t="s">
        <v>76</v>
      </c>
      <c r="AY258" s="260" t="s">
        <v>129</v>
      </c>
    </row>
    <row r="259" s="15" customFormat="1">
      <c r="A259" s="15"/>
      <c r="B259" s="261"/>
      <c r="C259" s="262"/>
      <c r="D259" s="241" t="s">
        <v>138</v>
      </c>
      <c r="E259" s="263" t="s">
        <v>1</v>
      </c>
      <c r="F259" s="264" t="s">
        <v>141</v>
      </c>
      <c r="G259" s="262"/>
      <c r="H259" s="265">
        <v>5212.8000000000002</v>
      </c>
      <c r="I259" s="266"/>
      <c r="J259" s="262"/>
      <c r="K259" s="262"/>
      <c r="L259" s="267"/>
      <c r="M259" s="268"/>
      <c r="N259" s="269"/>
      <c r="O259" s="269"/>
      <c r="P259" s="269"/>
      <c r="Q259" s="269"/>
      <c r="R259" s="269"/>
      <c r="S259" s="269"/>
      <c r="T259" s="270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71" t="s">
        <v>138</v>
      </c>
      <c r="AU259" s="271" t="s">
        <v>85</v>
      </c>
      <c r="AV259" s="15" t="s">
        <v>136</v>
      </c>
      <c r="AW259" s="15" t="s">
        <v>32</v>
      </c>
      <c r="AX259" s="15" t="s">
        <v>83</v>
      </c>
      <c r="AY259" s="271" t="s">
        <v>129</v>
      </c>
    </row>
    <row r="260" s="2" customFormat="1" ht="16.5" customHeight="1">
      <c r="A260" s="38"/>
      <c r="B260" s="39"/>
      <c r="C260" s="226" t="s">
        <v>308</v>
      </c>
      <c r="D260" s="226" t="s">
        <v>131</v>
      </c>
      <c r="E260" s="227" t="s">
        <v>309</v>
      </c>
      <c r="F260" s="228" t="s">
        <v>310</v>
      </c>
      <c r="G260" s="229" t="s">
        <v>233</v>
      </c>
      <c r="H260" s="230">
        <v>140.32499999999999</v>
      </c>
      <c r="I260" s="231"/>
      <c r="J260" s="232">
        <f>ROUND(I260*H260,2)</f>
        <v>0</v>
      </c>
      <c r="K260" s="228" t="s">
        <v>135</v>
      </c>
      <c r="L260" s="44"/>
      <c r="M260" s="233" t="s">
        <v>1</v>
      </c>
      <c r="N260" s="234" t="s">
        <v>41</v>
      </c>
      <c r="O260" s="91"/>
      <c r="P260" s="235">
        <f>O260*H260</f>
        <v>0</v>
      </c>
      <c r="Q260" s="235">
        <v>0</v>
      </c>
      <c r="R260" s="235">
        <f>Q260*H260</f>
        <v>0</v>
      </c>
      <c r="S260" s="235">
        <v>0</v>
      </c>
      <c r="T260" s="23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7" t="s">
        <v>136</v>
      </c>
      <c r="AT260" s="237" t="s">
        <v>131</v>
      </c>
      <c r="AU260" s="237" t="s">
        <v>85</v>
      </c>
      <c r="AY260" s="17" t="s">
        <v>129</v>
      </c>
      <c r="BE260" s="238">
        <f>IF(N260="základní",J260,0)</f>
        <v>0</v>
      </c>
      <c r="BF260" s="238">
        <f>IF(N260="snížená",J260,0)</f>
        <v>0</v>
      </c>
      <c r="BG260" s="238">
        <f>IF(N260="zákl. přenesená",J260,0)</f>
        <v>0</v>
      </c>
      <c r="BH260" s="238">
        <f>IF(N260="sníž. přenesená",J260,0)</f>
        <v>0</v>
      </c>
      <c r="BI260" s="238">
        <f>IF(N260="nulová",J260,0)</f>
        <v>0</v>
      </c>
      <c r="BJ260" s="17" t="s">
        <v>83</v>
      </c>
      <c r="BK260" s="238">
        <f>ROUND(I260*H260,2)</f>
        <v>0</v>
      </c>
      <c r="BL260" s="17" t="s">
        <v>136</v>
      </c>
      <c r="BM260" s="237" t="s">
        <v>311</v>
      </c>
    </row>
    <row r="261" s="13" customFormat="1">
      <c r="A261" s="13"/>
      <c r="B261" s="239"/>
      <c r="C261" s="240"/>
      <c r="D261" s="241" t="s">
        <v>138</v>
      </c>
      <c r="E261" s="242" t="s">
        <v>1</v>
      </c>
      <c r="F261" s="243" t="s">
        <v>312</v>
      </c>
      <c r="G261" s="240"/>
      <c r="H261" s="242" t="s">
        <v>1</v>
      </c>
      <c r="I261" s="244"/>
      <c r="J261" s="240"/>
      <c r="K261" s="240"/>
      <c r="L261" s="245"/>
      <c r="M261" s="246"/>
      <c r="N261" s="247"/>
      <c r="O261" s="247"/>
      <c r="P261" s="247"/>
      <c r="Q261" s="247"/>
      <c r="R261" s="247"/>
      <c r="S261" s="247"/>
      <c r="T261" s="24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9" t="s">
        <v>138</v>
      </c>
      <c r="AU261" s="249" t="s">
        <v>85</v>
      </c>
      <c r="AV261" s="13" t="s">
        <v>83</v>
      </c>
      <c r="AW261" s="13" t="s">
        <v>32</v>
      </c>
      <c r="AX261" s="13" t="s">
        <v>76</v>
      </c>
      <c r="AY261" s="249" t="s">
        <v>129</v>
      </c>
    </row>
    <row r="262" s="14" customFormat="1">
      <c r="A262" s="14"/>
      <c r="B262" s="250"/>
      <c r="C262" s="251"/>
      <c r="D262" s="241" t="s">
        <v>138</v>
      </c>
      <c r="E262" s="252" t="s">
        <v>1</v>
      </c>
      <c r="F262" s="253" t="s">
        <v>313</v>
      </c>
      <c r="G262" s="251"/>
      <c r="H262" s="254">
        <v>140.32499999999999</v>
      </c>
      <c r="I262" s="255"/>
      <c r="J262" s="251"/>
      <c r="K262" s="251"/>
      <c r="L262" s="256"/>
      <c r="M262" s="257"/>
      <c r="N262" s="258"/>
      <c r="O262" s="258"/>
      <c r="P262" s="258"/>
      <c r="Q262" s="258"/>
      <c r="R262" s="258"/>
      <c r="S262" s="258"/>
      <c r="T262" s="259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0" t="s">
        <v>138</v>
      </c>
      <c r="AU262" s="260" t="s">
        <v>85</v>
      </c>
      <c r="AV262" s="14" t="s">
        <v>85</v>
      </c>
      <c r="AW262" s="14" t="s">
        <v>32</v>
      </c>
      <c r="AX262" s="14" t="s">
        <v>76</v>
      </c>
      <c r="AY262" s="260" t="s">
        <v>129</v>
      </c>
    </row>
    <row r="263" s="15" customFormat="1">
      <c r="A263" s="15"/>
      <c r="B263" s="261"/>
      <c r="C263" s="262"/>
      <c r="D263" s="241" t="s">
        <v>138</v>
      </c>
      <c r="E263" s="263" t="s">
        <v>1</v>
      </c>
      <c r="F263" s="264" t="s">
        <v>141</v>
      </c>
      <c r="G263" s="262"/>
      <c r="H263" s="265">
        <v>140.32499999999999</v>
      </c>
      <c r="I263" s="266"/>
      <c r="J263" s="262"/>
      <c r="K263" s="262"/>
      <c r="L263" s="267"/>
      <c r="M263" s="268"/>
      <c r="N263" s="269"/>
      <c r="O263" s="269"/>
      <c r="P263" s="269"/>
      <c r="Q263" s="269"/>
      <c r="R263" s="269"/>
      <c r="S263" s="269"/>
      <c r="T263" s="270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71" t="s">
        <v>138</v>
      </c>
      <c r="AU263" s="271" t="s">
        <v>85</v>
      </c>
      <c r="AV263" s="15" t="s">
        <v>136</v>
      </c>
      <c r="AW263" s="15" t="s">
        <v>32</v>
      </c>
      <c r="AX263" s="15" t="s">
        <v>83</v>
      </c>
      <c r="AY263" s="271" t="s">
        <v>129</v>
      </c>
    </row>
    <row r="264" s="2" customFormat="1" ht="16.5" customHeight="1">
      <c r="A264" s="38"/>
      <c r="B264" s="39"/>
      <c r="C264" s="226" t="s">
        <v>314</v>
      </c>
      <c r="D264" s="226" t="s">
        <v>131</v>
      </c>
      <c r="E264" s="227" t="s">
        <v>315</v>
      </c>
      <c r="F264" s="228" t="s">
        <v>316</v>
      </c>
      <c r="G264" s="229" t="s">
        <v>233</v>
      </c>
      <c r="H264" s="230">
        <v>1262.925</v>
      </c>
      <c r="I264" s="231"/>
      <c r="J264" s="232">
        <f>ROUND(I264*H264,2)</f>
        <v>0</v>
      </c>
      <c r="K264" s="228" t="s">
        <v>135</v>
      </c>
      <c r="L264" s="44"/>
      <c r="M264" s="233" t="s">
        <v>1</v>
      </c>
      <c r="N264" s="234" t="s">
        <v>41</v>
      </c>
      <c r="O264" s="91"/>
      <c r="P264" s="235">
        <f>O264*H264</f>
        <v>0</v>
      </c>
      <c r="Q264" s="235">
        <v>0</v>
      </c>
      <c r="R264" s="235">
        <f>Q264*H264</f>
        <v>0</v>
      </c>
      <c r="S264" s="235">
        <v>0</v>
      </c>
      <c r="T264" s="236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7" t="s">
        <v>136</v>
      </c>
      <c r="AT264" s="237" t="s">
        <v>131</v>
      </c>
      <c r="AU264" s="237" t="s">
        <v>85</v>
      </c>
      <c r="AY264" s="17" t="s">
        <v>129</v>
      </c>
      <c r="BE264" s="238">
        <f>IF(N264="základní",J264,0)</f>
        <v>0</v>
      </c>
      <c r="BF264" s="238">
        <f>IF(N264="snížená",J264,0)</f>
        <v>0</v>
      </c>
      <c r="BG264" s="238">
        <f>IF(N264="zákl. přenesená",J264,0)</f>
        <v>0</v>
      </c>
      <c r="BH264" s="238">
        <f>IF(N264="sníž. přenesená",J264,0)</f>
        <v>0</v>
      </c>
      <c r="BI264" s="238">
        <f>IF(N264="nulová",J264,0)</f>
        <v>0</v>
      </c>
      <c r="BJ264" s="17" t="s">
        <v>83</v>
      </c>
      <c r="BK264" s="238">
        <f>ROUND(I264*H264,2)</f>
        <v>0</v>
      </c>
      <c r="BL264" s="17" t="s">
        <v>136</v>
      </c>
      <c r="BM264" s="237" t="s">
        <v>317</v>
      </c>
    </row>
    <row r="265" s="13" customFormat="1">
      <c r="A265" s="13"/>
      <c r="B265" s="239"/>
      <c r="C265" s="240"/>
      <c r="D265" s="241" t="s">
        <v>138</v>
      </c>
      <c r="E265" s="242" t="s">
        <v>1</v>
      </c>
      <c r="F265" s="243" t="s">
        <v>318</v>
      </c>
      <c r="G265" s="240"/>
      <c r="H265" s="242" t="s">
        <v>1</v>
      </c>
      <c r="I265" s="244"/>
      <c r="J265" s="240"/>
      <c r="K265" s="240"/>
      <c r="L265" s="245"/>
      <c r="M265" s="246"/>
      <c r="N265" s="247"/>
      <c r="O265" s="247"/>
      <c r="P265" s="247"/>
      <c r="Q265" s="247"/>
      <c r="R265" s="247"/>
      <c r="S265" s="247"/>
      <c r="T265" s="24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9" t="s">
        <v>138</v>
      </c>
      <c r="AU265" s="249" t="s">
        <v>85</v>
      </c>
      <c r="AV265" s="13" t="s">
        <v>83</v>
      </c>
      <c r="AW265" s="13" t="s">
        <v>32</v>
      </c>
      <c r="AX265" s="13" t="s">
        <v>76</v>
      </c>
      <c r="AY265" s="249" t="s">
        <v>129</v>
      </c>
    </row>
    <row r="266" s="14" customFormat="1">
      <c r="A266" s="14"/>
      <c r="B266" s="250"/>
      <c r="C266" s="251"/>
      <c r="D266" s="241" t="s">
        <v>138</v>
      </c>
      <c r="E266" s="252" t="s">
        <v>1</v>
      </c>
      <c r="F266" s="253" t="s">
        <v>319</v>
      </c>
      <c r="G266" s="251"/>
      <c r="H266" s="254">
        <v>1262.925</v>
      </c>
      <c r="I266" s="255"/>
      <c r="J266" s="251"/>
      <c r="K266" s="251"/>
      <c r="L266" s="256"/>
      <c r="M266" s="257"/>
      <c r="N266" s="258"/>
      <c r="O266" s="258"/>
      <c r="P266" s="258"/>
      <c r="Q266" s="258"/>
      <c r="R266" s="258"/>
      <c r="S266" s="258"/>
      <c r="T266" s="259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0" t="s">
        <v>138</v>
      </c>
      <c r="AU266" s="260" t="s">
        <v>85</v>
      </c>
      <c r="AV266" s="14" t="s">
        <v>85</v>
      </c>
      <c r="AW266" s="14" t="s">
        <v>32</v>
      </c>
      <c r="AX266" s="14" t="s">
        <v>76</v>
      </c>
      <c r="AY266" s="260" t="s">
        <v>129</v>
      </c>
    </row>
    <row r="267" s="15" customFormat="1">
      <c r="A267" s="15"/>
      <c r="B267" s="261"/>
      <c r="C267" s="262"/>
      <c r="D267" s="241" t="s">
        <v>138</v>
      </c>
      <c r="E267" s="263" t="s">
        <v>1</v>
      </c>
      <c r="F267" s="264" t="s">
        <v>141</v>
      </c>
      <c r="G267" s="262"/>
      <c r="H267" s="265">
        <v>1262.925</v>
      </c>
      <c r="I267" s="266"/>
      <c r="J267" s="262"/>
      <c r="K267" s="262"/>
      <c r="L267" s="267"/>
      <c r="M267" s="268"/>
      <c r="N267" s="269"/>
      <c r="O267" s="269"/>
      <c r="P267" s="269"/>
      <c r="Q267" s="269"/>
      <c r="R267" s="269"/>
      <c r="S267" s="269"/>
      <c r="T267" s="270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71" t="s">
        <v>138</v>
      </c>
      <c r="AU267" s="271" t="s">
        <v>85</v>
      </c>
      <c r="AV267" s="15" t="s">
        <v>136</v>
      </c>
      <c r="AW267" s="15" t="s">
        <v>32</v>
      </c>
      <c r="AX267" s="15" t="s">
        <v>83</v>
      </c>
      <c r="AY267" s="271" t="s">
        <v>129</v>
      </c>
    </row>
    <row r="268" s="2" customFormat="1" ht="16.5" customHeight="1">
      <c r="A268" s="38"/>
      <c r="B268" s="39"/>
      <c r="C268" s="226" t="s">
        <v>320</v>
      </c>
      <c r="D268" s="226" t="s">
        <v>131</v>
      </c>
      <c r="E268" s="227" t="s">
        <v>321</v>
      </c>
      <c r="F268" s="228" t="s">
        <v>322</v>
      </c>
      <c r="G268" s="229" t="s">
        <v>233</v>
      </c>
      <c r="H268" s="230">
        <v>667.19799999999998</v>
      </c>
      <c r="I268" s="231"/>
      <c r="J268" s="232">
        <f>ROUND(I268*H268,2)</f>
        <v>0</v>
      </c>
      <c r="K268" s="228" t="s">
        <v>135</v>
      </c>
      <c r="L268" s="44"/>
      <c r="M268" s="233" t="s">
        <v>1</v>
      </c>
      <c r="N268" s="234" t="s">
        <v>41</v>
      </c>
      <c r="O268" s="91"/>
      <c r="P268" s="235">
        <f>O268*H268</f>
        <v>0</v>
      </c>
      <c r="Q268" s="235">
        <v>0</v>
      </c>
      <c r="R268" s="235">
        <f>Q268*H268</f>
        <v>0</v>
      </c>
      <c r="S268" s="235">
        <v>0</v>
      </c>
      <c r="T268" s="236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7" t="s">
        <v>136</v>
      </c>
      <c r="AT268" s="237" t="s">
        <v>131</v>
      </c>
      <c r="AU268" s="237" t="s">
        <v>85</v>
      </c>
      <c r="AY268" s="17" t="s">
        <v>129</v>
      </c>
      <c r="BE268" s="238">
        <f>IF(N268="základní",J268,0)</f>
        <v>0</v>
      </c>
      <c r="BF268" s="238">
        <f>IF(N268="snížená",J268,0)</f>
        <v>0</v>
      </c>
      <c r="BG268" s="238">
        <f>IF(N268="zákl. přenesená",J268,0)</f>
        <v>0</v>
      </c>
      <c r="BH268" s="238">
        <f>IF(N268="sníž. přenesená",J268,0)</f>
        <v>0</v>
      </c>
      <c r="BI268" s="238">
        <f>IF(N268="nulová",J268,0)</f>
        <v>0</v>
      </c>
      <c r="BJ268" s="17" t="s">
        <v>83</v>
      </c>
      <c r="BK268" s="238">
        <f>ROUND(I268*H268,2)</f>
        <v>0</v>
      </c>
      <c r="BL268" s="17" t="s">
        <v>136</v>
      </c>
      <c r="BM268" s="237" t="s">
        <v>323</v>
      </c>
    </row>
    <row r="269" s="13" customFormat="1">
      <c r="A269" s="13"/>
      <c r="B269" s="239"/>
      <c r="C269" s="240"/>
      <c r="D269" s="241" t="s">
        <v>138</v>
      </c>
      <c r="E269" s="242" t="s">
        <v>1</v>
      </c>
      <c r="F269" s="243" t="s">
        <v>292</v>
      </c>
      <c r="G269" s="240"/>
      <c r="H269" s="242" t="s">
        <v>1</v>
      </c>
      <c r="I269" s="244"/>
      <c r="J269" s="240"/>
      <c r="K269" s="240"/>
      <c r="L269" s="245"/>
      <c r="M269" s="246"/>
      <c r="N269" s="247"/>
      <c r="O269" s="247"/>
      <c r="P269" s="247"/>
      <c r="Q269" s="247"/>
      <c r="R269" s="247"/>
      <c r="S269" s="247"/>
      <c r="T269" s="24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9" t="s">
        <v>138</v>
      </c>
      <c r="AU269" s="249" t="s">
        <v>85</v>
      </c>
      <c r="AV269" s="13" t="s">
        <v>83</v>
      </c>
      <c r="AW269" s="13" t="s">
        <v>32</v>
      </c>
      <c r="AX269" s="13" t="s">
        <v>76</v>
      </c>
      <c r="AY269" s="249" t="s">
        <v>129</v>
      </c>
    </row>
    <row r="270" s="14" customFormat="1">
      <c r="A270" s="14"/>
      <c r="B270" s="250"/>
      <c r="C270" s="251"/>
      <c r="D270" s="241" t="s">
        <v>138</v>
      </c>
      <c r="E270" s="252" t="s">
        <v>1</v>
      </c>
      <c r="F270" s="253" t="s">
        <v>293</v>
      </c>
      <c r="G270" s="251"/>
      <c r="H270" s="254">
        <v>667.19799999999998</v>
      </c>
      <c r="I270" s="255"/>
      <c r="J270" s="251"/>
      <c r="K270" s="251"/>
      <c r="L270" s="256"/>
      <c r="M270" s="257"/>
      <c r="N270" s="258"/>
      <c r="O270" s="258"/>
      <c r="P270" s="258"/>
      <c r="Q270" s="258"/>
      <c r="R270" s="258"/>
      <c r="S270" s="258"/>
      <c r="T270" s="259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0" t="s">
        <v>138</v>
      </c>
      <c r="AU270" s="260" t="s">
        <v>85</v>
      </c>
      <c r="AV270" s="14" t="s">
        <v>85</v>
      </c>
      <c r="AW270" s="14" t="s">
        <v>32</v>
      </c>
      <c r="AX270" s="14" t="s">
        <v>76</v>
      </c>
      <c r="AY270" s="260" t="s">
        <v>129</v>
      </c>
    </row>
    <row r="271" s="15" customFormat="1">
      <c r="A271" s="15"/>
      <c r="B271" s="261"/>
      <c r="C271" s="262"/>
      <c r="D271" s="241" t="s">
        <v>138</v>
      </c>
      <c r="E271" s="263" t="s">
        <v>1</v>
      </c>
      <c r="F271" s="264" t="s">
        <v>141</v>
      </c>
      <c r="G271" s="262"/>
      <c r="H271" s="265">
        <v>667.19799999999998</v>
      </c>
      <c r="I271" s="266"/>
      <c r="J271" s="262"/>
      <c r="K271" s="262"/>
      <c r="L271" s="267"/>
      <c r="M271" s="268"/>
      <c r="N271" s="269"/>
      <c r="O271" s="269"/>
      <c r="P271" s="269"/>
      <c r="Q271" s="269"/>
      <c r="R271" s="269"/>
      <c r="S271" s="269"/>
      <c r="T271" s="270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71" t="s">
        <v>138</v>
      </c>
      <c r="AU271" s="271" t="s">
        <v>85</v>
      </c>
      <c r="AV271" s="15" t="s">
        <v>136</v>
      </c>
      <c r="AW271" s="15" t="s">
        <v>32</v>
      </c>
      <c r="AX271" s="15" t="s">
        <v>83</v>
      </c>
      <c r="AY271" s="271" t="s">
        <v>129</v>
      </c>
    </row>
    <row r="272" s="2" customFormat="1" ht="16.5" customHeight="1">
      <c r="A272" s="38"/>
      <c r="B272" s="39"/>
      <c r="C272" s="226" t="s">
        <v>324</v>
      </c>
      <c r="D272" s="226" t="s">
        <v>131</v>
      </c>
      <c r="E272" s="227" t="s">
        <v>321</v>
      </c>
      <c r="F272" s="228" t="s">
        <v>322</v>
      </c>
      <c r="G272" s="229" t="s">
        <v>233</v>
      </c>
      <c r="H272" s="230">
        <v>579.20000000000005</v>
      </c>
      <c r="I272" s="231"/>
      <c r="J272" s="232">
        <f>ROUND(I272*H272,2)</f>
        <v>0</v>
      </c>
      <c r="K272" s="228" t="s">
        <v>135</v>
      </c>
      <c r="L272" s="44"/>
      <c r="M272" s="233" t="s">
        <v>1</v>
      </c>
      <c r="N272" s="234" t="s">
        <v>41</v>
      </c>
      <c r="O272" s="91"/>
      <c r="P272" s="235">
        <f>O272*H272</f>
        <v>0</v>
      </c>
      <c r="Q272" s="235">
        <v>0</v>
      </c>
      <c r="R272" s="235">
        <f>Q272*H272</f>
        <v>0</v>
      </c>
      <c r="S272" s="235">
        <v>0</v>
      </c>
      <c r="T272" s="236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7" t="s">
        <v>136</v>
      </c>
      <c r="AT272" s="237" t="s">
        <v>131</v>
      </c>
      <c r="AU272" s="237" t="s">
        <v>85</v>
      </c>
      <c r="AY272" s="17" t="s">
        <v>129</v>
      </c>
      <c r="BE272" s="238">
        <f>IF(N272="základní",J272,0)</f>
        <v>0</v>
      </c>
      <c r="BF272" s="238">
        <f>IF(N272="snížená",J272,0)</f>
        <v>0</v>
      </c>
      <c r="BG272" s="238">
        <f>IF(N272="zákl. přenesená",J272,0)</f>
        <v>0</v>
      </c>
      <c r="BH272" s="238">
        <f>IF(N272="sníž. přenesená",J272,0)</f>
        <v>0</v>
      </c>
      <c r="BI272" s="238">
        <f>IF(N272="nulová",J272,0)</f>
        <v>0</v>
      </c>
      <c r="BJ272" s="17" t="s">
        <v>83</v>
      </c>
      <c r="BK272" s="238">
        <f>ROUND(I272*H272,2)</f>
        <v>0</v>
      </c>
      <c r="BL272" s="17" t="s">
        <v>136</v>
      </c>
      <c r="BM272" s="237" t="s">
        <v>325</v>
      </c>
    </row>
    <row r="273" s="13" customFormat="1">
      <c r="A273" s="13"/>
      <c r="B273" s="239"/>
      <c r="C273" s="240"/>
      <c r="D273" s="241" t="s">
        <v>138</v>
      </c>
      <c r="E273" s="242" t="s">
        <v>1</v>
      </c>
      <c r="F273" s="243" t="s">
        <v>296</v>
      </c>
      <c r="G273" s="240"/>
      <c r="H273" s="242" t="s">
        <v>1</v>
      </c>
      <c r="I273" s="244"/>
      <c r="J273" s="240"/>
      <c r="K273" s="240"/>
      <c r="L273" s="245"/>
      <c r="M273" s="246"/>
      <c r="N273" s="247"/>
      <c r="O273" s="247"/>
      <c r="P273" s="247"/>
      <c r="Q273" s="247"/>
      <c r="R273" s="247"/>
      <c r="S273" s="247"/>
      <c r="T273" s="24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9" t="s">
        <v>138</v>
      </c>
      <c r="AU273" s="249" t="s">
        <v>85</v>
      </c>
      <c r="AV273" s="13" t="s">
        <v>83</v>
      </c>
      <c r="AW273" s="13" t="s">
        <v>32</v>
      </c>
      <c r="AX273" s="13" t="s">
        <v>76</v>
      </c>
      <c r="AY273" s="249" t="s">
        <v>129</v>
      </c>
    </row>
    <row r="274" s="14" customFormat="1">
      <c r="A274" s="14"/>
      <c r="B274" s="250"/>
      <c r="C274" s="251"/>
      <c r="D274" s="241" t="s">
        <v>138</v>
      </c>
      <c r="E274" s="252" t="s">
        <v>1</v>
      </c>
      <c r="F274" s="253" t="s">
        <v>297</v>
      </c>
      <c r="G274" s="251"/>
      <c r="H274" s="254">
        <v>579.20000000000005</v>
      </c>
      <c r="I274" s="255"/>
      <c r="J274" s="251"/>
      <c r="K274" s="251"/>
      <c r="L274" s="256"/>
      <c r="M274" s="257"/>
      <c r="N274" s="258"/>
      <c r="O274" s="258"/>
      <c r="P274" s="258"/>
      <c r="Q274" s="258"/>
      <c r="R274" s="258"/>
      <c r="S274" s="258"/>
      <c r="T274" s="259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0" t="s">
        <v>138</v>
      </c>
      <c r="AU274" s="260" t="s">
        <v>85</v>
      </c>
      <c r="AV274" s="14" t="s">
        <v>85</v>
      </c>
      <c r="AW274" s="14" t="s">
        <v>32</v>
      </c>
      <c r="AX274" s="14" t="s">
        <v>76</v>
      </c>
      <c r="AY274" s="260" t="s">
        <v>129</v>
      </c>
    </row>
    <row r="275" s="15" customFormat="1">
      <c r="A275" s="15"/>
      <c r="B275" s="261"/>
      <c r="C275" s="262"/>
      <c r="D275" s="241" t="s">
        <v>138</v>
      </c>
      <c r="E275" s="263" t="s">
        <v>1</v>
      </c>
      <c r="F275" s="264" t="s">
        <v>141</v>
      </c>
      <c r="G275" s="262"/>
      <c r="H275" s="265">
        <v>579.20000000000005</v>
      </c>
      <c r="I275" s="266"/>
      <c r="J275" s="262"/>
      <c r="K275" s="262"/>
      <c r="L275" s="267"/>
      <c r="M275" s="268"/>
      <c r="N275" s="269"/>
      <c r="O275" s="269"/>
      <c r="P275" s="269"/>
      <c r="Q275" s="269"/>
      <c r="R275" s="269"/>
      <c r="S275" s="269"/>
      <c r="T275" s="270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71" t="s">
        <v>138</v>
      </c>
      <c r="AU275" s="271" t="s">
        <v>85</v>
      </c>
      <c r="AV275" s="15" t="s">
        <v>136</v>
      </c>
      <c r="AW275" s="15" t="s">
        <v>32</v>
      </c>
      <c r="AX275" s="15" t="s">
        <v>83</v>
      </c>
      <c r="AY275" s="271" t="s">
        <v>129</v>
      </c>
    </row>
    <row r="276" s="2" customFormat="1" ht="16.5" customHeight="1">
      <c r="A276" s="38"/>
      <c r="B276" s="39"/>
      <c r="C276" s="226" t="s">
        <v>170</v>
      </c>
      <c r="D276" s="226" t="s">
        <v>131</v>
      </c>
      <c r="E276" s="227" t="s">
        <v>326</v>
      </c>
      <c r="F276" s="228" t="s">
        <v>327</v>
      </c>
      <c r="G276" s="229" t="s">
        <v>233</v>
      </c>
      <c r="H276" s="230">
        <v>140.32499999999999</v>
      </c>
      <c r="I276" s="231"/>
      <c r="J276" s="232">
        <f>ROUND(I276*H276,2)</f>
        <v>0</v>
      </c>
      <c r="K276" s="228" t="s">
        <v>135</v>
      </c>
      <c r="L276" s="44"/>
      <c r="M276" s="233" t="s">
        <v>1</v>
      </c>
      <c r="N276" s="234" t="s">
        <v>41</v>
      </c>
      <c r="O276" s="91"/>
      <c r="P276" s="235">
        <f>O276*H276</f>
        <v>0</v>
      </c>
      <c r="Q276" s="235">
        <v>0</v>
      </c>
      <c r="R276" s="235">
        <f>Q276*H276</f>
        <v>0</v>
      </c>
      <c r="S276" s="235">
        <v>0</v>
      </c>
      <c r="T276" s="236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7" t="s">
        <v>136</v>
      </c>
      <c r="AT276" s="237" t="s">
        <v>131</v>
      </c>
      <c r="AU276" s="237" t="s">
        <v>85</v>
      </c>
      <c r="AY276" s="17" t="s">
        <v>129</v>
      </c>
      <c r="BE276" s="238">
        <f>IF(N276="základní",J276,0)</f>
        <v>0</v>
      </c>
      <c r="BF276" s="238">
        <f>IF(N276="snížená",J276,0)</f>
        <v>0</v>
      </c>
      <c r="BG276" s="238">
        <f>IF(N276="zákl. přenesená",J276,0)</f>
        <v>0</v>
      </c>
      <c r="BH276" s="238">
        <f>IF(N276="sníž. přenesená",J276,0)</f>
        <v>0</v>
      </c>
      <c r="BI276" s="238">
        <f>IF(N276="nulová",J276,0)</f>
        <v>0</v>
      </c>
      <c r="BJ276" s="17" t="s">
        <v>83</v>
      </c>
      <c r="BK276" s="238">
        <f>ROUND(I276*H276,2)</f>
        <v>0</v>
      </c>
      <c r="BL276" s="17" t="s">
        <v>136</v>
      </c>
      <c r="BM276" s="237" t="s">
        <v>328</v>
      </c>
    </row>
    <row r="277" s="13" customFormat="1">
      <c r="A277" s="13"/>
      <c r="B277" s="239"/>
      <c r="C277" s="240"/>
      <c r="D277" s="241" t="s">
        <v>138</v>
      </c>
      <c r="E277" s="242" t="s">
        <v>1</v>
      </c>
      <c r="F277" s="243" t="s">
        <v>312</v>
      </c>
      <c r="G277" s="240"/>
      <c r="H277" s="242" t="s">
        <v>1</v>
      </c>
      <c r="I277" s="244"/>
      <c r="J277" s="240"/>
      <c r="K277" s="240"/>
      <c r="L277" s="245"/>
      <c r="M277" s="246"/>
      <c r="N277" s="247"/>
      <c r="O277" s="247"/>
      <c r="P277" s="247"/>
      <c r="Q277" s="247"/>
      <c r="R277" s="247"/>
      <c r="S277" s="247"/>
      <c r="T277" s="24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9" t="s">
        <v>138</v>
      </c>
      <c r="AU277" s="249" t="s">
        <v>85</v>
      </c>
      <c r="AV277" s="13" t="s">
        <v>83</v>
      </c>
      <c r="AW277" s="13" t="s">
        <v>32</v>
      </c>
      <c r="AX277" s="13" t="s">
        <v>76</v>
      </c>
      <c r="AY277" s="249" t="s">
        <v>129</v>
      </c>
    </row>
    <row r="278" s="14" customFormat="1">
      <c r="A278" s="14"/>
      <c r="B278" s="250"/>
      <c r="C278" s="251"/>
      <c r="D278" s="241" t="s">
        <v>138</v>
      </c>
      <c r="E278" s="252" t="s">
        <v>1</v>
      </c>
      <c r="F278" s="253" t="s">
        <v>313</v>
      </c>
      <c r="G278" s="251"/>
      <c r="H278" s="254">
        <v>140.32499999999999</v>
      </c>
      <c r="I278" s="255"/>
      <c r="J278" s="251"/>
      <c r="K278" s="251"/>
      <c r="L278" s="256"/>
      <c r="M278" s="257"/>
      <c r="N278" s="258"/>
      <c r="O278" s="258"/>
      <c r="P278" s="258"/>
      <c r="Q278" s="258"/>
      <c r="R278" s="258"/>
      <c r="S278" s="258"/>
      <c r="T278" s="259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0" t="s">
        <v>138</v>
      </c>
      <c r="AU278" s="260" t="s">
        <v>85</v>
      </c>
      <c r="AV278" s="14" t="s">
        <v>85</v>
      </c>
      <c r="AW278" s="14" t="s">
        <v>32</v>
      </c>
      <c r="AX278" s="14" t="s">
        <v>76</v>
      </c>
      <c r="AY278" s="260" t="s">
        <v>129</v>
      </c>
    </row>
    <row r="279" s="15" customFormat="1">
      <c r="A279" s="15"/>
      <c r="B279" s="261"/>
      <c r="C279" s="262"/>
      <c r="D279" s="241" t="s">
        <v>138</v>
      </c>
      <c r="E279" s="263" t="s">
        <v>1</v>
      </c>
      <c r="F279" s="264" t="s">
        <v>141</v>
      </c>
      <c r="G279" s="262"/>
      <c r="H279" s="265">
        <v>140.32499999999999</v>
      </c>
      <c r="I279" s="266"/>
      <c r="J279" s="262"/>
      <c r="K279" s="262"/>
      <c r="L279" s="267"/>
      <c r="M279" s="268"/>
      <c r="N279" s="269"/>
      <c r="O279" s="269"/>
      <c r="P279" s="269"/>
      <c r="Q279" s="269"/>
      <c r="R279" s="269"/>
      <c r="S279" s="269"/>
      <c r="T279" s="270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71" t="s">
        <v>138</v>
      </c>
      <c r="AU279" s="271" t="s">
        <v>85</v>
      </c>
      <c r="AV279" s="15" t="s">
        <v>136</v>
      </c>
      <c r="AW279" s="15" t="s">
        <v>32</v>
      </c>
      <c r="AX279" s="15" t="s">
        <v>83</v>
      </c>
      <c r="AY279" s="271" t="s">
        <v>129</v>
      </c>
    </row>
    <row r="280" s="2" customFormat="1" ht="21.75" customHeight="1">
      <c r="A280" s="38"/>
      <c r="B280" s="39"/>
      <c r="C280" s="226" t="s">
        <v>329</v>
      </c>
      <c r="D280" s="226" t="s">
        <v>131</v>
      </c>
      <c r="E280" s="227" t="s">
        <v>330</v>
      </c>
      <c r="F280" s="228" t="s">
        <v>331</v>
      </c>
      <c r="G280" s="229" t="s">
        <v>233</v>
      </c>
      <c r="H280" s="230">
        <v>22.536000000000001</v>
      </c>
      <c r="I280" s="231"/>
      <c r="J280" s="232">
        <f>ROUND(I280*H280,2)</f>
        <v>0</v>
      </c>
      <c r="K280" s="228" t="s">
        <v>135</v>
      </c>
      <c r="L280" s="44"/>
      <c r="M280" s="233" t="s">
        <v>1</v>
      </c>
      <c r="N280" s="234" t="s">
        <v>41</v>
      </c>
      <c r="O280" s="91"/>
      <c r="P280" s="235">
        <f>O280*H280</f>
        <v>0</v>
      </c>
      <c r="Q280" s="235">
        <v>0</v>
      </c>
      <c r="R280" s="235">
        <f>Q280*H280</f>
        <v>0</v>
      </c>
      <c r="S280" s="235">
        <v>0</v>
      </c>
      <c r="T280" s="236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7" t="s">
        <v>136</v>
      </c>
      <c r="AT280" s="237" t="s">
        <v>131</v>
      </c>
      <c r="AU280" s="237" t="s">
        <v>85</v>
      </c>
      <c r="AY280" s="17" t="s">
        <v>129</v>
      </c>
      <c r="BE280" s="238">
        <f>IF(N280="základní",J280,0)</f>
        <v>0</v>
      </c>
      <c r="BF280" s="238">
        <f>IF(N280="snížená",J280,0)</f>
        <v>0</v>
      </c>
      <c r="BG280" s="238">
        <f>IF(N280="zákl. přenesená",J280,0)</f>
        <v>0</v>
      </c>
      <c r="BH280" s="238">
        <f>IF(N280="sníž. přenesená",J280,0)</f>
        <v>0</v>
      </c>
      <c r="BI280" s="238">
        <f>IF(N280="nulová",J280,0)</f>
        <v>0</v>
      </c>
      <c r="BJ280" s="17" t="s">
        <v>83</v>
      </c>
      <c r="BK280" s="238">
        <f>ROUND(I280*H280,2)</f>
        <v>0</v>
      </c>
      <c r="BL280" s="17" t="s">
        <v>136</v>
      </c>
      <c r="BM280" s="237" t="s">
        <v>332</v>
      </c>
    </row>
    <row r="281" s="13" customFormat="1">
      <c r="A281" s="13"/>
      <c r="B281" s="239"/>
      <c r="C281" s="240"/>
      <c r="D281" s="241" t="s">
        <v>138</v>
      </c>
      <c r="E281" s="242" t="s">
        <v>1</v>
      </c>
      <c r="F281" s="243" t="s">
        <v>333</v>
      </c>
      <c r="G281" s="240"/>
      <c r="H281" s="242" t="s">
        <v>1</v>
      </c>
      <c r="I281" s="244"/>
      <c r="J281" s="240"/>
      <c r="K281" s="240"/>
      <c r="L281" s="245"/>
      <c r="M281" s="246"/>
      <c r="N281" s="247"/>
      <c r="O281" s="247"/>
      <c r="P281" s="247"/>
      <c r="Q281" s="247"/>
      <c r="R281" s="247"/>
      <c r="S281" s="247"/>
      <c r="T281" s="24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9" t="s">
        <v>138</v>
      </c>
      <c r="AU281" s="249" t="s">
        <v>85</v>
      </c>
      <c r="AV281" s="13" t="s">
        <v>83</v>
      </c>
      <c r="AW281" s="13" t="s">
        <v>32</v>
      </c>
      <c r="AX281" s="13" t="s">
        <v>76</v>
      </c>
      <c r="AY281" s="249" t="s">
        <v>129</v>
      </c>
    </row>
    <row r="282" s="14" customFormat="1">
      <c r="A282" s="14"/>
      <c r="B282" s="250"/>
      <c r="C282" s="251"/>
      <c r="D282" s="241" t="s">
        <v>138</v>
      </c>
      <c r="E282" s="252" t="s">
        <v>1</v>
      </c>
      <c r="F282" s="253" t="s">
        <v>334</v>
      </c>
      <c r="G282" s="251"/>
      <c r="H282" s="254">
        <v>22.536000000000001</v>
      </c>
      <c r="I282" s="255"/>
      <c r="J282" s="251"/>
      <c r="K282" s="251"/>
      <c r="L282" s="256"/>
      <c r="M282" s="257"/>
      <c r="N282" s="258"/>
      <c r="O282" s="258"/>
      <c r="P282" s="258"/>
      <c r="Q282" s="258"/>
      <c r="R282" s="258"/>
      <c r="S282" s="258"/>
      <c r="T282" s="259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0" t="s">
        <v>138</v>
      </c>
      <c r="AU282" s="260" t="s">
        <v>85</v>
      </c>
      <c r="AV282" s="14" t="s">
        <v>85</v>
      </c>
      <c r="AW282" s="14" t="s">
        <v>32</v>
      </c>
      <c r="AX282" s="14" t="s">
        <v>76</v>
      </c>
      <c r="AY282" s="260" t="s">
        <v>129</v>
      </c>
    </row>
    <row r="283" s="15" customFormat="1">
      <c r="A283" s="15"/>
      <c r="B283" s="261"/>
      <c r="C283" s="262"/>
      <c r="D283" s="241" t="s">
        <v>138</v>
      </c>
      <c r="E283" s="263" t="s">
        <v>1</v>
      </c>
      <c r="F283" s="264" t="s">
        <v>141</v>
      </c>
      <c r="G283" s="262"/>
      <c r="H283" s="265">
        <v>22.536000000000001</v>
      </c>
      <c r="I283" s="266"/>
      <c r="J283" s="262"/>
      <c r="K283" s="262"/>
      <c r="L283" s="267"/>
      <c r="M283" s="268"/>
      <c r="N283" s="269"/>
      <c r="O283" s="269"/>
      <c r="P283" s="269"/>
      <c r="Q283" s="269"/>
      <c r="R283" s="269"/>
      <c r="S283" s="269"/>
      <c r="T283" s="270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71" t="s">
        <v>138</v>
      </c>
      <c r="AU283" s="271" t="s">
        <v>85</v>
      </c>
      <c r="AV283" s="15" t="s">
        <v>136</v>
      </c>
      <c r="AW283" s="15" t="s">
        <v>32</v>
      </c>
      <c r="AX283" s="15" t="s">
        <v>83</v>
      </c>
      <c r="AY283" s="271" t="s">
        <v>129</v>
      </c>
    </row>
    <row r="284" s="2" customFormat="1" ht="21.75" customHeight="1">
      <c r="A284" s="38"/>
      <c r="B284" s="39"/>
      <c r="C284" s="226" t="s">
        <v>335</v>
      </c>
      <c r="D284" s="226" t="s">
        <v>131</v>
      </c>
      <c r="E284" s="227" t="s">
        <v>330</v>
      </c>
      <c r="F284" s="228" t="s">
        <v>331</v>
      </c>
      <c r="G284" s="229" t="s">
        <v>233</v>
      </c>
      <c r="H284" s="230">
        <v>42.097999999999999</v>
      </c>
      <c r="I284" s="231"/>
      <c r="J284" s="232">
        <f>ROUND(I284*H284,2)</f>
        <v>0</v>
      </c>
      <c r="K284" s="228" t="s">
        <v>135</v>
      </c>
      <c r="L284" s="44"/>
      <c r="M284" s="233" t="s">
        <v>1</v>
      </c>
      <c r="N284" s="234" t="s">
        <v>41</v>
      </c>
      <c r="O284" s="91"/>
      <c r="P284" s="235">
        <f>O284*H284</f>
        <v>0</v>
      </c>
      <c r="Q284" s="235">
        <v>0</v>
      </c>
      <c r="R284" s="235">
        <f>Q284*H284</f>
        <v>0</v>
      </c>
      <c r="S284" s="235">
        <v>0</v>
      </c>
      <c r="T284" s="236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7" t="s">
        <v>136</v>
      </c>
      <c r="AT284" s="237" t="s">
        <v>131</v>
      </c>
      <c r="AU284" s="237" t="s">
        <v>85</v>
      </c>
      <c r="AY284" s="17" t="s">
        <v>129</v>
      </c>
      <c r="BE284" s="238">
        <f>IF(N284="základní",J284,0)</f>
        <v>0</v>
      </c>
      <c r="BF284" s="238">
        <f>IF(N284="snížená",J284,0)</f>
        <v>0</v>
      </c>
      <c r="BG284" s="238">
        <f>IF(N284="zákl. přenesená",J284,0)</f>
        <v>0</v>
      </c>
      <c r="BH284" s="238">
        <f>IF(N284="sníž. přenesená",J284,0)</f>
        <v>0</v>
      </c>
      <c r="BI284" s="238">
        <f>IF(N284="nulová",J284,0)</f>
        <v>0</v>
      </c>
      <c r="BJ284" s="17" t="s">
        <v>83</v>
      </c>
      <c r="BK284" s="238">
        <f>ROUND(I284*H284,2)</f>
        <v>0</v>
      </c>
      <c r="BL284" s="17" t="s">
        <v>136</v>
      </c>
      <c r="BM284" s="237" t="s">
        <v>336</v>
      </c>
    </row>
    <row r="285" s="13" customFormat="1">
      <c r="A285" s="13"/>
      <c r="B285" s="239"/>
      <c r="C285" s="240"/>
      <c r="D285" s="241" t="s">
        <v>138</v>
      </c>
      <c r="E285" s="242" t="s">
        <v>1</v>
      </c>
      <c r="F285" s="243" t="s">
        <v>337</v>
      </c>
      <c r="G285" s="240"/>
      <c r="H285" s="242" t="s">
        <v>1</v>
      </c>
      <c r="I285" s="244"/>
      <c r="J285" s="240"/>
      <c r="K285" s="240"/>
      <c r="L285" s="245"/>
      <c r="M285" s="246"/>
      <c r="N285" s="247"/>
      <c r="O285" s="247"/>
      <c r="P285" s="247"/>
      <c r="Q285" s="247"/>
      <c r="R285" s="247"/>
      <c r="S285" s="247"/>
      <c r="T285" s="24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9" t="s">
        <v>138</v>
      </c>
      <c r="AU285" s="249" t="s">
        <v>85</v>
      </c>
      <c r="AV285" s="13" t="s">
        <v>83</v>
      </c>
      <c r="AW285" s="13" t="s">
        <v>32</v>
      </c>
      <c r="AX285" s="13" t="s">
        <v>76</v>
      </c>
      <c r="AY285" s="249" t="s">
        <v>129</v>
      </c>
    </row>
    <row r="286" s="14" customFormat="1">
      <c r="A286" s="14"/>
      <c r="B286" s="250"/>
      <c r="C286" s="251"/>
      <c r="D286" s="241" t="s">
        <v>138</v>
      </c>
      <c r="E286" s="252" t="s">
        <v>1</v>
      </c>
      <c r="F286" s="253" t="s">
        <v>338</v>
      </c>
      <c r="G286" s="251"/>
      <c r="H286" s="254">
        <v>42.097999999999999</v>
      </c>
      <c r="I286" s="255"/>
      <c r="J286" s="251"/>
      <c r="K286" s="251"/>
      <c r="L286" s="256"/>
      <c r="M286" s="257"/>
      <c r="N286" s="258"/>
      <c r="O286" s="258"/>
      <c r="P286" s="258"/>
      <c r="Q286" s="258"/>
      <c r="R286" s="258"/>
      <c r="S286" s="258"/>
      <c r="T286" s="259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0" t="s">
        <v>138</v>
      </c>
      <c r="AU286" s="260" t="s">
        <v>85</v>
      </c>
      <c r="AV286" s="14" t="s">
        <v>85</v>
      </c>
      <c r="AW286" s="14" t="s">
        <v>32</v>
      </c>
      <c r="AX286" s="14" t="s">
        <v>76</v>
      </c>
      <c r="AY286" s="260" t="s">
        <v>129</v>
      </c>
    </row>
    <row r="287" s="15" customFormat="1">
      <c r="A287" s="15"/>
      <c r="B287" s="261"/>
      <c r="C287" s="262"/>
      <c r="D287" s="241" t="s">
        <v>138</v>
      </c>
      <c r="E287" s="263" t="s">
        <v>1</v>
      </c>
      <c r="F287" s="264" t="s">
        <v>141</v>
      </c>
      <c r="G287" s="262"/>
      <c r="H287" s="265">
        <v>42.097999999999999</v>
      </c>
      <c r="I287" s="266"/>
      <c r="J287" s="262"/>
      <c r="K287" s="262"/>
      <c r="L287" s="267"/>
      <c r="M287" s="268"/>
      <c r="N287" s="269"/>
      <c r="O287" s="269"/>
      <c r="P287" s="269"/>
      <c r="Q287" s="269"/>
      <c r="R287" s="269"/>
      <c r="S287" s="269"/>
      <c r="T287" s="270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71" t="s">
        <v>138</v>
      </c>
      <c r="AU287" s="271" t="s">
        <v>85</v>
      </c>
      <c r="AV287" s="15" t="s">
        <v>136</v>
      </c>
      <c r="AW287" s="15" t="s">
        <v>32</v>
      </c>
      <c r="AX287" s="15" t="s">
        <v>83</v>
      </c>
      <c r="AY287" s="271" t="s">
        <v>129</v>
      </c>
    </row>
    <row r="288" s="2" customFormat="1" ht="16.5" customHeight="1">
      <c r="A288" s="38"/>
      <c r="B288" s="39"/>
      <c r="C288" s="226" t="s">
        <v>339</v>
      </c>
      <c r="D288" s="226" t="s">
        <v>131</v>
      </c>
      <c r="E288" s="227" t="s">
        <v>340</v>
      </c>
      <c r="F288" s="228" t="s">
        <v>232</v>
      </c>
      <c r="G288" s="229" t="s">
        <v>233</v>
      </c>
      <c r="H288" s="230">
        <v>151.22399999999999</v>
      </c>
      <c r="I288" s="231"/>
      <c r="J288" s="232">
        <f>ROUND(I288*H288,2)</f>
        <v>0</v>
      </c>
      <c r="K288" s="228" t="s">
        <v>135</v>
      </c>
      <c r="L288" s="44"/>
      <c r="M288" s="233" t="s">
        <v>1</v>
      </c>
      <c r="N288" s="234" t="s">
        <v>41</v>
      </c>
      <c r="O288" s="91"/>
      <c r="P288" s="235">
        <f>O288*H288</f>
        <v>0</v>
      </c>
      <c r="Q288" s="235">
        <v>0</v>
      </c>
      <c r="R288" s="235">
        <f>Q288*H288</f>
        <v>0</v>
      </c>
      <c r="S288" s="235">
        <v>0</v>
      </c>
      <c r="T288" s="236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7" t="s">
        <v>136</v>
      </c>
      <c r="AT288" s="237" t="s">
        <v>131</v>
      </c>
      <c r="AU288" s="237" t="s">
        <v>85</v>
      </c>
      <c r="AY288" s="17" t="s">
        <v>129</v>
      </c>
      <c r="BE288" s="238">
        <f>IF(N288="základní",J288,0)</f>
        <v>0</v>
      </c>
      <c r="BF288" s="238">
        <f>IF(N288="snížená",J288,0)</f>
        <v>0</v>
      </c>
      <c r="BG288" s="238">
        <f>IF(N288="zákl. přenesená",J288,0)</f>
        <v>0</v>
      </c>
      <c r="BH288" s="238">
        <f>IF(N288="sníž. přenesená",J288,0)</f>
        <v>0</v>
      </c>
      <c r="BI288" s="238">
        <f>IF(N288="nulová",J288,0)</f>
        <v>0</v>
      </c>
      <c r="BJ288" s="17" t="s">
        <v>83</v>
      </c>
      <c r="BK288" s="238">
        <f>ROUND(I288*H288,2)</f>
        <v>0</v>
      </c>
      <c r="BL288" s="17" t="s">
        <v>136</v>
      </c>
      <c r="BM288" s="237" t="s">
        <v>341</v>
      </c>
    </row>
    <row r="289" s="13" customFormat="1">
      <c r="A289" s="13"/>
      <c r="B289" s="239"/>
      <c r="C289" s="240"/>
      <c r="D289" s="241" t="s">
        <v>138</v>
      </c>
      <c r="E289" s="242" t="s">
        <v>1</v>
      </c>
      <c r="F289" s="243" t="s">
        <v>342</v>
      </c>
      <c r="G289" s="240"/>
      <c r="H289" s="242" t="s">
        <v>1</v>
      </c>
      <c r="I289" s="244"/>
      <c r="J289" s="240"/>
      <c r="K289" s="240"/>
      <c r="L289" s="245"/>
      <c r="M289" s="246"/>
      <c r="N289" s="247"/>
      <c r="O289" s="247"/>
      <c r="P289" s="247"/>
      <c r="Q289" s="247"/>
      <c r="R289" s="247"/>
      <c r="S289" s="247"/>
      <c r="T289" s="248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9" t="s">
        <v>138</v>
      </c>
      <c r="AU289" s="249" t="s">
        <v>85</v>
      </c>
      <c r="AV289" s="13" t="s">
        <v>83</v>
      </c>
      <c r="AW289" s="13" t="s">
        <v>32</v>
      </c>
      <c r="AX289" s="13" t="s">
        <v>76</v>
      </c>
      <c r="AY289" s="249" t="s">
        <v>129</v>
      </c>
    </row>
    <row r="290" s="14" customFormat="1">
      <c r="A290" s="14"/>
      <c r="B290" s="250"/>
      <c r="C290" s="251"/>
      <c r="D290" s="241" t="s">
        <v>138</v>
      </c>
      <c r="E290" s="252" t="s">
        <v>1</v>
      </c>
      <c r="F290" s="253" t="s">
        <v>343</v>
      </c>
      <c r="G290" s="251"/>
      <c r="H290" s="254">
        <v>151.22399999999999</v>
      </c>
      <c r="I290" s="255"/>
      <c r="J290" s="251"/>
      <c r="K290" s="251"/>
      <c r="L290" s="256"/>
      <c r="M290" s="257"/>
      <c r="N290" s="258"/>
      <c r="O290" s="258"/>
      <c r="P290" s="258"/>
      <c r="Q290" s="258"/>
      <c r="R290" s="258"/>
      <c r="S290" s="258"/>
      <c r="T290" s="259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0" t="s">
        <v>138</v>
      </c>
      <c r="AU290" s="260" t="s">
        <v>85</v>
      </c>
      <c r="AV290" s="14" t="s">
        <v>85</v>
      </c>
      <c r="AW290" s="14" t="s">
        <v>32</v>
      </c>
      <c r="AX290" s="14" t="s">
        <v>76</v>
      </c>
      <c r="AY290" s="260" t="s">
        <v>129</v>
      </c>
    </row>
    <row r="291" s="15" customFormat="1">
      <c r="A291" s="15"/>
      <c r="B291" s="261"/>
      <c r="C291" s="262"/>
      <c r="D291" s="241" t="s">
        <v>138</v>
      </c>
      <c r="E291" s="263" t="s">
        <v>1</v>
      </c>
      <c r="F291" s="264" t="s">
        <v>141</v>
      </c>
      <c r="G291" s="262"/>
      <c r="H291" s="265">
        <v>151.22399999999999</v>
      </c>
      <c r="I291" s="266"/>
      <c r="J291" s="262"/>
      <c r="K291" s="262"/>
      <c r="L291" s="267"/>
      <c r="M291" s="268"/>
      <c r="N291" s="269"/>
      <c r="O291" s="269"/>
      <c r="P291" s="269"/>
      <c r="Q291" s="269"/>
      <c r="R291" s="269"/>
      <c r="S291" s="269"/>
      <c r="T291" s="270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71" t="s">
        <v>138</v>
      </c>
      <c r="AU291" s="271" t="s">
        <v>85</v>
      </c>
      <c r="AV291" s="15" t="s">
        <v>136</v>
      </c>
      <c r="AW291" s="15" t="s">
        <v>32</v>
      </c>
      <c r="AX291" s="15" t="s">
        <v>83</v>
      </c>
      <c r="AY291" s="271" t="s">
        <v>129</v>
      </c>
    </row>
    <row r="292" s="2" customFormat="1" ht="24.15" customHeight="1">
      <c r="A292" s="38"/>
      <c r="B292" s="39"/>
      <c r="C292" s="226" t="s">
        <v>344</v>
      </c>
      <c r="D292" s="226" t="s">
        <v>131</v>
      </c>
      <c r="E292" s="227" t="s">
        <v>345</v>
      </c>
      <c r="F292" s="228" t="s">
        <v>346</v>
      </c>
      <c r="G292" s="229" t="s">
        <v>233</v>
      </c>
      <c r="H292" s="230">
        <v>52.584000000000003</v>
      </c>
      <c r="I292" s="231"/>
      <c r="J292" s="232">
        <f>ROUND(I292*H292,2)</f>
        <v>0</v>
      </c>
      <c r="K292" s="228" t="s">
        <v>135</v>
      </c>
      <c r="L292" s="44"/>
      <c r="M292" s="233" t="s">
        <v>1</v>
      </c>
      <c r="N292" s="234" t="s">
        <v>41</v>
      </c>
      <c r="O292" s="91"/>
      <c r="P292" s="235">
        <f>O292*H292</f>
        <v>0</v>
      </c>
      <c r="Q292" s="235">
        <v>0</v>
      </c>
      <c r="R292" s="235">
        <f>Q292*H292</f>
        <v>0</v>
      </c>
      <c r="S292" s="235">
        <v>0</v>
      </c>
      <c r="T292" s="236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7" t="s">
        <v>136</v>
      </c>
      <c r="AT292" s="237" t="s">
        <v>131</v>
      </c>
      <c r="AU292" s="237" t="s">
        <v>85</v>
      </c>
      <c r="AY292" s="17" t="s">
        <v>129</v>
      </c>
      <c r="BE292" s="238">
        <f>IF(N292="základní",J292,0)</f>
        <v>0</v>
      </c>
      <c r="BF292" s="238">
        <f>IF(N292="snížená",J292,0)</f>
        <v>0</v>
      </c>
      <c r="BG292" s="238">
        <f>IF(N292="zákl. přenesená",J292,0)</f>
        <v>0</v>
      </c>
      <c r="BH292" s="238">
        <f>IF(N292="sníž. přenesená",J292,0)</f>
        <v>0</v>
      </c>
      <c r="BI292" s="238">
        <f>IF(N292="nulová",J292,0)</f>
        <v>0</v>
      </c>
      <c r="BJ292" s="17" t="s">
        <v>83</v>
      </c>
      <c r="BK292" s="238">
        <f>ROUND(I292*H292,2)</f>
        <v>0</v>
      </c>
      <c r="BL292" s="17" t="s">
        <v>136</v>
      </c>
      <c r="BM292" s="237" t="s">
        <v>347</v>
      </c>
    </row>
    <row r="293" s="13" customFormat="1">
      <c r="A293" s="13"/>
      <c r="B293" s="239"/>
      <c r="C293" s="240"/>
      <c r="D293" s="241" t="s">
        <v>138</v>
      </c>
      <c r="E293" s="242" t="s">
        <v>1</v>
      </c>
      <c r="F293" s="243" t="s">
        <v>348</v>
      </c>
      <c r="G293" s="240"/>
      <c r="H293" s="242" t="s">
        <v>1</v>
      </c>
      <c r="I293" s="244"/>
      <c r="J293" s="240"/>
      <c r="K293" s="240"/>
      <c r="L293" s="245"/>
      <c r="M293" s="246"/>
      <c r="N293" s="247"/>
      <c r="O293" s="247"/>
      <c r="P293" s="247"/>
      <c r="Q293" s="247"/>
      <c r="R293" s="247"/>
      <c r="S293" s="247"/>
      <c r="T293" s="24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9" t="s">
        <v>138</v>
      </c>
      <c r="AU293" s="249" t="s">
        <v>85</v>
      </c>
      <c r="AV293" s="13" t="s">
        <v>83</v>
      </c>
      <c r="AW293" s="13" t="s">
        <v>32</v>
      </c>
      <c r="AX293" s="13" t="s">
        <v>76</v>
      </c>
      <c r="AY293" s="249" t="s">
        <v>129</v>
      </c>
    </row>
    <row r="294" s="14" customFormat="1">
      <c r="A294" s="14"/>
      <c r="B294" s="250"/>
      <c r="C294" s="251"/>
      <c r="D294" s="241" t="s">
        <v>138</v>
      </c>
      <c r="E294" s="252" t="s">
        <v>1</v>
      </c>
      <c r="F294" s="253" t="s">
        <v>349</v>
      </c>
      <c r="G294" s="251"/>
      <c r="H294" s="254">
        <v>52.584000000000003</v>
      </c>
      <c r="I294" s="255"/>
      <c r="J294" s="251"/>
      <c r="K294" s="251"/>
      <c r="L294" s="256"/>
      <c r="M294" s="257"/>
      <c r="N294" s="258"/>
      <c r="O294" s="258"/>
      <c r="P294" s="258"/>
      <c r="Q294" s="258"/>
      <c r="R294" s="258"/>
      <c r="S294" s="258"/>
      <c r="T294" s="259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0" t="s">
        <v>138</v>
      </c>
      <c r="AU294" s="260" t="s">
        <v>85</v>
      </c>
      <c r="AV294" s="14" t="s">
        <v>85</v>
      </c>
      <c r="AW294" s="14" t="s">
        <v>32</v>
      </c>
      <c r="AX294" s="14" t="s">
        <v>76</v>
      </c>
      <c r="AY294" s="260" t="s">
        <v>129</v>
      </c>
    </row>
    <row r="295" s="15" customFormat="1">
      <c r="A295" s="15"/>
      <c r="B295" s="261"/>
      <c r="C295" s="262"/>
      <c r="D295" s="241" t="s">
        <v>138</v>
      </c>
      <c r="E295" s="263" t="s">
        <v>1</v>
      </c>
      <c r="F295" s="264" t="s">
        <v>141</v>
      </c>
      <c r="G295" s="262"/>
      <c r="H295" s="265">
        <v>52.584000000000003</v>
      </c>
      <c r="I295" s="266"/>
      <c r="J295" s="262"/>
      <c r="K295" s="262"/>
      <c r="L295" s="267"/>
      <c r="M295" s="268"/>
      <c r="N295" s="269"/>
      <c r="O295" s="269"/>
      <c r="P295" s="269"/>
      <c r="Q295" s="269"/>
      <c r="R295" s="269"/>
      <c r="S295" s="269"/>
      <c r="T295" s="270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71" t="s">
        <v>138</v>
      </c>
      <c r="AU295" s="271" t="s">
        <v>85</v>
      </c>
      <c r="AV295" s="15" t="s">
        <v>136</v>
      </c>
      <c r="AW295" s="15" t="s">
        <v>32</v>
      </c>
      <c r="AX295" s="15" t="s">
        <v>83</v>
      </c>
      <c r="AY295" s="271" t="s">
        <v>129</v>
      </c>
    </row>
    <row r="296" s="2" customFormat="1" ht="24.15" customHeight="1">
      <c r="A296" s="38"/>
      <c r="B296" s="39"/>
      <c r="C296" s="226" t="s">
        <v>350</v>
      </c>
      <c r="D296" s="226" t="s">
        <v>131</v>
      </c>
      <c r="E296" s="227" t="s">
        <v>345</v>
      </c>
      <c r="F296" s="228" t="s">
        <v>346</v>
      </c>
      <c r="G296" s="229" t="s">
        <v>233</v>
      </c>
      <c r="H296" s="230">
        <v>98.227999999999994</v>
      </c>
      <c r="I296" s="231"/>
      <c r="J296" s="232">
        <f>ROUND(I296*H296,2)</f>
        <v>0</v>
      </c>
      <c r="K296" s="228" t="s">
        <v>135</v>
      </c>
      <c r="L296" s="44"/>
      <c r="M296" s="233" t="s">
        <v>1</v>
      </c>
      <c r="N296" s="234" t="s">
        <v>41</v>
      </c>
      <c r="O296" s="91"/>
      <c r="P296" s="235">
        <f>O296*H296</f>
        <v>0</v>
      </c>
      <c r="Q296" s="235">
        <v>0</v>
      </c>
      <c r="R296" s="235">
        <f>Q296*H296</f>
        <v>0</v>
      </c>
      <c r="S296" s="235">
        <v>0</v>
      </c>
      <c r="T296" s="236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7" t="s">
        <v>136</v>
      </c>
      <c r="AT296" s="237" t="s">
        <v>131</v>
      </c>
      <c r="AU296" s="237" t="s">
        <v>85</v>
      </c>
      <c r="AY296" s="17" t="s">
        <v>129</v>
      </c>
      <c r="BE296" s="238">
        <f>IF(N296="základní",J296,0)</f>
        <v>0</v>
      </c>
      <c r="BF296" s="238">
        <f>IF(N296="snížená",J296,0)</f>
        <v>0</v>
      </c>
      <c r="BG296" s="238">
        <f>IF(N296="zákl. přenesená",J296,0)</f>
        <v>0</v>
      </c>
      <c r="BH296" s="238">
        <f>IF(N296="sníž. přenesená",J296,0)</f>
        <v>0</v>
      </c>
      <c r="BI296" s="238">
        <f>IF(N296="nulová",J296,0)</f>
        <v>0</v>
      </c>
      <c r="BJ296" s="17" t="s">
        <v>83</v>
      </c>
      <c r="BK296" s="238">
        <f>ROUND(I296*H296,2)</f>
        <v>0</v>
      </c>
      <c r="BL296" s="17" t="s">
        <v>136</v>
      </c>
      <c r="BM296" s="237" t="s">
        <v>351</v>
      </c>
    </row>
    <row r="297" s="13" customFormat="1">
      <c r="A297" s="13"/>
      <c r="B297" s="239"/>
      <c r="C297" s="240"/>
      <c r="D297" s="241" t="s">
        <v>138</v>
      </c>
      <c r="E297" s="242" t="s">
        <v>1</v>
      </c>
      <c r="F297" s="243" t="s">
        <v>352</v>
      </c>
      <c r="G297" s="240"/>
      <c r="H297" s="242" t="s">
        <v>1</v>
      </c>
      <c r="I297" s="244"/>
      <c r="J297" s="240"/>
      <c r="K297" s="240"/>
      <c r="L297" s="245"/>
      <c r="M297" s="246"/>
      <c r="N297" s="247"/>
      <c r="O297" s="247"/>
      <c r="P297" s="247"/>
      <c r="Q297" s="247"/>
      <c r="R297" s="247"/>
      <c r="S297" s="247"/>
      <c r="T297" s="24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9" t="s">
        <v>138</v>
      </c>
      <c r="AU297" s="249" t="s">
        <v>85</v>
      </c>
      <c r="AV297" s="13" t="s">
        <v>83</v>
      </c>
      <c r="AW297" s="13" t="s">
        <v>32</v>
      </c>
      <c r="AX297" s="13" t="s">
        <v>76</v>
      </c>
      <c r="AY297" s="249" t="s">
        <v>129</v>
      </c>
    </row>
    <row r="298" s="14" customFormat="1">
      <c r="A298" s="14"/>
      <c r="B298" s="250"/>
      <c r="C298" s="251"/>
      <c r="D298" s="241" t="s">
        <v>138</v>
      </c>
      <c r="E298" s="252" t="s">
        <v>1</v>
      </c>
      <c r="F298" s="253" t="s">
        <v>353</v>
      </c>
      <c r="G298" s="251"/>
      <c r="H298" s="254">
        <v>98.227999999999994</v>
      </c>
      <c r="I298" s="255"/>
      <c r="J298" s="251"/>
      <c r="K298" s="251"/>
      <c r="L298" s="256"/>
      <c r="M298" s="257"/>
      <c r="N298" s="258"/>
      <c r="O298" s="258"/>
      <c r="P298" s="258"/>
      <c r="Q298" s="258"/>
      <c r="R298" s="258"/>
      <c r="S298" s="258"/>
      <c r="T298" s="259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0" t="s">
        <v>138</v>
      </c>
      <c r="AU298" s="260" t="s">
        <v>85</v>
      </c>
      <c r="AV298" s="14" t="s">
        <v>85</v>
      </c>
      <c r="AW298" s="14" t="s">
        <v>32</v>
      </c>
      <c r="AX298" s="14" t="s">
        <v>76</v>
      </c>
      <c r="AY298" s="260" t="s">
        <v>129</v>
      </c>
    </row>
    <row r="299" s="15" customFormat="1">
      <c r="A299" s="15"/>
      <c r="B299" s="261"/>
      <c r="C299" s="262"/>
      <c r="D299" s="241" t="s">
        <v>138</v>
      </c>
      <c r="E299" s="263" t="s">
        <v>1</v>
      </c>
      <c r="F299" s="264" t="s">
        <v>141</v>
      </c>
      <c r="G299" s="262"/>
      <c r="H299" s="265">
        <v>98.227999999999994</v>
      </c>
      <c r="I299" s="266"/>
      <c r="J299" s="262"/>
      <c r="K299" s="262"/>
      <c r="L299" s="267"/>
      <c r="M299" s="268"/>
      <c r="N299" s="269"/>
      <c r="O299" s="269"/>
      <c r="P299" s="269"/>
      <c r="Q299" s="269"/>
      <c r="R299" s="269"/>
      <c r="S299" s="269"/>
      <c r="T299" s="270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71" t="s">
        <v>138</v>
      </c>
      <c r="AU299" s="271" t="s">
        <v>85</v>
      </c>
      <c r="AV299" s="15" t="s">
        <v>136</v>
      </c>
      <c r="AW299" s="15" t="s">
        <v>32</v>
      </c>
      <c r="AX299" s="15" t="s">
        <v>83</v>
      </c>
      <c r="AY299" s="271" t="s">
        <v>129</v>
      </c>
    </row>
    <row r="300" s="2" customFormat="1" ht="24.15" customHeight="1">
      <c r="A300" s="38"/>
      <c r="B300" s="39"/>
      <c r="C300" s="226" t="s">
        <v>354</v>
      </c>
      <c r="D300" s="226" t="s">
        <v>131</v>
      </c>
      <c r="E300" s="227" t="s">
        <v>355</v>
      </c>
      <c r="F300" s="228" t="s">
        <v>356</v>
      </c>
      <c r="G300" s="229" t="s">
        <v>233</v>
      </c>
      <c r="H300" s="230">
        <v>352.85599999999999</v>
      </c>
      <c r="I300" s="231"/>
      <c r="J300" s="232">
        <f>ROUND(I300*H300,2)</f>
        <v>0</v>
      </c>
      <c r="K300" s="228" t="s">
        <v>135</v>
      </c>
      <c r="L300" s="44"/>
      <c r="M300" s="233" t="s">
        <v>1</v>
      </c>
      <c r="N300" s="234" t="s">
        <v>41</v>
      </c>
      <c r="O300" s="91"/>
      <c r="P300" s="235">
        <f>O300*H300</f>
        <v>0</v>
      </c>
      <c r="Q300" s="235">
        <v>0</v>
      </c>
      <c r="R300" s="235">
        <f>Q300*H300</f>
        <v>0</v>
      </c>
      <c r="S300" s="235">
        <v>0</v>
      </c>
      <c r="T300" s="236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7" t="s">
        <v>136</v>
      </c>
      <c r="AT300" s="237" t="s">
        <v>131</v>
      </c>
      <c r="AU300" s="237" t="s">
        <v>85</v>
      </c>
      <c r="AY300" s="17" t="s">
        <v>129</v>
      </c>
      <c r="BE300" s="238">
        <f>IF(N300="základní",J300,0)</f>
        <v>0</v>
      </c>
      <c r="BF300" s="238">
        <f>IF(N300="snížená",J300,0)</f>
        <v>0</v>
      </c>
      <c r="BG300" s="238">
        <f>IF(N300="zákl. přenesená",J300,0)</f>
        <v>0</v>
      </c>
      <c r="BH300" s="238">
        <f>IF(N300="sníž. přenesená",J300,0)</f>
        <v>0</v>
      </c>
      <c r="BI300" s="238">
        <f>IF(N300="nulová",J300,0)</f>
        <v>0</v>
      </c>
      <c r="BJ300" s="17" t="s">
        <v>83</v>
      </c>
      <c r="BK300" s="238">
        <f>ROUND(I300*H300,2)</f>
        <v>0</v>
      </c>
      <c r="BL300" s="17" t="s">
        <v>136</v>
      </c>
      <c r="BM300" s="237" t="s">
        <v>357</v>
      </c>
    </row>
    <row r="301" s="13" customFormat="1">
      <c r="A301" s="13"/>
      <c r="B301" s="239"/>
      <c r="C301" s="240"/>
      <c r="D301" s="241" t="s">
        <v>138</v>
      </c>
      <c r="E301" s="242" t="s">
        <v>1</v>
      </c>
      <c r="F301" s="243" t="s">
        <v>358</v>
      </c>
      <c r="G301" s="240"/>
      <c r="H301" s="242" t="s">
        <v>1</v>
      </c>
      <c r="I301" s="244"/>
      <c r="J301" s="240"/>
      <c r="K301" s="240"/>
      <c r="L301" s="245"/>
      <c r="M301" s="246"/>
      <c r="N301" s="247"/>
      <c r="O301" s="247"/>
      <c r="P301" s="247"/>
      <c r="Q301" s="247"/>
      <c r="R301" s="247"/>
      <c r="S301" s="247"/>
      <c r="T301" s="24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9" t="s">
        <v>138</v>
      </c>
      <c r="AU301" s="249" t="s">
        <v>85</v>
      </c>
      <c r="AV301" s="13" t="s">
        <v>83</v>
      </c>
      <c r="AW301" s="13" t="s">
        <v>32</v>
      </c>
      <c r="AX301" s="13" t="s">
        <v>76</v>
      </c>
      <c r="AY301" s="249" t="s">
        <v>129</v>
      </c>
    </row>
    <row r="302" s="14" customFormat="1">
      <c r="A302" s="14"/>
      <c r="B302" s="250"/>
      <c r="C302" s="251"/>
      <c r="D302" s="241" t="s">
        <v>138</v>
      </c>
      <c r="E302" s="252" t="s">
        <v>1</v>
      </c>
      <c r="F302" s="253" t="s">
        <v>359</v>
      </c>
      <c r="G302" s="251"/>
      <c r="H302" s="254">
        <v>352.85599999999999</v>
      </c>
      <c r="I302" s="255"/>
      <c r="J302" s="251"/>
      <c r="K302" s="251"/>
      <c r="L302" s="256"/>
      <c r="M302" s="257"/>
      <c r="N302" s="258"/>
      <c r="O302" s="258"/>
      <c r="P302" s="258"/>
      <c r="Q302" s="258"/>
      <c r="R302" s="258"/>
      <c r="S302" s="258"/>
      <c r="T302" s="259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0" t="s">
        <v>138</v>
      </c>
      <c r="AU302" s="260" t="s">
        <v>85</v>
      </c>
      <c r="AV302" s="14" t="s">
        <v>85</v>
      </c>
      <c r="AW302" s="14" t="s">
        <v>32</v>
      </c>
      <c r="AX302" s="14" t="s">
        <v>76</v>
      </c>
      <c r="AY302" s="260" t="s">
        <v>129</v>
      </c>
    </row>
    <row r="303" s="15" customFormat="1">
      <c r="A303" s="15"/>
      <c r="B303" s="261"/>
      <c r="C303" s="262"/>
      <c r="D303" s="241" t="s">
        <v>138</v>
      </c>
      <c r="E303" s="263" t="s">
        <v>1</v>
      </c>
      <c r="F303" s="264" t="s">
        <v>141</v>
      </c>
      <c r="G303" s="262"/>
      <c r="H303" s="265">
        <v>352.85599999999999</v>
      </c>
      <c r="I303" s="266"/>
      <c r="J303" s="262"/>
      <c r="K303" s="262"/>
      <c r="L303" s="267"/>
      <c r="M303" s="268"/>
      <c r="N303" s="269"/>
      <c r="O303" s="269"/>
      <c r="P303" s="269"/>
      <c r="Q303" s="269"/>
      <c r="R303" s="269"/>
      <c r="S303" s="269"/>
      <c r="T303" s="270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71" t="s">
        <v>138</v>
      </c>
      <c r="AU303" s="271" t="s">
        <v>85</v>
      </c>
      <c r="AV303" s="15" t="s">
        <v>136</v>
      </c>
      <c r="AW303" s="15" t="s">
        <v>32</v>
      </c>
      <c r="AX303" s="15" t="s">
        <v>83</v>
      </c>
      <c r="AY303" s="271" t="s">
        <v>129</v>
      </c>
    </row>
    <row r="304" s="2" customFormat="1" ht="24.15" customHeight="1">
      <c r="A304" s="38"/>
      <c r="B304" s="39"/>
      <c r="C304" s="226" t="s">
        <v>360</v>
      </c>
      <c r="D304" s="226" t="s">
        <v>131</v>
      </c>
      <c r="E304" s="227" t="s">
        <v>361</v>
      </c>
      <c r="F304" s="228" t="s">
        <v>362</v>
      </c>
      <c r="G304" s="229" t="s">
        <v>233</v>
      </c>
      <c r="H304" s="230">
        <v>667.19799999999998</v>
      </c>
      <c r="I304" s="231"/>
      <c r="J304" s="232">
        <f>ROUND(I304*H304,2)</f>
        <v>0</v>
      </c>
      <c r="K304" s="228" t="s">
        <v>135</v>
      </c>
      <c r="L304" s="44"/>
      <c r="M304" s="233" t="s">
        <v>1</v>
      </c>
      <c r="N304" s="234" t="s">
        <v>41</v>
      </c>
      <c r="O304" s="91"/>
      <c r="P304" s="235">
        <f>O304*H304</f>
        <v>0</v>
      </c>
      <c r="Q304" s="235">
        <v>0</v>
      </c>
      <c r="R304" s="235">
        <f>Q304*H304</f>
        <v>0</v>
      </c>
      <c r="S304" s="235">
        <v>0</v>
      </c>
      <c r="T304" s="236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7" t="s">
        <v>136</v>
      </c>
      <c r="AT304" s="237" t="s">
        <v>131</v>
      </c>
      <c r="AU304" s="237" t="s">
        <v>85</v>
      </c>
      <c r="AY304" s="17" t="s">
        <v>129</v>
      </c>
      <c r="BE304" s="238">
        <f>IF(N304="základní",J304,0)</f>
        <v>0</v>
      </c>
      <c r="BF304" s="238">
        <f>IF(N304="snížená",J304,0)</f>
        <v>0</v>
      </c>
      <c r="BG304" s="238">
        <f>IF(N304="zákl. přenesená",J304,0)</f>
        <v>0</v>
      </c>
      <c r="BH304" s="238">
        <f>IF(N304="sníž. přenesená",J304,0)</f>
        <v>0</v>
      </c>
      <c r="BI304" s="238">
        <f>IF(N304="nulová",J304,0)</f>
        <v>0</v>
      </c>
      <c r="BJ304" s="17" t="s">
        <v>83</v>
      </c>
      <c r="BK304" s="238">
        <f>ROUND(I304*H304,2)</f>
        <v>0</v>
      </c>
      <c r="BL304" s="17" t="s">
        <v>136</v>
      </c>
      <c r="BM304" s="237" t="s">
        <v>363</v>
      </c>
    </row>
    <row r="305" s="13" customFormat="1">
      <c r="A305" s="13"/>
      <c r="B305" s="239"/>
      <c r="C305" s="240"/>
      <c r="D305" s="241" t="s">
        <v>138</v>
      </c>
      <c r="E305" s="242" t="s">
        <v>1</v>
      </c>
      <c r="F305" s="243" t="s">
        <v>364</v>
      </c>
      <c r="G305" s="240"/>
      <c r="H305" s="242" t="s">
        <v>1</v>
      </c>
      <c r="I305" s="244"/>
      <c r="J305" s="240"/>
      <c r="K305" s="240"/>
      <c r="L305" s="245"/>
      <c r="M305" s="246"/>
      <c r="N305" s="247"/>
      <c r="O305" s="247"/>
      <c r="P305" s="247"/>
      <c r="Q305" s="247"/>
      <c r="R305" s="247"/>
      <c r="S305" s="247"/>
      <c r="T305" s="24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9" t="s">
        <v>138</v>
      </c>
      <c r="AU305" s="249" t="s">
        <v>85</v>
      </c>
      <c r="AV305" s="13" t="s">
        <v>83</v>
      </c>
      <c r="AW305" s="13" t="s">
        <v>32</v>
      </c>
      <c r="AX305" s="13" t="s">
        <v>76</v>
      </c>
      <c r="AY305" s="249" t="s">
        <v>129</v>
      </c>
    </row>
    <row r="306" s="14" customFormat="1">
      <c r="A306" s="14"/>
      <c r="B306" s="250"/>
      <c r="C306" s="251"/>
      <c r="D306" s="241" t="s">
        <v>138</v>
      </c>
      <c r="E306" s="252" t="s">
        <v>1</v>
      </c>
      <c r="F306" s="253" t="s">
        <v>365</v>
      </c>
      <c r="G306" s="251"/>
      <c r="H306" s="254">
        <v>667.19799999999998</v>
      </c>
      <c r="I306" s="255"/>
      <c r="J306" s="251"/>
      <c r="K306" s="251"/>
      <c r="L306" s="256"/>
      <c r="M306" s="257"/>
      <c r="N306" s="258"/>
      <c r="O306" s="258"/>
      <c r="P306" s="258"/>
      <c r="Q306" s="258"/>
      <c r="R306" s="258"/>
      <c r="S306" s="258"/>
      <c r="T306" s="259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0" t="s">
        <v>138</v>
      </c>
      <c r="AU306" s="260" t="s">
        <v>85</v>
      </c>
      <c r="AV306" s="14" t="s">
        <v>85</v>
      </c>
      <c r="AW306" s="14" t="s">
        <v>32</v>
      </c>
      <c r="AX306" s="14" t="s">
        <v>76</v>
      </c>
      <c r="AY306" s="260" t="s">
        <v>129</v>
      </c>
    </row>
    <row r="307" s="15" customFormat="1">
      <c r="A307" s="15"/>
      <c r="B307" s="261"/>
      <c r="C307" s="262"/>
      <c r="D307" s="241" t="s">
        <v>138</v>
      </c>
      <c r="E307" s="263" t="s">
        <v>1</v>
      </c>
      <c r="F307" s="264" t="s">
        <v>141</v>
      </c>
      <c r="G307" s="262"/>
      <c r="H307" s="265">
        <v>667.19799999999998</v>
      </c>
      <c r="I307" s="266"/>
      <c r="J307" s="262"/>
      <c r="K307" s="262"/>
      <c r="L307" s="267"/>
      <c r="M307" s="268"/>
      <c r="N307" s="269"/>
      <c r="O307" s="269"/>
      <c r="P307" s="269"/>
      <c r="Q307" s="269"/>
      <c r="R307" s="269"/>
      <c r="S307" s="269"/>
      <c r="T307" s="270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71" t="s">
        <v>138</v>
      </c>
      <c r="AU307" s="271" t="s">
        <v>85</v>
      </c>
      <c r="AV307" s="15" t="s">
        <v>136</v>
      </c>
      <c r="AW307" s="15" t="s">
        <v>32</v>
      </c>
      <c r="AX307" s="15" t="s">
        <v>83</v>
      </c>
      <c r="AY307" s="271" t="s">
        <v>129</v>
      </c>
    </row>
    <row r="308" s="12" customFormat="1" ht="22.8" customHeight="1">
      <c r="A308" s="12"/>
      <c r="B308" s="210"/>
      <c r="C308" s="211"/>
      <c r="D308" s="212" t="s">
        <v>75</v>
      </c>
      <c r="E308" s="224" t="s">
        <v>366</v>
      </c>
      <c r="F308" s="224" t="s">
        <v>367</v>
      </c>
      <c r="G308" s="211"/>
      <c r="H308" s="211"/>
      <c r="I308" s="214"/>
      <c r="J308" s="225">
        <f>BK308</f>
        <v>0</v>
      </c>
      <c r="K308" s="211"/>
      <c r="L308" s="216"/>
      <c r="M308" s="217"/>
      <c r="N308" s="218"/>
      <c r="O308" s="218"/>
      <c r="P308" s="219">
        <f>SUM(P309:P310)</f>
        <v>0</v>
      </c>
      <c r="Q308" s="218"/>
      <c r="R308" s="219">
        <f>SUM(R309:R310)</f>
        <v>0</v>
      </c>
      <c r="S308" s="218"/>
      <c r="T308" s="220">
        <f>SUM(T309:T310)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21" t="s">
        <v>83</v>
      </c>
      <c r="AT308" s="222" t="s">
        <v>75</v>
      </c>
      <c r="AU308" s="222" t="s">
        <v>83</v>
      </c>
      <c r="AY308" s="221" t="s">
        <v>129</v>
      </c>
      <c r="BK308" s="223">
        <f>SUM(BK309:BK310)</f>
        <v>0</v>
      </c>
    </row>
    <row r="309" s="2" customFormat="1" ht="21.75" customHeight="1">
      <c r="A309" s="38"/>
      <c r="B309" s="39"/>
      <c r="C309" s="226" t="s">
        <v>368</v>
      </c>
      <c r="D309" s="226" t="s">
        <v>131</v>
      </c>
      <c r="E309" s="227" t="s">
        <v>369</v>
      </c>
      <c r="F309" s="228" t="s">
        <v>370</v>
      </c>
      <c r="G309" s="229" t="s">
        <v>233</v>
      </c>
      <c r="H309" s="230">
        <v>38.460000000000001</v>
      </c>
      <c r="I309" s="231"/>
      <c r="J309" s="232">
        <f>ROUND(I309*H309,2)</f>
        <v>0</v>
      </c>
      <c r="K309" s="228" t="s">
        <v>135</v>
      </c>
      <c r="L309" s="44"/>
      <c r="M309" s="233" t="s">
        <v>1</v>
      </c>
      <c r="N309" s="234" t="s">
        <v>41</v>
      </c>
      <c r="O309" s="91"/>
      <c r="P309" s="235">
        <f>O309*H309</f>
        <v>0</v>
      </c>
      <c r="Q309" s="235">
        <v>0</v>
      </c>
      <c r="R309" s="235">
        <f>Q309*H309</f>
        <v>0</v>
      </c>
      <c r="S309" s="235">
        <v>0</v>
      </c>
      <c r="T309" s="236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37" t="s">
        <v>136</v>
      </c>
      <c r="AT309" s="237" t="s">
        <v>131</v>
      </c>
      <c r="AU309" s="237" t="s">
        <v>85</v>
      </c>
      <c r="AY309" s="17" t="s">
        <v>129</v>
      </c>
      <c r="BE309" s="238">
        <f>IF(N309="základní",J309,0)</f>
        <v>0</v>
      </c>
      <c r="BF309" s="238">
        <f>IF(N309="snížená",J309,0)</f>
        <v>0</v>
      </c>
      <c r="BG309" s="238">
        <f>IF(N309="zákl. přenesená",J309,0)</f>
        <v>0</v>
      </c>
      <c r="BH309" s="238">
        <f>IF(N309="sníž. přenesená",J309,0)</f>
        <v>0</v>
      </c>
      <c r="BI309" s="238">
        <f>IF(N309="nulová",J309,0)</f>
        <v>0</v>
      </c>
      <c r="BJ309" s="17" t="s">
        <v>83</v>
      </c>
      <c r="BK309" s="238">
        <f>ROUND(I309*H309,2)</f>
        <v>0</v>
      </c>
      <c r="BL309" s="17" t="s">
        <v>136</v>
      </c>
      <c r="BM309" s="237" t="s">
        <v>371</v>
      </c>
    </row>
    <row r="310" s="2" customFormat="1" ht="21.75" customHeight="1">
      <c r="A310" s="38"/>
      <c r="B310" s="39"/>
      <c r="C310" s="226" t="s">
        <v>372</v>
      </c>
      <c r="D310" s="226" t="s">
        <v>131</v>
      </c>
      <c r="E310" s="227" t="s">
        <v>373</v>
      </c>
      <c r="F310" s="228" t="s">
        <v>374</v>
      </c>
      <c r="G310" s="229" t="s">
        <v>233</v>
      </c>
      <c r="H310" s="230">
        <v>38.460000000000001</v>
      </c>
      <c r="I310" s="231"/>
      <c r="J310" s="232">
        <f>ROUND(I310*H310,2)</f>
        <v>0</v>
      </c>
      <c r="K310" s="228" t="s">
        <v>135</v>
      </c>
      <c r="L310" s="44"/>
      <c r="M310" s="233" t="s">
        <v>1</v>
      </c>
      <c r="N310" s="234" t="s">
        <v>41</v>
      </c>
      <c r="O310" s="91"/>
      <c r="P310" s="235">
        <f>O310*H310</f>
        <v>0</v>
      </c>
      <c r="Q310" s="235">
        <v>0</v>
      </c>
      <c r="R310" s="235">
        <f>Q310*H310</f>
        <v>0</v>
      </c>
      <c r="S310" s="235">
        <v>0</v>
      </c>
      <c r="T310" s="236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37" t="s">
        <v>136</v>
      </c>
      <c r="AT310" s="237" t="s">
        <v>131</v>
      </c>
      <c r="AU310" s="237" t="s">
        <v>85</v>
      </c>
      <c r="AY310" s="17" t="s">
        <v>129</v>
      </c>
      <c r="BE310" s="238">
        <f>IF(N310="základní",J310,0)</f>
        <v>0</v>
      </c>
      <c r="BF310" s="238">
        <f>IF(N310="snížená",J310,0)</f>
        <v>0</v>
      </c>
      <c r="BG310" s="238">
        <f>IF(N310="zákl. přenesená",J310,0)</f>
        <v>0</v>
      </c>
      <c r="BH310" s="238">
        <f>IF(N310="sníž. přenesená",J310,0)</f>
        <v>0</v>
      </c>
      <c r="BI310" s="238">
        <f>IF(N310="nulová",J310,0)</f>
        <v>0</v>
      </c>
      <c r="BJ310" s="17" t="s">
        <v>83</v>
      </c>
      <c r="BK310" s="238">
        <f>ROUND(I310*H310,2)</f>
        <v>0</v>
      </c>
      <c r="BL310" s="17" t="s">
        <v>136</v>
      </c>
      <c r="BM310" s="237" t="s">
        <v>375</v>
      </c>
    </row>
    <row r="311" s="12" customFormat="1" ht="25.92" customHeight="1">
      <c r="A311" s="12"/>
      <c r="B311" s="210"/>
      <c r="C311" s="211"/>
      <c r="D311" s="212" t="s">
        <v>75</v>
      </c>
      <c r="E311" s="213" t="s">
        <v>258</v>
      </c>
      <c r="F311" s="213" t="s">
        <v>376</v>
      </c>
      <c r="G311" s="211"/>
      <c r="H311" s="211"/>
      <c r="I311" s="214"/>
      <c r="J311" s="215">
        <f>BK311</f>
        <v>0</v>
      </c>
      <c r="K311" s="211"/>
      <c r="L311" s="216"/>
      <c r="M311" s="217"/>
      <c r="N311" s="218"/>
      <c r="O311" s="218"/>
      <c r="P311" s="219">
        <f>P312</f>
        <v>0</v>
      </c>
      <c r="Q311" s="218"/>
      <c r="R311" s="219">
        <f>R312</f>
        <v>3.472</v>
      </c>
      <c r="S311" s="218"/>
      <c r="T311" s="220">
        <f>T312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21" t="s">
        <v>147</v>
      </c>
      <c r="AT311" s="222" t="s">
        <v>75</v>
      </c>
      <c r="AU311" s="222" t="s">
        <v>76</v>
      </c>
      <c r="AY311" s="221" t="s">
        <v>129</v>
      </c>
      <c r="BK311" s="223">
        <f>BK312</f>
        <v>0</v>
      </c>
    </row>
    <row r="312" s="12" customFormat="1" ht="22.8" customHeight="1">
      <c r="A312" s="12"/>
      <c r="B312" s="210"/>
      <c r="C312" s="211"/>
      <c r="D312" s="212" t="s">
        <v>75</v>
      </c>
      <c r="E312" s="224" t="s">
        <v>377</v>
      </c>
      <c r="F312" s="224" t="s">
        <v>378</v>
      </c>
      <c r="G312" s="211"/>
      <c r="H312" s="211"/>
      <c r="I312" s="214"/>
      <c r="J312" s="225">
        <f>BK312</f>
        <v>0</v>
      </c>
      <c r="K312" s="211"/>
      <c r="L312" s="216"/>
      <c r="M312" s="217"/>
      <c r="N312" s="218"/>
      <c r="O312" s="218"/>
      <c r="P312" s="219">
        <f>SUM(P313:P320)</f>
        <v>0</v>
      </c>
      <c r="Q312" s="218"/>
      <c r="R312" s="219">
        <f>SUM(R313:R320)</f>
        <v>3.472</v>
      </c>
      <c r="S312" s="218"/>
      <c r="T312" s="220">
        <f>SUM(T313:T320)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21" t="s">
        <v>147</v>
      </c>
      <c r="AT312" s="222" t="s">
        <v>75</v>
      </c>
      <c r="AU312" s="222" t="s">
        <v>83</v>
      </c>
      <c r="AY312" s="221" t="s">
        <v>129</v>
      </c>
      <c r="BK312" s="223">
        <f>SUM(BK313:BK320)</f>
        <v>0</v>
      </c>
    </row>
    <row r="313" s="2" customFormat="1" ht="16.5" customHeight="1">
      <c r="A313" s="38"/>
      <c r="B313" s="39"/>
      <c r="C313" s="226" t="s">
        <v>379</v>
      </c>
      <c r="D313" s="226" t="s">
        <v>131</v>
      </c>
      <c r="E313" s="227" t="s">
        <v>380</v>
      </c>
      <c r="F313" s="228" t="s">
        <v>381</v>
      </c>
      <c r="G313" s="229" t="s">
        <v>189</v>
      </c>
      <c r="H313" s="230">
        <v>112</v>
      </c>
      <c r="I313" s="231"/>
      <c r="J313" s="232">
        <f>ROUND(I313*H313,2)</f>
        <v>0</v>
      </c>
      <c r="K313" s="228" t="s">
        <v>135</v>
      </c>
      <c r="L313" s="44"/>
      <c r="M313" s="233" t="s">
        <v>1</v>
      </c>
      <c r="N313" s="234" t="s">
        <v>41</v>
      </c>
      <c r="O313" s="91"/>
      <c r="P313" s="235">
        <f>O313*H313</f>
        <v>0</v>
      </c>
      <c r="Q313" s="235">
        <v>0</v>
      </c>
      <c r="R313" s="235">
        <f>Q313*H313</f>
        <v>0</v>
      </c>
      <c r="S313" s="235">
        <v>0</v>
      </c>
      <c r="T313" s="236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37" t="s">
        <v>382</v>
      </c>
      <c r="AT313" s="237" t="s">
        <v>131</v>
      </c>
      <c r="AU313" s="237" t="s">
        <v>85</v>
      </c>
      <c r="AY313" s="17" t="s">
        <v>129</v>
      </c>
      <c r="BE313" s="238">
        <f>IF(N313="základní",J313,0)</f>
        <v>0</v>
      </c>
      <c r="BF313" s="238">
        <f>IF(N313="snížená",J313,0)</f>
        <v>0</v>
      </c>
      <c r="BG313" s="238">
        <f>IF(N313="zákl. přenesená",J313,0)</f>
        <v>0</v>
      </c>
      <c r="BH313" s="238">
        <f>IF(N313="sníž. přenesená",J313,0)</f>
        <v>0</v>
      </c>
      <c r="BI313" s="238">
        <f>IF(N313="nulová",J313,0)</f>
        <v>0</v>
      </c>
      <c r="BJ313" s="17" t="s">
        <v>83</v>
      </c>
      <c r="BK313" s="238">
        <f>ROUND(I313*H313,2)</f>
        <v>0</v>
      </c>
      <c r="BL313" s="17" t="s">
        <v>382</v>
      </c>
      <c r="BM313" s="237" t="s">
        <v>383</v>
      </c>
    </row>
    <row r="314" s="13" customFormat="1">
      <c r="A314" s="13"/>
      <c r="B314" s="239"/>
      <c r="C314" s="240"/>
      <c r="D314" s="241" t="s">
        <v>138</v>
      </c>
      <c r="E314" s="242" t="s">
        <v>1</v>
      </c>
      <c r="F314" s="243" t="s">
        <v>208</v>
      </c>
      <c r="G314" s="240"/>
      <c r="H314" s="242" t="s">
        <v>1</v>
      </c>
      <c r="I314" s="244"/>
      <c r="J314" s="240"/>
      <c r="K314" s="240"/>
      <c r="L314" s="245"/>
      <c r="M314" s="246"/>
      <c r="N314" s="247"/>
      <c r="O314" s="247"/>
      <c r="P314" s="247"/>
      <c r="Q314" s="247"/>
      <c r="R314" s="247"/>
      <c r="S314" s="247"/>
      <c r="T314" s="248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9" t="s">
        <v>138</v>
      </c>
      <c r="AU314" s="249" t="s">
        <v>85</v>
      </c>
      <c r="AV314" s="13" t="s">
        <v>83</v>
      </c>
      <c r="AW314" s="13" t="s">
        <v>32</v>
      </c>
      <c r="AX314" s="13" t="s">
        <v>76</v>
      </c>
      <c r="AY314" s="249" t="s">
        <v>129</v>
      </c>
    </row>
    <row r="315" s="14" customFormat="1">
      <c r="A315" s="14"/>
      <c r="B315" s="250"/>
      <c r="C315" s="251"/>
      <c r="D315" s="241" t="s">
        <v>138</v>
      </c>
      <c r="E315" s="252" t="s">
        <v>1</v>
      </c>
      <c r="F315" s="253" t="s">
        <v>384</v>
      </c>
      <c r="G315" s="251"/>
      <c r="H315" s="254">
        <v>112</v>
      </c>
      <c r="I315" s="255"/>
      <c r="J315" s="251"/>
      <c r="K315" s="251"/>
      <c r="L315" s="256"/>
      <c r="M315" s="257"/>
      <c r="N315" s="258"/>
      <c r="O315" s="258"/>
      <c r="P315" s="258"/>
      <c r="Q315" s="258"/>
      <c r="R315" s="258"/>
      <c r="S315" s="258"/>
      <c r="T315" s="259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0" t="s">
        <v>138</v>
      </c>
      <c r="AU315" s="260" t="s">
        <v>85</v>
      </c>
      <c r="AV315" s="14" t="s">
        <v>85</v>
      </c>
      <c r="AW315" s="14" t="s">
        <v>32</v>
      </c>
      <c r="AX315" s="14" t="s">
        <v>76</v>
      </c>
      <c r="AY315" s="260" t="s">
        <v>129</v>
      </c>
    </row>
    <row r="316" s="15" customFormat="1">
      <c r="A316" s="15"/>
      <c r="B316" s="261"/>
      <c r="C316" s="262"/>
      <c r="D316" s="241" t="s">
        <v>138</v>
      </c>
      <c r="E316" s="263" t="s">
        <v>1</v>
      </c>
      <c r="F316" s="264" t="s">
        <v>141</v>
      </c>
      <c r="G316" s="262"/>
      <c r="H316" s="265">
        <v>112</v>
      </c>
      <c r="I316" s="266"/>
      <c r="J316" s="262"/>
      <c r="K316" s="262"/>
      <c r="L316" s="267"/>
      <c r="M316" s="268"/>
      <c r="N316" s="269"/>
      <c r="O316" s="269"/>
      <c r="P316" s="269"/>
      <c r="Q316" s="269"/>
      <c r="R316" s="269"/>
      <c r="S316" s="269"/>
      <c r="T316" s="270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71" t="s">
        <v>138</v>
      </c>
      <c r="AU316" s="271" t="s">
        <v>85</v>
      </c>
      <c r="AV316" s="15" t="s">
        <v>136</v>
      </c>
      <c r="AW316" s="15" t="s">
        <v>32</v>
      </c>
      <c r="AX316" s="15" t="s">
        <v>83</v>
      </c>
      <c r="AY316" s="271" t="s">
        <v>129</v>
      </c>
    </row>
    <row r="317" s="2" customFormat="1" ht="16.5" customHeight="1">
      <c r="A317" s="38"/>
      <c r="B317" s="39"/>
      <c r="C317" s="272" t="s">
        <v>385</v>
      </c>
      <c r="D317" s="272" t="s">
        <v>258</v>
      </c>
      <c r="E317" s="273" t="s">
        <v>386</v>
      </c>
      <c r="F317" s="274" t="s">
        <v>387</v>
      </c>
      <c r="G317" s="275" t="s">
        <v>189</v>
      </c>
      <c r="H317" s="276">
        <v>112</v>
      </c>
      <c r="I317" s="277"/>
      <c r="J317" s="278">
        <f>ROUND(I317*H317,2)</f>
        <v>0</v>
      </c>
      <c r="K317" s="274" t="s">
        <v>135</v>
      </c>
      <c r="L317" s="279"/>
      <c r="M317" s="280" t="s">
        <v>1</v>
      </c>
      <c r="N317" s="281" t="s">
        <v>41</v>
      </c>
      <c r="O317" s="91"/>
      <c r="P317" s="235">
        <f>O317*H317</f>
        <v>0</v>
      </c>
      <c r="Q317" s="235">
        <v>0.031</v>
      </c>
      <c r="R317" s="235">
        <f>Q317*H317</f>
        <v>3.472</v>
      </c>
      <c r="S317" s="235">
        <v>0</v>
      </c>
      <c r="T317" s="236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37" t="s">
        <v>388</v>
      </c>
      <c r="AT317" s="237" t="s">
        <v>258</v>
      </c>
      <c r="AU317" s="237" t="s">
        <v>85</v>
      </c>
      <c r="AY317" s="17" t="s">
        <v>129</v>
      </c>
      <c r="BE317" s="238">
        <f>IF(N317="základní",J317,0)</f>
        <v>0</v>
      </c>
      <c r="BF317" s="238">
        <f>IF(N317="snížená",J317,0)</f>
        <v>0</v>
      </c>
      <c r="BG317" s="238">
        <f>IF(N317="zákl. přenesená",J317,0)</f>
        <v>0</v>
      </c>
      <c r="BH317" s="238">
        <f>IF(N317="sníž. přenesená",J317,0)</f>
        <v>0</v>
      </c>
      <c r="BI317" s="238">
        <f>IF(N317="nulová",J317,0)</f>
        <v>0</v>
      </c>
      <c r="BJ317" s="17" t="s">
        <v>83</v>
      </c>
      <c r="BK317" s="238">
        <f>ROUND(I317*H317,2)</f>
        <v>0</v>
      </c>
      <c r="BL317" s="17" t="s">
        <v>388</v>
      </c>
      <c r="BM317" s="237" t="s">
        <v>389</v>
      </c>
    </row>
    <row r="318" s="13" customFormat="1">
      <c r="A318" s="13"/>
      <c r="B318" s="239"/>
      <c r="C318" s="240"/>
      <c r="D318" s="241" t="s">
        <v>138</v>
      </c>
      <c r="E318" s="242" t="s">
        <v>1</v>
      </c>
      <c r="F318" s="243" t="s">
        <v>208</v>
      </c>
      <c r="G318" s="240"/>
      <c r="H318" s="242" t="s">
        <v>1</v>
      </c>
      <c r="I318" s="244"/>
      <c r="J318" s="240"/>
      <c r="K318" s="240"/>
      <c r="L318" s="245"/>
      <c r="M318" s="246"/>
      <c r="N318" s="247"/>
      <c r="O318" s="247"/>
      <c r="P318" s="247"/>
      <c r="Q318" s="247"/>
      <c r="R318" s="247"/>
      <c r="S318" s="247"/>
      <c r="T318" s="248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9" t="s">
        <v>138</v>
      </c>
      <c r="AU318" s="249" t="s">
        <v>85</v>
      </c>
      <c r="AV318" s="13" t="s">
        <v>83</v>
      </c>
      <c r="AW318" s="13" t="s">
        <v>32</v>
      </c>
      <c r="AX318" s="13" t="s">
        <v>76</v>
      </c>
      <c r="AY318" s="249" t="s">
        <v>129</v>
      </c>
    </row>
    <row r="319" s="14" customFormat="1">
      <c r="A319" s="14"/>
      <c r="B319" s="250"/>
      <c r="C319" s="251"/>
      <c r="D319" s="241" t="s">
        <v>138</v>
      </c>
      <c r="E319" s="252" t="s">
        <v>1</v>
      </c>
      <c r="F319" s="253" t="s">
        <v>390</v>
      </c>
      <c r="G319" s="251"/>
      <c r="H319" s="254">
        <v>112</v>
      </c>
      <c r="I319" s="255"/>
      <c r="J319" s="251"/>
      <c r="K319" s="251"/>
      <c r="L319" s="256"/>
      <c r="M319" s="257"/>
      <c r="N319" s="258"/>
      <c r="O319" s="258"/>
      <c r="P319" s="258"/>
      <c r="Q319" s="258"/>
      <c r="R319" s="258"/>
      <c r="S319" s="258"/>
      <c r="T319" s="259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0" t="s">
        <v>138</v>
      </c>
      <c r="AU319" s="260" t="s">
        <v>85</v>
      </c>
      <c r="AV319" s="14" t="s">
        <v>85</v>
      </c>
      <c r="AW319" s="14" t="s">
        <v>32</v>
      </c>
      <c r="AX319" s="14" t="s">
        <v>76</v>
      </c>
      <c r="AY319" s="260" t="s">
        <v>129</v>
      </c>
    </row>
    <row r="320" s="15" customFormat="1">
      <c r="A320" s="15"/>
      <c r="B320" s="261"/>
      <c r="C320" s="262"/>
      <c r="D320" s="241" t="s">
        <v>138</v>
      </c>
      <c r="E320" s="263" t="s">
        <v>1</v>
      </c>
      <c r="F320" s="264" t="s">
        <v>141</v>
      </c>
      <c r="G320" s="262"/>
      <c r="H320" s="265">
        <v>112</v>
      </c>
      <c r="I320" s="266"/>
      <c r="J320" s="262"/>
      <c r="K320" s="262"/>
      <c r="L320" s="267"/>
      <c r="M320" s="282"/>
      <c r="N320" s="283"/>
      <c r="O320" s="283"/>
      <c r="P320" s="283"/>
      <c r="Q320" s="283"/>
      <c r="R320" s="283"/>
      <c r="S320" s="283"/>
      <c r="T320" s="284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71" t="s">
        <v>138</v>
      </c>
      <c r="AU320" s="271" t="s">
        <v>85</v>
      </c>
      <c r="AV320" s="15" t="s">
        <v>136</v>
      </c>
      <c r="AW320" s="15" t="s">
        <v>32</v>
      </c>
      <c r="AX320" s="15" t="s">
        <v>83</v>
      </c>
      <c r="AY320" s="271" t="s">
        <v>129</v>
      </c>
    </row>
    <row r="321" s="2" customFormat="1" ht="6.96" customHeight="1">
      <c r="A321" s="38"/>
      <c r="B321" s="66"/>
      <c r="C321" s="67"/>
      <c r="D321" s="67"/>
      <c r="E321" s="67"/>
      <c r="F321" s="67"/>
      <c r="G321" s="67"/>
      <c r="H321" s="67"/>
      <c r="I321" s="67"/>
      <c r="J321" s="67"/>
      <c r="K321" s="67"/>
      <c r="L321" s="44"/>
      <c r="M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</row>
  </sheetData>
  <sheetProtection sheet="1" autoFilter="0" formatColumns="0" formatRows="0" objects="1" scenarios="1" spinCount="100000" saltValue="yDPd+t5aLBAGQVy/5UhKv+uVlVLx3oK5iy7Xt8HWUwZmMGbIlVxWsZe13S0LHqdDoTEu69hnw/KrNnnODlAvvA==" hashValue="AN7uQ8mker8Mxj7OCdYbmfZchPbLJEWpI8LTb0mF9RRZ/i/pgs6F2+wBJPnqhm5qqmGlzQfMnhbO4LiOMDwFzA==" algorithmName="SHA-512" password="CC35"/>
  <autoFilter ref="C126:K32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97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Oprava komunikace v ulici Kuklenská, Hradec Králové</v>
      </c>
      <c r="F7" s="150"/>
      <c r="G7" s="150"/>
      <c r="H7" s="150"/>
      <c r="L7" s="20"/>
    </row>
    <row r="8" s="1" customFormat="1" ht="12" customHeight="1">
      <c r="B8" s="20"/>
      <c r="D8" s="150" t="s">
        <v>98</v>
      </c>
      <c r="L8" s="20"/>
    </row>
    <row r="9" s="2" customFormat="1" ht="16.5" customHeight="1">
      <c r="A9" s="38"/>
      <c r="B9" s="44"/>
      <c r="C9" s="38"/>
      <c r="D9" s="38"/>
      <c r="E9" s="151" t="s">
        <v>99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100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391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15. 11. 2024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ROUND(J127,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ROUND((SUM(BE127:BE498)),  2)</f>
        <v>0</v>
      </c>
      <c r="G35" s="38"/>
      <c r="H35" s="38"/>
      <c r="I35" s="164">
        <v>0.20999999999999999</v>
      </c>
      <c r="J35" s="163">
        <f>ROUND(((SUM(BE127:BE498))*I35),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ROUND((SUM(BF127:BF498)),  2)</f>
        <v>0</v>
      </c>
      <c r="G36" s="38"/>
      <c r="H36" s="38"/>
      <c r="I36" s="164">
        <v>0.12</v>
      </c>
      <c r="J36" s="163">
        <f>ROUND(((SUM(BF127:BF498))*I36),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ROUND((SUM(BG127:BG498)),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ROUND((SUM(BH127:BH498)),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ROUND((SUM(BI127:BI498)),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Oprava komunikace v ulici Kuklenská, Hradec Králové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98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99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100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b - návrh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Hradec Králové</v>
      </c>
      <c r="G91" s="40"/>
      <c r="H91" s="40"/>
      <c r="I91" s="32" t="s">
        <v>22</v>
      </c>
      <c r="J91" s="79" t="str">
        <f>IF(J14="","",J14)</f>
        <v>15. 11. 2024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>VIAPROJEKT s.r.o. HK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B.Burešová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103</v>
      </c>
      <c r="D96" s="185"/>
      <c r="E96" s="185"/>
      <c r="F96" s="185"/>
      <c r="G96" s="185"/>
      <c r="H96" s="185"/>
      <c r="I96" s="185"/>
      <c r="J96" s="186" t="s">
        <v>104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105</v>
      </c>
      <c r="D98" s="40"/>
      <c r="E98" s="40"/>
      <c r="F98" s="40"/>
      <c r="G98" s="40"/>
      <c r="H98" s="40"/>
      <c r="I98" s="40"/>
      <c r="J98" s="110">
        <f>J127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106</v>
      </c>
    </row>
    <row r="99" s="9" customFormat="1" ht="24.96" customHeight="1">
      <c r="A99" s="9"/>
      <c r="B99" s="188"/>
      <c r="C99" s="189"/>
      <c r="D99" s="190" t="s">
        <v>107</v>
      </c>
      <c r="E99" s="191"/>
      <c r="F99" s="191"/>
      <c r="G99" s="191"/>
      <c r="H99" s="191"/>
      <c r="I99" s="191"/>
      <c r="J99" s="192">
        <f>J128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108</v>
      </c>
      <c r="E100" s="196"/>
      <c r="F100" s="196"/>
      <c r="G100" s="196"/>
      <c r="H100" s="196"/>
      <c r="I100" s="196"/>
      <c r="J100" s="197">
        <f>J129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392</v>
      </c>
      <c r="E101" s="196"/>
      <c r="F101" s="196"/>
      <c r="G101" s="196"/>
      <c r="H101" s="196"/>
      <c r="I101" s="196"/>
      <c r="J101" s="197">
        <f>J282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393</v>
      </c>
      <c r="E102" s="196"/>
      <c r="F102" s="196"/>
      <c r="G102" s="196"/>
      <c r="H102" s="196"/>
      <c r="I102" s="196"/>
      <c r="J102" s="197">
        <f>J291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394</v>
      </c>
      <c r="E103" s="196"/>
      <c r="F103" s="196"/>
      <c r="G103" s="196"/>
      <c r="H103" s="196"/>
      <c r="I103" s="196"/>
      <c r="J103" s="197">
        <f>J394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109</v>
      </c>
      <c r="E104" s="196"/>
      <c r="F104" s="196"/>
      <c r="G104" s="196"/>
      <c r="H104" s="196"/>
      <c r="I104" s="196"/>
      <c r="J104" s="197">
        <f>J435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111</v>
      </c>
      <c r="E105" s="196"/>
      <c r="F105" s="196"/>
      <c r="G105" s="196"/>
      <c r="H105" s="196"/>
      <c r="I105" s="196"/>
      <c r="J105" s="197">
        <f>J496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114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83" t="str">
        <f>E7</f>
        <v>Oprava komunikace v ulici Kuklenská, Hradec Králové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" customFormat="1" ht="12" customHeight="1">
      <c r="B116" s="21"/>
      <c r="C116" s="32" t="s">
        <v>98</v>
      </c>
      <c r="D116" s="22"/>
      <c r="E116" s="22"/>
      <c r="F116" s="22"/>
      <c r="G116" s="22"/>
      <c r="H116" s="22"/>
      <c r="I116" s="22"/>
      <c r="J116" s="22"/>
      <c r="K116" s="22"/>
      <c r="L116" s="20"/>
    </row>
    <row r="117" s="2" customFormat="1" ht="16.5" customHeight="1">
      <c r="A117" s="38"/>
      <c r="B117" s="39"/>
      <c r="C117" s="40"/>
      <c r="D117" s="40"/>
      <c r="E117" s="183" t="s">
        <v>99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100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E11</f>
        <v>b - návrh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F14</f>
        <v>Hradec Králové</v>
      </c>
      <c r="G121" s="40"/>
      <c r="H121" s="40"/>
      <c r="I121" s="32" t="s">
        <v>22</v>
      </c>
      <c r="J121" s="79" t="str">
        <f>IF(J14="","",J14)</f>
        <v>15. 11. 2024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5.65" customHeight="1">
      <c r="A123" s="38"/>
      <c r="B123" s="39"/>
      <c r="C123" s="32" t="s">
        <v>24</v>
      </c>
      <c r="D123" s="40"/>
      <c r="E123" s="40"/>
      <c r="F123" s="27" t="str">
        <f>E17</f>
        <v xml:space="preserve"> </v>
      </c>
      <c r="G123" s="40"/>
      <c r="H123" s="40"/>
      <c r="I123" s="32" t="s">
        <v>30</v>
      </c>
      <c r="J123" s="36" t="str">
        <f>E23</f>
        <v>VIAPROJEKT s.r.o. HK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IF(E20="","",E20)</f>
        <v>Vyplň údaj</v>
      </c>
      <c r="G124" s="40"/>
      <c r="H124" s="40"/>
      <c r="I124" s="32" t="s">
        <v>33</v>
      </c>
      <c r="J124" s="36" t="str">
        <f>E26</f>
        <v>B.Burešová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9"/>
      <c r="B126" s="200"/>
      <c r="C126" s="201" t="s">
        <v>115</v>
      </c>
      <c r="D126" s="202" t="s">
        <v>61</v>
      </c>
      <c r="E126" s="202" t="s">
        <v>57</v>
      </c>
      <c r="F126" s="202" t="s">
        <v>58</v>
      </c>
      <c r="G126" s="202" t="s">
        <v>116</v>
      </c>
      <c r="H126" s="202" t="s">
        <v>117</v>
      </c>
      <c r="I126" s="202" t="s">
        <v>118</v>
      </c>
      <c r="J126" s="202" t="s">
        <v>104</v>
      </c>
      <c r="K126" s="203" t="s">
        <v>119</v>
      </c>
      <c r="L126" s="204"/>
      <c r="M126" s="100" t="s">
        <v>1</v>
      </c>
      <c r="N126" s="101" t="s">
        <v>40</v>
      </c>
      <c r="O126" s="101" t="s">
        <v>120</v>
      </c>
      <c r="P126" s="101" t="s">
        <v>121</v>
      </c>
      <c r="Q126" s="101" t="s">
        <v>122</v>
      </c>
      <c r="R126" s="101" t="s">
        <v>123</v>
      </c>
      <c r="S126" s="101" t="s">
        <v>124</v>
      </c>
      <c r="T126" s="102" t="s">
        <v>125</v>
      </c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</row>
    <row r="127" s="2" customFormat="1" ht="22.8" customHeight="1">
      <c r="A127" s="38"/>
      <c r="B127" s="39"/>
      <c r="C127" s="107" t="s">
        <v>126</v>
      </c>
      <c r="D127" s="40"/>
      <c r="E127" s="40"/>
      <c r="F127" s="40"/>
      <c r="G127" s="40"/>
      <c r="H127" s="40"/>
      <c r="I127" s="40"/>
      <c r="J127" s="205">
        <f>BK127</f>
        <v>0</v>
      </c>
      <c r="K127" s="40"/>
      <c r="L127" s="44"/>
      <c r="M127" s="103"/>
      <c r="N127" s="206"/>
      <c r="O127" s="104"/>
      <c r="P127" s="207">
        <f>P128</f>
        <v>0</v>
      </c>
      <c r="Q127" s="104"/>
      <c r="R127" s="207">
        <f>R128</f>
        <v>427.42764206999999</v>
      </c>
      <c r="S127" s="104"/>
      <c r="T127" s="208">
        <f>T128</f>
        <v>0.32000000000000001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75</v>
      </c>
      <c r="AU127" s="17" t="s">
        <v>106</v>
      </c>
      <c r="BK127" s="209">
        <f>BK128</f>
        <v>0</v>
      </c>
    </row>
    <row r="128" s="12" customFormat="1" ht="25.92" customHeight="1">
      <c r="A128" s="12"/>
      <c r="B128" s="210"/>
      <c r="C128" s="211"/>
      <c r="D128" s="212" t="s">
        <v>75</v>
      </c>
      <c r="E128" s="213" t="s">
        <v>127</v>
      </c>
      <c r="F128" s="213" t="s">
        <v>128</v>
      </c>
      <c r="G128" s="211"/>
      <c r="H128" s="211"/>
      <c r="I128" s="214"/>
      <c r="J128" s="215">
        <f>BK128</f>
        <v>0</v>
      </c>
      <c r="K128" s="211"/>
      <c r="L128" s="216"/>
      <c r="M128" s="217"/>
      <c r="N128" s="218"/>
      <c r="O128" s="218"/>
      <c r="P128" s="219">
        <f>P129+P282+P291+P394+P435+P496</f>
        <v>0</v>
      </c>
      <c r="Q128" s="218"/>
      <c r="R128" s="219">
        <f>R129+R282+R291+R394+R435+R496</f>
        <v>427.42764206999999</v>
      </c>
      <c r="S128" s="218"/>
      <c r="T128" s="220">
        <f>T129+T282+T291+T394+T435+T496</f>
        <v>0.32000000000000001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83</v>
      </c>
      <c r="AT128" s="222" t="s">
        <v>75</v>
      </c>
      <c r="AU128" s="222" t="s">
        <v>76</v>
      </c>
      <c r="AY128" s="221" t="s">
        <v>129</v>
      </c>
      <c r="BK128" s="223">
        <f>BK129+BK282+BK291+BK394+BK435+BK496</f>
        <v>0</v>
      </c>
    </row>
    <row r="129" s="12" customFormat="1" ht="22.8" customHeight="1">
      <c r="A129" s="12"/>
      <c r="B129" s="210"/>
      <c r="C129" s="211"/>
      <c r="D129" s="212" t="s">
        <v>75</v>
      </c>
      <c r="E129" s="224" t="s">
        <v>83</v>
      </c>
      <c r="F129" s="224" t="s">
        <v>130</v>
      </c>
      <c r="G129" s="211"/>
      <c r="H129" s="211"/>
      <c r="I129" s="214"/>
      <c r="J129" s="225">
        <f>BK129</f>
        <v>0</v>
      </c>
      <c r="K129" s="211"/>
      <c r="L129" s="216"/>
      <c r="M129" s="217"/>
      <c r="N129" s="218"/>
      <c r="O129" s="218"/>
      <c r="P129" s="219">
        <f>SUM(P130:P281)</f>
        <v>0</v>
      </c>
      <c r="Q129" s="218"/>
      <c r="R129" s="219">
        <f>SUM(R130:R281)</f>
        <v>134.49169700000002</v>
      </c>
      <c r="S129" s="218"/>
      <c r="T129" s="220">
        <f>SUM(T130:T281)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1" t="s">
        <v>83</v>
      </c>
      <c r="AT129" s="222" t="s">
        <v>75</v>
      </c>
      <c r="AU129" s="222" t="s">
        <v>83</v>
      </c>
      <c r="AY129" s="221" t="s">
        <v>129</v>
      </c>
      <c r="BK129" s="223">
        <f>SUM(BK130:BK281)</f>
        <v>0</v>
      </c>
    </row>
    <row r="130" s="2" customFormat="1" ht="24.15" customHeight="1">
      <c r="A130" s="38"/>
      <c r="B130" s="39"/>
      <c r="C130" s="226" t="s">
        <v>83</v>
      </c>
      <c r="D130" s="226" t="s">
        <v>131</v>
      </c>
      <c r="E130" s="227" t="s">
        <v>395</v>
      </c>
      <c r="F130" s="228" t="s">
        <v>396</v>
      </c>
      <c r="G130" s="229" t="s">
        <v>206</v>
      </c>
      <c r="H130" s="230">
        <v>1394</v>
      </c>
      <c r="I130" s="231"/>
      <c r="J130" s="232">
        <f>ROUND(I130*H130,2)</f>
        <v>0</v>
      </c>
      <c r="K130" s="228" t="s">
        <v>135</v>
      </c>
      <c r="L130" s="44"/>
      <c r="M130" s="233" t="s">
        <v>1</v>
      </c>
      <c r="N130" s="234" t="s">
        <v>41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136</v>
      </c>
      <c r="AT130" s="237" t="s">
        <v>131</v>
      </c>
      <c r="AU130" s="237" t="s">
        <v>85</v>
      </c>
      <c r="AY130" s="17" t="s">
        <v>129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136</v>
      </c>
      <c r="BM130" s="237" t="s">
        <v>397</v>
      </c>
    </row>
    <row r="131" s="13" customFormat="1">
      <c r="A131" s="13"/>
      <c r="B131" s="239"/>
      <c r="C131" s="240"/>
      <c r="D131" s="241" t="s">
        <v>138</v>
      </c>
      <c r="E131" s="242" t="s">
        <v>1</v>
      </c>
      <c r="F131" s="243" t="s">
        <v>398</v>
      </c>
      <c r="G131" s="240"/>
      <c r="H131" s="242" t="s">
        <v>1</v>
      </c>
      <c r="I131" s="244"/>
      <c r="J131" s="240"/>
      <c r="K131" s="240"/>
      <c r="L131" s="245"/>
      <c r="M131" s="246"/>
      <c r="N131" s="247"/>
      <c r="O131" s="247"/>
      <c r="P131" s="247"/>
      <c r="Q131" s="247"/>
      <c r="R131" s="247"/>
      <c r="S131" s="247"/>
      <c r="T131" s="24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9" t="s">
        <v>138</v>
      </c>
      <c r="AU131" s="249" t="s">
        <v>85</v>
      </c>
      <c r="AV131" s="13" t="s">
        <v>83</v>
      </c>
      <c r="AW131" s="13" t="s">
        <v>32</v>
      </c>
      <c r="AX131" s="13" t="s">
        <v>76</v>
      </c>
      <c r="AY131" s="249" t="s">
        <v>129</v>
      </c>
    </row>
    <row r="132" s="14" customFormat="1">
      <c r="A132" s="14"/>
      <c r="B132" s="250"/>
      <c r="C132" s="251"/>
      <c r="D132" s="241" t="s">
        <v>138</v>
      </c>
      <c r="E132" s="252" t="s">
        <v>1</v>
      </c>
      <c r="F132" s="253" t="s">
        <v>399</v>
      </c>
      <c r="G132" s="251"/>
      <c r="H132" s="254">
        <v>1394</v>
      </c>
      <c r="I132" s="255"/>
      <c r="J132" s="251"/>
      <c r="K132" s="251"/>
      <c r="L132" s="256"/>
      <c r="M132" s="257"/>
      <c r="N132" s="258"/>
      <c r="O132" s="258"/>
      <c r="P132" s="258"/>
      <c r="Q132" s="258"/>
      <c r="R132" s="258"/>
      <c r="S132" s="258"/>
      <c r="T132" s="25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0" t="s">
        <v>138</v>
      </c>
      <c r="AU132" s="260" t="s">
        <v>85</v>
      </c>
      <c r="AV132" s="14" t="s">
        <v>85</v>
      </c>
      <c r="AW132" s="14" t="s">
        <v>32</v>
      </c>
      <c r="AX132" s="14" t="s">
        <v>76</v>
      </c>
      <c r="AY132" s="260" t="s">
        <v>129</v>
      </c>
    </row>
    <row r="133" s="15" customFormat="1">
      <c r="A133" s="15"/>
      <c r="B133" s="261"/>
      <c r="C133" s="262"/>
      <c r="D133" s="241" t="s">
        <v>138</v>
      </c>
      <c r="E133" s="263" t="s">
        <v>1</v>
      </c>
      <c r="F133" s="264" t="s">
        <v>141</v>
      </c>
      <c r="G133" s="262"/>
      <c r="H133" s="265">
        <v>1394</v>
      </c>
      <c r="I133" s="266"/>
      <c r="J133" s="262"/>
      <c r="K133" s="262"/>
      <c r="L133" s="267"/>
      <c r="M133" s="268"/>
      <c r="N133" s="269"/>
      <c r="O133" s="269"/>
      <c r="P133" s="269"/>
      <c r="Q133" s="269"/>
      <c r="R133" s="269"/>
      <c r="S133" s="269"/>
      <c r="T133" s="270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1" t="s">
        <v>138</v>
      </c>
      <c r="AU133" s="271" t="s">
        <v>85</v>
      </c>
      <c r="AV133" s="15" t="s">
        <v>136</v>
      </c>
      <c r="AW133" s="15" t="s">
        <v>32</v>
      </c>
      <c r="AX133" s="15" t="s">
        <v>83</v>
      </c>
      <c r="AY133" s="271" t="s">
        <v>129</v>
      </c>
    </row>
    <row r="134" s="2" customFormat="1" ht="21.75" customHeight="1">
      <c r="A134" s="38"/>
      <c r="B134" s="39"/>
      <c r="C134" s="226" t="s">
        <v>85</v>
      </c>
      <c r="D134" s="226" t="s">
        <v>131</v>
      </c>
      <c r="E134" s="227" t="s">
        <v>400</v>
      </c>
      <c r="F134" s="228" t="s">
        <v>401</v>
      </c>
      <c r="G134" s="229" t="s">
        <v>206</v>
      </c>
      <c r="H134" s="230">
        <v>3</v>
      </c>
      <c r="I134" s="231"/>
      <c r="J134" s="232">
        <f>ROUND(I134*H134,2)</f>
        <v>0</v>
      </c>
      <c r="K134" s="228" t="s">
        <v>135</v>
      </c>
      <c r="L134" s="44"/>
      <c r="M134" s="233" t="s">
        <v>1</v>
      </c>
      <c r="N134" s="234" t="s">
        <v>41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136</v>
      </c>
      <c r="AT134" s="237" t="s">
        <v>131</v>
      </c>
      <c r="AU134" s="237" t="s">
        <v>85</v>
      </c>
      <c r="AY134" s="17" t="s">
        <v>129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136</v>
      </c>
      <c r="BM134" s="237" t="s">
        <v>402</v>
      </c>
    </row>
    <row r="135" s="13" customFormat="1">
      <c r="A135" s="13"/>
      <c r="B135" s="239"/>
      <c r="C135" s="240"/>
      <c r="D135" s="241" t="s">
        <v>138</v>
      </c>
      <c r="E135" s="242" t="s">
        <v>1</v>
      </c>
      <c r="F135" s="243" t="s">
        <v>403</v>
      </c>
      <c r="G135" s="240"/>
      <c r="H135" s="242" t="s">
        <v>1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9" t="s">
        <v>138</v>
      </c>
      <c r="AU135" s="249" t="s">
        <v>85</v>
      </c>
      <c r="AV135" s="13" t="s">
        <v>83</v>
      </c>
      <c r="AW135" s="13" t="s">
        <v>32</v>
      </c>
      <c r="AX135" s="13" t="s">
        <v>76</v>
      </c>
      <c r="AY135" s="249" t="s">
        <v>129</v>
      </c>
    </row>
    <row r="136" s="14" customFormat="1">
      <c r="A136" s="14"/>
      <c r="B136" s="250"/>
      <c r="C136" s="251"/>
      <c r="D136" s="241" t="s">
        <v>138</v>
      </c>
      <c r="E136" s="252" t="s">
        <v>1</v>
      </c>
      <c r="F136" s="253" t="s">
        <v>147</v>
      </c>
      <c r="G136" s="251"/>
      <c r="H136" s="254">
        <v>3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138</v>
      </c>
      <c r="AU136" s="260" t="s">
        <v>85</v>
      </c>
      <c r="AV136" s="14" t="s">
        <v>85</v>
      </c>
      <c r="AW136" s="14" t="s">
        <v>32</v>
      </c>
      <c r="AX136" s="14" t="s">
        <v>76</v>
      </c>
      <c r="AY136" s="260" t="s">
        <v>129</v>
      </c>
    </row>
    <row r="137" s="15" customFormat="1">
      <c r="A137" s="15"/>
      <c r="B137" s="261"/>
      <c r="C137" s="262"/>
      <c r="D137" s="241" t="s">
        <v>138</v>
      </c>
      <c r="E137" s="263" t="s">
        <v>1</v>
      </c>
      <c r="F137" s="264" t="s">
        <v>141</v>
      </c>
      <c r="G137" s="262"/>
      <c r="H137" s="265">
        <v>3</v>
      </c>
      <c r="I137" s="266"/>
      <c r="J137" s="262"/>
      <c r="K137" s="262"/>
      <c r="L137" s="267"/>
      <c r="M137" s="268"/>
      <c r="N137" s="269"/>
      <c r="O137" s="269"/>
      <c r="P137" s="269"/>
      <c r="Q137" s="269"/>
      <c r="R137" s="269"/>
      <c r="S137" s="269"/>
      <c r="T137" s="270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1" t="s">
        <v>138</v>
      </c>
      <c r="AU137" s="271" t="s">
        <v>85</v>
      </c>
      <c r="AV137" s="15" t="s">
        <v>136</v>
      </c>
      <c r="AW137" s="15" t="s">
        <v>32</v>
      </c>
      <c r="AX137" s="15" t="s">
        <v>83</v>
      </c>
      <c r="AY137" s="271" t="s">
        <v>129</v>
      </c>
    </row>
    <row r="138" s="2" customFormat="1" ht="21.75" customHeight="1">
      <c r="A138" s="38"/>
      <c r="B138" s="39"/>
      <c r="C138" s="226" t="s">
        <v>404</v>
      </c>
      <c r="D138" s="226" t="s">
        <v>131</v>
      </c>
      <c r="E138" s="227" t="s">
        <v>405</v>
      </c>
      <c r="F138" s="228" t="s">
        <v>406</v>
      </c>
      <c r="G138" s="229" t="s">
        <v>206</v>
      </c>
      <c r="H138" s="230">
        <v>36</v>
      </c>
      <c r="I138" s="231"/>
      <c r="J138" s="232">
        <f>ROUND(I138*H138,2)</f>
        <v>0</v>
      </c>
      <c r="K138" s="228" t="s">
        <v>135</v>
      </c>
      <c r="L138" s="44"/>
      <c r="M138" s="233" t="s">
        <v>1</v>
      </c>
      <c r="N138" s="234" t="s">
        <v>41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136</v>
      </c>
      <c r="AT138" s="237" t="s">
        <v>131</v>
      </c>
      <c r="AU138" s="237" t="s">
        <v>85</v>
      </c>
      <c r="AY138" s="17" t="s">
        <v>129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83</v>
      </c>
      <c r="BK138" s="238">
        <f>ROUND(I138*H138,2)</f>
        <v>0</v>
      </c>
      <c r="BL138" s="17" t="s">
        <v>136</v>
      </c>
      <c r="BM138" s="237" t="s">
        <v>407</v>
      </c>
    </row>
    <row r="139" s="13" customFormat="1">
      <c r="A139" s="13"/>
      <c r="B139" s="239"/>
      <c r="C139" s="240"/>
      <c r="D139" s="241" t="s">
        <v>138</v>
      </c>
      <c r="E139" s="242" t="s">
        <v>1</v>
      </c>
      <c r="F139" s="243" t="s">
        <v>408</v>
      </c>
      <c r="G139" s="240"/>
      <c r="H139" s="242" t="s">
        <v>1</v>
      </c>
      <c r="I139" s="244"/>
      <c r="J139" s="240"/>
      <c r="K139" s="240"/>
      <c r="L139" s="245"/>
      <c r="M139" s="246"/>
      <c r="N139" s="247"/>
      <c r="O139" s="247"/>
      <c r="P139" s="247"/>
      <c r="Q139" s="247"/>
      <c r="R139" s="247"/>
      <c r="S139" s="247"/>
      <c r="T139" s="24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9" t="s">
        <v>138</v>
      </c>
      <c r="AU139" s="249" t="s">
        <v>85</v>
      </c>
      <c r="AV139" s="13" t="s">
        <v>83</v>
      </c>
      <c r="AW139" s="13" t="s">
        <v>32</v>
      </c>
      <c r="AX139" s="13" t="s">
        <v>76</v>
      </c>
      <c r="AY139" s="249" t="s">
        <v>129</v>
      </c>
    </row>
    <row r="140" s="14" customFormat="1">
      <c r="A140" s="14"/>
      <c r="B140" s="250"/>
      <c r="C140" s="251"/>
      <c r="D140" s="241" t="s">
        <v>138</v>
      </c>
      <c r="E140" s="252" t="s">
        <v>1</v>
      </c>
      <c r="F140" s="253" t="s">
        <v>409</v>
      </c>
      <c r="G140" s="251"/>
      <c r="H140" s="254">
        <v>36</v>
      </c>
      <c r="I140" s="255"/>
      <c r="J140" s="251"/>
      <c r="K140" s="251"/>
      <c r="L140" s="256"/>
      <c r="M140" s="257"/>
      <c r="N140" s="258"/>
      <c r="O140" s="258"/>
      <c r="P140" s="258"/>
      <c r="Q140" s="258"/>
      <c r="R140" s="258"/>
      <c r="S140" s="258"/>
      <c r="T140" s="25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0" t="s">
        <v>138</v>
      </c>
      <c r="AU140" s="260" t="s">
        <v>85</v>
      </c>
      <c r="AV140" s="14" t="s">
        <v>85</v>
      </c>
      <c r="AW140" s="14" t="s">
        <v>32</v>
      </c>
      <c r="AX140" s="14" t="s">
        <v>76</v>
      </c>
      <c r="AY140" s="260" t="s">
        <v>129</v>
      </c>
    </row>
    <row r="141" s="15" customFormat="1">
      <c r="A141" s="15"/>
      <c r="B141" s="261"/>
      <c r="C141" s="262"/>
      <c r="D141" s="241" t="s">
        <v>138</v>
      </c>
      <c r="E141" s="263" t="s">
        <v>1</v>
      </c>
      <c r="F141" s="264" t="s">
        <v>141</v>
      </c>
      <c r="G141" s="262"/>
      <c r="H141" s="265">
        <v>36</v>
      </c>
      <c r="I141" s="266"/>
      <c r="J141" s="262"/>
      <c r="K141" s="262"/>
      <c r="L141" s="267"/>
      <c r="M141" s="268"/>
      <c r="N141" s="269"/>
      <c r="O141" s="269"/>
      <c r="P141" s="269"/>
      <c r="Q141" s="269"/>
      <c r="R141" s="269"/>
      <c r="S141" s="269"/>
      <c r="T141" s="270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1" t="s">
        <v>138</v>
      </c>
      <c r="AU141" s="271" t="s">
        <v>85</v>
      </c>
      <c r="AV141" s="15" t="s">
        <v>136</v>
      </c>
      <c r="AW141" s="15" t="s">
        <v>32</v>
      </c>
      <c r="AX141" s="15" t="s">
        <v>83</v>
      </c>
      <c r="AY141" s="271" t="s">
        <v>129</v>
      </c>
    </row>
    <row r="142" s="2" customFormat="1" ht="21.75" customHeight="1">
      <c r="A142" s="38"/>
      <c r="B142" s="39"/>
      <c r="C142" s="226" t="s">
        <v>147</v>
      </c>
      <c r="D142" s="226" t="s">
        <v>131</v>
      </c>
      <c r="E142" s="227" t="s">
        <v>410</v>
      </c>
      <c r="F142" s="228" t="s">
        <v>411</v>
      </c>
      <c r="G142" s="229" t="s">
        <v>206</v>
      </c>
      <c r="H142" s="230">
        <v>40.079999999999998</v>
      </c>
      <c r="I142" s="231"/>
      <c r="J142" s="232">
        <f>ROUND(I142*H142,2)</f>
        <v>0</v>
      </c>
      <c r="K142" s="228" t="s">
        <v>135</v>
      </c>
      <c r="L142" s="44"/>
      <c r="M142" s="233" t="s">
        <v>1</v>
      </c>
      <c r="N142" s="234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136</v>
      </c>
      <c r="AT142" s="237" t="s">
        <v>131</v>
      </c>
      <c r="AU142" s="237" t="s">
        <v>85</v>
      </c>
      <c r="AY142" s="17" t="s">
        <v>129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136</v>
      </c>
      <c r="BM142" s="237" t="s">
        <v>412</v>
      </c>
    </row>
    <row r="143" s="13" customFormat="1">
      <c r="A143" s="13"/>
      <c r="B143" s="239"/>
      <c r="C143" s="240"/>
      <c r="D143" s="241" t="s">
        <v>138</v>
      </c>
      <c r="E143" s="242" t="s">
        <v>1</v>
      </c>
      <c r="F143" s="243" t="s">
        <v>413</v>
      </c>
      <c r="G143" s="240"/>
      <c r="H143" s="242" t="s">
        <v>1</v>
      </c>
      <c r="I143" s="244"/>
      <c r="J143" s="240"/>
      <c r="K143" s="240"/>
      <c r="L143" s="245"/>
      <c r="M143" s="246"/>
      <c r="N143" s="247"/>
      <c r="O143" s="247"/>
      <c r="P143" s="247"/>
      <c r="Q143" s="247"/>
      <c r="R143" s="247"/>
      <c r="S143" s="247"/>
      <c r="T143" s="24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9" t="s">
        <v>138</v>
      </c>
      <c r="AU143" s="249" t="s">
        <v>85</v>
      </c>
      <c r="AV143" s="13" t="s">
        <v>83</v>
      </c>
      <c r="AW143" s="13" t="s">
        <v>32</v>
      </c>
      <c r="AX143" s="13" t="s">
        <v>76</v>
      </c>
      <c r="AY143" s="249" t="s">
        <v>129</v>
      </c>
    </row>
    <row r="144" s="14" customFormat="1">
      <c r="A144" s="14"/>
      <c r="B144" s="250"/>
      <c r="C144" s="251"/>
      <c r="D144" s="241" t="s">
        <v>138</v>
      </c>
      <c r="E144" s="252" t="s">
        <v>1</v>
      </c>
      <c r="F144" s="253" t="s">
        <v>414</v>
      </c>
      <c r="G144" s="251"/>
      <c r="H144" s="254">
        <v>40.079999999999998</v>
      </c>
      <c r="I144" s="255"/>
      <c r="J144" s="251"/>
      <c r="K144" s="251"/>
      <c r="L144" s="256"/>
      <c r="M144" s="257"/>
      <c r="N144" s="258"/>
      <c r="O144" s="258"/>
      <c r="P144" s="258"/>
      <c r="Q144" s="258"/>
      <c r="R144" s="258"/>
      <c r="S144" s="258"/>
      <c r="T144" s="25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0" t="s">
        <v>138</v>
      </c>
      <c r="AU144" s="260" t="s">
        <v>85</v>
      </c>
      <c r="AV144" s="14" t="s">
        <v>85</v>
      </c>
      <c r="AW144" s="14" t="s">
        <v>32</v>
      </c>
      <c r="AX144" s="14" t="s">
        <v>76</v>
      </c>
      <c r="AY144" s="260" t="s">
        <v>129</v>
      </c>
    </row>
    <row r="145" s="15" customFormat="1">
      <c r="A145" s="15"/>
      <c r="B145" s="261"/>
      <c r="C145" s="262"/>
      <c r="D145" s="241" t="s">
        <v>138</v>
      </c>
      <c r="E145" s="263" t="s">
        <v>1</v>
      </c>
      <c r="F145" s="264" t="s">
        <v>141</v>
      </c>
      <c r="G145" s="262"/>
      <c r="H145" s="265">
        <v>40.079999999999998</v>
      </c>
      <c r="I145" s="266"/>
      <c r="J145" s="262"/>
      <c r="K145" s="262"/>
      <c r="L145" s="267"/>
      <c r="M145" s="268"/>
      <c r="N145" s="269"/>
      <c r="O145" s="269"/>
      <c r="P145" s="269"/>
      <c r="Q145" s="269"/>
      <c r="R145" s="269"/>
      <c r="S145" s="269"/>
      <c r="T145" s="270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1" t="s">
        <v>138</v>
      </c>
      <c r="AU145" s="271" t="s">
        <v>85</v>
      </c>
      <c r="AV145" s="15" t="s">
        <v>136</v>
      </c>
      <c r="AW145" s="15" t="s">
        <v>32</v>
      </c>
      <c r="AX145" s="15" t="s">
        <v>83</v>
      </c>
      <c r="AY145" s="271" t="s">
        <v>129</v>
      </c>
    </row>
    <row r="146" s="2" customFormat="1" ht="16.5" customHeight="1">
      <c r="A146" s="38"/>
      <c r="B146" s="39"/>
      <c r="C146" s="226" t="s">
        <v>136</v>
      </c>
      <c r="D146" s="226" t="s">
        <v>131</v>
      </c>
      <c r="E146" s="227" t="s">
        <v>211</v>
      </c>
      <c r="F146" s="228" t="s">
        <v>212</v>
      </c>
      <c r="G146" s="229" t="s">
        <v>206</v>
      </c>
      <c r="H146" s="230">
        <v>139.40000000000001</v>
      </c>
      <c r="I146" s="231"/>
      <c r="J146" s="232">
        <f>ROUND(I146*H146,2)</f>
        <v>0</v>
      </c>
      <c r="K146" s="228" t="s">
        <v>135</v>
      </c>
      <c r="L146" s="44"/>
      <c r="M146" s="233" t="s">
        <v>1</v>
      </c>
      <c r="N146" s="234" t="s">
        <v>41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136</v>
      </c>
      <c r="AT146" s="237" t="s">
        <v>131</v>
      </c>
      <c r="AU146" s="237" t="s">
        <v>85</v>
      </c>
      <c r="AY146" s="17" t="s">
        <v>129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83</v>
      </c>
      <c r="BK146" s="238">
        <f>ROUND(I146*H146,2)</f>
        <v>0</v>
      </c>
      <c r="BL146" s="17" t="s">
        <v>136</v>
      </c>
      <c r="BM146" s="237" t="s">
        <v>415</v>
      </c>
    </row>
    <row r="147" s="13" customFormat="1">
      <c r="A147" s="13"/>
      <c r="B147" s="239"/>
      <c r="C147" s="240"/>
      <c r="D147" s="241" t="s">
        <v>138</v>
      </c>
      <c r="E147" s="242" t="s">
        <v>1</v>
      </c>
      <c r="F147" s="243" t="s">
        <v>416</v>
      </c>
      <c r="G147" s="240"/>
      <c r="H147" s="242" t="s">
        <v>1</v>
      </c>
      <c r="I147" s="244"/>
      <c r="J147" s="240"/>
      <c r="K147" s="240"/>
      <c r="L147" s="245"/>
      <c r="M147" s="246"/>
      <c r="N147" s="247"/>
      <c r="O147" s="247"/>
      <c r="P147" s="247"/>
      <c r="Q147" s="247"/>
      <c r="R147" s="247"/>
      <c r="S147" s="247"/>
      <c r="T147" s="24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9" t="s">
        <v>138</v>
      </c>
      <c r="AU147" s="249" t="s">
        <v>85</v>
      </c>
      <c r="AV147" s="13" t="s">
        <v>83</v>
      </c>
      <c r="AW147" s="13" t="s">
        <v>32</v>
      </c>
      <c r="AX147" s="13" t="s">
        <v>76</v>
      </c>
      <c r="AY147" s="249" t="s">
        <v>129</v>
      </c>
    </row>
    <row r="148" s="14" customFormat="1">
      <c r="A148" s="14"/>
      <c r="B148" s="250"/>
      <c r="C148" s="251"/>
      <c r="D148" s="241" t="s">
        <v>138</v>
      </c>
      <c r="E148" s="252" t="s">
        <v>1</v>
      </c>
      <c r="F148" s="253" t="s">
        <v>417</v>
      </c>
      <c r="G148" s="251"/>
      <c r="H148" s="254">
        <v>139.40000000000001</v>
      </c>
      <c r="I148" s="255"/>
      <c r="J148" s="251"/>
      <c r="K148" s="251"/>
      <c r="L148" s="256"/>
      <c r="M148" s="257"/>
      <c r="N148" s="258"/>
      <c r="O148" s="258"/>
      <c r="P148" s="258"/>
      <c r="Q148" s="258"/>
      <c r="R148" s="258"/>
      <c r="S148" s="258"/>
      <c r="T148" s="25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0" t="s">
        <v>138</v>
      </c>
      <c r="AU148" s="260" t="s">
        <v>85</v>
      </c>
      <c r="AV148" s="14" t="s">
        <v>85</v>
      </c>
      <c r="AW148" s="14" t="s">
        <v>32</v>
      </c>
      <c r="AX148" s="14" t="s">
        <v>76</v>
      </c>
      <c r="AY148" s="260" t="s">
        <v>129</v>
      </c>
    </row>
    <row r="149" s="15" customFormat="1">
      <c r="A149" s="15"/>
      <c r="B149" s="261"/>
      <c r="C149" s="262"/>
      <c r="D149" s="241" t="s">
        <v>138</v>
      </c>
      <c r="E149" s="263" t="s">
        <v>1</v>
      </c>
      <c r="F149" s="264" t="s">
        <v>141</v>
      </c>
      <c r="G149" s="262"/>
      <c r="H149" s="265">
        <v>139.40000000000001</v>
      </c>
      <c r="I149" s="266"/>
      <c r="J149" s="262"/>
      <c r="K149" s="262"/>
      <c r="L149" s="267"/>
      <c r="M149" s="268"/>
      <c r="N149" s="269"/>
      <c r="O149" s="269"/>
      <c r="P149" s="269"/>
      <c r="Q149" s="269"/>
      <c r="R149" s="269"/>
      <c r="S149" s="269"/>
      <c r="T149" s="270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1" t="s">
        <v>138</v>
      </c>
      <c r="AU149" s="271" t="s">
        <v>85</v>
      </c>
      <c r="AV149" s="15" t="s">
        <v>136</v>
      </c>
      <c r="AW149" s="15" t="s">
        <v>32</v>
      </c>
      <c r="AX149" s="15" t="s">
        <v>83</v>
      </c>
      <c r="AY149" s="271" t="s">
        <v>129</v>
      </c>
    </row>
    <row r="150" s="2" customFormat="1" ht="16.5" customHeight="1">
      <c r="A150" s="38"/>
      <c r="B150" s="39"/>
      <c r="C150" s="226" t="s">
        <v>156</v>
      </c>
      <c r="D150" s="226" t="s">
        <v>131</v>
      </c>
      <c r="E150" s="227" t="s">
        <v>211</v>
      </c>
      <c r="F150" s="228" t="s">
        <v>212</v>
      </c>
      <c r="G150" s="229" t="s">
        <v>206</v>
      </c>
      <c r="H150" s="230">
        <v>3</v>
      </c>
      <c r="I150" s="231"/>
      <c r="J150" s="232">
        <f>ROUND(I150*H150,2)</f>
        <v>0</v>
      </c>
      <c r="K150" s="228" t="s">
        <v>135</v>
      </c>
      <c r="L150" s="44"/>
      <c r="M150" s="233" t="s">
        <v>1</v>
      </c>
      <c r="N150" s="234" t="s">
        <v>41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136</v>
      </c>
      <c r="AT150" s="237" t="s">
        <v>131</v>
      </c>
      <c r="AU150" s="237" t="s">
        <v>85</v>
      </c>
      <c r="AY150" s="17" t="s">
        <v>129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83</v>
      </c>
      <c r="BK150" s="238">
        <f>ROUND(I150*H150,2)</f>
        <v>0</v>
      </c>
      <c r="BL150" s="17" t="s">
        <v>136</v>
      </c>
      <c r="BM150" s="237" t="s">
        <v>418</v>
      </c>
    </row>
    <row r="151" s="13" customFormat="1">
      <c r="A151" s="13"/>
      <c r="B151" s="239"/>
      <c r="C151" s="240"/>
      <c r="D151" s="241" t="s">
        <v>138</v>
      </c>
      <c r="E151" s="242" t="s">
        <v>1</v>
      </c>
      <c r="F151" s="243" t="s">
        <v>403</v>
      </c>
      <c r="G151" s="240"/>
      <c r="H151" s="242" t="s">
        <v>1</v>
      </c>
      <c r="I151" s="244"/>
      <c r="J151" s="240"/>
      <c r="K151" s="240"/>
      <c r="L151" s="245"/>
      <c r="M151" s="246"/>
      <c r="N151" s="247"/>
      <c r="O151" s="247"/>
      <c r="P151" s="247"/>
      <c r="Q151" s="247"/>
      <c r="R151" s="247"/>
      <c r="S151" s="247"/>
      <c r="T151" s="24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9" t="s">
        <v>138</v>
      </c>
      <c r="AU151" s="249" t="s">
        <v>85</v>
      </c>
      <c r="AV151" s="13" t="s">
        <v>83</v>
      </c>
      <c r="AW151" s="13" t="s">
        <v>32</v>
      </c>
      <c r="AX151" s="13" t="s">
        <v>76</v>
      </c>
      <c r="AY151" s="249" t="s">
        <v>129</v>
      </c>
    </row>
    <row r="152" s="14" customFormat="1">
      <c r="A152" s="14"/>
      <c r="B152" s="250"/>
      <c r="C152" s="251"/>
      <c r="D152" s="241" t="s">
        <v>138</v>
      </c>
      <c r="E152" s="252" t="s">
        <v>1</v>
      </c>
      <c r="F152" s="253" t="s">
        <v>147</v>
      </c>
      <c r="G152" s="251"/>
      <c r="H152" s="254">
        <v>3</v>
      </c>
      <c r="I152" s="255"/>
      <c r="J152" s="251"/>
      <c r="K152" s="251"/>
      <c r="L152" s="256"/>
      <c r="M152" s="257"/>
      <c r="N152" s="258"/>
      <c r="O152" s="258"/>
      <c r="P152" s="258"/>
      <c r="Q152" s="258"/>
      <c r="R152" s="258"/>
      <c r="S152" s="258"/>
      <c r="T152" s="25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0" t="s">
        <v>138</v>
      </c>
      <c r="AU152" s="260" t="s">
        <v>85</v>
      </c>
      <c r="AV152" s="14" t="s">
        <v>85</v>
      </c>
      <c r="AW152" s="14" t="s">
        <v>32</v>
      </c>
      <c r="AX152" s="14" t="s">
        <v>76</v>
      </c>
      <c r="AY152" s="260" t="s">
        <v>129</v>
      </c>
    </row>
    <row r="153" s="15" customFormat="1">
      <c r="A153" s="15"/>
      <c r="B153" s="261"/>
      <c r="C153" s="262"/>
      <c r="D153" s="241" t="s">
        <v>138</v>
      </c>
      <c r="E153" s="263" t="s">
        <v>1</v>
      </c>
      <c r="F153" s="264" t="s">
        <v>141</v>
      </c>
      <c r="G153" s="262"/>
      <c r="H153" s="265">
        <v>3</v>
      </c>
      <c r="I153" s="266"/>
      <c r="J153" s="262"/>
      <c r="K153" s="262"/>
      <c r="L153" s="267"/>
      <c r="M153" s="268"/>
      <c r="N153" s="269"/>
      <c r="O153" s="269"/>
      <c r="P153" s="269"/>
      <c r="Q153" s="269"/>
      <c r="R153" s="269"/>
      <c r="S153" s="269"/>
      <c r="T153" s="270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71" t="s">
        <v>138</v>
      </c>
      <c r="AU153" s="271" t="s">
        <v>85</v>
      </c>
      <c r="AV153" s="15" t="s">
        <v>136</v>
      </c>
      <c r="AW153" s="15" t="s">
        <v>32</v>
      </c>
      <c r="AX153" s="15" t="s">
        <v>83</v>
      </c>
      <c r="AY153" s="271" t="s">
        <v>129</v>
      </c>
    </row>
    <row r="154" s="2" customFormat="1" ht="16.5" customHeight="1">
      <c r="A154" s="38"/>
      <c r="B154" s="39"/>
      <c r="C154" s="226" t="s">
        <v>160</v>
      </c>
      <c r="D154" s="226" t="s">
        <v>131</v>
      </c>
      <c r="E154" s="227" t="s">
        <v>211</v>
      </c>
      <c r="F154" s="228" t="s">
        <v>212</v>
      </c>
      <c r="G154" s="229" t="s">
        <v>206</v>
      </c>
      <c r="H154" s="230">
        <v>4.008</v>
      </c>
      <c r="I154" s="231"/>
      <c r="J154" s="232">
        <f>ROUND(I154*H154,2)</f>
        <v>0</v>
      </c>
      <c r="K154" s="228" t="s">
        <v>135</v>
      </c>
      <c r="L154" s="44"/>
      <c r="M154" s="233" t="s">
        <v>1</v>
      </c>
      <c r="N154" s="234" t="s">
        <v>41</v>
      </c>
      <c r="O154" s="91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136</v>
      </c>
      <c r="AT154" s="237" t="s">
        <v>131</v>
      </c>
      <c r="AU154" s="237" t="s">
        <v>85</v>
      </c>
      <c r="AY154" s="17" t="s">
        <v>129</v>
      </c>
      <c r="BE154" s="238">
        <f>IF(N154="základní",J154,0)</f>
        <v>0</v>
      </c>
      <c r="BF154" s="238">
        <f>IF(N154="snížená",J154,0)</f>
        <v>0</v>
      </c>
      <c r="BG154" s="238">
        <f>IF(N154="zákl. přenesená",J154,0)</f>
        <v>0</v>
      </c>
      <c r="BH154" s="238">
        <f>IF(N154="sníž. přenesená",J154,0)</f>
        <v>0</v>
      </c>
      <c r="BI154" s="238">
        <f>IF(N154="nulová",J154,0)</f>
        <v>0</v>
      </c>
      <c r="BJ154" s="17" t="s">
        <v>83</v>
      </c>
      <c r="BK154" s="238">
        <f>ROUND(I154*H154,2)</f>
        <v>0</v>
      </c>
      <c r="BL154" s="17" t="s">
        <v>136</v>
      </c>
      <c r="BM154" s="237" t="s">
        <v>419</v>
      </c>
    </row>
    <row r="155" s="13" customFormat="1">
      <c r="A155" s="13"/>
      <c r="B155" s="239"/>
      <c r="C155" s="240"/>
      <c r="D155" s="241" t="s">
        <v>138</v>
      </c>
      <c r="E155" s="242" t="s">
        <v>1</v>
      </c>
      <c r="F155" s="243" t="s">
        <v>420</v>
      </c>
      <c r="G155" s="240"/>
      <c r="H155" s="242" t="s">
        <v>1</v>
      </c>
      <c r="I155" s="244"/>
      <c r="J155" s="240"/>
      <c r="K155" s="240"/>
      <c r="L155" s="245"/>
      <c r="M155" s="246"/>
      <c r="N155" s="247"/>
      <c r="O155" s="247"/>
      <c r="P155" s="247"/>
      <c r="Q155" s="247"/>
      <c r="R155" s="247"/>
      <c r="S155" s="247"/>
      <c r="T155" s="24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9" t="s">
        <v>138</v>
      </c>
      <c r="AU155" s="249" t="s">
        <v>85</v>
      </c>
      <c r="AV155" s="13" t="s">
        <v>83</v>
      </c>
      <c r="AW155" s="13" t="s">
        <v>32</v>
      </c>
      <c r="AX155" s="13" t="s">
        <v>76</v>
      </c>
      <c r="AY155" s="249" t="s">
        <v>129</v>
      </c>
    </row>
    <row r="156" s="14" customFormat="1">
      <c r="A156" s="14"/>
      <c r="B156" s="250"/>
      <c r="C156" s="251"/>
      <c r="D156" s="241" t="s">
        <v>138</v>
      </c>
      <c r="E156" s="252" t="s">
        <v>1</v>
      </c>
      <c r="F156" s="253" t="s">
        <v>421</v>
      </c>
      <c r="G156" s="251"/>
      <c r="H156" s="254">
        <v>4.008</v>
      </c>
      <c r="I156" s="255"/>
      <c r="J156" s="251"/>
      <c r="K156" s="251"/>
      <c r="L156" s="256"/>
      <c r="M156" s="257"/>
      <c r="N156" s="258"/>
      <c r="O156" s="258"/>
      <c r="P156" s="258"/>
      <c r="Q156" s="258"/>
      <c r="R156" s="258"/>
      <c r="S156" s="258"/>
      <c r="T156" s="25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0" t="s">
        <v>138</v>
      </c>
      <c r="AU156" s="260" t="s">
        <v>85</v>
      </c>
      <c r="AV156" s="14" t="s">
        <v>85</v>
      </c>
      <c r="AW156" s="14" t="s">
        <v>32</v>
      </c>
      <c r="AX156" s="14" t="s">
        <v>76</v>
      </c>
      <c r="AY156" s="260" t="s">
        <v>129</v>
      </c>
    </row>
    <row r="157" s="15" customFormat="1">
      <c r="A157" s="15"/>
      <c r="B157" s="261"/>
      <c r="C157" s="262"/>
      <c r="D157" s="241" t="s">
        <v>138</v>
      </c>
      <c r="E157" s="263" t="s">
        <v>1</v>
      </c>
      <c r="F157" s="264" t="s">
        <v>141</v>
      </c>
      <c r="G157" s="262"/>
      <c r="H157" s="265">
        <v>4.008</v>
      </c>
      <c r="I157" s="266"/>
      <c r="J157" s="262"/>
      <c r="K157" s="262"/>
      <c r="L157" s="267"/>
      <c r="M157" s="268"/>
      <c r="N157" s="269"/>
      <c r="O157" s="269"/>
      <c r="P157" s="269"/>
      <c r="Q157" s="269"/>
      <c r="R157" s="269"/>
      <c r="S157" s="269"/>
      <c r="T157" s="270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1" t="s">
        <v>138</v>
      </c>
      <c r="AU157" s="271" t="s">
        <v>85</v>
      </c>
      <c r="AV157" s="15" t="s">
        <v>136</v>
      </c>
      <c r="AW157" s="15" t="s">
        <v>32</v>
      </c>
      <c r="AX157" s="15" t="s">
        <v>83</v>
      </c>
      <c r="AY157" s="271" t="s">
        <v>129</v>
      </c>
    </row>
    <row r="158" s="2" customFormat="1" ht="16.5" customHeight="1">
      <c r="A158" s="38"/>
      <c r="B158" s="39"/>
      <c r="C158" s="226" t="s">
        <v>422</v>
      </c>
      <c r="D158" s="226" t="s">
        <v>131</v>
      </c>
      <c r="E158" s="227" t="s">
        <v>211</v>
      </c>
      <c r="F158" s="228" t="s">
        <v>212</v>
      </c>
      <c r="G158" s="229" t="s">
        <v>206</v>
      </c>
      <c r="H158" s="230">
        <v>3.6000000000000001</v>
      </c>
      <c r="I158" s="231"/>
      <c r="J158" s="232">
        <f>ROUND(I158*H158,2)</f>
        <v>0</v>
      </c>
      <c r="K158" s="228" t="s">
        <v>135</v>
      </c>
      <c r="L158" s="44"/>
      <c r="M158" s="233" t="s">
        <v>1</v>
      </c>
      <c r="N158" s="234" t="s">
        <v>41</v>
      </c>
      <c r="O158" s="91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136</v>
      </c>
      <c r="AT158" s="237" t="s">
        <v>131</v>
      </c>
      <c r="AU158" s="237" t="s">
        <v>85</v>
      </c>
      <c r="AY158" s="17" t="s">
        <v>129</v>
      </c>
      <c r="BE158" s="238">
        <f>IF(N158="základní",J158,0)</f>
        <v>0</v>
      </c>
      <c r="BF158" s="238">
        <f>IF(N158="snížená",J158,0)</f>
        <v>0</v>
      </c>
      <c r="BG158" s="238">
        <f>IF(N158="zákl. přenesená",J158,0)</f>
        <v>0</v>
      </c>
      <c r="BH158" s="238">
        <f>IF(N158="sníž. přenesená",J158,0)</f>
        <v>0</v>
      </c>
      <c r="BI158" s="238">
        <f>IF(N158="nulová",J158,0)</f>
        <v>0</v>
      </c>
      <c r="BJ158" s="17" t="s">
        <v>83</v>
      </c>
      <c r="BK158" s="238">
        <f>ROUND(I158*H158,2)</f>
        <v>0</v>
      </c>
      <c r="BL158" s="17" t="s">
        <v>136</v>
      </c>
      <c r="BM158" s="237" t="s">
        <v>423</v>
      </c>
    </row>
    <row r="159" s="13" customFormat="1">
      <c r="A159" s="13"/>
      <c r="B159" s="239"/>
      <c r="C159" s="240"/>
      <c r="D159" s="241" t="s">
        <v>138</v>
      </c>
      <c r="E159" s="242" t="s">
        <v>1</v>
      </c>
      <c r="F159" s="243" t="s">
        <v>424</v>
      </c>
      <c r="G159" s="240"/>
      <c r="H159" s="242" t="s">
        <v>1</v>
      </c>
      <c r="I159" s="244"/>
      <c r="J159" s="240"/>
      <c r="K159" s="240"/>
      <c r="L159" s="245"/>
      <c r="M159" s="246"/>
      <c r="N159" s="247"/>
      <c r="O159" s="247"/>
      <c r="P159" s="247"/>
      <c r="Q159" s="247"/>
      <c r="R159" s="247"/>
      <c r="S159" s="247"/>
      <c r="T159" s="24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9" t="s">
        <v>138</v>
      </c>
      <c r="AU159" s="249" t="s">
        <v>85</v>
      </c>
      <c r="AV159" s="13" t="s">
        <v>83</v>
      </c>
      <c r="AW159" s="13" t="s">
        <v>32</v>
      </c>
      <c r="AX159" s="13" t="s">
        <v>76</v>
      </c>
      <c r="AY159" s="249" t="s">
        <v>129</v>
      </c>
    </row>
    <row r="160" s="14" customFormat="1">
      <c r="A160" s="14"/>
      <c r="B160" s="250"/>
      <c r="C160" s="251"/>
      <c r="D160" s="241" t="s">
        <v>138</v>
      </c>
      <c r="E160" s="252" t="s">
        <v>1</v>
      </c>
      <c r="F160" s="253" t="s">
        <v>425</v>
      </c>
      <c r="G160" s="251"/>
      <c r="H160" s="254">
        <v>3.6000000000000001</v>
      </c>
      <c r="I160" s="255"/>
      <c r="J160" s="251"/>
      <c r="K160" s="251"/>
      <c r="L160" s="256"/>
      <c r="M160" s="257"/>
      <c r="N160" s="258"/>
      <c r="O160" s="258"/>
      <c r="P160" s="258"/>
      <c r="Q160" s="258"/>
      <c r="R160" s="258"/>
      <c r="S160" s="258"/>
      <c r="T160" s="25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0" t="s">
        <v>138</v>
      </c>
      <c r="AU160" s="260" t="s">
        <v>85</v>
      </c>
      <c r="AV160" s="14" t="s">
        <v>85</v>
      </c>
      <c r="AW160" s="14" t="s">
        <v>32</v>
      </c>
      <c r="AX160" s="14" t="s">
        <v>76</v>
      </c>
      <c r="AY160" s="260" t="s">
        <v>129</v>
      </c>
    </row>
    <row r="161" s="15" customFormat="1">
      <c r="A161" s="15"/>
      <c r="B161" s="261"/>
      <c r="C161" s="262"/>
      <c r="D161" s="241" t="s">
        <v>138</v>
      </c>
      <c r="E161" s="263" t="s">
        <v>1</v>
      </c>
      <c r="F161" s="264" t="s">
        <v>141</v>
      </c>
      <c r="G161" s="262"/>
      <c r="H161" s="265">
        <v>3.6000000000000001</v>
      </c>
      <c r="I161" s="266"/>
      <c r="J161" s="262"/>
      <c r="K161" s="262"/>
      <c r="L161" s="267"/>
      <c r="M161" s="268"/>
      <c r="N161" s="269"/>
      <c r="O161" s="269"/>
      <c r="P161" s="269"/>
      <c r="Q161" s="269"/>
      <c r="R161" s="269"/>
      <c r="S161" s="269"/>
      <c r="T161" s="270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1" t="s">
        <v>138</v>
      </c>
      <c r="AU161" s="271" t="s">
        <v>85</v>
      </c>
      <c r="AV161" s="15" t="s">
        <v>136</v>
      </c>
      <c r="AW161" s="15" t="s">
        <v>32</v>
      </c>
      <c r="AX161" s="15" t="s">
        <v>83</v>
      </c>
      <c r="AY161" s="271" t="s">
        <v>129</v>
      </c>
    </row>
    <row r="162" s="2" customFormat="1" ht="21.75" customHeight="1">
      <c r="A162" s="38"/>
      <c r="B162" s="39"/>
      <c r="C162" s="226" t="s">
        <v>165</v>
      </c>
      <c r="D162" s="226" t="s">
        <v>131</v>
      </c>
      <c r="E162" s="227" t="s">
        <v>215</v>
      </c>
      <c r="F162" s="228" t="s">
        <v>216</v>
      </c>
      <c r="G162" s="229" t="s">
        <v>206</v>
      </c>
      <c r="H162" s="230">
        <v>34.200000000000003</v>
      </c>
      <c r="I162" s="231"/>
      <c r="J162" s="232">
        <f>ROUND(I162*H162,2)</f>
        <v>0</v>
      </c>
      <c r="K162" s="228" t="s">
        <v>135</v>
      </c>
      <c r="L162" s="44"/>
      <c r="M162" s="233" t="s">
        <v>1</v>
      </c>
      <c r="N162" s="234" t="s">
        <v>41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136</v>
      </c>
      <c r="AT162" s="237" t="s">
        <v>131</v>
      </c>
      <c r="AU162" s="237" t="s">
        <v>85</v>
      </c>
      <c r="AY162" s="17" t="s">
        <v>129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83</v>
      </c>
      <c r="BK162" s="238">
        <f>ROUND(I162*H162,2)</f>
        <v>0</v>
      </c>
      <c r="BL162" s="17" t="s">
        <v>136</v>
      </c>
      <c r="BM162" s="237" t="s">
        <v>426</v>
      </c>
    </row>
    <row r="163" s="13" customFormat="1">
      <c r="A163" s="13"/>
      <c r="B163" s="239"/>
      <c r="C163" s="240"/>
      <c r="D163" s="241" t="s">
        <v>138</v>
      </c>
      <c r="E163" s="242" t="s">
        <v>1</v>
      </c>
      <c r="F163" s="243" t="s">
        <v>427</v>
      </c>
      <c r="G163" s="240"/>
      <c r="H163" s="242" t="s">
        <v>1</v>
      </c>
      <c r="I163" s="244"/>
      <c r="J163" s="240"/>
      <c r="K163" s="240"/>
      <c r="L163" s="245"/>
      <c r="M163" s="246"/>
      <c r="N163" s="247"/>
      <c r="O163" s="247"/>
      <c r="P163" s="247"/>
      <c r="Q163" s="247"/>
      <c r="R163" s="247"/>
      <c r="S163" s="247"/>
      <c r="T163" s="24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9" t="s">
        <v>138</v>
      </c>
      <c r="AU163" s="249" t="s">
        <v>85</v>
      </c>
      <c r="AV163" s="13" t="s">
        <v>83</v>
      </c>
      <c r="AW163" s="13" t="s">
        <v>32</v>
      </c>
      <c r="AX163" s="13" t="s">
        <v>76</v>
      </c>
      <c r="AY163" s="249" t="s">
        <v>129</v>
      </c>
    </row>
    <row r="164" s="14" customFormat="1">
      <c r="A164" s="14"/>
      <c r="B164" s="250"/>
      <c r="C164" s="251"/>
      <c r="D164" s="241" t="s">
        <v>138</v>
      </c>
      <c r="E164" s="252" t="s">
        <v>1</v>
      </c>
      <c r="F164" s="253" t="s">
        <v>219</v>
      </c>
      <c r="G164" s="251"/>
      <c r="H164" s="254">
        <v>34.200000000000003</v>
      </c>
      <c r="I164" s="255"/>
      <c r="J164" s="251"/>
      <c r="K164" s="251"/>
      <c r="L164" s="256"/>
      <c r="M164" s="257"/>
      <c r="N164" s="258"/>
      <c r="O164" s="258"/>
      <c r="P164" s="258"/>
      <c r="Q164" s="258"/>
      <c r="R164" s="258"/>
      <c r="S164" s="258"/>
      <c r="T164" s="25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0" t="s">
        <v>138</v>
      </c>
      <c r="AU164" s="260" t="s">
        <v>85</v>
      </c>
      <c r="AV164" s="14" t="s">
        <v>85</v>
      </c>
      <c r="AW164" s="14" t="s">
        <v>32</v>
      </c>
      <c r="AX164" s="14" t="s">
        <v>76</v>
      </c>
      <c r="AY164" s="260" t="s">
        <v>129</v>
      </c>
    </row>
    <row r="165" s="15" customFormat="1">
      <c r="A165" s="15"/>
      <c r="B165" s="261"/>
      <c r="C165" s="262"/>
      <c r="D165" s="241" t="s">
        <v>138</v>
      </c>
      <c r="E165" s="263" t="s">
        <v>1</v>
      </c>
      <c r="F165" s="264" t="s">
        <v>141</v>
      </c>
      <c r="G165" s="262"/>
      <c r="H165" s="265">
        <v>34.200000000000003</v>
      </c>
      <c r="I165" s="266"/>
      <c r="J165" s="262"/>
      <c r="K165" s="262"/>
      <c r="L165" s="267"/>
      <c r="M165" s="268"/>
      <c r="N165" s="269"/>
      <c r="O165" s="269"/>
      <c r="P165" s="269"/>
      <c r="Q165" s="269"/>
      <c r="R165" s="269"/>
      <c r="S165" s="269"/>
      <c r="T165" s="270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1" t="s">
        <v>138</v>
      </c>
      <c r="AU165" s="271" t="s">
        <v>85</v>
      </c>
      <c r="AV165" s="15" t="s">
        <v>136</v>
      </c>
      <c r="AW165" s="15" t="s">
        <v>32</v>
      </c>
      <c r="AX165" s="15" t="s">
        <v>83</v>
      </c>
      <c r="AY165" s="271" t="s">
        <v>129</v>
      </c>
    </row>
    <row r="166" s="2" customFormat="1" ht="21.75" customHeight="1">
      <c r="A166" s="38"/>
      <c r="B166" s="39"/>
      <c r="C166" s="226" t="s">
        <v>171</v>
      </c>
      <c r="D166" s="226" t="s">
        <v>131</v>
      </c>
      <c r="E166" s="227" t="s">
        <v>221</v>
      </c>
      <c r="F166" s="228" t="s">
        <v>222</v>
      </c>
      <c r="G166" s="229" t="s">
        <v>206</v>
      </c>
      <c r="H166" s="230">
        <v>25.350000000000001</v>
      </c>
      <c r="I166" s="231"/>
      <c r="J166" s="232">
        <f>ROUND(I166*H166,2)</f>
        <v>0</v>
      </c>
      <c r="K166" s="228" t="s">
        <v>135</v>
      </c>
      <c r="L166" s="44"/>
      <c r="M166" s="233" t="s">
        <v>1</v>
      </c>
      <c r="N166" s="234" t="s">
        <v>41</v>
      </c>
      <c r="O166" s="91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136</v>
      </c>
      <c r="AT166" s="237" t="s">
        <v>131</v>
      </c>
      <c r="AU166" s="237" t="s">
        <v>85</v>
      </c>
      <c r="AY166" s="17" t="s">
        <v>129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83</v>
      </c>
      <c r="BK166" s="238">
        <f>ROUND(I166*H166,2)</f>
        <v>0</v>
      </c>
      <c r="BL166" s="17" t="s">
        <v>136</v>
      </c>
      <c r="BM166" s="237" t="s">
        <v>428</v>
      </c>
    </row>
    <row r="167" s="13" customFormat="1">
      <c r="A167" s="13"/>
      <c r="B167" s="239"/>
      <c r="C167" s="240"/>
      <c r="D167" s="241" t="s">
        <v>138</v>
      </c>
      <c r="E167" s="242" t="s">
        <v>1</v>
      </c>
      <c r="F167" s="243" t="s">
        <v>429</v>
      </c>
      <c r="G167" s="240"/>
      <c r="H167" s="242" t="s">
        <v>1</v>
      </c>
      <c r="I167" s="244"/>
      <c r="J167" s="240"/>
      <c r="K167" s="240"/>
      <c r="L167" s="245"/>
      <c r="M167" s="246"/>
      <c r="N167" s="247"/>
      <c r="O167" s="247"/>
      <c r="P167" s="247"/>
      <c r="Q167" s="247"/>
      <c r="R167" s="247"/>
      <c r="S167" s="247"/>
      <c r="T167" s="24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9" t="s">
        <v>138</v>
      </c>
      <c r="AU167" s="249" t="s">
        <v>85</v>
      </c>
      <c r="AV167" s="13" t="s">
        <v>83</v>
      </c>
      <c r="AW167" s="13" t="s">
        <v>32</v>
      </c>
      <c r="AX167" s="13" t="s">
        <v>76</v>
      </c>
      <c r="AY167" s="249" t="s">
        <v>129</v>
      </c>
    </row>
    <row r="168" s="14" customFormat="1">
      <c r="A168" s="14"/>
      <c r="B168" s="250"/>
      <c r="C168" s="251"/>
      <c r="D168" s="241" t="s">
        <v>138</v>
      </c>
      <c r="E168" s="252" t="s">
        <v>1</v>
      </c>
      <c r="F168" s="253" t="s">
        <v>430</v>
      </c>
      <c r="G168" s="251"/>
      <c r="H168" s="254">
        <v>25.350000000000001</v>
      </c>
      <c r="I168" s="255"/>
      <c r="J168" s="251"/>
      <c r="K168" s="251"/>
      <c r="L168" s="256"/>
      <c r="M168" s="257"/>
      <c r="N168" s="258"/>
      <c r="O168" s="258"/>
      <c r="P168" s="258"/>
      <c r="Q168" s="258"/>
      <c r="R168" s="258"/>
      <c r="S168" s="258"/>
      <c r="T168" s="25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0" t="s">
        <v>138</v>
      </c>
      <c r="AU168" s="260" t="s">
        <v>85</v>
      </c>
      <c r="AV168" s="14" t="s">
        <v>85</v>
      </c>
      <c r="AW168" s="14" t="s">
        <v>32</v>
      </c>
      <c r="AX168" s="14" t="s">
        <v>76</v>
      </c>
      <c r="AY168" s="260" t="s">
        <v>129</v>
      </c>
    </row>
    <row r="169" s="15" customFormat="1">
      <c r="A169" s="15"/>
      <c r="B169" s="261"/>
      <c r="C169" s="262"/>
      <c r="D169" s="241" t="s">
        <v>138</v>
      </c>
      <c r="E169" s="263" t="s">
        <v>1</v>
      </c>
      <c r="F169" s="264" t="s">
        <v>141</v>
      </c>
      <c r="G169" s="262"/>
      <c r="H169" s="265">
        <v>25.350000000000001</v>
      </c>
      <c r="I169" s="266"/>
      <c r="J169" s="262"/>
      <c r="K169" s="262"/>
      <c r="L169" s="267"/>
      <c r="M169" s="268"/>
      <c r="N169" s="269"/>
      <c r="O169" s="269"/>
      <c r="P169" s="269"/>
      <c r="Q169" s="269"/>
      <c r="R169" s="269"/>
      <c r="S169" s="269"/>
      <c r="T169" s="270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1" t="s">
        <v>138</v>
      </c>
      <c r="AU169" s="271" t="s">
        <v>85</v>
      </c>
      <c r="AV169" s="15" t="s">
        <v>136</v>
      </c>
      <c r="AW169" s="15" t="s">
        <v>32</v>
      </c>
      <c r="AX169" s="15" t="s">
        <v>83</v>
      </c>
      <c r="AY169" s="271" t="s">
        <v>129</v>
      </c>
    </row>
    <row r="170" s="2" customFormat="1" ht="21.75" customHeight="1">
      <c r="A170" s="38"/>
      <c r="B170" s="39"/>
      <c r="C170" s="226" t="s">
        <v>176</v>
      </c>
      <c r="D170" s="226" t="s">
        <v>131</v>
      </c>
      <c r="E170" s="227" t="s">
        <v>221</v>
      </c>
      <c r="F170" s="228" t="s">
        <v>222</v>
      </c>
      <c r="G170" s="229" t="s">
        <v>206</v>
      </c>
      <c r="H170" s="230">
        <v>1394</v>
      </c>
      <c r="I170" s="231"/>
      <c r="J170" s="232">
        <f>ROUND(I170*H170,2)</f>
        <v>0</v>
      </c>
      <c r="K170" s="228" t="s">
        <v>135</v>
      </c>
      <c r="L170" s="44"/>
      <c r="M170" s="233" t="s">
        <v>1</v>
      </c>
      <c r="N170" s="234" t="s">
        <v>41</v>
      </c>
      <c r="O170" s="91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136</v>
      </c>
      <c r="AT170" s="237" t="s">
        <v>131</v>
      </c>
      <c r="AU170" s="237" t="s">
        <v>85</v>
      </c>
      <c r="AY170" s="17" t="s">
        <v>129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83</v>
      </c>
      <c r="BK170" s="238">
        <f>ROUND(I170*H170,2)</f>
        <v>0</v>
      </c>
      <c r="BL170" s="17" t="s">
        <v>136</v>
      </c>
      <c r="BM170" s="237" t="s">
        <v>431</v>
      </c>
    </row>
    <row r="171" s="13" customFormat="1">
      <c r="A171" s="13"/>
      <c r="B171" s="239"/>
      <c r="C171" s="240"/>
      <c r="D171" s="241" t="s">
        <v>138</v>
      </c>
      <c r="E171" s="242" t="s">
        <v>1</v>
      </c>
      <c r="F171" s="243" t="s">
        <v>398</v>
      </c>
      <c r="G171" s="240"/>
      <c r="H171" s="242" t="s">
        <v>1</v>
      </c>
      <c r="I171" s="244"/>
      <c r="J171" s="240"/>
      <c r="K171" s="240"/>
      <c r="L171" s="245"/>
      <c r="M171" s="246"/>
      <c r="N171" s="247"/>
      <c r="O171" s="247"/>
      <c r="P171" s="247"/>
      <c r="Q171" s="247"/>
      <c r="R171" s="247"/>
      <c r="S171" s="247"/>
      <c r="T171" s="24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9" t="s">
        <v>138</v>
      </c>
      <c r="AU171" s="249" t="s">
        <v>85</v>
      </c>
      <c r="AV171" s="13" t="s">
        <v>83</v>
      </c>
      <c r="AW171" s="13" t="s">
        <v>32</v>
      </c>
      <c r="AX171" s="13" t="s">
        <v>76</v>
      </c>
      <c r="AY171" s="249" t="s">
        <v>129</v>
      </c>
    </row>
    <row r="172" s="14" customFormat="1">
      <c r="A172" s="14"/>
      <c r="B172" s="250"/>
      <c r="C172" s="251"/>
      <c r="D172" s="241" t="s">
        <v>138</v>
      </c>
      <c r="E172" s="252" t="s">
        <v>1</v>
      </c>
      <c r="F172" s="253" t="s">
        <v>399</v>
      </c>
      <c r="G172" s="251"/>
      <c r="H172" s="254">
        <v>1394</v>
      </c>
      <c r="I172" s="255"/>
      <c r="J172" s="251"/>
      <c r="K172" s="251"/>
      <c r="L172" s="256"/>
      <c r="M172" s="257"/>
      <c r="N172" s="258"/>
      <c r="O172" s="258"/>
      <c r="P172" s="258"/>
      <c r="Q172" s="258"/>
      <c r="R172" s="258"/>
      <c r="S172" s="258"/>
      <c r="T172" s="25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0" t="s">
        <v>138</v>
      </c>
      <c r="AU172" s="260" t="s">
        <v>85</v>
      </c>
      <c r="AV172" s="14" t="s">
        <v>85</v>
      </c>
      <c r="AW172" s="14" t="s">
        <v>32</v>
      </c>
      <c r="AX172" s="14" t="s">
        <v>76</v>
      </c>
      <c r="AY172" s="260" t="s">
        <v>129</v>
      </c>
    </row>
    <row r="173" s="15" customFormat="1">
      <c r="A173" s="15"/>
      <c r="B173" s="261"/>
      <c r="C173" s="262"/>
      <c r="D173" s="241" t="s">
        <v>138</v>
      </c>
      <c r="E173" s="263" t="s">
        <v>1</v>
      </c>
      <c r="F173" s="264" t="s">
        <v>141</v>
      </c>
      <c r="G173" s="262"/>
      <c r="H173" s="265">
        <v>1394</v>
      </c>
      <c r="I173" s="266"/>
      <c r="J173" s="262"/>
      <c r="K173" s="262"/>
      <c r="L173" s="267"/>
      <c r="M173" s="268"/>
      <c r="N173" s="269"/>
      <c r="O173" s="269"/>
      <c r="P173" s="269"/>
      <c r="Q173" s="269"/>
      <c r="R173" s="269"/>
      <c r="S173" s="269"/>
      <c r="T173" s="270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71" t="s">
        <v>138</v>
      </c>
      <c r="AU173" s="271" t="s">
        <v>85</v>
      </c>
      <c r="AV173" s="15" t="s">
        <v>136</v>
      </c>
      <c r="AW173" s="15" t="s">
        <v>32</v>
      </c>
      <c r="AX173" s="15" t="s">
        <v>83</v>
      </c>
      <c r="AY173" s="271" t="s">
        <v>129</v>
      </c>
    </row>
    <row r="174" s="2" customFormat="1" ht="21.75" customHeight="1">
      <c r="A174" s="38"/>
      <c r="B174" s="39"/>
      <c r="C174" s="226" t="s">
        <v>180</v>
      </c>
      <c r="D174" s="226" t="s">
        <v>131</v>
      </c>
      <c r="E174" s="227" t="s">
        <v>221</v>
      </c>
      <c r="F174" s="228" t="s">
        <v>222</v>
      </c>
      <c r="G174" s="229" t="s">
        <v>206</v>
      </c>
      <c r="H174" s="230">
        <v>5</v>
      </c>
      <c r="I174" s="231"/>
      <c r="J174" s="232">
        <f>ROUND(I174*H174,2)</f>
        <v>0</v>
      </c>
      <c r="K174" s="228" t="s">
        <v>135</v>
      </c>
      <c r="L174" s="44"/>
      <c r="M174" s="233" t="s">
        <v>1</v>
      </c>
      <c r="N174" s="234" t="s">
        <v>41</v>
      </c>
      <c r="O174" s="91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136</v>
      </c>
      <c r="AT174" s="237" t="s">
        <v>131</v>
      </c>
      <c r="AU174" s="237" t="s">
        <v>85</v>
      </c>
      <c r="AY174" s="17" t="s">
        <v>129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83</v>
      </c>
      <c r="BK174" s="238">
        <f>ROUND(I174*H174,2)</f>
        <v>0</v>
      </c>
      <c r="BL174" s="17" t="s">
        <v>136</v>
      </c>
      <c r="BM174" s="237" t="s">
        <v>432</v>
      </c>
    </row>
    <row r="175" s="13" customFormat="1">
      <c r="A175" s="13"/>
      <c r="B175" s="239"/>
      <c r="C175" s="240"/>
      <c r="D175" s="241" t="s">
        <v>138</v>
      </c>
      <c r="E175" s="242" t="s">
        <v>1</v>
      </c>
      <c r="F175" s="243" t="s">
        <v>433</v>
      </c>
      <c r="G175" s="240"/>
      <c r="H175" s="242" t="s">
        <v>1</v>
      </c>
      <c r="I175" s="244"/>
      <c r="J175" s="240"/>
      <c r="K175" s="240"/>
      <c r="L175" s="245"/>
      <c r="M175" s="246"/>
      <c r="N175" s="247"/>
      <c r="O175" s="247"/>
      <c r="P175" s="247"/>
      <c r="Q175" s="247"/>
      <c r="R175" s="247"/>
      <c r="S175" s="247"/>
      <c r="T175" s="24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9" t="s">
        <v>138</v>
      </c>
      <c r="AU175" s="249" t="s">
        <v>85</v>
      </c>
      <c r="AV175" s="13" t="s">
        <v>83</v>
      </c>
      <c r="AW175" s="13" t="s">
        <v>32</v>
      </c>
      <c r="AX175" s="13" t="s">
        <v>76</v>
      </c>
      <c r="AY175" s="249" t="s">
        <v>129</v>
      </c>
    </row>
    <row r="176" s="14" customFormat="1">
      <c r="A176" s="14"/>
      <c r="B176" s="250"/>
      <c r="C176" s="251"/>
      <c r="D176" s="241" t="s">
        <v>138</v>
      </c>
      <c r="E176" s="252" t="s">
        <v>1</v>
      </c>
      <c r="F176" s="253" t="s">
        <v>156</v>
      </c>
      <c r="G176" s="251"/>
      <c r="H176" s="254">
        <v>5</v>
      </c>
      <c r="I176" s="255"/>
      <c r="J176" s="251"/>
      <c r="K176" s="251"/>
      <c r="L176" s="256"/>
      <c r="M176" s="257"/>
      <c r="N176" s="258"/>
      <c r="O176" s="258"/>
      <c r="P176" s="258"/>
      <c r="Q176" s="258"/>
      <c r="R176" s="258"/>
      <c r="S176" s="258"/>
      <c r="T176" s="25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0" t="s">
        <v>138</v>
      </c>
      <c r="AU176" s="260" t="s">
        <v>85</v>
      </c>
      <c r="AV176" s="14" t="s">
        <v>85</v>
      </c>
      <c r="AW176" s="14" t="s">
        <v>32</v>
      </c>
      <c r="AX176" s="14" t="s">
        <v>76</v>
      </c>
      <c r="AY176" s="260" t="s">
        <v>129</v>
      </c>
    </row>
    <row r="177" s="15" customFormat="1">
      <c r="A177" s="15"/>
      <c r="B177" s="261"/>
      <c r="C177" s="262"/>
      <c r="D177" s="241" t="s">
        <v>138</v>
      </c>
      <c r="E177" s="263" t="s">
        <v>1</v>
      </c>
      <c r="F177" s="264" t="s">
        <v>141</v>
      </c>
      <c r="G177" s="262"/>
      <c r="H177" s="265">
        <v>5</v>
      </c>
      <c r="I177" s="266"/>
      <c r="J177" s="262"/>
      <c r="K177" s="262"/>
      <c r="L177" s="267"/>
      <c r="M177" s="268"/>
      <c r="N177" s="269"/>
      <c r="O177" s="269"/>
      <c r="P177" s="269"/>
      <c r="Q177" s="269"/>
      <c r="R177" s="269"/>
      <c r="S177" s="269"/>
      <c r="T177" s="270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1" t="s">
        <v>138</v>
      </c>
      <c r="AU177" s="271" t="s">
        <v>85</v>
      </c>
      <c r="AV177" s="15" t="s">
        <v>136</v>
      </c>
      <c r="AW177" s="15" t="s">
        <v>32</v>
      </c>
      <c r="AX177" s="15" t="s">
        <v>83</v>
      </c>
      <c r="AY177" s="271" t="s">
        <v>129</v>
      </c>
    </row>
    <row r="178" s="2" customFormat="1" ht="21.75" customHeight="1">
      <c r="A178" s="38"/>
      <c r="B178" s="39"/>
      <c r="C178" s="226" t="s">
        <v>186</v>
      </c>
      <c r="D178" s="226" t="s">
        <v>131</v>
      </c>
      <c r="E178" s="227" t="s">
        <v>221</v>
      </c>
      <c r="F178" s="228" t="s">
        <v>222</v>
      </c>
      <c r="G178" s="229" t="s">
        <v>206</v>
      </c>
      <c r="H178" s="230">
        <v>7.2800000000000002</v>
      </c>
      <c r="I178" s="231"/>
      <c r="J178" s="232">
        <f>ROUND(I178*H178,2)</f>
        <v>0</v>
      </c>
      <c r="K178" s="228" t="s">
        <v>135</v>
      </c>
      <c r="L178" s="44"/>
      <c r="M178" s="233" t="s">
        <v>1</v>
      </c>
      <c r="N178" s="234" t="s">
        <v>41</v>
      </c>
      <c r="O178" s="91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136</v>
      </c>
      <c r="AT178" s="237" t="s">
        <v>131</v>
      </c>
      <c r="AU178" s="237" t="s">
        <v>85</v>
      </c>
      <c r="AY178" s="17" t="s">
        <v>129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83</v>
      </c>
      <c r="BK178" s="238">
        <f>ROUND(I178*H178,2)</f>
        <v>0</v>
      </c>
      <c r="BL178" s="17" t="s">
        <v>136</v>
      </c>
      <c r="BM178" s="237" t="s">
        <v>434</v>
      </c>
    </row>
    <row r="179" s="13" customFormat="1">
      <c r="A179" s="13"/>
      <c r="B179" s="239"/>
      <c r="C179" s="240"/>
      <c r="D179" s="241" t="s">
        <v>138</v>
      </c>
      <c r="E179" s="242" t="s">
        <v>1</v>
      </c>
      <c r="F179" s="243" t="s">
        <v>435</v>
      </c>
      <c r="G179" s="240"/>
      <c r="H179" s="242" t="s">
        <v>1</v>
      </c>
      <c r="I179" s="244"/>
      <c r="J179" s="240"/>
      <c r="K179" s="240"/>
      <c r="L179" s="245"/>
      <c r="M179" s="246"/>
      <c r="N179" s="247"/>
      <c r="O179" s="247"/>
      <c r="P179" s="247"/>
      <c r="Q179" s="247"/>
      <c r="R179" s="247"/>
      <c r="S179" s="247"/>
      <c r="T179" s="24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9" t="s">
        <v>138</v>
      </c>
      <c r="AU179" s="249" t="s">
        <v>85</v>
      </c>
      <c r="AV179" s="13" t="s">
        <v>83</v>
      </c>
      <c r="AW179" s="13" t="s">
        <v>32</v>
      </c>
      <c r="AX179" s="13" t="s">
        <v>76</v>
      </c>
      <c r="AY179" s="249" t="s">
        <v>129</v>
      </c>
    </row>
    <row r="180" s="14" customFormat="1">
      <c r="A180" s="14"/>
      <c r="B180" s="250"/>
      <c r="C180" s="251"/>
      <c r="D180" s="241" t="s">
        <v>138</v>
      </c>
      <c r="E180" s="252" t="s">
        <v>1</v>
      </c>
      <c r="F180" s="253" t="s">
        <v>436</v>
      </c>
      <c r="G180" s="251"/>
      <c r="H180" s="254">
        <v>7.2800000000000002</v>
      </c>
      <c r="I180" s="255"/>
      <c r="J180" s="251"/>
      <c r="K180" s="251"/>
      <c r="L180" s="256"/>
      <c r="M180" s="257"/>
      <c r="N180" s="258"/>
      <c r="O180" s="258"/>
      <c r="P180" s="258"/>
      <c r="Q180" s="258"/>
      <c r="R180" s="258"/>
      <c r="S180" s="258"/>
      <c r="T180" s="25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0" t="s">
        <v>138</v>
      </c>
      <c r="AU180" s="260" t="s">
        <v>85</v>
      </c>
      <c r="AV180" s="14" t="s">
        <v>85</v>
      </c>
      <c r="AW180" s="14" t="s">
        <v>32</v>
      </c>
      <c r="AX180" s="14" t="s">
        <v>76</v>
      </c>
      <c r="AY180" s="260" t="s">
        <v>129</v>
      </c>
    </row>
    <row r="181" s="15" customFormat="1">
      <c r="A181" s="15"/>
      <c r="B181" s="261"/>
      <c r="C181" s="262"/>
      <c r="D181" s="241" t="s">
        <v>138</v>
      </c>
      <c r="E181" s="263" t="s">
        <v>1</v>
      </c>
      <c r="F181" s="264" t="s">
        <v>141</v>
      </c>
      <c r="G181" s="262"/>
      <c r="H181" s="265">
        <v>7.2800000000000002</v>
      </c>
      <c r="I181" s="266"/>
      <c r="J181" s="262"/>
      <c r="K181" s="262"/>
      <c r="L181" s="267"/>
      <c r="M181" s="268"/>
      <c r="N181" s="269"/>
      <c r="O181" s="269"/>
      <c r="P181" s="269"/>
      <c r="Q181" s="269"/>
      <c r="R181" s="269"/>
      <c r="S181" s="269"/>
      <c r="T181" s="270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1" t="s">
        <v>138</v>
      </c>
      <c r="AU181" s="271" t="s">
        <v>85</v>
      </c>
      <c r="AV181" s="15" t="s">
        <v>136</v>
      </c>
      <c r="AW181" s="15" t="s">
        <v>32</v>
      </c>
      <c r="AX181" s="15" t="s">
        <v>83</v>
      </c>
      <c r="AY181" s="271" t="s">
        <v>129</v>
      </c>
    </row>
    <row r="182" s="2" customFormat="1" ht="21.75" customHeight="1">
      <c r="A182" s="38"/>
      <c r="B182" s="39"/>
      <c r="C182" s="226" t="s">
        <v>437</v>
      </c>
      <c r="D182" s="226" t="s">
        <v>131</v>
      </c>
      <c r="E182" s="227" t="s">
        <v>221</v>
      </c>
      <c r="F182" s="228" t="s">
        <v>222</v>
      </c>
      <c r="G182" s="229" t="s">
        <v>206</v>
      </c>
      <c r="H182" s="230">
        <v>36</v>
      </c>
      <c r="I182" s="231"/>
      <c r="J182" s="232">
        <f>ROUND(I182*H182,2)</f>
        <v>0</v>
      </c>
      <c r="K182" s="228" t="s">
        <v>135</v>
      </c>
      <c r="L182" s="44"/>
      <c r="M182" s="233" t="s">
        <v>1</v>
      </c>
      <c r="N182" s="234" t="s">
        <v>41</v>
      </c>
      <c r="O182" s="91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136</v>
      </c>
      <c r="AT182" s="237" t="s">
        <v>131</v>
      </c>
      <c r="AU182" s="237" t="s">
        <v>85</v>
      </c>
      <c r="AY182" s="17" t="s">
        <v>129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83</v>
      </c>
      <c r="BK182" s="238">
        <f>ROUND(I182*H182,2)</f>
        <v>0</v>
      </c>
      <c r="BL182" s="17" t="s">
        <v>136</v>
      </c>
      <c r="BM182" s="237" t="s">
        <v>438</v>
      </c>
    </row>
    <row r="183" s="13" customFormat="1">
      <c r="A183" s="13"/>
      <c r="B183" s="239"/>
      <c r="C183" s="240"/>
      <c r="D183" s="241" t="s">
        <v>138</v>
      </c>
      <c r="E183" s="242" t="s">
        <v>1</v>
      </c>
      <c r="F183" s="243" t="s">
        <v>439</v>
      </c>
      <c r="G183" s="240"/>
      <c r="H183" s="242" t="s">
        <v>1</v>
      </c>
      <c r="I183" s="244"/>
      <c r="J183" s="240"/>
      <c r="K183" s="240"/>
      <c r="L183" s="245"/>
      <c r="M183" s="246"/>
      <c r="N183" s="247"/>
      <c r="O183" s="247"/>
      <c r="P183" s="247"/>
      <c r="Q183" s="247"/>
      <c r="R183" s="247"/>
      <c r="S183" s="247"/>
      <c r="T183" s="24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9" t="s">
        <v>138</v>
      </c>
      <c r="AU183" s="249" t="s">
        <v>85</v>
      </c>
      <c r="AV183" s="13" t="s">
        <v>83</v>
      </c>
      <c r="AW183" s="13" t="s">
        <v>32</v>
      </c>
      <c r="AX183" s="13" t="s">
        <v>76</v>
      </c>
      <c r="AY183" s="249" t="s">
        <v>129</v>
      </c>
    </row>
    <row r="184" s="14" customFormat="1">
      <c r="A184" s="14"/>
      <c r="B184" s="250"/>
      <c r="C184" s="251"/>
      <c r="D184" s="241" t="s">
        <v>138</v>
      </c>
      <c r="E184" s="252" t="s">
        <v>1</v>
      </c>
      <c r="F184" s="253" t="s">
        <v>409</v>
      </c>
      <c r="G184" s="251"/>
      <c r="H184" s="254">
        <v>36</v>
      </c>
      <c r="I184" s="255"/>
      <c r="J184" s="251"/>
      <c r="K184" s="251"/>
      <c r="L184" s="256"/>
      <c r="M184" s="257"/>
      <c r="N184" s="258"/>
      <c r="O184" s="258"/>
      <c r="P184" s="258"/>
      <c r="Q184" s="258"/>
      <c r="R184" s="258"/>
      <c r="S184" s="258"/>
      <c r="T184" s="25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0" t="s">
        <v>138</v>
      </c>
      <c r="AU184" s="260" t="s">
        <v>85</v>
      </c>
      <c r="AV184" s="14" t="s">
        <v>85</v>
      </c>
      <c r="AW184" s="14" t="s">
        <v>32</v>
      </c>
      <c r="AX184" s="14" t="s">
        <v>76</v>
      </c>
      <c r="AY184" s="260" t="s">
        <v>129</v>
      </c>
    </row>
    <row r="185" s="15" customFormat="1">
      <c r="A185" s="15"/>
      <c r="B185" s="261"/>
      <c r="C185" s="262"/>
      <c r="D185" s="241" t="s">
        <v>138</v>
      </c>
      <c r="E185" s="263" t="s">
        <v>1</v>
      </c>
      <c r="F185" s="264" t="s">
        <v>141</v>
      </c>
      <c r="G185" s="262"/>
      <c r="H185" s="265">
        <v>36</v>
      </c>
      <c r="I185" s="266"/>
      <c r="J185" s="262"/>
      <c r="K185" s="262"/>
      <c r="L185" s="267"/>
      <c r="M185" s="268"/>
      <c r="N185" s="269"/>
      <c r="O185" s="269"/>
      <c r="P185" s="269"/>
      <c r="Q185" s="269"/>
      <c r="R185" s="269"/>
      <c r="S185" s="269"/>
      <c r="T185" s="270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1" t="s">
        <v>138</v>
      </c>
      <c r="AU185" s="271" t="s">
        <v>85</v>
      </c>
      <c r="AV185" s="15" t="s">
        <v>136</v>
      </c>
      <c r="AW185" s="15" t="s">
        <v>32</v>
      </c>
      <c r="AX185" s="15" t="s">
        <v>83</v>
      </c>
      <c r="AY185" s="271" t="s">
        <v>129</v>
      </c>
    </row>
    <row r="186" s="2" customFormat="1" ht="16.5" customHeight="1">
      <c r="A186" s="38"/>
      <c r="B186" s="39"/>
      <c r="C186" s="226" t="s">
        <v>8</v>
      </c>
      <c r="D186" s="226" t="s">
        <v>131</v>
      </c>
      <c r="E186" s="227" t="s">
        <v>226</v>
      </c>
      <c r="F186" s="228" t="s">
        <v>227</v>
      </c>
      <c r="G186" s="229" t="s">
        <v>206</v>
      </c>
      <c r="H186" s="230">
        <v>59.549999999999997</v>
      </c>
      <c r="I186" s="231"/>
      <c r="J186" s="232">
        <f>ROUND(I186*H186,2)</f>
        <v>0</v>
      </c>
      <c r="K186" s="228" t="s">
        <v>135</v>
      </c>
      <c r="L186" s="44"/>
      <c r="M186" s="233" t="s">
        <v>1</v>
      </c>
      <c r="N186" s="234" t="s">
        <v>41</v>
      </c>
      <c r="O186" s="91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136</v>
      </c>
      <c r="AT186" s="237" t="s">
        <v>131</v>
      </c>
      <c r="AU186" s="237" t="s">
        <v>85</v>
      </c>
      <c r="AY186" s="17" t="s">
        <v>129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83</v>
      </c>
      <c r="BK186" s="238">
        <f>ROUND(I186*H186,2)</f>
        <v>0</v>
      </c>
      <c r="BL186" s="17" t="s">
        <v>136</v>
      </c>
      <c r="BM186" s="237" t="s">
        <v>440</v>
      </c>
    </row>
    <row r="187" s="13" customFormat="1">
      <c r="A187" s="13"/>
      <c r="B187" s="239"/>
      <c r="C187" s="240"/>
      <c r="D187" s="241" t="s">
        <v>138</v>
      </c>
      <c r="E187" s="242" t="s">
        <v>1</v>
      </c>
      <c r="F187" s="243" t="s">
        <v>441</v>
      </c>
      <c r="G187" s="240"/>
      <c r="H187" s="242" t="s">
        <v>1</v>
      </c>
      <c r="I187" s="244"/>
      <c r="J187" s="240"/>
      <c r="K187" s="240"/>
      <c r="L187" s="245"/>
      <c r="M187" s="246"/>
      <c r="N187" s="247"/>
      <c r="O187" s="247"/>
      <c r="P187" s="247"/>
      <c r="Q187" s="247"/>
      <c r="R187" s="247"/>
      <c r="S187" s="247"/>
      <c r="T187" s="24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9" t="s">
        <v>138</v>
      </c>
      <c r="AU187" s="249" t="s">
        <v>85</v>
      </c>
      <c r="AV187" s="13" t="s">
        <v>83</v>
      </c>
      <c r="AW187" s="13" t="s">
        <v>32</v>
      </c>
      <c r="AX187" s="13" t="s">
        <v>76</v>
      </c>
      <c r="AY187" s="249" t="s">
        <v>129</v>
      </c>
    </row>
    <row r="188" s="14" customFormat="1">
      <c r="A188" s="14"/>
      <c r="B188" s="250"/>
      <c r="C188" s="251"/>
      <c r="D188" s="241" t="s">
        <v>138</v>
      </c>
      <c r="E188" s="252" t="s">
        <v>1</v>
      </c>
      <c r="F188" s="253" t="s">
        <v>442</v>
      </c>
      <c r="G188" s="251"/>
      <c r="H188" s="254">
        <v>59.549999999999997</v>
      </c>
      <c r="I188" s="255"/>
      <c r="J188" s="251"/>
      <c r="K188" s="251"/>
      <c r="L188" s="256"/>
      <c r="M188" s="257"/>
      <c r="N188" s="258"/>
      <c r="O188" s="258"/>
      <c r="P188" s="258"/>
      <c r="Q188" s="258"/>
      <c r="R188" s="258"/>
      <c r="S188" s="258"/>
      <c r="T188" s="25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0" t="s">
        <v>138</v>
      </c>
      <c r="AU188" s="260" t="s">
        <v>85</v>
      </c>
      <c r="AV188" s="14" t="s">
        <v>85</v>
      </c>
      <c r="AW188" s="14" t="s">
        <v>32</v>
      </c>
      <c r="AX188" s="14" t="s">
        <v>76</v>
      </c>
      <c r="AY188" s="260" t="s">
        <v>129</v>
      </c>
    </row>
    <row r="189" s="15" customFormat="1">
      <c r="A189" s="15"/>
      <c r="B189" s="261"/>
      <c r="C189" s="262"/>
      <c r="D189" s="241" t="s">
        <v>138</v>
      </c>
      <c r="E189" s="263" t="s">
        <v>1</v>
      </c>
      <c r="F189" s="264" t="s">
        <v>141</v>
      </c>
      <c r="G189" s="262"/>
      <c r="H189" s="265">
        <v>59.549999999999997</v>
      </c>
      <c r="I189" s="266"/>
      <c r="J189" s="262"/>
      <c r="K189" s="262"/>
      <c r="L189" s="267"/>
      <c r="M189" s="268"/>
      <c r="N189" s="269"/>
      <c r="O189" s="269"/>
      <c r="P189" s="269"/>
      <c r="Q189" s="269"/>
      <c r="R189" s="269"/>
      <c r="S189" s="269"/>
      <c r="T189" s="270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1" t="s">
        <v>138</v>
      </c>
      <c r="AU189" s="271" t="s">
        <v>85</v>
      </c>
      <c r="AV189" s="15" t="s">
        <v>136</v>
      </c>
      <c r="AW189" s="15" t="s">
        <v>32</v>
      </c>
      <c r="AX189" s="15" t="s">
        <v>83</v>
      </c>
      <c r="AY189" s="271" t="s">
        <v>129</v>
      </c>
    </row>
    <row r="190" s="2" customFormat="1" ht="16.5" customHeight="1">
      <c r="A190" s="38"/>
      <c r="B190" s="39"/>
      <c r="C190" s="226" t="s">
        <v>197</v>
      </c>
      <c r="D190" s="226" t="s">
        <v>131</v>
      </c>
      <c r="E190" s="227" t="s">
        <v>226</v>
      </c>
      <c r="F190" s="228" t="s">
        <v>227</v>
      </c>
      <c r="G190" s="229" t="s">
        <v>206</v>
      </c>
      <c r="H190" s="230">
        <v>5</v>
      </c>
      <c r="I190" s="231"/>
      <c r="J190" s="232">
        <f>ROUND(I190*H190,2)</f>
        <v>0</v>
      </c>
      <c r="K190" s="228" t="s">
        <v>135</v>
      </c>
      <c r="L190" s="44"/>
      <c r="M190" s="233" t="s">
        <v>1</v>
      </c>
      <c r="N190" s="234" t="s">
        <v>41</v>
      </c>
      <c r="O190" s="91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136</v>
      </c>
      <c r="AT190" s="237" t="s">
        <v>131</v>
      </c>
      <c r="AU190" s="237" t="s">
        <v>85</v>
      </c>
      <c r="AY190" s="17" t="s">
        <v>129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83</v>
      </c>
      <c r="BK190" s="238">
        <f>ROUND(I190*H190,2)</f>
        <v>0</v>
      </c>
      <c r="BL190" s="17" t="s">
        <v>136</v>
      </c>
      <c r="BM190" s="237" t="s">
        <v>443</v>
      </c>
    </row>
    <row r="191" s="13" customFormat="1">
      <c r="A191" s="13"/>
      <c r="B191" s="239"/>
      <c r="C191" s="240"/>
      <c r="D191" s="241" t="s">
        <v>138</v>
      </c>
      <c r="E191" s="242" t="s">
        <v>1</v>
      </c>
      <c r="F191" s="243" t="s">
        <v>433</v>
      </c>
      <c r="G191" s="240"/>
      <c r="H191" s="242" t="s">
        <v>1</v>
      </c>
      <c r="I191" s="244"/>
      <c r="J191" s="240"/>
      <c r="K191" s="240"/>
      <c r="L191" s="245"/>
      <c r="M191" s="246"/>
      <c r="N191" s="247"/>
      <c r="O191" s="247"/>
      <c r="P191" s="247"/>
      <c r="Q191" s="247"/>
      <c r="R191" s="247"/>
      <c r="S191" s="247"/>
      <c r="T191" s="24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9" t="s">
        <v>138</v>
      </c>
      <c r="AU191" s="249" t="s">
        <v>85</v>
      </c>
      <c r="AV191" s="13" t="s">
        <v>83</v>
      </c>
      <c r="AW191" s="13" t="s">
        <v>32</v>
      </c>
      <c r="AX191" s="13" t="s">
        <v>76</v>
      </c>
      <c r="AY191" s="249" t="s">
        <v>129</v>
      </c>
    </row>
    <row r="192" s="14" customFormat="1">
      <c r="A192" s="14"/>
      <c r="B192" s="250"/>
      <c r="C192" s="251"/>
      <c r="D192" s="241" t="s">
        <v>138</v>
      </c>
      <c r="E192" s="252" t="s">
        <v>1</v>
      </c>
      <c r="F192" s="253" t="s">
        <v>156</v>
      </c>
      <c r="G192" s="251"/>
      <c r="H192" s="254">
        <v>5</v>
      </c>
      <c r="I192" s="255"/>
      <c r="J192" s="251"/>
      <c r="K192" s="251"/>
      <c r="L192" s="256"/>
      <c r="M192" s="257"/>
      <c r="N192" s="258"/>
      <c r="O192" s="258"/>
      <c r="P192" s="258"/>
      <c r="Q192" s="258"/>
      <c r="R192" s="258"/>
      <c r="S192" s="258"/>
      <c r="T192" s="25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0" t="s">
        <v>138</v>
      </c>
      <c r="AU192" s="260" t="s">
        <v>85</v>
      </c>
      <c r="AV192" s="14" t="s">
        <v>85</v>
      </c>
      <c r="AW192" s="14" t="s">
        <v>32</v>
      </c>
      <c r="AX192" s="14" t="s">
        <v>76</v>
      </c>
      <c r="AY192" s="260" t="s">
        <v>129</v>
      </c>
    </row>
    <row r="193" s="15" customFormat="1">
      <c r="A193" s="15"/>
      <c r="B193" s="261"/>
      <c r="C193" s="262"/>
      <c r="D193" s="241" t="s">
        <v>138</v>
      </c>
      <c r="E193" s="263" t="s">
        <v>1</v>
      </c>
      <c r="F193" s="264" t="s">
        <v>141</v>
      </c>
      <c r="G193" s="262"/>
      <c r="H193" s="265">
        <v>5</v>
      </c>
      <c r="I193" s="266"/>
      <c r="J193" s="262"/>
      <c r="K193" s="262"/>
      <c r="L193" s="267"/>
      <c r="M193" s="268"/>
      <c r="N193" s="269"/>
      <c r="O193" s="269"/>
      <c r="P193" s="269"/>
      <c r="Q193" s="269"/>
      <c r="R193" s="269"/>
      <c r="S193" s="269"/>
      <c r="T193" s="270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1" t="s">
        <v>138</v>
      </c>
      <c r="AU193" s="271" t="s">
        <v>85</v>
      </c>
      <c r="AV193" s="15" t="s">
        <v>136</v>
      </c>
      <c r="AW193" s="15" t="s">
        <v>32</v>
      </c>
      <c r="AX193" s="15" t="s">
        <v>83</v>
      </c>
      <c r="AY193" s="271" t="s">
        <v>129</v>
      </c>
    </row>
    <row r="194" s="2" customFormat="1" ht="16.5" customHeight="1">
      <c r="A194" s="38"/>
      <c r="B194" s="39"/>
      <c r="C194" s="226" t="s">
        <v>203</v>
      </c>
      <c r="D194" s="226" t="s">
        <v>131</v>
      </c>
      <c r="E194" s="227" t="s">
        <v>444</v>
      </c>
      <c r="F194" s="228" t="s">
        <v>445</v>
      </c>
      <c r="G194" s="229" t="s">
        <v>206</v>
      </c>
      <c r="H194" s="230">
        <v>5</v>
      </c>
      <c r="I194" s="231"/>
      <c r="J194" s="232">
        <f>ROUND(I194*H194,2)</f>
        <v>0</v>
      </c>
      <c r="K194" s="228" t="s">
        <v>135</v>
      </c>
      <c r="L194" s="44"/>
      <c r="M194" s="233" t="s">
        <v>1</v>
      </c>
      <c r="N194" s="234" t="s">
        <v>41</v>
      </c>
      <c r="O194" s="91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136</v>
      </c>
      <c r="AT194" s="237" t="s">
        <v>131</v>
      </c>
      <c r="AU194" s="237" t="s">
        <v>85</v>
      </c>
      <c r="AY194" s="17" t="s">
        <v>129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83</v>
      </c>
      <c r="BK194" s="238">
        <f>ROUND(I194*H194,2)</f>
        <v>0</v>
      </c>
      <c r="BL194" s="17" t="s">
        <v>136</v>
      </c>
      <c r="BM194" s="237" t="s">
        <v>446</v>
      </c>
    </row>
    <row r="195" s="13" customFormat="1">
      <c r="A195" s="13"/>
      <c r="B195" s="239"/>
      <c r="C195" s="240"/>
      <c r="D195" s="241" t="s">
        <v>138</v>
      </c>
      <c r="E195" s="242" t="s">
        <v>1</v>
      </c>
      <c r="F195" s="243" t="s">
        <v>433</v>
      </c>
      <c r="G195" s="240"/>
      <c r="H195" s="242" t="s">
        <v>1</v>
      </c>
      <c r="I195" s="244"/>
      <c r="J195" s="240"/>
      <c r="K195" s="240"/>
      <c r="L195" s="245"/>
      <c r="M195" s="246"/>
      <c r="N195" s="247"/>
      <c r="O195" s="247"/>
      <c r="P195" s="247"/>
      <c r="Q195" s="247"/>
      <c r="R195" s="247"/>
      <c r="S195" s="247"/>
      <c r="T195" s="24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9" t="s">
        <v>138</v>
      </c>
      <c r="AU195" s="249" t="s">
        <v>85</v>
      </c>
      <c r="AV195" s="13" t="s">
        <v>83</v>
      </c>
      <c r="AW195" s="13" t="s">
        <v>32</v>
      </c>
      <c r="AX195" s="13" t="s">
        <v>76</v>
      </c>
      <c r="AY195" s="249" t="s">
        <v>129</v>
      </c>
    </row>
    <row r="196" s="14" customFormat="1">
      <c r="A196" s="14"/>
      <c r="B196" s="250"/>
      <c r="C196" s="251"/>
      <c r="D196" s="241" t="s">
        <v>138</v>
      </c>
      <c r="E196" s="252" t="s">
        <v>1</v>
      </c>
      <c r="F196" s="253" t="s">
        <v>156</v>
      </c>
      <c r="G196" s="251"/>
      <c r="H196" s="254">
        <v>5</v>
      </c>
      <c r="I196" s="255"/>
      <c r="J196" s="251"/>
      <c r="K196" s="251"/>
      <c r="L196" s="256"/>
      <c r="M196" s="257"/>
      <c r="N196" s="258"/>
      <c r="O196" s="258"/>
      <c r="P196" s="258"/>
      <c r="Q196" s="258"/>
      <c r="R196" s="258"/>
      <c r="S196" s="258"/>
      <c r="T196" s="25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0" t="s">
        <v>138</v>
      </c>
      <c r="AU196" s="260" t="s">
        <v>85</v>
      </c>
      <c r="AV196" s="14" t="s">
        <v>85</v>
      </c>
      <c r="AW196" s="14" t="s">
        <v>32</v>
      </c>
      <c r="AX196" s="14" t="s">
        <v>76</v>
      </c>
      <c r="AY196" s="260" t="s">
        <v>129</v>
      </c>
    </row>
    <row r="197" s="15" customFormat="1">
      <c r="A197" s="15"/>
      <c r="B197" s="261"/>
      <c r="C197" s="262"/>
      <c r="D197" s="241" t="s">
        <v>138</v>
      </c>
      <c r="E197" s="263" t="s">
        <v>1</v>
      </c>
      <c r="F197" s="264" t="s">
        <v>141</v>
      </c>
      <c r="G197" s="262"/>
      <c r="H197" s="265">
        <v>5</v>
      </c>
      <c r="I197" s="266"/>
      <c r="J197" s="262"/>
      <c r="K197" s="262"/>
      <c r="L197" s="267"/>
      <c r="M197" s="268"/>
      <c r="N197" s="269"/>
      <c r="O197" s="269"/>
      <c r="P197" s="269"/>
      <c r="Q197" s="269"/>
      <c r="R197" s="269"/>
      <c r="S197" s="269"/>
      <c r="T197" s="270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1" t="s">
        <v>138</v>
      </c>
      <c r="AU197" s="271" t="s">
        <v>85</v>
      </c>
      <c r="AV197" s="15" t="s">
        <v>136</v>
      </c>
      <c r="AW197" s="15" t="s">
        <v>32</v>
      </c>
      <c r="AX197" s="15" t="s">
        <v>83</v>
      </c>
      <c r="AY197" s="271" t="s">
        <v>129</v>
      </c>
    </row>
    <row r="198" s="2" customFormat="1" ht="16.5" customHeight="1">
      <c r="A198" s="38"/>
      <c r="B198" s="39"/>
      <c r="C198" s="272" t="s">
        <v>210</v>
      </c>
      <c r="D198" s="272" t="s">
        <v>258</v>
      </c>
      <c r="E198" s="273" t="s">
        <v>447</v>
      </c>
      <c r="F198" s="274" t="s">
        <v>448</v>
      </c>
      <c r="G198" s="275" t="s">
        <v>233</v>
      </c>
      <c r="H198" s="276">
        <v>9</v>
      </c>
      <c r="I198" s="277"/>
      <c r="J198" s="278">
        <f>ROUND(I198*H198,2)</f>
        <v>0</v>
      </c>
      <c r="K198" s="274" t="s">
        <v>135</v>
      </c>
      <c r="L198" s="279"/>
      <c r="M198" s="280" t="s">
        <v>1</v>
      </c>
      <c r="N198" s="281" t="s">
        <v>41</v>
      </c>
      <c r="O198" s="91"/>
      <c r="P198" s="235">
        <f>O198*H198</f>
        <v>0</v>
      </c>
      <c r="Q198" s="235">
        <v>1</v>
      </c>
      <c r="R198" s="235">
        <f>Q198*H198</f>
        <v>9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171</v>
      </c>
      <c r="AT198" s="237" t="s">
        <v>258</v>
      </c>
      <c r="AU198" s="237" t="s">
        <v>85</v>
      </c>
      <c r="AY198" s="17" t="s">
        <v>129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83</v>
      </c>
      <c r="BK198" s="238">
        <f>ROUND(I198*H198,2)</f>
        <v>0</v>
      </c>
      <c r="BL198" s="17" t="s">
        <v>136</v>
      </c>
      <c r="BM198" s="237" t="s">
        <v>449</v>
      </c>
    </row>
    <row r="199" s="13" customFormat="1">
      <c r="A199" s="13"/>
      <c r="B199" s="239"/>
      <c r="C199" s="240"/>
      <c r="D199" s="241" t="s">
        <v>138</v>
      </c>
      <c r="E199" s="242" t="s">
        <v>1</v>
      </c>
      <c r="F199" s="243" t="s">
        <v>433</v>
      </c>
      <c r="G199" s="240"/>
      <c r="H199" s="242" t="s">
        <v>1</v>
      </c>
      <c r="I199" s="244"/>
      <c r="J199" s="240"/>
      <c r="K199" s="240"/>
      <c r="L199" s="245"/>
      <c r="M199" s="246"/>
      <c r="N199" s="247"/>
      <c r="O199" s="247"/>
      <c r="P199" s="247"/>
      <c r="Q199" s="247"/>
      <c r="R199" s="247"/>
      <c r="S199" s="247"/>
      <c r="T199" s="24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9" t="s">
        <v>138</v>
      </c>
      <c r="AU199" s="249" t="s">
        <v>85</v>
      </c>
      <c r="AV199" s="13" t="s">
        <v>83</v>
      </c>
      <c r="AW199" s="13" t="s">
        <v>32</v>
      </c>
      <c r="AX199" s="13" t="s">
        <v>76</v>
      </c>
      <c r="AY199" s="249" t="s">
        <v>129</v>
      </c>
    </row>
    <row r="200" s="14" customFormat="1">
      <c r="A200" s="14"/>
      <c r="B200" s="250"/>
      <c r="C200" s="251"/>
      <c r="D200" s="241" t="s">
        <v>138</v>
      </c>
      <c r="E200" s="252" t="s">
        <v>1</v>
      </c>
      <c r="F200" s="253" t="s">
        <v>450</v>
      </c>
      <c r="G200" s="251"/>
      <c r="H200" s="254">
        <v>9</v>
      </c>
      <c r="I200" s="255"/>
      <c r="J200" s="251"/>
      <c r="K200" s="251"/>
      <c r="L200" s="256"/>
      <c r="M200" s="257"/>
      <c r="N200" s="258"/>
      <c r="O200" s="258"/>
      <c r="P200" s="258"/>
      <c r="Q200" s="258"/>
      <c r="R200" s="258"/>
      <c r="S200" s="258"/>
      <c r="T200" s="25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0" t="s">
        <v>138</v>
      </c>
      <c r="AU200" s="260" t="s">
        <v>85</v>
      </c>
      <c r="AV200" s="14" t="s">
        <v>85</v>
      </c>
      <c r="AW200" s="14" t="s">
        <v>32</v>
      </c>
      <c r="AX200" s="14" t="s">
        <v>76</v>
      </c>
      <c r="AY200" s="260" t="s">
        <v>129</v>
      </c>
    </row>
    <row r="201" s="15" customFormat="1">
      <c r="A201" s="15"/>
      <c r="B201" s="261"/>
      <c r="C201" s="262"/>
      <c r="D201" s="241" t="s">
        <v>138</v>
      </c>
      <c r="E201" s="263" t="s">
        <v>1</v>
      </c>
      <c r="F201" s="264" t="s">
        <v>141</v>
      </c>
      <c r="G201" s="262"/>
      <c r="H201" s="265">
        <v>9</v>
      </c>
      <c r="I201" s="266"/>
      <c r="J201" s="262"/>
      <c r="K201" s="262"/>
      <c r="L201" s="267"/>
      <c r="M201" s="268"/>
      <c r="N201" s="269"/>
      <c r="O201" s="269"/>
      <c r="P201" s="269"/>
      <c r="Q201" s="269"/>
      <c r="R201" s="269"/>
      <c r="S201" s="269"/>
      <c r="T201" s="270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1" t="s">
        <v>138</v>
      </c>
      <c r="AU201" s="271" t="s">
        <v>85</v>
      </c>
      <c r="AV201" s="15" t="s">
        <v>136</v>
      </c>
      <c r="AW201" s="15" t="s">
        <v>32</v>
      </c>
      <c r="AX201" s="15" t="s">
        <v>83</v>
      </c>
      <c r="AY201" s="271" t="s">
        <v>129</v>
      </c>
    </row>
    <row r="202" s="2" customFormat="1" ht="16.5" customHeight="1">
      <c r="A202" s="38"/>
      <c r="B202" s="39"/>
      <c r="C202" s="226" t="s">
        <v>214</v>
      </c>
      <c r="D202" s="226" t="s">
        <v>131</v>
      </c>
      <c r="E202" s="227" t="s">
        <v>231</v>
      </c>
      <c r="F202" s="228" t="s">
        <v>232</v>
      </c>
      <c r="G202" s="229" t="s">
        <v>233</v>
      </c>
      <c r="H202" s="230">
        <v>752.75999999999999</v>
      </c>
      <c r="I202" s="231"/>
      <c r="J202" s="232">
        <f>ROUND(I202*H202,2)</f>
        <v>0</v>
      </c>
      <c r="K202" s="228" t="s">
        <v>135</v>
      </c>
      <c r="L202" s="44"/>
      <c r="M202" s="233" t="s">
        <v>1</v>
      </c>
      <c r="N202" s="234" t="s">
        <v>41</v>
      </c>
      <c r="O202" s="91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136</v>
      </c>
      <c r="AT202" s="237" t="s">
        <v>131</v>
      </c>
      <c r="AU202" s="237" t="s">
        <v>85</v>
      </c>
      <c r="AY202" s="17" t="s">
        <v>129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83</v>
      </c>
      <c r="BK202" s="238">
        <f>ROUND(I202*H202,2)</f>
        <v>0</v>
      </c>
      <c r="BL202" s="17" t="s">
        <v>136</v>
      </c>
      <c r="BM202" s="237" t="s">
        <v>451</v>
      </c>
    </row>
    <row r="203" s="13" customFormat="1">
      <c r="A203" s="13"/>
      <c r="B203" s="239"/>
      <c r="C203" s="240"/>
      <c r="D203" s="241" t="s">
        <v>138</v>
      </c>
      <c r="E203" s="242" t="s">
        <v>1</v>
      </c>
      <c r="F203" s="243" t="s">
        <v>452</v>
      </c>
      <c r="G203" s="240"/>
      <c r="H203" s="242" t="s">
        <v>1</v>
      </c>
      <c r="I203" s="244"/>
      <c r="J203" s="240"/>
      <c r="K203" s="240"/>
      <c r="L203" s="245"/>
      <c r="M203" s="246"/>
      <c r="N203" s="247"/>
      <c r="O203" s="247"/>
      <c r="P203" s="247"/>
      <c r="Q203" s="247"/>
      <c r="R203" s="247"/>
      <c r="S203" s="247"/>
      <c r="T203" s="24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9" t="s">
        <v>138</v>
      </c>
      <c r="AU203" s="249" t="s">
        <v>85</v>
      </c>
      <c r="AV203" s="13" t="s">
        <v>83</v>
      </c>
      <c r="AW203" s="13" t="s">
        <v>32</v>
      </c>
      <c r="AX203" s="13" t="s">
        <v>76</v>
      </c>
      <c r="AY203" s="249" t="s">
        <v>129</v>
      </c>
    </row>
    <row r="204" s="14" customFormat="1">
      <c r="A204" s="14"/>
      <c r="B204" s="250"/>
      <c r="C204" s="251"/>
      <c r="D204" s="241" t="s">
        <v>138</v>
      </c>
      <c r="E204" s="252" t="s">
        <v>1</v>
      </c>
      <c r="F204" s="253" t="s">
        <v>453</v>
      </c>
      <c r="G204" s="251"/>
      <c r="H204" s="254">
        <v>752.75999999999999</v>
      </c>
      <c r="I204" s="255"/>
      <c r="J204" s="251"/>
      <c r="K204" s="251"/>
      <c r="L204" s="256"/>
      <c r="M204" s="257"/>
      <c r="N204" s="258"/>
      <c r="O204" s="258"/>
      <c r="P204" s="258"/>
      <c r="Q204" s="258"/>
      <c r="R204" s="258"/>
      <c r="S204" s="258"/>
      <c r="T204" s="25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0" t="s">
        <v>138</v>
      </c>
      <c r="AU204" s="260" t="s">
        <v>85</v>
      </c>
      <c r="AV204" s="14" t="s">
        <v>85</v>
      </c>
      <c r="AW204" s="14" t="s">
        <v>32</v>
      </c>
      <c r="AX204" s="14" t="s">
        <v>76</v>
      </c>
      <c r="AY204" s="260" t="s">
        <v>129</v>
      </c>
    </row>
    <row r="205" s="15" customFormat="1">
      <c r="A205" s="15"/>
      <c r="B205" s="261"/>
      <c r="C205" s="262"/>
      <c r="D205" s="241" t="s">
        <v>138</v>
      </c>
      <c r="E205" s="263" t="s">
        <v>1</v>
      </c>
      <c r="F205" s="264" t="s">
        <v>141</v>
      </c>
      <c r="G205" s="262"/>
      <c r="H205" s="265">
        <v>752.75999999999999</v>
      </c>
      <c r="I205" s="266"/>
      <c r="J205" s="262"/>
      <c r="K205" s="262"/>
      <c r="L205" s="267"/>
      <c r="M205" s="268"/>
      <c r="N205" s="269"/>
      <c r="O205" s="269"/>
      <c r="P205" s="269"/>
      <c r="Q205" s="269"/>
      <c r="R205" s="269"/>
      <c r="S205" s="269"/>
      <c r="T205" s="270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1" t="s">
        <v>138</v>
      </c>
      <c r="AU205" s="271" t="s">
        <v>85</v>
      </c>
      <c r="AV205" s="15" t="s">
        <v>136</v>
      </c>
      <c r="AW205" s="15" t="s">
        <v>32</v>
      </c>
      <c r="AX205" s="15" t="s">
        <v>83</v>
      </c>
      <c r="AY205" s="271" t="s">
        <v>129</v>
      </c>
    </row>
    <row r="206" s="2" customFormat="1" ht="16.5" customHeight="1">
      <c r="A206" s="38"/>
      <c r="B206" s="39"/>
      <c r="C206" s="226" t="s">
        <v>220</v>
      </c>
      <c r="D206" s="226" t="s">
        <v>131</v>
      </c>
      <c r="E206" s="227" t="s">
        <v>231</v>
      </c>
      <c r="F206" s="228" t="s">
        <v>232</v>
      </c>
      <c r="G206" s="229" t="s">
        <v>233</v>
      </c>
      <c r="H206" s="230">
        <v>3.931</v>
      </c>
      <c r="I206" s="231"/>
      <c r="J206" s="232">
        <f>ROUND(I206*H206,2)</f>
        <v>0</v>
      </c>
      <c r="K206" s="228" t="s">
        <v>135</v>
      </c>
      <c r="L206" s="44"/>
      <c r="M206" s="233" t="s">
        <v>1</v>
      </c>
      <c r="N206" s="234" t="s">
        <v>41</v>
      </c>
      <c r="O206" s="91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7" t="s">
        <v>136</v>
      </c>
      <c r="AT206" s="237" t="s">
        <v>131</v>
      </c>
      <c r="AU206" s="237" t="s">
        <v>85</v>
      </c>
      <c r="AY206" s="17" t="s">
        <v>129</v>
      </c>
      <c r="BE206" s="238">
        <f>IF(N206="základní",J206,0)</f>
        <v>0</v>
      </c>
      <c r="BF206" s="238">
        <f>IF(N206="snížená",J206,0)</f>
        <v>0</v>
      </c>
      <c r="BG206" s="238">
        <f>IF(N206="zákl. přenesená",J206,0)</f>
        <v>0</v>
      </c>
      <c r="BH206" s="238">
        <f>IF(N206="sníž. přenesená",J206,0)</f>
        <v>0</v>
      </c>
      <c r="BI206" s="238">
        <f>IF(N206="nulová",J206,0)</f>
        <v>0</v>
      </c>
      <c r="BJ206" s="17" t="s">
        <v>83</v>
      </c>
      <c r="BK206" s="238">
        <f>ROUND(I206*H206,2)</f>
        <v>0</v>
      </c>
      <c r="BL206" s="17" t="s">
        <v>136</v>
      </c>
      <c r="BM206" s="237" t="s">
        <v>454</v>
      </c>
    </row>
    <row r="207" s="13" customFormat="1">
      <c r="A207" s="13"/>
      <c r="B207" s="239"/>
      <c r="C207" s="240"/>
      <c r="D207" s="241" t="s">
        <v>138</v>
      </c>
      <c r="E207" s="242" t="s">
        <v>1</v>
      </c>
      <c r="F207" s="243" t="s">
        <v>455</v>
      </c>
      <c r="G207" s="240"/>
      <c r="H207" s="242" t="s">
        <v>1</v>
      </c>
      <c r="I207" s="244"/>
      <c r="J207" s="240"/>
      <c r="K207" s="240"/>
      <c r="L207" s="245"/>
      <c r="M207" s="246"/>
      <c r="N207" s="247"/>
      <c r="O207" s="247"/>
      <c r="P207" s="247"/>
      <c r="Q207" s="247"/>
      <c r="R207" s="247"/>
      <c r="S207" s="247"/>
      <c r="T207" s="24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9" t="s">
        <v>138</v>
      </c>
      <c r="AU207" s="249" t="s">
        <v>85</v>
      </c>
      <c r="AV207" s="13" t="s">
        <v>83</v>
      </c>
      <c r="AW207" s="13" t="s">
        <v>32</v>
      </c>
      <c r="AX207" s="13" t="s">
        <v>76</v>
      </c>
      <c r="AY207" s="249" t="s">
        <v>129</v>
      </c>
    </row>
    <row r="208" s="14" customFormat="1">
      <c r="A208" s="14"/>
      <c r="B208" s="250"/>
      <c r="C208" s="251"/>
      <c r="D208" s="241" t="s">
        <v>138</v>
      </c>
      <c r="E208" s="252" t="s">
        <v>1</v>
      </c>
      <c r="F208" s="253" t="s">
        <v>456</v>
      </c>
      <c r="G208" s="251"/>
      <c r="H208" s="254">
        <v>3.931</v>
      </c>
      <c r="I208" s="255"/>
      <c r="J208" s="251"/>
      <c r="K208" s="251"/>
      <c r="L208" s="256"/>
      <c r="M208" s="257"/>
      <c r="N208" s="258"/>
      <c r="O208" s="258"/>
      <c r="P208" s="258"/>
      <c r="Q208" s="258"/>
      <c r="R208" s="258"/>
      <c r="S208" s="258"/>
      <c r="T208" s="25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0" t="s">
        <v>138</v>
      </c>
      <c r="AU208" s="260" t="s">
        <v>85</v>
      </c>
      <c r="AV208" s="14" t="s">
        <v>85</v>
      </c>
      <c r="AW208" s="14" t="s">
        <v>32</v>
      </c>
      <c r="AX208" s="14" t="s">
        <v>76</v>
      </c>
      <c r="AY208" s="260" t="s">
        <v>129</v>
      </c>
    </row>
    <row r="209" s="15" customFormat="1">
      <c r="A209" s="15"/>
      <c r="B209" s="261"/>
      <c r="C209" s="262"/>
      <c r="D209" s="241" t="s">
        <v>138</v>
      </c>
      <c r="E209" s="263" t="s">
        <v>1</v>
      </c>
      <c r="F209" s="264" t="s">
        <v>141</v>
      </c>
      <c r="G209" s="262"/>
      <c r="H209" s="265">
        <v>3.931</v>
      </c>
      <c r="I209" s="266"/>
      <c r="J209" s="262"/>
      <c r="K209" s="262"/>
      <c r="L209" s="267"/>
      <c r="M209" s="268"/>
      <c r="N209" s="269"/>
      <c r="O209" s="269"/>
      <c r="P209" s="269"/>
      <c r="Q209" s="269"/>
      <c r="R209" s="269"/>
      <c r="S209" s="269"/>
      <c r="T209" s="270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1" t="s">
        <v>138</v>
      </c>
      <c r="AU209" s="271" t="s">
        <v>85</v>
      </c>
      <c r="AV209" s="15" t="s">
        <v>136</v>
      </c>
      <c r="AW209" s="15" t="s">
        <v>32</v>
      </c>
      <c r="AX209" s="15" t="s">
        <v>83</v>
      </c>
      <c r="AY209" s="271" t="s">
        <v>129</v>
      </c>
    </row>
    <row r="210" s="2" customFormat="1" ht="16.5" customHeight="1">
      <c r="A210" s="38"/>
      <c r="B210" s="39"/>
      <c r="C210" s="226" t="s">
        <v>457</v>
      </c>
      <c r="D210" s="226" t="s">
        <v>131</v>
      </c>
      <c r="E210" s="227" t="s">
        <v>231</v>
      </c>
      <c r="F210" s="228" t="s">
        <v>232</v>
      </c>
      <c r="G210" s="229" t="s">
        <v>233</v>
      </c>
      <c r="H210" s="230">
        <v>19.440000000000001</v>
      </c>
      <c r="I210" s="231"/>
      <c r="J210" s="232">
        <f>ROUND(I210*H210,2)</f>
        <v>0</v>
      </c>
      <c r="K210" s="228" t="s">
        <v>135</v>
      </c>
      <c r="L210" s="44"/>
      <c r="M210" s="233" t="s">
        <v>1</v>
      </c>
      <c r="N210" s="234" t="s">
        <v>41</v>
      </c>
      <c r="O210" s="91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7" t="s">
        <v>136</v>
      </c>
      <c r="AT210" s="237" t="s">
        <v>131</v>
      </c>
      <c r="AU210" s="237" t="s">
        <v>85</v>
      </c>
      <c r="AY210" s="17" t="s">
        <v>129</v>
      </c>
      <c r="BE210" s="238">
        <f>IF(N210="základní",J210,0)</f>
        <v>0</v>
      </c>
      <c r="BF210" s="238">
        <f>IF(N210="snížená",J210,0)</f>
        <v>0</v>
      </c>
      <c r="BG210" s="238">
        <f>IF(N210="zákl. přenesená",J210,0)</f>
        <v>0</v>
      </c>
      <c r="BH210" s="238">
        <f>IF(N210="sníž. přenesená",J210,0)</f>
        <v>0</v>
      </c>
      <c r="BI210" s="238">
        <f>IF(N210="nulová",J210,0)</f>
        <v>0</v>
      </c>
      <c r="BJ210" s="17" t="s">
        <v>83</v>
      </c>
      <c r="BK210" s="238">
        <f>ROUND(I210*H210,2)</f>
        <v>0</v>
      </c>
      <c r="BL210" s="17" t="s">
        <v>136</v>
      </c>
      <c r="BM210" s="237" t="s">
        <v>458</v>
      </c>
    </row>
    <row r="211" s="13" customFormat="1">
      <c r="A211" s="13"/>
      <c r="B211" s="239"/>
      <c r="C211" s="240"/>
      <c r="D211" s="241" t="s">
        <v>138</v>
      </c>
      <c r="E211" s="242" t="s">
        <v>1</v>
      </c>
      <c r="F211" s="243" t="s">
        <v>459</v>
      </c>
      <c r="G211" s="240"/>
      <c r="H211" s="242" t="s">
        <v>1</v>
      </c>
      <c r="I211" s="244"/>
      <c r="J211" s="240"/>
      <c r="K211" s="240"/>
      <c r="L211" s="245"/>
      <c r="M211" s="246"/>
      <c r="N211" s="247"/>
      <c r="O211" s="247"/>
      <c r="P211" s="247"/>
      <c r="Q211" s="247"/>
      <c r="R211" s="247"/>
      <c r="S211" s="247"/>
      <c r="T211" s="24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9" t="s">
        <v>138</v>
      </c>
      <c r="AU211" s="249" t="s">
        <v>85</v>
      </c>
      <c r="AV211" s="13" t="s">
        <v>83</v>
      </c>
      <c r="AW211" s="13" t="s">
        <v>32</v>
      </c>
      <c r="AX211" s="13" t="s">
        <v>76</v>
      </c>
      <c r="AY211" s="249" t="s">
        <v>129</v>
      </c>
    </row>
    <row r="212" s="14" customFormat="1">
      <c r="A212" s="14"/>
      <c r="B212" s="250"/>
      <c r="C212" s="251"/>
      <c r="D212" s="241" t="s">
        <v>138</v>
      </c>
      <c r="E212" s="252" t="s">
        <v>1</v>
      </c>
      <c r="F212" s="253" t="s">
        <v>460</v>
      </c>
      <c r="G212" s="251"/>
      <c r="H212" s="254">
        <v>19.440000000000001</v>
      </c>
      <c r="I212" s="255"/>
      <c r="J212" s="251"/>
      <c r="K212" s="251"/>
      <c r="L212" s="256"/>
      <c r="M212" s="257"/>
      <c r="N212" s="258"/>
      <c r="O212" s="258"/>
      <c r="P212" s="258"/>
      <c r="Q212" s="258"/>
      <c r="R212" s="258"/>
      <c r="S212" s="258"/>
      <c r="T212" s="25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0" t="s">
        <v>138</v>
      </c>
      <c r="AU212" s="260" t="s">
        <v>85</v>
      </c>
      <c r="AV212" s="14" t="s">
        <v>85</v>
      </c>
      <c r="AW212" s="14" t="s">
        <v>32</v>
      </c>
      <c r="AX212" s="14" t="s">
        <v>76</v>
      </c>
      <c r="AY212" s="260" t="s">
        <v>129</v>
      </c>
    </row>
    <row r="213" s="15" customFormat="1">
      <c r="A213" s="15"/>
      <c r="B213" s="261"/>
      <c r="C213" s="262"/>
      <c r="D213" s="241" t="s">
        <v>138</v>
      </c>
      <c r="E213" s="263" t="s">
        <v>1</v>
      </c>
      <c r="F213" s="264" t="s">
        <v>141</v>
      </c>
      <c r="G213" s="262"/>
      <c r="H213" s="265">
        <v>19.440000000000001</v>
      </c>
      <c r="I213" s="266"/>
      <c r="J213" s="262"/>
      <c r="K213" s="262"/>
      <c r="L213" s="267"/>
      <c r="M213" s="268"/>
      <c r="N213" s="269"/>
      <c r="O213" s="269"/>
      <c r="P213" s="269"/>
      <c r="Q213" s="269"/>
      <c r="R213" s="269"/>
      <c r="S213" s="269"/>
      <c r="T213" s="270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71" t="s">
        <v>138</v>
      </c>
      <c r="AU213" s="271" t="s">
        <v>85</v>
      </c>
      <c r="AV213" s="15" t="s">
        <v>136</v>
      </c>
      <c r="AW213" s="15" t="s">
        <v>32</v>
      </c>
      <c r="AX213" s="15" t="s">
        <v>83</v>
      </c>
      <c r="AY213" s="271" t="s">
        <v>129</v>
      </c>
    </row>
    <row r="214" s="2" customFormat="1" ht="16.5" customHeight="1">
      <c r="A214" s="38"/>
      <c r="B214" s="39"/>
      <c r="C214" s="226" t="s">
        <v>225</v>
      </c>
      <c r="D214" s="226" t="s">
        <v>131</v>
      </c>
      <c r="E214" s="227" t="s">
        <v>238</v>
      </c>
      <c r="F214" s="228" t="s">
        <v>239</v>
      </c>
      <c r="G214" s="229" t="s">
        <v>233</v>
      </c>
      <c r="H214" s="230">
        <v>1756.4400000000001</v>
      </c>
      <c r="I214" s="231"/>
      <c r="J214" s="232">
        <f>ROUND(I214*H214,2)</f>
        <v>0</v>
      </c>
      <c r="K214" s="228" t="s">
        <v>135</v>
      </c>
      <c r="L214" s="44"/>
      <c r="M214" s="233" t="s">
        <v>1</v>
      </c>
      <c r="N214" s="234" t="s">
        <v>41</v>
      </c>
      <c r="O214" s="91"/>
      <c r="P214" s="235">
        <f>O214*H214</f>
        <v>0</v>
      </c>
      <c r="Q214" s="235">
        <v>0</v>
      </c>
      <c r="R214" s="235">
        <f>Q214*H214</f>
        <v>0</v>
      </c>
      <c r="S214" s="235">
        <v>0</v>
      </c>
      <c r="T214" s="23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7" t="s">
        <v>136</v>
      </c>
      <c r="AT214" s="237" t="s">
        <v>131</v>
      </c>
      <c r="AU214" s="237" t="s">
        <v>85</v>
      </c>
      <c r="AY214" s="17" t="s">
        <v>129</v>
      </c>
      <c r="BE214" s="238">
        <f>IF(N214="základní",J214,0)</f>
        <v>0</v>
      </c>
      <c r="BF214" s="238">
        <f>IF(N214="snížená",J214,0)</f>
        <v>0</v>
      </c>
      <c r="BG214" s="238">
        <f>IF(N214="zákl. přenesená",J214,0)</f>
        <v>0</v>
      </c>
      <c r="BH214" s="238">
        <f>IF(N214="sníž. přenesená",J214,0)</f>
        <v>0</v>
      </c>
      <c r="BI214" s="238">
        <f>IF(N214="nulová",J214,0)</f>
        <v>0</v>
      </c>
      <c r="BJ214" s="17" t="s">
        <v>83</v>
      </c>
      <c r="BK214" s="238">
        <f>ROUND(I214*H214,2)</f>
        <v>0</v>
      </c>
      <c r="BL214" s="17" t="s">
        <v>136</v>
      </c>
      <c r="BM214" s="237" t="s">
        <v>461</v>
      </c>
    </row>
    <row r="215" s="13" customFormat="1">
      <c r="A215" s="13"/>
      <c r="B215" s="239"/>
      <c r="C215" s="240"/>
      <c r="D215" s="241" t="s">
        <v>138</v>
      </c>
      <c r="E215" s="242" t="s">
        <v>1</v>
      </c>
      <c r="F215" s="243" t="s">
        <v>462</v>
      </c>
      <c r="G215" s="240"/>
      <c r="H215" s="242" t="s">
        <v>1</v>
      </c>
      <c r="I215" s="244"/>
      <c r="J215" s="240"/>
      <c r="K215" s="240"/>
      <c r="L215" s="245"/>
      <c r="M215" s="246"/>
      <c r="N215" s="247"/>
      <c r="O215" s="247"/>
      <c r="P215" s="247"/>
      <c r="Q215" s="247"/>
      <c r="R215" s="247"/>
      <c r="S215" s="247"/>
      <c r="T215" s="24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9" t="s">
        <v>138</v>
      </c>
      <c r="AU215" s="249" t="s">
        <v>85</v>
      </c>
      <c r="AV215" s="13" t="s">
        <v>83</v>
      </c>
      <c r="AW215" s="13" t="s">
        <v>32</v>
      </c>
      <c r="AX215" s="13" t="s">
        <v>76</v>
      </c>
      <c r="AY215" s="249" t="s">
        <v>129</v>
      </c>
    </row>
    <row r="216" s="14" customFormat="1">
      <c r="A216" s="14"/>
      <c r="B216" s="250"/>
      <c r="C216" s="251"/>
      <c r="D216" s="241" t="s">
        <v>138</v>
      </c>
      <c r="E216" s="252" t="s">
        <v>1</v>
      </c>
      <c r="F216" s="253" t="s">
        <v>463</v>
      </c>
      <c r="G216" s="251"/>
      <c r="H216" s="254">
        <v>1756.4400000000001</v>
      </c>
      <c r="I216" s="255"/>
      <c r="J216" s="251"/>
      <c r="K216" s="251"/>
      <c r="L216" s="256"/>
      <c r="M216" s="257"/>
      <c r="N216" s="258"/>
      <c r="O216" s="258"/>
      <c r="P216" s="258"/>
      <c r="Q216" s="258"/>
      <c r="R216" s="258"/>
      <c r="S216" s="258"/>
      <c r="T216" s="25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0" t="s">
        <v>138</v>
      </c>
      <c r="AU216" s="260" t="s">
        <v>85</v>
      </c>
      <c r="AV216" s="14" t="s">
        <v>85</v>
      </c>
      <c r="AW216" s="14" t="s">
        <v>32</v>
      </c>
      <c r="AX216" s="14" t="s">
        <v>76</v>
      </c>
      <c r="AY216" s="260" t="s">
        <v>129</v>
      </c>
    </row>
    <row r="217" s="15" customFormat="1">
      <c r="A217" s="15"/>
      <c r="B217" s="261"/>
      <c r="C217" s="262"/>
      <c r="D217" s="241" t="s">
        <v>138</v>
      </c>
      <c r="E217" s="263" t="s">
        <v>1</v>
      </c>
      <c r="F217" s="264" t="s">
        <v>141</v>
      </c>
      <c r="G217" s="262"/>
      <c r="H217" s="265">
        <v>1756.4400000000001</v>
      </c>
      <c r="I217" s="266"/>
      <c r="J217" s="262"/>
      <c r="K217" s="262"/>
      <c r="L217" s="267"/>
      <c r="M217" s="268"/>
      <c r="N217" s="269"/>
      <c r="O217" s="269"/>
      <c r="P217" s="269"/>
      <c r="Q217" s="269"/>
      <c r="R217" s="269"/>
      <c r="S217" s="269"/>
      <c r="T217" s="270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71" t="s">
        <v>138</v>
      </c>
      <c r="AU217" s="271" t="s">
        <v>85</v>
      </c>
      <c r="AV217" s="15" t="s">
        <v>136</v>
      </c>
      <c r="AW217" s="15" t="s">
        <v>32</v>
      </c>
      <c r="AX217" s="15" t="s">
        <v>83</v>
      </c>
      <c r="AY217" s="271" t="s">
        <v>129</v>
      </c>
    </row>
    <row r="218" s="2" customFormat="1" ht="16.5" customHeight="1">
      <c r="A218" s="38"/>
      <c r="B218" s="39"/>
      <c r="C218" s="226" t="s">
        <v>230</v>
      </c>
      <c r="D218" s="226" t="s">
        <v>131</v>
      </c>
      <c r="E218" s="227" t="s">
        <v>238</v>
      </c>
      <c r="F218" s="228" t="s">
        <v>239</v>
      </c>
      <c r="G218" s="229" t="s">
        <v>233</v>
      </c>
      <c r="H218" s="230">
        <v>9.173</v>
      </c>
      <c r="I218" s="231"/>
      <c r="J218" s="232">
        <f>ROUND(I218*H218,2)</f>
        <v>0</v>
      </c>
      <c r="K218" s="228" t="s">
        <v>135</v>
      </c>
      <c r="L218" s="44"/>
      <c r="M218" s="233" t="s">
        <v>1</v>
      </c>
      <c r="N218" s="234" t="s">
        <v>41</v>
      </c>
      <c r="O218" s="91"/>
      <c r="P218" s="235">
        <f>O218*H218</f>
        <v>0</v>
      </c>
      <c r="Q218" s="235">
        <v>0</v>
      </c>
      <c r="R218" s="235">
        <f>Q218*H218</f>
        <v>0</v>
      </c>
      <c r="S218" s="235">
        <v>0</v>
      </c>
      <c r="T218" s="236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7" t="s">
        <v>136</v>
      </c>
      <c r="AT218" s="237" t="s">
        <v>131</v>
      </c>
      <c r="AU218" s="237" t="s">
        <v>85</v>
      </c>
      <c r="AY218" s="17" t="s">
        <v>129</v>
      </c>
      <c r="BE218" s="238">
        <f>IF(N218="základní",J218,0)</f>
        <v>0</v>
      </c>
      <c r="BF218" s="238">
        <f>IF(N218="snížená",J218,0)</f>
        <v>0</v>
      </c>
      <c r="BG218" s="238">
        <f>IF(N218="zákl. přenesená",J218,0)</f>
        <v>0</v>
      </c>
      <c r="BH218" s="238">
        <f>IF(N218="sníž. přenesená",J218,0)</f>
        <v>0</v>
      </c>
      <c r="BI218" s="238">
        <f>IF(N218="nulová",J218,0)</f>
        <v>0</v>
      </c>
      <c r="BJ218" s="17" t="s">
        <v>83</v>
      </c>
      <c r="BK218" s="238">
        <f>ROUND(I218*H218,2)</f>
        <v>0</v>
      </c>
      <c r="BL218" s="17" t="s">
        <v>136</v>
      </c>
      <c r="BM218" s="237" t="s">
        <v>464</v>
      </c>
    </row>
    <row r="219" s="13" customFormat="1">
      <c r="A219" s="13"/>
      <c r="B219" s="239"/>
      <c r="C219" s="240"/>
      <c r="D219" s="241" t="s">
        <v>138</v>
      </c>
      <c r="E219" s="242" t="s">
        <v>1</v>
      </c>
      <c r="F219" s="243" t="s">
        <v>465</v>
      </c>
      <c r="G219" s="240"/>
      <c r="H219" s="242" t="s">
        <v>1</v>
      </c>
      <c r="I219" s="244"/>
      <c r="J219" s="240"/>
      <c r="K219" s="240"/>
      <c r="L219" s="245"/>
      <c r="M219" s="246"/>
      <c r="N219" s="247"/>
      <c r="O219" s="247"/>
      <c r="P219" s="247"/>
      <c r="Q219" s="247"/>
      <c r="R219" s="247"/>
      <c r="S219" s="247"/>
      <c r="T219" s="24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9" t="s">
        <v>138</v>
      </c>
      <c r="AU219" s="249" t="s">
        <v>85</v>
      </c>
      <c r="AV219" s="13" t="s">
        <v>83</v>
      </c>
      <c r="AW219" s="13" t="s">
        <v>32</v>
      </c>
      <c r="AX219" s="13" t="s">
        <v>76</v>
      </c>
      <c r="AY219" s="249" t="s">
        <v>129</v>
      </c>
    </row>
    <row r="220" s="14" customFormat="1">
      <c r="A220" s="14"/>
      <c r="B220" s="250"/>
      <c r="C220" s="251"/>
      <c r="D220" s="241" t="s">
        <v>138</v>
      </c>
      <c r="E220" s="252" t="s">
        <v>1</v>
      </c>
      <c r="F220" s="253" t="s">
        <v>466</v>
      </c>
      <c r="G220" s="251"/>
      <c r="H220" s="254">
        <v>9.173</v>
      </c>
      <c r="I220" s="255"/>
      <c r="J220" s="251"/>
      <c r="K220" s="251"/>
      <c r="L220" s="256"/>
      <c r="M220" s="257"/>
      <c r="N220" s="258"/>
      <c r="O220" s="258"/>
      <c r="P220" s="258"/>
      <c r="Q220" s="258"/>
      <c r="R220" s="258"/>
      <c r="S220" s="258"/>
      <c r="T220" s="25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0" t="s">
        <v>138</v>
      </c>
      <c r="AU220" s="260" t="s">
        <v>85</v>
      </c>
      <c r="AV220" s="14" t="s">
        <v>85</v>
      </c>
      <c r="AW220" s="14" t="s">
        <v>32</v>
      </c>
      <c r="AX220" s="14" t="s">
        <v>76</v>
      </c>
      <c r="AY220" s="260" t="s">
        <v>129</v>
      </c>
    </row>
    <row r="221" s="15" customFormat="1">
      <c r="A221" s="15"/>
      <c r="B221" s="261"/>
      <c r="C221" s="262"/>
      <c r="D221" s="241" t="s">
        <v>138</v>
      </c>
      <c r="E221" s="263" t="s">
        <v>1</v>
      </c>
      <c r="F221" s="264" t="s">
        <v>141</v>
      </c>
      <c r="G221" s="262"/>
      <c r="H221" s="265">
        <v>9.173</v>
      </c>
      <c r="I221" s="266"/>
      <c r="J221" s="262"/>
      <c r="K221" s="262"/>
      <c r="L221" s="267"/>
      <c r="M221" s="268"/>
      <c r="N221" s="269"/>
      <c r="O221" s="269"/>
      <c r="P221" s="269"/>
      <c r="Q221" s="269"/>
      <c r="R221" s="269"/>
      <c r="S221" s="269"/>
      <c r="T221" s="270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1" t="s">
        <v>138</v>
      </c>
      <c r="AU221" s="271" t="s">
        <v>85</v>
      </c>
      <c r="AV221" s="15" t="s">
        <v>136</v>
      </c>
      <c r="AW221" s="15" t="s">
        <v>32</v>
      </c>
      <c r="AX221" s="15" t="s">
        <v>83</v>
      </c>
      <c r="AY221" s="271" t="s">
        <v>129</v>
      </c>
    </row>
    <row r="222" s="2" customFormat="1" ht="16.5" customHeight="1">
      <c r="A222" s="38"/>
      <c r="B222" s="39"/>
      <c r="C222" s="226" t="s">
        <v>467</v>
      </c>
      <c r="D222" s="226" t="s">
        <v>131</v>
      </c>
      <c r="E222" s="227" t="s">
        <v>238</v>
      </c>
      <c r="F222" s="228" t="s">
        <v>239</v>
      </c>
      <c r="G222" s="229" t="s">
        <v>233</v>
      </c>
      <c r="H222" s="230">
        <v>45.359999999999999</v>
      </c>
      <c r="I222" s="231"/>
      <c r="J222" s="232">
        <f>ROUND(I222*H222,2)</f>
        <v>0</v>
      </c>
      <c r="K222" s="228" t="s">
        <v>135</v>
      </c>
      <c r="L222" s="44"/>
      <c r="M222" s="233" t="s">
        <v>1</v>
      </c>
      <c r="N222" s="234" t="s">
        <v>41</v>
      </c>
      <c r="O222" s="91"/>
      <c r="P222" s="235">
        <f>O222*H222</f>
        <v>0</v>
      </c>
      <c r="Q222" s="235">
        <v>0</v>
      </c>
      <c r="R222" s="235">
        <f>Q222*H222</f>
        <v>0</v>
      </c>
      <c r="S222" s="235">
        <v>0</v>
      </c>
      <c r="T222" s="23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7" t="s">
        <v>136</v>
      </c>
      <c r="AT222" s="237" t="s">
        <v>131</v>
      </c>
      <c r="AU222" s="237" t="s">
        <v>85</v>
      </c>
      <c r="AY222" s="17" t="s">
        <v>129</v>
      </c>
      <c r="BE222" s="238">
        <f>IF(N222="základní",J222,0)</f>
        <v>0</v>
      </c>
      <c r="BF222" s="238">
        <f>IF(N222="snížená",J222,0)</f>
        <v>0</v>
      </c>
      <c r="BG222" s="238">
        <f>IF(N222="zákl. přenesená",J222,0)</f>
        <v>0</v>
      </c>
      <c r="BH222" s="238">
        <f>IF(N222="sníž. přenesená",J222,0)</f>
        <v>0</v>
      </c>
      <c r="BI222" s="238">
        <f>IF(N222="nulová",J222,0)</f>
        <v>0</v>
      </c>
      <c r="BJ222" s="17" t="s">
        <v>83</v>
      </c>
      <c r="BK222" s="238">
        <f>ROUND(I222*H222,2)</f>
        <v>0</v>
      </c>
      <c r="BL222" s="17" t="s">
        <v>136</v>
      </c>
      <c r="BM222" s="237" t="s">
        <v>468</v>
      </c>
    </row>
    <row r="223" s="13" customFormat="1">
      <c r="A223" s="13"/>
      <c r="B223" s="239"/>
      <c r="C223" s="240"/>
      <c r="D223" s="241" t="s">
        <v>138</v>
      </c>
      <c r="E223" s="242" t="s">
        <v>1</v>
      </c>
      <c r="F223" s="243" t="s">
        <v>469</v>
      </c>
      <c r="G223" s="240"/>
      <c r="H223" s="242" t="s">
        <v>1</v>
      </c>
      <c r="I223" s="244"/>
      <c r="J223" s="240"/>
      <c r="K223" s="240"/>
      <c r="L223" s="245"/>
      <c r="M223" s="246"/>
      <c r="N223" s="247"/>
      <c r="O223" s="247"/>
      <c r="P223" s="247"/>
      <c r="Q223" s="247"/>
      <c r="R223" s="247"/>
      <c r="S223" s="247"/>
      <c r="T223" s="24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9" t="s">
        <v>138</v>
      </c>
      <c r="AU223" s="249" t="s">
        <v>85</v>
      </c>
      <c r="AV223" s="13" t="s">
        <v>83</v>
      </c>
      <c r="AW223" s="13" t="s">
        <v>32</v>
      </c>
      <c r="AX223" s="13" t="s">
        <v>76</v>
      </c>
      <c r="AY223" s="249" t="s">
        <v>129</v>
      </c>
    </row>
    <row r="224" s="14" customFormat="1">
      <c r="A224" s="14"/>
      <c r="B224" s="250"/>
      <c r="C224" s="251"/>
      <c r="D224" s="241" t="s">
        <v>138</v>
      </c>
      <c r="E224" s="252" t="s">
        <v>1</v>
      </c>
      <c r="F224" s="253" t="s">
        <v>470</v>
      </c>
      <c r="G224" s="251"/>
      <c r="H224" s="254">
        <v>45.359999999999999</v>
      </c>
      <c r="I224" s="255"/>
      <c r="J224" s="251"/>
      <c r="K224" s="251"/>
      <c r="L224" s="256"/>
      <c r="M224" s="257"/>
      <c r="N224" s="258"/>
      <c r="O224" s="258"/>
      <c r="P224" s="258"/>
      <c r="Q224" s="258"/>
      <c r="R224" s="258"/>
      <c r="S224" s="258"/>
      <c r="T224" s="259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0" t="s">
        <v>138</v>
      </c>
      <c r="AU224" s="260" t="s">
        <v>85</v>
      </c>
      <c r="AV224" s="14" t="s">
        <v>85</v>
      </c>
      <c r="AW224" s="14" t="s">
        <v>32</v>
      </c>
      <c r="AX224" s="14" t="s">
        <v>76</v>
      </c>
      <c r="AY224" s="260" t="s">
        <v>129</v>
      </c>
    </row>
    <row r="225" s="15" customFormat="1">
      <c r="A225" s="15"/>
      <c r="B225" s="261"/>
      <c r="C225" s="262"/>
      <c r="D225" s="241" t="s">
        <v>138</v>
      </c>
      <c r="E225" s="263" t="s">
        <v>1</v>
      </c>
      <c r="F225" s="264" t="s">
        <v>141</v>
      </c>
      <c r="G225" s="262"/>
      <c r="H225" s="265">
        <v>45.359999999999999</v>
      </c>
      <c r="I225" s="266"/>
      <c r="J225" s="262"/>
      <c r="K225" s="262"/>
      <c r="L225" s="267"/>
      <c r="M225" s="268"/>
      <c r="N225" s="269"/>
      <c r="O225" s="269"/>
      <c r="P225" s="269"/>
      <c r="Q225" s="269"/>
      <c r="R225" s="269"/>
      <c r="S225" s="269"/>
      <c r="T225" s="270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1" t="s">
        <v>138</v>
      </c>
      <c r="AU225" s="271" t="s">
        <v>85</v>
      </c>
      <c r="AV225" s="15" t="s">
        <v>136</v>
      </c>
      <c r="AW225" s="15" t="s">
        <v>32</v>
      </c>
      <c r="AX225" s="15" t="s">
        <v>83</v>
      </c>
      <c r="AY225" s="271" t="s">
        <v>129</v>
      </c>
    </row>
    <row r="226" s="2" customFormat="1" ht="16.5" customHeight="1">
      <c r="A226" s="38"/>
      <c r="B226" s="39"/>
      <c r="C226" s="226" t="s">
        <v>237</v>
      </c>
      <c r="D226" s="226" t="s">
        <v>131</v>
      </c>
      <c r="E226" s="227" t="s">
        <v>243</v>
      </c>
      <c r="F226" s="228" t="s">
        <v>244</v>
      </c>
      <c r="G226" s="229" t="s">
        <v>206</v>
      </c>
      <c r="H226" s="230">
        <v>1394</v>
      </c>
      <c r="I226" s="231"/>
      <c r="J226" s="232">
        <f>ROUND(I226*H226,2)</f>
        <v>0</v>
      </c>
      <c r="K226" s="228" t="s">
        <v>135</v>
      </c>
      <c r="L226" s="44"/>
      <c r="M226" s="233" t="s">
        <v>1</v>
      </c>
      <c r="N226" s="234" t="s">
        <v>41</v>
      </c>
      <c r="O226" s="91"/>
      <c r="P226" s="235">
        <f>O226*H226</f>
        <v>0</v>
      </c>
      <c r="Q226" s="235">
        <v>0</v>
      </c>
      <c r="R226" s="235">
        <f>Q226*H226</f>
        <v>0</v>
      </c>
      <c r="S226" s="235">
        <v>0</v>
      </c>
      <c r="T226" s="236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7" t="s">
        <v>136</v>
      </c>
      <c r="AT226" s="237" t="s">
        <v>131</v>
      </c>
      <c r="AU226" s="237" t="s">
        <v>85</v>
      </c>
      <c r="AY226" s="17" t="s">
        <v>129</v>
      </c>
      <c r="BE226" s="238">
        <f>IF(N226="základní",J226,0)</f>
        <v>0</v>
      </c>
      <c r="BF226" s="238">
        <f>IF(N226="snížená",J226,0)</f>
        <v>0</v>
      </c>
      <c r="BG226" s="238">
        <f>IF(N226="zákl. přenesená",J226,0)</f>
        <v>0</v>
      </c>
      <c r="BH226" s="238">
        <f>IF(N226="sníž. přenesená",J226,0)</f>
        <v>0</v>
      </c>
      <c r="BI226" s="238">
        <f>IF(N226="nulová",J226,0)</f>
        <v>0</v>
      </c>
      <c r="BJ226" s="17" t="s">
        <v>83</v>
      </c>
      <c r="BK226" s="238">
        <f>ROUND(I226*H226,2)</f>
        <v>0</v>
      </c>
      <c r="BL226" s="17" t="s">
        <v>136</v>
      </c>
      <c r="BM226" s="237" t="s">
        <v>471</v>
      </c>
    </row>
    <row r="227" s="13" customFormat="1">
      <c r="A227" s="13"/>
      <c r="B227" s="239"/>
      <c r="C227" s="240"/>
      <c r="D227" s="241" t="s">
        <v>138</v>
      </c>
      <c r="E227" s="242" t="s">
        <v>1</v>
      </c>
      <c r="F227" s="243" t="s">
        <v>398</v>
      </c>
      <c r="G227" s="240"/>
      <c r="H227" s="242" t="s">
        <v>1</v>
      </c>
      <c r="I227" s="244"/>
      <c r="J227" s="240"/>
      <c r="K227" s="240"/>
      <c r="L227" s="245"/>
      <c r="M227" s="246"/>
      <c r="N227" s="247"/>
      <c r="O227" s="247"/>
      <c r="P227" s="247"/>
      <c r="Q227" s="247"/>
      <c r="R227" s="247"/>
      <c r="S227" s="247"/>
      <c r="T227" s="24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9" t="s">
        <v>138</v>
      </c>
      <c r="AU227" s="249" t="s">
        <v>85</v>
      </c>
      <c r="AV227" s="13" t="s">
        <v>83</v>
      </c>
      <c r="AW227" s="13" t="s">
        <v>32</v>
      </c>
      <c r="AX227" s="13" t="s">
        <v>76</v>
      </c>
      <c r="AY227" s="249" t="s">
        <v>129</v>
      </c>
    </row>
    <row r="228" s="14" customFormat="1">
      <c r="A228" s="14"/>
      <c r="B228" s="250"/>
      <c r="C228" s="251"/>
      <c r="D228" s="241" t="s">
        <v>138</v>
      </c>
      <c r="E228" s="252" t="s">
        <v>1</v>
      </c>
      <c r="F228" s="253" t="s">
        <v>399</v>
      </c>
      <c r="G228" s="251"/>
      <c r="H228" s="254">
        <v>1394</v>
      </c>
      <c r="I228" s="255"/>
      <c r="J228" s="251"/>
      <c r="K228" s="251"/>
      <c r="L228" s="256"/>
      <c r="M228" s="257"/>
      <c r="N228" s="258"/>
      <c r="O228" s="258"/>
      <c r="P228" s="258"/>
      <c r="Q228" s="258"/>
      <c r="R228" s="258"/>
      <c r="S228" s="258"/>
      <c r="T228" s="25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0" t="s">
        <v>138</v>
      </c>
      <c r="AU228" s="260" t="s">
        <v>85</v>
      </c>
      <c r="AV228" s="14" t="s">
        <v>85</v>
      </c>
      <c r="AW228" s="14" t="s">
        <v>32</v>
      </c>
      <c r="AX228" s="14" t="s">
        <v>76</v>
      </c>
      <c r="AY228" s="260" t="s">
        <v>129</v>
      </c>
    </row>
    <row r="229" s="15" customFormat="1">
      <c r="A229" s="15"/>
      <c r="B229" s="261"/>
      <c r="C229" s="262"/>
      <c r="D229" s="241" t="s">
        <v>138</v>
      </c>
      <c r="E229" s="263" t="s">
        <v>1</v>
      </c>
      <c r="F229" s="264" t="s">
        <v>141</v>
      </c>
      <c r="G229" s="262"/>
      <c r="H229" s="265">
        <v>1394</v>
      </c>
      <c r="I229" s="266"/>
      <c r="J229" s="262"/>
      <c r="K229" s="262"/>
      <c r="L229" s="267"/>
      <c r="M229" s="268"/>
      <c r="N229" s="269"/>
      <c r="O229" s="269"/>
      <c r="P229" s="269"/>
      <c r="Q229" s="269"/>
      <c r="R229" s="269"/>
      <c r="S229" s="269"/>
      <c r="T229" s="270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1" t="s">
        <v>138</v>
      </c>
      <c r="AU229" s="271" t="s">
        <v>85</v>
      </c>
      <c r="AV229" s="15" t="s">
        <v>136</v>
      </c>
      <c r="AW229" s="15" t="s">
        <v>32</v>
      </c>
      <c r="AX229" s="15" t="s">
        <v>83</v>
      </c>
      <c r="AY229" s="271" t="s">
        <v>129</v>
      </c>
    </row>
    <row r="230" s="2" customFormat="1" ht="16.5" customHeight="1">
      <c r="A230" s="38"/>
      <c r="B230" s="39"/>
      <c r="C230" s="226" t="s">
        <v>7</v>
      </c>
      <c r="D230" s="226" t="s">
        <v>131</v>
      </c>
      <c r="E230" s="227" t="s">
        <v>243</v>
      </c>
      <c r="F230" s="228" t="s">
        <v>244</v>
      </c>
      <c r="G230" s="229" t="s">
        <v>206</v>
      </c>
      <c r="H230" s="230">
        <v>7.2800000000000002</v>
      </c>
      <c r="I230" s="231"/>
      <c r="J230" s="232">
        <f>ROUND(I230*H230,2)</f>
        <v>0</v>
      </c>
      <c r="K230" s="228" t="s">
        <v>135</v>
      </c>
      <c r="L230" s="44"/>
      <c r="M230" s="233" t="s">
        <v>1</v>
      </c>
      <c r="N230" s="234" t="s">
        <v>41</v>
      </c>
      <c r="O230" s="91"/>
      <c r="P230" s="235">
        <f>O230*H230</f>
        <v>0</v>
      </c>
      <c r="Q230" s="235">
        <v>0</v>
      </c>
      <c r="R230" s="235">
        <f>Q230*H230</f>
        <v>0</v>
      </c>
      <c r="S230" s="235">
        <v>0</v>
      </c>
      <c r="T230" s="236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7" t="s">
        <v>136</v>
      </c>
      <c r="AT230" s="237" t="s">
        <v>131</v>
      </c>
      <c r="AU230" s="237" t="s">
        <v>85</v>
      </c>
      <c r="AY230" s="17" t="s">
        <v>129</v>
      </c>
      <c r="BE230" s="238">
        <f>IF(N230="základní",J230,0)</f>
        <v>0</v>
      </c>
      <c r="BF230" s="238">
        <f>IF(N230="snížená",J230,0)</f>
        <v>0</v>
      </c>
      <c r="BG230" s="238">
        <f>IF(N230="zákl. přenesená",J230,0)</f>
        <v>0</v>
      </c>
      <c r="BH230" s="238">
        <f>IF(N230="sníž. přenesená",J230,0)</f>
        <v>0</v>
      </c>
      <c r="BI230" s="238">
        <f>IF(N230="nulová",J230,0)</f>
        <v>0</v>
      </c>
      <c r="BJ230" s="17" t="s">
        <v>83</v>
      </c>
      <c r="BK230" s="238">
        <f>ROUND(I230*H230,2)</f>
        <v>0</v>
      </c>
      <c r="BL230" s="17" t="s">
        <v>136</v>
      </c>
      <c r="BM230" s="237" t="s">
        <v>472</v>
      </c>
    </row>
    <row r="231" s="13" customFormat="1">
      <c r="A231" s="13"/>
      <c r="B231" s="239"/>
      <c r="C231" s="240"/>
      <c r="D231" s="241" t="s">
        <v>138</v>
      </c>
      <c r="E231" s="242" t="s">
        <v>1</v>
      </c>
      <c r="F231" s="243" t="s">
        <v>413</v>
      </c>
      <c r="G231" s="240"/>
      <c r="H231" s="242" t="s">
        <v>1</v>
      </c>
      <c r="I231" s="244"/>
      <c r="J231" s="240"/>
      <c r="K231" s="240"/>
      <c r="L231" s="245"/>
      <c r="M231" s="246"/>
      <c r="N231" s="247"/>
      <c r="O231" s="247"/>
      <c r="P231" s="247"/>
      <c r="Q231" s="247"/>
      <c r="R231" s="247"/>
      <c r="S231" s="247"/>
      <c r="T231" s="24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9" t="s">
        <v>138</v>
      </c>
      <c r="AU231" s="249" t="s">
        <v>85</v>
      </c>
      <c r="AV231" s="13" t="s">
        <v>83</v>
      </c>
      <c r="AW231" s="13" t="s">
        <v>32</v>
      </c>
      <c r="AX231" s="13" t="s">
        <v>76</v>
      </c>
      <c r="AY231" s="249" t="s">
        <v>129</v>
      </c>
    </row>
    <row r="232" s="14" customFormat="1">
      <c r="A232" s="14"/>
      <c r="B232" s="250"/>
      <c r="C232" s="251"/>
      <c r="D232" s="241" t="s">
        <v>138</v>
      </c>
      <c r="E232" s="252" t="s">
        <v>1</v>
      </c>
      <c r="F232" s="253" t="s">
        <v>473</v>
      </c>
      <c r="G232" s="251"/>
      <c r="H232" s="254">
        <v>7.2800000000000002</v>
      </c>
      <c r="I232" s="255"/>
      <c r="J232" s="251"/>
      <c r="K232" s="251"/>
      <c r="L232" s="256"/>
      <c r="M232" s="257"/>
      <c r="N232" s="258"/>
      <c r="O232" s="258"/>
      <c r="P232" s="258"/>
      <c r="Q232" s="258"/>
      <c r="R232" s="258"/>
      <c r="S232" s="258"/>
      <c r="T232" s="259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0" t="s">
        <v>138</v>
      </c>
      <c r="AU232" s="260" t="s">
        <v>85</v>
      </c>
      <c r="AV232" s="14" t="s">
        <v>85</v>
      </c>
      <c r="AW232" s="14" t="s">
        <v>32</v>
      </c>
      <c r="AX232" s="14" t="s">
        <v>76</v>
      </c>
      <c r="AY232" s="260" t="s">
        <v>129</v>
      </c>
    </row>
    <row r="233" s="15" customFormat="1">
      <c r="A233" s="15"/>
      <c r="B233" s="261"/>
      <c r="C233" s="262"/>
      <c r="D233" s="241" t="s">
        <v>138</v>
      </c>
      <c r="E233" s="263" t="s">
        <v>1</v>
      </c>
      <c r="F233" s="264" t="s">
        <v>141</v>
      </c>
      <c r="G233" s="262"/>
      <c r="H233" s="265">
        <v>7.2800000000000002</v>
      </c>
      <c r="I233" s="266"/>
      <c r="J233" s="262"/>
      <c r="K233" s="262"/>
      <c r="L233" s="267"/>
      <c r="M233" s="268"/>
      <c r="N233" s="269"/>
      <c r="O233" s="269"/>
      <c r="P233" s="269"/>
      <c r="Q233" s="269"/>
      <c r="R233" s="269"/>
      <c r="S233" s="269"/>
      <c r="T233" s="270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71" t="s">
        <v>138</v>
      </c>
      <c r="AU233" s="271" t="s">
        <v>85</v>
      </c>
      <c r="AV233" s="15" t="s">
        <v>136</v>
      </c>
      <c r="AW233" s="15" t="s">
        <v>32</v>
      </c>
      <c r="AX233" s="15" t="s">
        <v>83</v>
      </c>
      <c r="AY233" s="271" t="s">
        <v>129</v>
      </c>
    </row>
    <row r="234" s="2" customFormat="1" ht="16.5" customHeight="1">
      <c r="A234" s="38"/>
      <c r="B234" s="39"/>
      <c r="C234" s="226" t="s">
        <v>474</v>
      </c>
      <c r="D234" s="226" t="s">
        <v>131</v>
      </c>
      <c r="E234" s="227" t="s">
        <v>243</v>
      </c>
      <c r="F234" s="228" t="s">
        <v>244</v>
      </c>
      <c r="G234" s="229" t="s">
        <v>206</v>
      </c>
      <c r="H234" s="230">
        <v>36</v>
      </c>
      <c r="I234" s="231"/>
      <c r="J234" s="232">
        <f>ROUND(I234*H234,2)</f>
        <v>0</v>
      </c>
      <c r="K234" s="228" t="s">
        <v>135</v>
      </c>
      <c r="L234" s="44"/>
      <c r="M234" s="233" t="s">
        <v>1</v>
      </c>
      <c r="N234" s="234" t="s">
        <v>41</v>
      </c>
      <c r="O234" s="91"/>
      <c r="P234" s="235">
        <f>O234*H234</f>
        <v>0</v>
      </c>
      <c r="Q234" s="235">
        <v>0</v>
      </c>
      <c r="R234" s="235">
        <f>Q234*H234</f>
        <v>0</v>
      </c>
      <c r="S234" s="235">
        <v>0</v>
      </c>
      <c r="T234" s="23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7" t="s">
        <v>136</v>
      </c>
      <c r="AT234" s="237" t="s">
        <v>131</v>
      </c>
      <c r="AU234" s="237" t="s">
        <v>85</v>
      </c>
      <c r="AY234" s="17" t="s">
        <v>129</v>
      </c>
      <c r="BE234" s="238">
        <f>IF(N234="základní",J234,0)</f>
        <v>0</v>
      </c>
      <c r="BF234" s="238">
        <f>IF(N234="snížená",J234,0)</f>
        <v>0</v>
      </c>
      <c r="BG234" s="238">
        <f>IF(N234="zákl. přenesená",J234,0)</f>
        <v>0</v>
      </c>
      <c r="BH234" s="238">
        <f>IF(N234="sníž. přenesená",J234,0)</f>
        <v>0</v>
      </c>
      <c r="BI234" s="238">
        <f>IF(N234="nulová",J234,0)</f>
        <v>0</v>
      </c>
      <c r="BJ234" s="17" t="s">
        <v>83</v>
      </c>
      <c r="BK234" s="238">
        <f>ROUND(I234*H234,2)</f>
        <v>0</v>
      </c>
      <c r="BL234" s="17" t="s">
        <v>136</v>
      </c>
      <c r="BM234" s="237" t="s">
        <v>475</v>
      </c>
    </row>
    <row r="235" s="13" customFormat="1">
      <c r="A235" s="13"/>
      <c r="B235" s="239"/>
      <c r="C235" s="240"/>
      <c r="D235" s="241" t="s">
        <v>138</v>
      </c>
      <c r="E235" s="242" t="s">
        <v>1</v>
      </c>
      <c r="F235" s="243" t="s">
        <v>439</v>
      </c>
      <c r="G235" s="240"/>
      <c r="H235" s="242" t="s">
        <v>1</v>
      </c>
      <c r="I235" s="244"/>
      <c r="J235" s="240"/>
      <c r="K235" s="240"/>
      <c r="L235" s="245"/>
      <c r="M235" s="246"/>
      <c r="N235" s="247"/>
      <c r="O235" s="247"/>
      <c r="P235" s="247"/>
      <c r="Q235" s="247"/>
      <c r="R235" s="247"/>
      <c r="S235" s="247"/>
      <c r="T235" s="24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9" t="s">
        <v>138</v>
      </c>
      <c r="AU235" s="249" t="s">
        <v>85</v>
      </c>
      <c r="AV235" s="13" t="s">
        <v>83</v>
      </c>
      <c r="AW235" s="13" t="s">
        <v>32</v>
      </c>
      <c r="AX235" s="13" t="s">
        <v>76</v>
      </c>
      <c r="AY235" s="249" t="s">
        <v>129</v>
      </c>
    </row>
    <row r="236" s="14" customFormat="1">
      <c r="A236" s="14"/>
      <c r="B236" s="250"/>
      <c r="C236" s="251"/>
      <c r="D236" s="241" t="s">
        <v>138</v>
      </c>
      <c r="E236" s="252" t="s">
        <v>1</v>
      </c>
      <c r="F236" s="253" t="s">
        <v>409</v>
      </c>
      <c r="G236" s="251"/>
      <c r="H236" s="254">
        <v>36</v>
      </c>
      <c r="I236" s="255"/>
      <c r="J236" s="251"/>
      <c r="K236" s="251"/>
      <c r="L236" s="256"/>
      <c r="M236" s="257"/>
      <c r="N236" s="258"/>
      <c r="O236" s="258"/>
      <c r="P236" s="258"/>
      <c r="Q236" s="258"/>
      <c r="R236" s="258"/>
      <c r="S236" s="258"/>
      <c r="T236" s="259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0" t="s">
        <v>138</v>
      </c>
      <c r="AU236" s="260" t="s">
        <v>85</v>
      </c>
      <c r="AV236" s="14" t="s">
        <v>85</v>
      </c>
      <c r="AW236" s="14" t="s">
        <v>32</v>
      </c>
      <c r="AX236" s="14" t="s">
        <v>76</v>
      </c>
      <c r="AY236" s="260" t="s">
        <v>129</v>
      </c>
    </row>
    <row r="237" s="15" customFormat="1">
      <c r="A237" s="15"/>
      <c r="B237" s="261"/>
      <c r="C237" s="262"/>
      <c r="D237" s="241" t="s">
        <v>138</v>
      </c>
      <c r="E237" s="263" t="s">
        <v>1</v>
      </c>
      <c r="F237" s="264" t="s">
        <v>141</v>
      </c>
      <c r="G237" s="262"/>
      <c r="H237" s="265">
        <v>36</v>
      </c>
      <c r="I237" s="266"/>
      <c r="J237" s="262"/>
      <c r="K237" s="262"/>
      <c r="L237" s="267"/>
      <c r="M237" s="268"/>
      <c r="N237" s="269"/>
      <c r="O237" s="269"/>
      <c r="P237" s="269"/>
      <c r="Q237" s="269"/>
      <c r="R237" s="269"/>
      <c r="S237" s="269"/>
      <c r="T237" s="270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1" t="s">
        <v>138</v>
      </c>
      <c r="AU237" s="271" t="s">
        <v>85</v>
      </c>
      <c r="AV237" s="15" t="s">
        <v>136</v>
      </c>
      <c r="AW237" s="15" t="s">
        <v>32</v>
      </c>
      <c r="AX237" s="15" t="s">
        <v>83</v>
      </c>
      <c r="AY237" s="271" t="s">
        <v>129</v>
      </c>
    </row>
    <row r="238" s="2" customFormat="1" ht="16.5" customHeight="1">
      <c r="A238" s="38"/>
      <c r="B238" s="39"/>
      <c r="C238" s="226" t="s">
        <v>246</v>
      </c>
      <c r="D238" s="226" t="s">
        <v>131</v>
      </c>
      <c r="E238" s="227" t="s">
        <v>476</v>
      </c>
      <c r="F238" s="228" t="s">
        <v>477</v>
      </c>
      <c r="G238" s="229" t="s">
        <v>206</v>
      </c>
      <c r="H238" s="230">
        <v>32.799999999999997</v>
      </c>
      <c r="I238" s="231"/>
      <c r="J238" s="232">
        <f>ROUND(I238*H238,2)</f>
        <v>0</v>
      </c>
      <c r="K238" s="228" t="s">
        <v>135</v>
      </c>
      <c r="L238" s="44"/>
      <c r="M238" s="233" t="s">
        <v>1</v>
      </c>
      <c r="N238" s="234" t="s">
        <v>41</v>
      </c>
      <c r="O238" s="91"/>
      <c r="P238" s="235">
        <f>O238*H238</f>
        <v>0</v>
      </c>
      <c r="Q238" s="235">
        <v>0</v>
      </c>
      <c r="R238" s="235">
        <f>Q238*H238</f>
        <v>0</v>
      </c>
      <c r="S238" s="235">
        <v>0</v>
      </c>
      <c r="T238" s="23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7" t="s">
        <v>136</v>
      </c>
      <c r="AT238" s="237" t="s">
        <v>131</v>
      </c>
      <c r="AU238" s="237" t="s">
        <v>85</v>
      </c>
      <c r="AY238" s="17" t="s">
        <v>129</v>
      </c>
      <c r="BE238" s="238">
        <f>IF(N238="základní",J238,0)</f>
        <v>0</v>
      </c>
      <c r="BF238" s="238">
        <f>IF(N238="snížená",J238,0)</f>
        <v>0</v>
      </c>
      <c r="BG238" s="238">
        <f>IF(N238="zákl. přenesená",J238,0)</f>
        <v>0</v>
      </c>
      <c r="BH238" s="238">
        <f>IF(N238="sníž. přenesená",J238,0)</f>
        <v>0</v>
      </c>
      <c r="BI238" s="238">
        <f>IF(N238="nulová",J238,0)</f>
        <v>0</v>
      </c>
      <c r="BJ238" s="17" t="s">
        <v>83</v>
      </c>
      <c r="BK238" s="238">
        <f>ROUND(I238*H238,2)</f>
        <v>0</v>
      </c>
      <c r="BL238" s="17" t="s">
        <v>136</v>
      </c>
      <c r="BM238" s="237" t="s">
        <v>478</v>
      </c>
    </row>
    <row r="239" s="13" customFormat="1">
      <c r="A239" s="13"/>
      <c r="B239" s="239"/>
      <c r="C239" s="240"/>
      <c r="D239" s="241" t="s">
        <v>138</v>
      </c>
      <c r="E239" s="242" t="s">
        <v>1</v>
      </c>
      <c r="F239" s="243" t="s">
        <v>413</v>
      </c>
      <c r="G239" s="240"/>
      <c r="H239" s="242" t="s">
        <v>1</v>
      </c>
      <c r="I239" s="244"/>
      <c r="J239" s="240"/>
      <c r="K239" s="240"/>
      <c r="L239" s="245"/>
      <c r="M239" s="246"/>
      <c r="N239" s="247"/>
      <c r="O239" s="247"/>
      <c r="P239" s="247"/>
      <c r="Q239" s="247"/>
      <c r="R239" s="247"/>
      <c r="S239" s="247"/>
      <c r="T239" s="24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9" t="s">
        <v>138</v>
      </c>
      <c r="AU239" s="249" t="s">
        <v>85</v>
      </c>
      <c r="AV239" s="13" t="s">
        <v>83</v>
      </c>
      <c r="AW239" s="13" t="s">
        <v>32</v>
      </c>
      <c r="AX239" s="13" t="s">
        <v>76</v>
      </c>
      <c r="AY239" s="249" t="s">
        <v>129</v>
      </c>
    </row>
    <row r="240" s="14" customFormat="1">
      <c r="A240" s="14"/>
      <c r="B240" s="250"/>
      <c r="C240" s="251"/>
      <c r="D240" s="241" t="s">
        <v>138</v>
      </c>
      <c r="E240" s="252" t="s">
        <v>1</v>
      </c>
      <c r="F240" s="253" t="s">
        <v>479</v>
      </c>
      <c r="G240" s="251"/>
      <c r="H240" s="254">
        <v>32.799999999999997</v>
      </c>
      <c r="I240" s="255"/>
      <c r="J240" s="251"/>
      <c r="K240" s="251"/>
      <c r="L240" s="256"/>
      <c r="M240" s="257"/>
      <c r="N240" s="258"/>
      <c r="O240" s="258"/>
      <c r="P240" s="258"/>
      <c r="Q240" s="258"/>
      <c r="R240" s="258"/>
      <c r="S240" s="258"/>
      <c r="T240" s="259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0" t="s">
        <v>138</v>
      </c>
      <c r="AU240" s="260" t="s">
        <v>85</v>
      </c>
      <c r="AV240" s="14" t="s">
        <v>85</v>
      </c>
      <c r="AW240" s="14" t="s">
        <v>32</v>
      </c>
      <c r="AX240" s="14" t="s">
        <v>76</v>
      </c>
      <c r="AY240" s="260" t="s">
        <v>129</v>
      </c>
    </row>
    <row r="241" s="15" customFormat="1">
      <c r="A241" s="15"/>
      <c r="B241" s="261"/>
      <c r="C241" s="262"/>
      <c r="D241" s="241" t="s">
        <v>138</v>
      </c>
      <c r="E241" s="263" t="s">
        <v>1</v>
      </c>
      <c r="F241" s="264" t="s">
        <v>141</v>
      </c>
      <c r="G241" s="262"/>
      <c r="H241" s="265">
        <v>32.799999999999997</v>
      </c>
      <c r="I241" s="266"/>
      <c r="J241" s="262"/>
      <c r="K241" s="262"/>
      <c r="L241" s="267"/>
      <c r="M241" s="268"/>
      <c r="N241" s="269"/>
      <c r="O241" s="269"/>
      <c r="P241" s="269"/>
      <c r="Q241" s="269"/>
      <c r="R241" s="269"/>
      <c r="S241" s="269"/>
      <c r="T241" s="270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71" t="s">
        <v>138</v>
      </c>
      <c r="AU241" s="271" t="s">
        <v>85</v>
      </c>
      <c r="AV241" s="15" t="s">
        <v>136</v>
      </c>
      <c r="AW241" s="15" t="s">
        <v>32</v>
      </c>
      <c r="AX241" s="15" t="s">
        <v>83</v>
      </c>
      <c r="AY241" s="271" t="s">
        <v>129</v>
      </c>
    </row>
    <row r="242" s="2" customFormat="1" ht="16.5" customHeight="1">
      <c r="A242" s="38"/>
      <c r="B242" s="39"/>
      <c r="C242" s="226" t="s">
        <v>480</v>
      </c>
      <c r="D242" s="226" t="s">
        <v>131</v>
      </c>
      <c r="E242" s="227" t="s">
        <v>247</v>
      </c>
      <c r="F242" s="228" t="s">
        <v>248</v>
      </c>
      <c r="G242" s="229" t="s">
        <v>206</v>
      </c>
      <c r="H242" s="230">
        <v>36</v>
      </c>
      <c r="I242" s="231"/>
      <c r="J242" s="232">
        <f>ROUND(I242*H242,2)</f>
        <v>0</v>
      </c>
      <c r="K242" s="228" t="s">
        <v>135</v>
      </c>
      <c r="L242" s="44"/>
      <c r="M242" s="233" t="s">
        <v>1</v>
      </c>
      <c r="N242" s="234" t="s">
        <v>41</v>
      </c>
      <c r="O242" s="91"/>
      <c r="P242" s="235">
        <f>O242*H242</f>
        <v>0</v>
      </c>
      <c r="Q242" s="235">
        <v>0</v>
      </c>
      <c r="R242" s="235">
        <f>Q242*H242</f>
        <v>0</v>
      </c>
      <c r="S242" s="235">
        <v>0</v>
      </c>
      <c r="T242" s="236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7" t="s">
        <v>136</v>
      </c>
      <c r="AT242" s="237" t="s">
        <v>131</v>
      </c>
      <c r="AU242" s="237" t="s">
        <v>85</v>
      </c>
      <c r="AY242" s="17" t="s">
        <v>129</v>
      </c>
      <c r="BE242" s="238">
        <f>IF(N242="základní",J242,0)</f>
        <v>0</v>
      </c>
      <c r="BF242" s="238">
        <f>IF(N242="snížená",J242,0)</f>
        <v>0</v>
      </c>
      <c r="BG242" s="238">
        <f>IF(N242="zákl. přenesená",J242,0)</f>
        <v>0</v>
      </c>
      <c r="BH242" s="238">
        <f>IF(N242="sníž. přenesená",J242,0)</f>
        <v>0</v>
      </c>
      <c r="BI242" s="238">
        <f>IF(N242="nulová",J242,0)</f>
        <v>0</v>
      </c>
      <c r="BJ242" s="17" t="s">
        <v>83</v>
      </c>
      <c r="BK242" s="238">
        <f>ROUND(I242*H242,2)</f>
        <v>0</v>
      </c>
      <c r="BL242" s="17" t="s">
        <v>136</v>
      </c>
      <c r="BM242" s="237" t="s">
        <v>481</v>
      </c>
    </row>
    <row r="243" s="13" customFormat="1">
      <c r="A243" s="13"/>
      <c r="B243" s="239"/>
      <c r="C243" s="240"/>
      <c r="D243" s="241" t="s">
        <v>138</v>
      </c>
      <c r="E243" s="242" t="s">
        <v>1</v>
      </c>
      <c r="F243" s="243" t="s">
        <v>482</v>
      </c>
      <c r="G243" s="240"/>
      <c r="H243" s="242" t="s">
        <v>1</v>
      </c>
      <c r="I243" s="244"/>
      <c r="J243" s="240"/>
      <c r="K243" s="240"/>
      <c r="L243" s="245"/>
      <c r="M243" s="246"/>
      <c r="N243" s="247"/>
      <c r="O243" s="247"/>
      <c r="P243" s="247"/>
      <c r="Q243" s="247"/>
      <c r="R243" s="247"/>
      <c r="S243" s="247"/>
      <c r="T243" s="24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9" t="s">
        <v>138</v>
      </c>
      <c r="AU243" s="249" t="s">
        <v>85</v>
      </c>
      <c r="AV243" s="13" t="s">
        <v>83</v>
      </c>
      <c r="AW243" s="13" t="s">
        <v>32</v>
      </c>
      <c r="AX243" s="13" t="s">
        <v>76</v>
      </c>
      <c r="AY243" s="249" t="s">
        <v>129</v>
      </c>
    </row>
    <row r="244" s="14" customFormat="1">
      <c r="A244" s="14"/>
      <c r="B244" s="250"/>
      <c r="C244" s="251"/>
      <c r="D244" s="241" t="s">
        <v>138</v>
      </c>
      <c r="E244" s="252" t="s">
        <v>1</v>
      </c>
      <c r="F244" s="253" t="s">
        <v>409</v>
      </c>
      <c r="G244" s="251"/>
      <c r="H244" s="254">
        <v>36</v>
      </c>
      <c r="I244" s="255"/>
      <c r="J244" s="251"/>
      <c r="K244" s="251"/>
      <c r="L244" s="256"/>
      <c r="M244" s="257"/>
      <c r="N244" s="258"/>
      <c r="O244" s="258"/>
      <c r="P244" s="258"/>
      <c r="Q244" s="258"/>
      <c r="R244" s="258"/>
      <c r="S244" s="258"/>
      <c r="T244" s="259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0" t="s">
        <v>138</v>
      </c>
      <c r="AU244" s="260" t="s">
        <v>85</v>
      </c>
      <c r="AV244" s="14" t="s">
        <v>85</v>
      </c>
      <c r="AW244" s="14" t="s">
        <v>32</v>
      </c>
      <c r="AX244" s="14" t="s">
        <v>76</v>
      </c>
      <c r="AY244" s="260" t="s">
        <v>129</v>
      </c>
    </row>
    <row r="245" s="15" customFormat="1">
      <c r="A245" s="15"/>
      <c r="B245" s="261"/>
      <c r="C245" s="262"/>
      <c r="D245" s="241" t="s">
        <v>138</v>
      </c>
      <c r="E245" s="263" t="s">
        <v>1</v>
      </c>
      <c r="F245" s="264" t="s">
        <v>141</v>
      </c>
      <c r="G245" s="262"/>
      <c r="H245" s="265">
        <v>36</v>
      </c>
      <c r="I245" s="266"/>
      <c r="J245" s="262"/>
      <c r="K245" s="262"/>
      <c r="L245" s="267"/>
      <c r="M245" s="268"/>
      <c r="N245" s="269"/>
      <c r="O245" s="269"/>
      <c r="P245" s="269"/>
      <c r="Q245" s="269"/>
      <c r="R245" s="269"/>
      <c r="S245" s="269"/>
      <c r="T245" s="270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71" t="s">
        <v>138</v>
      </c>
      <c r="AU245" s="271" t="s">
        <v>85</v>
      </c>
      <c r="AV245" s="15" t="s">
        <v>136</v>
      </c>
      <c r="AW245" s="15" t="s">
        <v>32</v>
      </c>
      <c r="AX245" s="15" t="s">
        <v>83</v>
      </c>
      <c r="AY245" s="271" t="s">
        <v>129</v>
      </c>
    </row>
    <row r="246" s="2" customFormat="1" ht="16.5" customHeight="1">
      <c r="A246" s="38"/>
      <c r="B246" s="39"/>
      <c r="C246" s="272" t="s">
        <v>483</v>
      </c>
      <c r="D246" s="272" t="s">
        <v>258</v>
      </c>
      <c r="E246" s="273" t="s">
        <v>259</v>
      </c>
      <c r="F246" s="274" t="s">
        <v>260</v>
      </c>
      <c r="G246" s="275" t="s">
        <v>233</v>
      </c>
      <c r="H246" s="276">
        <v>72</v>
      </c>
      <c r="I246" s="277"/>
      <c r="J246" s="278">
        <f>ROUND(I246*H246,2)</f>
        <v>0</v>
      </c>
      <c r="K246" s="274" t="s">
        <v>135</v>
      </c>
      <c r="L246" s="279"/>
      <c r="M246" s="280" t="s">
        <v>1</v>
      </c>
      <c r="N246" s="281" t="s">
        <v>41</v>
      </c>
      <c r="O246" s="91"/>
      <c r="P246" s="235">
        <f>O246*H246</f>
        <v>0</v>
      </c>
      <c r="Q246" s="235">
        <v>1</v>
      </c>
      <c r="R246" s="235">
        <f>Q246*H246</f>
        <v>72</v>
      </c>
      <c r="S246" s="235">
        <v>0</v>
      </c>
      <c r="T246" s="236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7" t="s">
        <v>171</v>
      </c>
      <c r="AT246" s="237" t="s">
        <v>258</v>
      </c>
      <c r="AU246" s="237" t="s">
        <v>85</v>
      </c>
      <c r="AY246" s="17" t="s">
        <v>129</v>
      </c>
      <c r="BE246" s="238">
        <f>IF(N246="základní",J246,0)</f>
        <v>0</v>
      </c>
      <c r="BF246" s="238">
        <f>IF(N246="snížená",J246,0)</f>
        <v>0</v>
      </c>
      <c r="BG246" s="238">
        <f>IF(N246="zákl. přenesená",J246,0)</f>
        <v>0</v>
      </c>
      <c r="BH246" s="238">
        <f>IF(N246="sníž. přenesená",J246,0)</f>
        <v>0</v>
      </c>
      <c r="BI246" s="238">
        <f>IF(N246="nulová",J246,0)</f>
        <v>0</v>
      </c>
      <c r="BJ246" s="17" t="s">
        <v>83</v>
      </c>
      <c r="BK246" s="238">
        <f>ROUND(I246*H246,2)</f>
        <v>0</v>
      </c>
      <c r="BL246" s="17" t="s">
        <v>136</v>
      </c>
      <c r="BM246" s="237" t="s">
        <v>484</v>
      </c>
    </row>
    <row r="247" s="13" customFormat="1">
      <c r="A247" s="13"/>
      <c r="B247" s="239"/>
      <c r="C247" s="240"/>
      <c r="D247" s="241" t="s">
        <v>138</v>
      </c>
      <c r="E247" s="242" t="s">
        <v>1</v>
      </c>
      <c r="F247" s="243" t="s">
        <v>485</v>
      </c>
      <c r="G247" s="240"/>
      <c r="H247" s="242" t="s">
        <v>1</v>
      </c>
      <c r="I247" s="244"/>
      <c r="J247" s="240"/>
      <c r="K247" s="240"/>
      <c r="L247" s="245"/>
      <c r="M247" s="246"/>
      <c r="N247" s="247"/>
      <c r="O247" s="247"/>
      <c r="P247" s="247"/>
      <c r="Q247" s="247"/>
      <c r="R247" s="247"/>
      <c r="S247" s="247"/>
      <c r="T247" s="24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9" t="s">
        <v>138</v>
      </c>
      <c r="AU247" s="249" t="s">
        <v>85</v>
      </c>
      <c r="AV247" s="13" t="s">
        <v>83</v>
      </c>
      <c r="AW247" s="13" t="s">
        <v>32</v>
      </c>
      <c r="AX247" s="13" t="s">
        <v>76</v>
      </c>
      <c r="AY247" s="249" t="s">
        <v>129</v>
      </c>
    </row>
    <row r="248" s="14" customFormat="1">
      <c r="A248" s="14"/>
      <c r="B248" s="250"/>
      <c r="C248" s="251"/>
      <c r="D248" s="241" t="s">
        <v>138</v>
      </c>
      <c r="E248" s="252" t="s">
        <v>1</v>
      </c>
      <c r="F248" s="253" t="s">
        <v>486</v>
      </c>
      <c r="G248" s="251"/>
      <c r="H248" s="254">
        <v>72</v>
      </c>
      <c r="I248" s="255"/>
      <c r="J248" s="251"/>
      <c r="K248" s="251"/>
      <c r="L248" s="256"/>
      <c r="M248" s="257"/>
      <c r="N248" s="258"/>
      <c r="O248" s="258"/>
      <c r="P248" s="258"/>
      <c r="Q248" s="258"/>
      <c r="R248" s="258"/>
      <c r="S248" s="258"/>
      <c r="T248" s="259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0" t="s">
        <v>138</v>
      </c>
      <c r="AU248" s="260" t="s">
        <v>85</v>
      </c>
      <c r="AV248" s="14" t="s">
        <v>85</v>
      </c>
      <c r="AW248" s="14" t="s">
        <v>32</v>
      </c>
      <c r="AX248" s="14" t="s">
        <v>76</v>
      </c>
      <c r="AY248" s="260" t="s">
        <v>129</v>
      </c>
    </row>
    <row r="249" s="15" customFormat="1">
      <c r="A249" s="15"/>
      <c r="B249" s="261"/>
      <c r="C249" s="262"/>
      <c r="D249" s="241" t="s">
        <v>138</v>
      </c>
      <c r="E249" s="263" t="s">
        <v>1</v>
      </c>
      <c r="F249" s="264" t="s">
        <v>141</v>
      </c>
      <c r="G249" s="262"/>
      <c r="H249" s="265">
        <v>72</v>
      </c>
      <c r="I249" s="266"/>
      <c r="J249" s="262"/>
      <c r="K249" s="262"/>
      <c r="L249" s="267"/>
      <c r="M249" s="268"/>
      <c r="N249" s="269"/>
      <c r="O249" s="269"/>
      <c r="P249" s="269"/>
      <c r="Q249" s="269"/>
      <c r="R249" s="269"/>
      <c r="S249" s="269"/>
      <c r="T249" s="270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1" t="s">
        <v>138</v>
      </c>
      <c r="AU249" s="271" t="s">
        <v>85</v>
      </c>
      <c r="AV249" s="15" t="s">
        <v>136</v>
      </c>
      <c r="AW249" s="15" t="s">
        <v>32</v>
      </c>
      <c r="AX249" s="15" t="s">
        <v>83</v>
      </c>
      <c r="AY249" s="271" t="s">
        <v>129</v>
      </c>
    </row>
    <row r="250" s="2" customFormat="1" ht="16.5" customHeight="1">
      <c r="A250" s="38"/>
      <c r="B250" s="39"/>
      <c r="C250" s="226" t="s">
        <v>252</v>
      </c>
      <c r="D250" s="226" t="s">
        <v>131</v>
      </c>
      <c r="E250" s="227" t="s">
        <v>253</v>
      </c>
      <c r="F250" s="228" t="s">
        <v>254</v>
      </c>
      <c r="G250" s="229" t="s">
        <v>206</v>
      </c>
      <c r="H250" s="230">
        <v>3.9239999999999999</v>
      </c>
      <c r="I250" s="231"/>
      <c r="J250" s="232">
        <f>ROUND(I250*H250,2)</f>
        <v>0</v>
      </c>
      <c r="K250" s="228" t="s">
        <v>135</v>
      </c>
      <c r="L250" s="44"/>
      <c r="M250" s="233" t="s">
        <v>1</v>
      </c>
      <c r="N250" s="234" t="s">
        <v>41</v>
      </c>
      <c r="O250" s="91"/>
      <c r="P250" s="235">
        <f>O250*H250</f>
        <v>0</v>
      </c>
      <c r="Q250" s="235">
        <v>0</v>
      </c>
      <c r="R250" s="235">
        <f>Q250*H250</f>
        <v>0</v>
      </c>
      <c r="S250" s="235">
        <v>0</v>
      </c>
      <c r="T250" s="23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7" t="s">
        <v>136</v>
      </c>
      <c r="AT250" s="237" t="s">
        <v>131</v>
      </c>
      <c r="AU250" s="237" t="s">
        <v>85</v>
      </c>
      <c r="AY250" s="17" t="s">
        <v>129</v>
      </c>
      <c r="BE250" s="238">
        <f>IF(N250="základní",J250,0)</f>
        <v>0</v>
      </c>
      <c r="BF250" s="238">
        <f>IF(N250="snížená",J250,0)</f>
        <v>0</v>
      </c>
      <c r="BG250" s="238">
        <f>IF(N250="zákl. přenesená",J250,0)</f>
        <v>0</v>
      </c>
      <c r="BH250" s="238">
        <f>IF(N250="sníž. přenesená",J250,0)</f>
        <v>0</v>
      </c>
      <c r="BI250" s="238">
        <f>IF(N250="nulová",J250,0)</f>
        <v>0</v>
      </c>
      <c r="BJ250" s="17" t="s">
        <v>83</v>
      </c>
      <c r="BK250" s="238">
        <f>ROUND(I250*H250,2)</f>
        <v>0</v>
      </c>
      <c r="BL250" s="17" t="s">
        <v>136</v>
      </c>
      <c r="BM250" s="237" t="s">
        <v>487</v>
      </c>
    </row>
    <row r="251" s="13" customFormat="1">
      <c r="A251" s="13"/>
      <c r="B251" s="239"/>
      <c r="C251" s="240"/>
      <c r="D251" s="241" t="s">
        <v>138</v>
      </c>
      <c r="E251" s="242" t="s">
        <v>1</v>
      </c>
      <c r="F251" s="243" t="s">
        <v>488</v>
      </c>
      <c r="G251" s="240"/>
      <c r="H251" s="242" t="s">
        <v>1</v>
      </c>
      <c r="I251" s="244"/>
      <c r="J251" s="240"/>
      <c r="K251" s="240"/>
      <c r="L251" s="245"/>
      <c r="M251" s="246"/>
      <c r="N251" s="247"/>
      <c r="O251" s="247"/>
      <c r="P251" s="247"/>
      <c r="Q251" s="247"/>
      <c r="R251" s="247"/>
      <c r="S251" s="247"/>
      <c r="T251" s="24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9" t="s">
        <v>138</v>
      </c>
      <c r="AU251" s="249" t="s">
        <v>85</v>
      </c>
      <c r="AV251" s="13" t="s">
        <v>83</v>
      </c>
      <c r="AW251" s="13" t="s">
        <v>32</v>
      </c>
      <c r="AX251" s="13" t="s">
        <v>76</v>
      </c>
      <c r="AY251" s="249" t="s">
        <v>129</v>
      </c>
    </row>
    <row r="252" s="14" customFormat="1">
      <c r="A252" s="14"/>
      <c r="B252" s="250"/>
      <c r="C252" s="251"/>
      <c r="D252" s="241" t="s">
        <v>138</v>
      </c>
      <c r="E252" s="252" t="s">
        <v>1</v>
      </c>
      <c r="F252" s="253" t="s">
        <v>489</v>
      </c>
      <c r="G252" s="251"/>
      <c r="H252" s="254">
        <v>3.9239999999999999</v>
      </c>
      <c r="I252" s="255"/>
      <c r="J252" s="251"/>
      <c r="K252" s="251"/>
      <c r="L252" s="256"/>
      <c r="M252" s="257"/>
      <c r="N252" s="258"/>
      <c r="O252" s="258"/>
      <c r="P252" s="258"/>
      <c r="Q252" s="258"/>
      <c r="R252" s="258"/>
      <c r="S252" s="258"/>
      <c r="T252" s="259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0" t="s">
        <v>138</v>
      </c>
      <c r="AU252" s="260" t="s">
        <v>85</v>
      </c>
      <c r="AV252" s="14" t="s">
        <v>85</v>
      </c>
      <c r="AW252" s="14" t="s">
        <v>32</v>
      </c>
      <c r="AX252" s="14" t="s">
        <v>76</v>
      </c>
      <c r="AY252" s="260" t="s">
        <v>129</v>
      </c>
    </row>
    <row r="253" s="15" customFormat="1">
      <c r="A253" s="15"/>
      <c r="B253" s="261"/>
      <c r="C253" s="262"/>
      <c r="D253" s="241" t="s">
        <v>138</v>
      </c>
      <c r="E253" s="263" t="s">
        <v>1</v>
      </c>
      <c r="F253" s="264" t="s">
        <v>141</v>
      </c>
      <c r="G253" s="262"/>
      <c r="H253" s="265">
        <v>3.9239999999999999</v>
      </c>
      <c r="I253" s="266"/>
      <c r="J253" s="262"/>
      <c r="K253" s="262"/>
      <c r="L253" s="267"/>
      <c r="M253" s="268"/>
      <c r="N253" s="269"/>
      <c r="O253" s="269"/>
      <c r="P253" s="269"/>
      <c r="Q253" s="269"/>
      <c r="R253" s="269"/>
      <c r="S253" s="269"/>
      <c r="T253" s="270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71" t="s">
        <v>138</v>
      </c>
      <c r="AU253" s="271" t="s">
        <v>85</v>
      </c>
      <c r="AV253" s="15" t="s">
        <v>136</v>
      </c>
      <c r="AW253" s="15" t="s">
        <v>32</v>
      </c>
      <c r="AX253" s="15" t="s">
        <v>83</v>
      </c>
      <c r="AY253" s="271" t="s">
        <v>129</v>
      </c>
    </row>
    <row r="254" s="2" customFormat="1" ht="16.5" customHeight="1">
      <c r="A254" s="38"/>
      <c r="B254" s="39"/>
      <c r="C254" s="272" t="s">
        <v>257</v>
      </c>
      <c r="D254" s="272" t="s">
        <v>258</v>
      </c>
      <c r="E254" s="273" t="s">
        <v>259</v>
      </c>
      <c r="F254" s="274" t="s">
        <v>260</v>
      </c>
      <c r="G254" s="275" t="s">
        <v>233</v>
      </c>
      <c r="H254" s="276">
        <v>7.8479999999999999</v>
      </c>
      <c r="I254" s="277"/>
      <c r="J254" s="278">
        <f>ROUND(I254*H254,2)</f>
        <v>0</v>
      </c>
      <c r="K254" s="274" t="s">
        <v>135</v>
      </c>
      <c r="L254" s="279"/>
      <c r="M254" s="280" t="s">
        <v>1</v>
      </c>
      <c r="N254" s="281" t="s">
        <v>41</v>
      </c>
      <c r="O254" s="91"/>
      <c r="P254" s="235">
        <f>O254*H254</f>
        <v>0</v>
      </c>
      <c r="Q254" s="235">
        <v>1</v>
      </c>
      <c r="R254" s="235">
        <f>Q254*H254</f>
        <v>7.8479999999999999</v>
      </c>
      <c r="S254" s="235">
        <v>0</v>
      </c>
      <c r="T254" s="23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7" t="s">
        <v>171</v>
      </c>
      <c r="AT254" s="237" t="s">
        <v>258</v>
      </c>
      <c r="AU254" s="237" t="s">
        <v>85</v>
      </c>
      <c r="AY254" s="17" t="s">
        <v>129</v>
      </c>
      <c r="BE254" s="238">
        <f>IF(N254="základní",J254,0)</f>
        <v>0</v>
      </c>
      <c r="BF254" s="238">
        <f>IF(N254="snížená",J254,0)</f>
        <v>0</v>
      </c>
      <c r="BG254" s="238">
        <f>IF(N254="zákl. přenesená",J254,0)</f>
        <v>0</v>
      </c>
      <c r="BH254" s="238">
        <f>IF(N254="sníž. přenesená",J254,0)</f>
        <v>0</v>
      </c>
      <c r="BI254" s="238">
        <f>IF(N254="nulová",J254,0)</f>
        <v>0</v>
      </c>
      <c r="BJ254" s="17" t="s">
        <v>83</v>
      </c>
      <c r="BK254" s="238">
        <f>ROUND(I254*H254,2)</f>
        <v>0</v>
      </c>
      <c r="BL254" s="17" t="s">
        <v>136</v>
      </c>
      <c r="BM254" s="237" t="s">
        <v>490</v>
      </c>
    </row>
    <row r="255" s="13" customFormat="1">
      <c r="A255" s="13"/>
      <c r="B255" s="239"/>
      <c r="C255" s="240"/>
      <c r="D255" s="241" t="s">
        <v>138</v>
      </c>
      <c r="E255" s="242" t="s">
        <v>1</v>
      </c>
      <c r="F255" s="243" t="s">
        <v>488</v>
      </c>
      <c r="G255" s="240"/>
      <c r="H255" s="242" t="s">
        <v>1</v>
      </c>
      <c r="I255" s="244"/>
      <c r="J255" s="240"/>
      <c r="K255" s="240"/>
      <c r="L255" s="245"/>
      <c r="M255" s="246"/>
      <c r="N255" s="247"/>
      <c r="O255" s="247"/>
      <c r="P255" s="247"/>
      <c r="Q255" s="247"/>
      <c r="R255" s="247"/>
      <c r="S255" s="247"/>
      <c r="T255" s="24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9" t="s">
        <v>138</v>
      </c>
      <c r="AU255" s="249" t="s">
        <v>85</v>
      </c>
      <c r="AV255" s="13" t="s">
        <v>83</v>
      </c>
      <c r="AW255" s="13" t="s">
        <v>32</v>
      </c>
      <c r="AX255" s="13" t="s">
        <v>76</v>
      </c>
      <c r="AY255" s="249" t="s">
        <v>129</v>
      </c>
    </row>
    <row r="256" s="14" customFormat="1">
      <c r="A256" s="14"/>
      <c r="B256" s="250"/>
      <c r="C256" s="251"/>
      <c r="D256" s="241" t="s">
        <v>138</v>
      </c>
      <c r="E256" s="252" t="s">
        <v>1</v>
      </c>
      <c r="F256" s="253" t="s">
        <v>491</v>
      </c>
      <c r="G256" s="251"/>
      <c r="H256" s="254">
        <v>7.8479999999999999</v>
      </c>
      <c r="I256" s="255"/>
      <c r="J256" s="251"/>
      <c r="K256" s="251"/>
      <c r="L256" s="256"/>
      <c r="M256" s="257"/>
      <c r="N256" s="258"/>
      <c r="O256" s="258"/>
      <c r="P256" s="258"/>
      <c r="Q256" s="258"/>
      <c r="R256" s="258"/>
      <c r="S256" s="258"/>
      <c r="T256" s="259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0" t="s">
        <v>138</v>
      </c>
      <c r="AU256" s="260" t="s">
        <v>85</v>
      </c>
      <c r="AV256" s="14" t="s">
        <v>85</v>
      </c>
      <c r="AW256" s="14" t="s">
        <v>32</v>
      </c>
      <c r="AX256" s="14" t="s">
        <v>76</v>
      </c>
      <c r="AY256" s="260" t="s">
        <v>129</v>
      </c>
    </row>
    <row r="257" s="15" customFormat="1">
      <c r="A257" s="15"/>
      <c r="B257" s="261"/>
      <c r="C257" s="262"/>
      <c r="D257" s="241" t="s">
        <v>138</v>
      </c>
      <c r="E257" s="263" t="s">
        <v>1</v>
      </c>
      <c r="F257" s="264" t="s">
        <v>141</v>
      </c>
      <c r="G257" s="262"/>
      <c r="H257" s="265">
        <v>7.8479999999999999</v>
      </c>
      <c r="I257" s="266"/>
      <c r="J257" s="262"/>
      <c r="K257" s="262"/>
      <c r="L257" s="267"/>
      <c r="M257" s="268"/>
      <c r="N257" s="269"/>
      <c r="O257" s="269"/>
      <c r="P257" s="269"/>
      <c r="Q257" s="269"/>
      <c r="R257" s="269"/>
      <c r="S257" s="269"/>
      <c r="T257" s="270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71" t="s">
        <v>138</v>
      </c>
      <c r="AU257" s="271" t="s">
        <v>85</v>
      </c>
      <c r="AV257" s="15" t="s">
        <v>136</v>
      </c>
      <c r="AW257" s="15" t="s">
        <v>32</v>
      </c>
      <c r="AX257" s="15" t="s">
        <v>83</v>
      </c>
      <c r="AY257" s="271" t="s">
        <v>129</v>
      </c>
    </row>
    <row r="258" s="2" customFormat="1" ht="16.5" customHeight="1">
      <c r="A258" s="38"/>
      <c r="B258" s="39"/>
      <c r="C258" s="226" t="s">
        <v>263</v>
      </c>
      <c r="D258" s="226" t="s">
        <v>131</v>
      </c>
      <c r="E258" s="227" t="s">
        <v>492</v>
      </c>
      <c r="F258" s="228" t="s">
        <v>493</v>
      </c>
      <c r="G258" s="229" t="s">
        <v>134</v>
      </c>
      <c r="H258" s="230">
        <v>397</v>
      </c>
      <c r="I258" s="231"/>
      <c r="J258" s="232">
        <f>ROUND(I258*H258,2)</f>
        <v>0</v>
      </c>
      <c r="K258" s="228" t="s">
        <v>135</v>
      </c>
      <c r="L258" s="44"/>
      <c r="M258" s="233" t="s">
        <v>1</v>
      </c>
      <c r="N258" s="234" t="s">
        <v>41</v>
      </c>
      <c r="O258" s="91"/>
      <c r="P258" s="235">
        <f>O258*H258</f>
        <v>0</v>
      </c>
      <c r="Q258" s="235">
        <v>0</v>
      </c>
      <c r="R258" s="235">
        <f>Q258*H258</f>
        <v>0</v>
      </c>
      <c r="S258" s="235">
        <v>0</v>
      </c>
      <c r="T258" s="236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7" t="s">
        <v>136</v>
      </c>
      <c r="AT258" s="237" t="s">
        <v>131</v>
      </c>
      <c r="AU258" s="237" t="s">
        <v>85</v>
      </c>
      <c r="AY258" s="17" t="s">
        <v>129</v>
      </c>
      <c r="BE258" s="238">
        <f>IF(N258="základní",J258,0)</f>
        <v>0</v>
      </c>
      <c r="BF258" s="238">
        <f>IF(N258="snížená",J258,0)</f>
        <v>0</v>
      </c>
      <c r="BG258" s="238">
        <f>IF(N258="zákl. přenesená",J258,0)</f>
        <v>0</v>
      </c>
      <c r="BH258" s="238">
        <f>IF(N258="sníž. přenesená",J258,0)</f>
        <v>0</v>
      </c>
      <c r="BI258" s="238">
        <f>IF(N258="nulová",J258,0)</f>
        <v>0</v>
      </c>
      <c r="BJ258" s="17" t="s">
        <v>83</v>
      </c>
      <c r="BK258" s="238">
        <f>ROUND(I258*H258,2)</f>
        <v>0</v>
      </c>
      <c r="BL258" s="17" t="s">
        <v>136</v>
      </c>
      <c r="BM258" s="237" t="s">
        <v>494</v>
      </c>
    </row>
    <row r="259" s="13" customFormat="1">
      <c r="A259" s="13"/>
      <c r="B259" s="239"/>
      <c r="C259" s="240"/>
      <c r="D259" s="241" t="s">
        <v>138</v>
      </c>
      <c r="E259" s="242" t="s">
        <v>1</v>
      </c>
      <c r="F259" s="243" t="s">
        <v>495</v>
      </c>
      <c r="G259" s="240"/>
      <c r="H259" s="242" t="s">
        <v>1</v>
      </c>
      <c r="I259" s="244"/>
      <c r="J259" s="240"/>
      <c r="K259" s="240"/>
      <c r="L259" s="245"/>
      <c r="M259" s="246"/>
      <c r="N259" s="247"/>
      <c r="O259" s="247"/>
      <c r="P259" s="247"/>
      <c r="Q259" s="247"/>
      <c r="R259" s="247"/>
      <c r="S259" s="247"/>
      <c r="T259" s="24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9" t="s">
        <v>138</v>
      </c>
      <c r="AU259" s="249" t="s">
        <v>85</v>
      </c>
      <c r="AV259" s="13" t="s">
        <v>83</v>
      </c>
      <c r="AW259" s="13" t="s">
        <v>32</v>
      </c>
      <c r="AX259" s="13" t="s">
        <v>76</v>
      </c>
      <c r="AY259" s="249" t="s">
        <v>129</v>
      </c>
    </row>
    <row r="260" s="14" customFormat="1">
      <c r="A260" s="14"/>
      <c r="B260" s="250"/>
      <c r="C260" s="251"/>
      <c r="D260" s="241" t="s">
        <v>138</v>
      </c>
      <c r="E260" s="252" t="s">
        <v>1</v>
      </c>
      <c r="F260" s="253" t="s">
        <v>496</v>
      </c>
      <c r="G260" s="251"/>
      <c r="H260" s="254">
        <v>397</v>
      </c>
      <c r="I260" s="255"/>
      <c r="J260" s="251"/>
      <c r="K260" s="251"/>
      <c r="L260" s="256"/>
      <c r="M260" s="257"/>
      <c r="N260" s="258"/>
      <c r="O260" s="258"/>
      <c r="P260" s="258"/>
      <c r="Q260" s="258"/>
      <c r="R260" s="258"/>
      <c r="S260" s="258"/>
      <c r="T260" s="259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0" t="s">
        <v>138</v>
      </c>
      <c r="AU260" s="260" t="s">
        <v>85</v>
      </c>
      <c r="AV260" s="14" t="s">
        <v>85</v>
      </c>
      <c r="AW260" s="14" t="s">
        <v>32</v>
      </c>
      <c r="AX260" s="14" t="s">
        <v>76</v>
      </c>
      <c r="AY260" s="260" t="s">
        <v>129</v>
      </c>
    </row>
    <row r="261" s="15" customFormat="1">
      <c r="A261" s="15"/>
      <c r="B261" s="261"/>
      <c r="C261" s="262"/>
      <c r="D261" s="241" t="s">
        <v>138</v>
      </c>
      <c r="E261" s="263" t="s">
        <v>1</v>
      </c>
      <c r="F261" s="264" t="s">
        <v>141</v>
      </c>
      <c r="G261" s="262"/>
      <c r="H261" s="265">
        <v>397</v>
      </c>
      <c r="I261" s="266"/>
      <c r="J261" s="262"/>
      <c r="K261" s="262"/>
      <c r="L261" s="267"/>
      <c r="M261" s="268"/>
      <c r="N261" s="269"/>
      <c r="O261" s="269"/>
      <c r="P261" s="269"/>
      <c r="Q261" s="269"/>
      <c r="R261" s="269"/>
      <c r="S261" s="269"/>
      <c r="T261" s="270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71" t="s">
        <v>138</v>
      </c>
      <c r="AU261" s="271" t="s">
        <v>85</v>
      </c>
      <c r="AV261" s="15" t="s">
        <v>136</v>
      </c>
      <c r="AW261" s="15" t="s">
        <v>32</v>
      </c>
      <c r="AX261" s="15" t="s">
        <v>83</v>
      </c>
      <c r="AY261" s="271" t="s">
        <v>129</v>
      </c>
    </row>
    <row r="262" s="2" customFormat="1" ht="16.5" customHeight="1">
      <c r="A262" s="38"/>
      <c r="B262" s="39"/>
      <c r="C262" s="272" t="s">
        <v>270</v>
      </c>
      <c r="D262" s="272" t="s">
        <v>258</v>
      </c>
      <c r="E262" s="273" t="s">
        <v>497</v>
      </c>
      <c r="F262" s="274" t="s">
        <v>498</v>
      </c>
      <c r="G262" s="275" t="s">
        <v>233</v>
      </c>
      <c r="H262" s="276">
        <v>45.630000000000003</v>
      </c>
      <c r="I262" s="277"/>
      <c r="J262" s="278">
        <f>ROUND(I262*H262,2)</f>
        <v>0</v>
      </c>
      <c r="K262" s="274" t="s">
        <v>135</v>
      </c>
      <c r="L262" s="279"/>
      <c r="M262" s="280" t="s">
        <v>1</v>
      </c>
      <c r="N262" s="281" t="s">
        <v>41</v>
      </c>
      <c r="O262" s="91"/>
      <c r="P262" s="235">
        <f>O262*H262</f>
        <v>0</v>
      </c>
      <c r="Q262" s="235">
        <v>1</v>
      </c>
      <c r="R262" s="235">
        <f>Q262*H262</f>
        <v>45.630000000000003</v>
      </c>
      <c r="S262" s="235">
        <v>0</v>
      </c>
      <c r="T262" s="236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7" t="s">
        <v>171</v>
      </c>
      <c r="AT262" s="237" t="s">
        <v>258</v>
      </c>
      <c r="AU262" s="237" t="s">
        <v>85</v>
      </c>
      <c r="AY262" s="17" t="s">
        <v>129</v>
      </c>
      <c r="BE262" s="238">
        <f>IF(N262="základní",J262,0)</f>
        <v>0</v>
      </c>
      <c r="BF262" s="238">
        <f>IF(N262="snížená",J262,0)</f>
        <v>0</v>
      </c>
      <c r="BG262" s="238">
        <f>IF(N262="zákl. přenesená",J262,0)</f>
        <v>0</v>
      </c>
      <c r="BH262" s="238">
        <f>IF(N262="sníž. přenesená",J262,0)</f>
        <v>0</v>
      </c>
      <c r="BI262" s="238">
        <f>IF(N262="nulová",J262,0)</f>
        <v>0</v>
      </c>
      <c r="BJ262" s="17" t="s">
        <v>83</v>
      </c>
      <c r="BK262" s="238">
        <f>ROUND(I262*H262,2)</f>
        <v>0</v>
      </c>
      <c r="BL262" s="17" t="s">
        <v>136</v>
      </c>
      <c r="BM262" s="237" t="s">
        <v>499</v>
      </c>
    </row>
    <row r="263" s="13" customFormat="1">
      <c r="A263" s="13"/>
      <c r="B263" s="239"/>
      <c r="C263" s="240"/>
      <c r="D263" s="241" t="s">
        <v>138</v>
      </c>
      <c r="E263" s="242" t="s">
        <v>1</v>
      </c>
      <c r="F263" s="243" t="s">
        <v>500</v>
      </c>
      <c r="G263" s="240"/>
      <c r="H263" s="242" t="s">
        <v>1</v>
      </c>
      <c r="I263" s="244"/>
      <c r="J263" s="240"/>
      <c r="K263" s="240"/>
      <c r="L263" s="245"/>
      <c r="M263" s="246"/>
      <c r="N263" s="247"/>
      <c r="O263" s="247"/>
      <c r="P263" s="247"/>
      <c r="Q263" s="247"/>
      <c r="R263" s="247"/>
      <c r="S263" s="247"/>
      <c r="T263" s="248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9" t="s">
        <v>138</v>
      </c>
      <c r="AU263" s="249" t="s">
        <v>85</v>
      </c>
      <c r="AV263" s="13" t="s">
        <v>83</v>
      </c>
      <c r="AW263" s="13" t="s">
        <v>32</v>
      </c>
      <c r="AX263" s="13" t="s">
        <v>76</v>
      </c>
      <c r="AY263" s="249" t="s">
        <v>129</v>
      </c>
    </row>
    <row r="264" s="14" customFormat="1">
      <c r="A264" s="14"/>
      <c r="B264" s="250"/>
      <c r="C264" s="251"/>
      <c r="D264" s="241" t="s">
        <v>138</v>
      </c>
      <c r="E264" s="252" t="s">
        <v>1</v>
      </c>
      <c r="F264" s="253" t="s">
        <v>501</v>
      </c>
      <c r="G264" s="251"/>
      <c r="H264" s="254">
        <v>45.630000000000003</v>
      </c>
      <c r="I264" s="255"/>
      <c r="J264" s="251"/>
      <c r="K264" s="251"/>
      <c r="L264" s="256"/>
      <c r="M264" s="257"/>
      <c r="N264" s="258"/>
      <c r="O264" s="258"/>
      <c r="P264" s="258"/>
      <c r="Q264" s="258"/>
      <c r="R264" s="258"/>
      <c r="S264" s="258"/>
      <c r="T264" s="259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0" t="s">
        <v>138</v>
      </c>
      <c r="AU264" s="260" t="s">
        <v>85</v>
      </c>
      <c r="AV264" s="14" t="s">
        <v>85</v>
      </c>
      <c r="AW264" s="14" t="s">
        <v>32</v>
      </c>
      <c r="AX264" s="14" t="s">
        <v>76</v>
      </c>
      <c r="AY264" s="260" t="s">
        <v>129</v>
      </c>
    </row>
    <row r="265" s="15" customFormat="1">
      <c r="A265" s="15"/>
      <c r="B265" s="261"/>
      <c r="C265" s="262"/>
      <c r="D265" s="241" t="s">
        <v>138</v>
      </c>
      <c r="E265" s="263" t="s">
        <v>1</v>
      </c>
      <c r="F265" s="264" t="s">
        <v>141</v>
      </c>
      <c r="G265" s="262"/>
      <c r="H265" s="265">
        <v>45.630000000000003</v>
      </c>
      <c r="I265" s="266"/>
      <c r="J265" s="262"/>
      <c r="K265" s="262"/>
      <c r="L265" s="267"/>
      <c r="M265" s="268"/>
      <c r="N265" s="269"/>
      <c r="O265" s="269"/>
      <c r="P265" s="269"/>
      <c r="Q265" s="269"/>
      <c r="R265" s="269"/>
      <c r="S265" s="269"/>
      <c r="T265" s="270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71" t="s">
        <v>138</v>
      </c>
      <c r="AU265" s="271" t="s">
        <v>85</v>
      </c>
      <c r="AV265" s="15" t="s">
        <v>136</v>
      </c>
      <c r="AW265" s="15" t="s">
        <v>32</v>
      </c>
      <c r="AX265" s="15" t="s">
        <v>83</v>
      </c>
      <c r="AY265" s="271" t="s">
        <v>129</v>
      </c>
    </row>
    <row r="266" s="2" customFormat="1" ht="16.5" customHeight="1">
      <c r="A266" s="38"/>
      <c r="B266" s="39"/>
      <c r="C266" s="226" t="s">
        <v>276</v>
      </c>
      <c r="D266" s="226" t="s">
        <v>131</v>
      </c>
      <c r="E266" s="227" t="s">
        <v>502</v>
      </c>
      <c r="F266" s="228" t="s">
        <v>503</v>
      </c>
      <c r="G266" s="229" t="s">
        <v>134</v>
      </c>
      <c r="H266" s="230">
        <v>397</v>
      </c>
      <c r="I266" s="231"/>
      <c r="J266" s="232">
        <f>ROUND(I266*H266,2)</f>
        <v>0</v>
      </c>
      <c r="K266" s="228" t="s">
        <v>135</v>
      </c>
      <c r="L266" s="44"/>
      <c r="M266" s="233" t="s">
        <v>1</v>
      </c>
      <c r="N266" s="234" t="s">
        <v>41</v>
      </c>
      <c r="O266" s="91"/>
      <c r="P266" s="235">
        <f>O266*H266</f>
        <v>0</v>
      </c>
      <c r="Q266" s="235">
        <v>0</v>
      </c>
      <c r="R266" s="235">
        <f>Q266*H266</f>
        <v>0</v>
      </c>
      <c r="S266" s="235">
        <v>0</v>
      </c>
      <c r="T266" s="236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7" t="s">
        <v>136</v>
      </c>
      <c r="AT266" s="237" t="s">
        <v>131</v>
      </c>
      <c r="AU266" s="237" t="s">
        <v>85</v>
      </c>
      <c r="AY266" s="17" t="s">
        <v>129</v>
      </c>
      <c r="BE266" s="238">
        <f>IF(N266="základní",J266,0)</f>
        <v>0</v>
      </c>
      <c r="BF266" s="238">
        <f>IF(N266="snížená",J266,0)</f>
        <v>0</v>
      </c>
      <c r="BG266" s="238">
        <f>IF(N266="zákl. přenesená",J266,0)</f>
        <v>0</v>
      </c>
      <c r="BH266" s="238">
        <f>IF(N266="sníž. přenesená",J266,0)</f>
        <v>0</v>
      </c>
      <c r="BI266" s="238">
        <f>IF(N266="nulová",J266,0)</f>
        <v>0</v>
      </c>
      <c r="BJ266" s="17" t="s">
        <v>83</v>
      </c>
      <c r="BK266" s="238">
        <f>ROUND(I266*H266,2)</f>
        <v>0</v>
      </c>
      <c r="BL266" s="17" t="s">
        <v>136</v>
      </c>
      <c r="BM266" s="237" t="s">
        <v>504</v>
      </c>
    </row>
    <row r="267" s="13" customFormat="1">
      <c r="A267" s="13"/>
      <c r="B267" s="239"/>
      <c r="C267" s="240"/>
      <c r="D267" s="241" t="s">
        <v>138</v>
      </c>
      <c r="E267" s="242" t="s">
        <v>1</v>
      </c>
      <c r="F267" s="243" t="s">
        <v>495</v>
      </c>
      <c r="G267" s="240"/>
      <c r="H267" s="242" t="s">
        <v>1</v>
      </c>
      <c r="I267" s="244"/>
      <c r="J267" s="240"/>
      <c r="K267" s="240"/>
      <c r="L267" s="245"/>
      <c r="M267" s="246"/>
      <c r="N267" s="247"/>
      <c r="O267" s="247"/>
      <c r="P267" s="247"/>
      <c r="Q267" s="247"/>
      <c r="R267" s="247"/>
      <c r="S267" s="247"/>
      <c r="T267" s="24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9" t="s">
        <v>138</v>
      </c>
      <c r="AU267" s="249" t="s">
        <v>85</v>
      </c>
      <c r="AV267" s="13" t="s">
        <v>83</v>
      </c>
      <c r="AW267" s="13" t="s">
        <v>32</v>
      </c>
      <c r="AX267" s="13" t="s">
        <v>76</v>
      </c>
      <c r="AY267" s="249" t="s">
        <v>129</v>
      </c>
    </row>
    <row r="268" s="14" customFormat="1">
      <c r="A268" s="14"/>
      <c r="B268" s="250"/>
      <c r="C268" s="251"/>
      <c r="D268" s="241" t="s">
        <v>138</v>
      </c>
      <c r="E268" s="252" t="s">
        <v>1</v>
      </c>
      <c r="F268" s="253" t="s">
        <v>496</v>
      </c>
      <c r="G268" s="251"/>
      <c r="H268" s="254">
        <v>397</v>
      </c>
      <c r="I268" s="255"/>
      <c r="J268" s="251"/>
      <c r="K268" s="251"/>
      <c r="L268" s="256"/>
      <c r="M268" s="257"/>
      <c r="N268" s="258"/>
      <c r="O268" s="258"/>
      <c r="P268" s="258"/>
      <c r="Q268" s="258"/>
      <c r="R268" s="258"/>
      <c r="S268" s="258"/>
      <c r="T268" s="259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0" t="s">
        <v>138</v>
      </c>
      <c r="AU268" s="260" t="s">
        <v>85</v>
      </c>
      <c r="AV268" s="14" t="s">
        <v>85</v>
      </c>
      <c r="AW268" s="14" t="s">
        <v>32</v>
      </c>
      <c r="AX268" s="14" t="s">
        <v>76</v>
      </c>
      <c r="AY268" s="260" t="s">
        <v>129</v>
      </c>
    </row>
    <row r="269" s="15" customFormat="1">
      <c r="A269" s="15"/>
      <c r="B269" s="261"/>
      <c r="C269" s="262"/>
      <c r="D269" s="241" t="s">
        <v>138</v>
      </c>
      <c r="E269" s="263" t="s">
        <v>1</v>
      </c>
      <c r="F269" s="264" t="s">
        <v>141</v>
      </c>
      <c r="G269" s="262"/>
      <c r="H269" s="265">
        <v>397</v>
      </c>
      <c r="I269" s="266"/>
      <c r="J269" s="262"/>
      <c r="K269" s="262"/>
      <c r="L269" s="267"/>
      <c r="M269" s="268"/>
      <c r="N269" s="269"/>
      <c r="O269" s="269"/>
      <c r="P269" s="269"/>
      <c r="Q269" s="269"/>
      <c r="R269" s="269"/>
      <c r="S269" s="269"/>
      <c r="T269" s="270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71" t="s">
        <v>138</v>
      </c>
      <c r="AU269" s="271" t="s">
        <v>85</v>
      </c>
      <c r="AV269" s="15" t="s">
        <v>136</v>
      </c>
      <c r="AW269" s="15" t="s">
        <v>32</v>
      </c>
      <c r="AX269" s="15" t="s">
        <v>83</v>
      </c>
      <c r="AY269" s="271" t="s">
        <v>129</v>
      </c>
    </row>
    <row r="270" s="2" customFormat="1" ht="16.5" customHeight="1">
      <c r="A270" s="38"/>
      <c r="B270" s="39"/>
      <c r="C270" s="272" t="s">
        <v>281</v>
      </c>
      <c r="D270" s="272" t="s">
        <v>258</v>
      </c>
      <c r="E270" s="273" t="s">
        <v>505</v>
      </c>
      <c r="F270" s="274" t="s">
        <v>506</v>
      </c>
      <c r="G270" s="275" t="s">
        <v>507</v>
      </c>
      <c r="H270" s="276">
        <v>13.696999999999999</v>
      </c>
      <c r="I270" s="277"/>
      <c r="J270" s="278">
        <f>ROUND(I270*H270,2)</f>
        <v>0</v>
      </c>
      <c r="K270" s="274" t="s">
        <v>135</v>
      </c>
      <c r="L270" s="279"/>
      <c r="M270" s="280" t="s">
        <v>1</v>
      </c>
      <c r="N270" s="281" t="s">
        <v>41</v>
      </c>
      <c r="O270" s="91"/>
      <c r="P270" s="235">
        <f>O270*H270</f>
        <v>0</v>
      </c>
      <c r="Q270" s="235">
        <v>0.001</v>
      </c>
      <c r="R270" s="235">
        <f>Q270*H270</f>
        <v>0.013696999999999999</v>
      </c>
      <c r="S270" s="235">
        <v>0</v>
      </c>
      <c r="T270" s="236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7" t="s">
        <v>171</v>
      </c>
      <c r="AT270" s="237" t="s">
        <v>258</v>
      </c>
      <c r="AU270" s="237" t="s">
        <v>85</v>
      </c>
      <c r="AY270" s="17" t="s">
        <v>129</v>
      </c>
      <c r="BE270" s="238">
        <f>IF(N270="základní",J270,0)</f>
        <v>0</v>
      </c>
      <c r="BF270" s="238">
        <f>IF(N270="snížená",J270,0)</f>
        <v>0</v>
      </c>
      <c r="BG270" s="238">
        <f>IF(N270="zákl. přenesená",J270,0)</f>
        <v>0</v>
      </c>
      <c r="BH270" s="238">
        <f>IF(N270="sníž. přenesená",J270,0)</f>
        <v>0</v>
      </c>
      <c r="BI270" s="238">
        <f>IF(N270="nulová",J270,0)</f>
        <v>0</v>
      </c>
      <c r="BJ270" s="17" t="s">
        <v>83</v>
      </c>
      <c r="BK270" s="238">
        <f>ROUND(I270*H270,2)</f>
        <v>0</v>
      </c>
      <c r="BL270" s="17" t="s">
        <v>136</v>
      </c>
      <c r="BM270" s="237" t="s">
        <v>508</v>
      </c>
    </row>
    <row r="271" s="13" customFormat="1">
      <c r="A271" s="13"/>
      <c r="B271" s="239"/>
      <c r="C271" s="240"/>
      <c r="D271" s="241" t="s">
        <v>138</v>
      </c>
      <c r="E271" s="242" t="s">
        <v>1</v>
      </c>
      <c r="F271" s="243" t="s">
        <v>509</v>
      </c>
      <c r="G271" s="240"/>
      <c r="H271" s="242" t="s">
        <v>1</v>
      </c>
      <c r="I271" s="244"/>
      <c r="J271" s="240"/>
      <c r="K271" s="240"/>
      <c r="L271" s="245"/>
      <c r="M271" s="246"/>
      <c r="N271" s="247"/>
      <c r="O271" s="247"/>
      <c r="P271" s="247"/>
      <c r="Q271" s="247"/>
      <c r="R271" s="247"/>
      <c r="S271" s="247"/>
      <c r="T271" s="248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9" t="s">
        <v>138</v>
      </c>
      <c r="AU271" s="249" t="s">
        <v>85</v>
      </c>
      <c r="AV271" s="13" t="s">
        <v>83</v>
      </c>
      <c r="AW271" s="13" t="s">
        <v>32</v>
      </c>
      <c r="AX271" s="13" t="s">
        <v>76</v>
      </c>
      <c r="AY271" s="249" t="s">
        <v>129</v>
      </c>
    </row>
    <row r="272" s="14" customFormat="1">
      <c r="A272" s="14"/>
      <c r="B272" s="250"/>
      <c r="C272" s="251"/>
      <c r="D272" s="241" t="s">
        <v>138</v>
      </c>
      <c r="E272" s="252" t="s">
        <v>1</v>
      </c>
      <c r="F272" s="253" t="s">
        <v>510</v>
      </c>
      <c r="G272" s="251"/>
      <c r="H272" s="254">
        <v>13.696999999999999</v>
      </c>
      <c r="I272" s="255"/>
      <c r="J272" s="251"/>
      <c r="K272" s="251"/>
      <c r="L272" s="256"/>
      <c r="M272" s="257"/>
      <c r="N272" s="258"/>
      <c r="O272" s="258"/>
      <c r="P272" s="258"/>
      <c r="Q272" s="258"/>
      <c r="R272" s="258"/>
      <c r="S272" s="258"/>
      <c r="T272" s="259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0" t="s">
        <v>138</v>
      </c>
      <c r="AU272" s="260" t="s">
        <v>85</v>
      </c>
      <c r="AV272" s="14" t="s">
        <v>85</v>
      </c>
      <c r="AW272" s="14" t="s">
        <v>32</v>
      </c>
      <c r="AX272" s="14" t="s">
        <v>76</v>
      </c>
      <c r="AY272" s="260" t="s">
        <v>129</v>
      </c>
    </row>
    <row r="273" s="15" customFormat="1">
      <c r="A273" s="15"/>
      <c r="B273" s="261"/>
      <c r="C273" s="262"/>
      <c r="D273" s="241" t="s">
        <v>138</v>
      </c>
      <c r="E273" s="263" t="s">
        <v>1</v>
      </c>
      <c r="F273" s="264" t="s">
        <v>141</v>
      </c>
      <c r="G273" s="262"/>
      <c r="H273" s="265">
        <v>13.696999999999999</v>
      </c>
      <c r="I273" s="266"/>
      <c r="J273" s="262"/>
      <c r="K273" s="262"/>
      <c r="L273" s="267"/>
      <c r="M273" s="268"/>
      <c r="N273" s="269"/>
      <c r="O273" s="269"/>
      <c r="P273" s="269"/>
      <c r="Q273" s="269"/>
      <c r="R273" s="269"/>
      <c r="S273" s="269"/>
      <c r="T273" s="270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71" t="s">
        <v>138</v>
      </c>
      <c r="AU273" s="271" t="s">
        <v>85</v>
      </c>
      <c r="AV273" s="15" t="s">
        <v>136</v>
      </c>
      <c r="AW273" s="15" t="s">
        <v>32</v>
      </c>
      <c r="AX273" s="15" t="s">
        <v>83</v>
      </c>
      <c r="AY273" s="271" t="s">
        <v>129</v>
      </c>
    </row>
    <row r="274" s="2" customFormat="1" ht="16.5" customHeight="1">
      <c r="A274" s="38"/>
      <c r="B274" s="39"/>
      <c r="C274" s="226" t="s">
        <v>288</v>
      </c>
      <c r="D274" s="226" t="s">
        <v>131</v>
      </c>
      <c r="E274" s="227" t="s">
        <v>511</v>
      </c>
      <c r="F274" s="228" t="s">
        <v>512</v>
      </c>
      <c r="G274" s="229" t="s">
        <v>134</v>
      </c>
      <c r="H274" s="230">
        <v>397</v>
      </c>
      <c r="I274" s="231"/>
      <c r="J274" s="232">
        <f>ROUND(I274*H274,2)</f>
        <v>0</v>
      </c>
      <c r="K274" s="228" t="s">
        <v>135</v>
      </c>
      <c r="L274" s="44"/>
      <c r="M274" s="233" t="s">
        <v>1</v>
      </c>
      <c r="N274" s="234" t="s">
        <v>41</v>
      </c>
      <c r="O274" s="91"/>
      <c r="P274" s="235">
        <f>O274*H274</f>
        <v>0</v>
      </c>
      <c r="Q274" s="235">
        <v>0</v>
      </c>
      <c r="R274" s="235">
        <f>Q274*H274</f>
        <v>0</v>
      </c>
      <c r="S274" s="235">
        <v>0</v>
      </c>
      <c r="T274" s="236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7" t="s">
        <v>136</v>
      </c>
      <c r="AT274" s="237" t="s">
        <v>131</v>
      </c>
      <c r="AU274" s="237" t="s">
        <v>85</v>
      </c>
      <c r="AY274" s="17" t="s">
        <v>129</v>
      </c>
      <c r="BE274" s="238">
        <f>IF(N274="základní",J274,0)</f>
        <v>0</v>
      </c>
      <c r="BF274" s="238">
        <f>IF(N274="snížená",J274,0)</f>
        <v>0</v>
      </c>
      <c r="BG274" s="238">
        <f>IF(N274="zákl. přenesená",J274,0)</f>
        <v>0</v>
      </c>
      <c r="BH274" s="238">
        <f>IF(N274="sníž. přenesená",J274,0)</f>
        <v>0</v>
      </c>
      <c r="BI274" s="238">
        <f>IF(N274="nulová",J274,0)</f>
        <v>0</v>
      </c>
      <c r="BJ274" s="17" t="s">
        <v>83</v>
      </c>
      <c r="BK274" s="238">
        <f>ROUND(I274*H274,2)</f>
        <v>0</v>
      </c>
      <c r="BL274" s="17" t="s">
        <v>136</v>
      </c>
      <c r="BM274" s="237" t="s">
        <v>513</v>
      </c>
    </row>
    <row r="275" s="13" customFormat="1">
      <c r="A275" s="13"/>
      <c r="B275" s="239"/>
      <c r="C275" s="240"/>
      <c r="D275" s="241" t="s">
        <v>138</v>
      </c>
      <c r="E275" s="242" t="s">
        <v>1</v>
      </c>
      <c r="F275" s="243" t="s">
        <v>514</v>
      </c>
      <c r="G275" s="240"/>
      <c r="H275" s="242" t="s">
        <v>1</v>
      </c>
      <c r="I275" s="244"/>
      <c r="J275" s="240"/>
      <c r="K275" s="240"/>
      <c r="L275" s="245"/>
      <c r="M275" s="246"/>
      <c r="N275" s="247"/>
      <c r="O275" s="247"/>
      <c r="P275" s="247"/>
      <c r="Q275" s="247"/>
      <c r="R275" s="247"/>
      <c r="S275" s="247"/>
      <c r="T275" s="24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9" t="s">
        <v>138</v>
      </c>
      <c r="AU275" s="249" t="s">
        <v>85</v>
      </c>
      <c r="AV275" s="13" t="s">
        <v>83</v>
      </c>
      <c r="AW275" s="13" t="s">
        <v>32</v>
      </c>
      <c r="AX275" s="13" t="s">
        <v>76</v>
      </c>
      <c r="AY275" s="249" t="s">
        <v>129</v>
      </c>
    </row>
    <row r="276" s="14" customFormat="1">
      <c r="A276" s="14"/>
      <c r="B276" s="250"/>
      <c r="C276" s="251"/>
      <c r="D276" s="241" t="s">
        <v>138</v>
      </c>
      <c r="E276" s="252" t="s">
        <v>1</v>
      </c>
      <c r="F276" s="253" t="s">
        <v>496</v>
      </c>
      <c r="G276" s="251"/>
      <c r="H276" s="254">
        <v>397</v>
      </c>
      <c r="I276" s="255"/>
      <c r="J276" s="251"/>
      <c r="K276" s="251"/>
      <c r="L276" s="256"/>
      <c r="M276" s="257"/>
      <c r="N276" s="258"/>
      <c r="O276" s="258"/>
      <c r="P276" s="258"/>
      <c r="Q276" s="258"/>
      <c r="R276" s="258"/>
      <c r="S276" s="258"/>
      <c r="T276" s="259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0" t="s">
        <v>138</v>
      </c>
      <c r="AU276" s="260" t="s">
        <v>85</v>
      </c>
      <c r="AV276" s="14" t="s">
        <v>85</v>
      </c>
      <c r="AW276" s="14" t="s">
        <v>32</v>
      </c>
      <c r="AX276" s="14" t="s">
        <v>76</v>
      </c>
      <c r="AY276" s="260" t="s">
        <v>129</v>
      </c>
    </row>
    <row r="277" s="15" customFormat="1">
      <c r="A277" s="15"/>
      <c r="B277" s="261"/>
      <c r="C277" s="262"/>
      <c r="D277" s="241" t="s">
        <v>138</v>
      </c>
      <c r="E277" s="263" t="s">
        <v>1</v>
      </c>
      <c r="F277" s="264" t="s">
        <v>141</v>
      </c>
      <c r="G277" s="262"/>
      <c r="H277" s="265">
        <v>397</v>
      </c>
      <c r="I277" s="266"/>
      <c r="J277" s="262"/>
      <c r="K277" s="262"/>
      <c r="L277" s="267"/>
      <c r="M277" s="268"/>
      <c r="N277" s="269"/>
      <c r="O277" s="269"/>
      <c r="P277" s="269"/>
      <c r="Q277" s="269"/>
      <c r="R277" s="269"/>
      <c r="S277" s="269"/>
      <c r="T277" s="270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71" t="s">
        <v>138</v>
      </c>
      <c r="AU277" s="271" t="s">
        <v>85</v>
      </c>
      <c r="AV277" s="15" t="s">
        <v>136</v>
      </c>
      <c r="AW277" s="15" t="s">
        <v>32</v>
      </c>
      <c r="AX277" s="15" t="s">
        <v>83</v>
      </c>
      <c r="AY277" s="271" t="s">
        <v>129</v>
      </c>
    </row>
    <row r="278" s="2" customFormat="1" ht="16.5" customHeight="1">
      <c r="A278" s="38"/>
      <c r="B278" s="39"/>
      <c r="C278" s="226" t="s">
        <v>294</v>
      </c>
      <c r="D278" s="226" t="s">
        <v>131</v>
      </c>
      <c r="E278" s="227" t="s">
        <v>515</v>
      </c>
      <c r="F278" s="228" t="s">
        <v>516</v>
      </c>
      <c r="G278" s="229" t="s">
        <v>134</v>
      </c>
      <c r="H278" s="230">
        <v>2590</v>
      </c>
      <c r="I278" s="231"/>
      <c r="J278" s="232">
        <f>ROUND(I278*H278,2)</f>
        <v>0</v>
      </c>
      <c r="K278" s="228" t="s">
        <v>135</v>
      </c>
      <c r="L278" s="44"/>
      <c r="M278" s="233" t="s">
        <v>1</v>
      </c>
      <c r="N278" s="234" t="s">
        <v>41</v>
      </c>
      <c r="O278" s="91"/>
      <c r="P278" s="235">
        <f>O278*H278</f>
        <v>0</v>
      </c>
      <c r="Q278" s="235">
        <v>0</v>
      </c>
      <c r="R278" s="235">
        <f>Q278*H278</f>
        <v>0</v>
      </c>
      <c r="S278" s="235">
        <v>0</v>
      </c>
      <c r="T278" s="236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7" t="s">
        <v>136</v>
      </c>
      <c r="AT278" s="237" t="s">
        <v>131</v>
      </c>
      <c r="AU278" s="237" t="s">
        <v>85</v>
      </c>
      <c r="AY278" s="17" t="s">
        <v>129</v>
      </c>
      <c r="BE278" s="238">
        <f>IF(N278="základní",J278,0)</f>
        <v>0</v>
      </c>
      <c r="BF278" s="238">
        <f>IF(N278="snížená",J278,0)</f>
        <v>0</v>
      </c>
      <c r="BG278" s="238">
        <f>IF(N278="zákl. přenesená",J278,0)</f>
        <v>0</v>
      </c>
      <c r="BH278" s="238">
        <f>IF(N278="sníž. přenesená",J278,0)</f>
        <v>0</v>
      </c>
      <c r="BI278" s="238">
        <f>IF(N278="nulová",J278,0)</f>
        <v>0</v>
      </c>
      <c r="BJ278" s="17" t="s">
        <v>83</v>
      </c>
      <c r="BK278" s="238">
        <f>ROUND(I278*H278,2)</f>
        <v>0</v>
      </c>
      <c r="BL278" s="17" t="s">
        <v>136</v>
      </c>
      <c r="BM278" s="237" t="s">
        <v>517</v>
      </c>
    </row>
    <row r="279" s="13" customFormat="1">
      <c r="A279" s="13"/>
      <c r="B279" s="239"/>
      <c r="C279" s="240"/>
      <c r="D279" s="241" t="s">
        <v>138</v>
      </c>
      <c r="E279" s="242" t="s">
        <v>1</v>
      </c>
      <c r="F279" s="243" t="s">
        <v>518</v>
      </c>
      <c r="G279" s="240"/>
      <c r="H279" s="242" t="s">
        <v>1</v>
      </c>
      <c r="I279" s="244"/>
      <c r="J279" s="240"/>
      <c r="K279" s="240"/>
      <c r="L279" s="245"/>
      <c r="M279" s="246"/>
      <c r="N279" s="247"/>
      <c r="O279" s="247"/>
      <c r="P279" s="247"/>
      <c r="Q279" s="247"/>
      <c r="R279" s="247"/>
      <c r="S279" s="247"/>
      <c r="T279" s="248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9" t="s">
        <v>138</v>
      </c>
      <c r="AU279" s="249" t="s">
        <v>85</v>
      </c>
      <c r="AV279" s="13" t="s">
        <v>83</v>
      </c>
      <c r="AW279" s="13" t="s">
        <v>32</v>
      </c>
      <c r="AX279" s="13" t="s">
        <v>76</v>
      </c>
      <c r="AY279" s="249" t="s">
        <v>129</v>
      </c>
    </row>
    <row r="280" s="14" customFormat="1">
      <c r="A280" s="14"/>
      <c r="B280" s="250"/>
      <c r="C280" s="251"/>
      <c r="D280" s="241" t="s">
        <v>138</v>
      </c>
      <c r="E280" s="252" t="s">
        <v>1</v>
      </c>
      <c r="F280" s="253" t="s">
        <v>519</v>
      </c>
      <c r="G280" s="251"/>
      <c r="H280" s="254">
        <v>2590</v>
      </c>
      <c r="I280" s="255"/>
      <c r="J280" s="251"/>
      <c r="K280" s="251"/>
      <c r="L280" s="256"/>
      <c r="M280" s="257"/>
      <c r="N280" s="258"/>
      <c r="O280" s="258"/>
      <c r="P280" s="258"/>
      <c r="Q280" s="258"/>
      <c r="R280" s="258"/>
      <c r="S280" s="258"/>
      <c r="T280" s="259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0" t="s">
        <v>138</v>
      </c>
      <c r="AU280" s="260" t="s">
        <v>85</v>
      </c>
      <c r="AV280" s="14" t="s">
        <v>85</v>
      </c>
      <c r="AW280" s="14" t="s">
        <v>32</v>
      </c>
      <c r="AX280" s="14" t="s">
        <v>76</v>
      </c>
      <c r="AY280" s="260" t="s">
        <v>129</v>
      </c>
    </row>
    <row r="281" s="15" customFormat="1">
      <c r="A281" s="15"/>
      <c r="B281" s="261"/>
      <c r="C281" s="262"/>
      <c r="D281" s="241" t="s">
        <v>138</v>
      </c>
      <c r="E281" s="263" t="s">
        <v>1</v>
      </c>
      <c r="F281" s="264" t="s">
        <v>141</v>
      </c>
      <c r="G281" s="262"/>
      <c r="H281" s="265">
        <v>2590</v>
      </c>
      <c r="I281" s="266"/>
      <c r="J281" s="262"/>
      <c r="K281" s="262"/>
      <c r="L281" s="267"/>
      <c r="M281" s="268"/>
      <c r="N281" s="269"/>
      <c r="O281" s="269"/>
      <c r="P281" s="269"/>
      <c r="Q281" s="269"/>
      <c r="R281" s="269"/>
      <c r="S281" s="269"/>
      <c r="T281" s="270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71" t="s">
        <v>138</v>
      </c>
      <c r="AU281" s="271" t="s">
        <v>85</v>
      </c>
      <c r="AV281" s="15" t="s">
        <v>136</v>
      </c>
      <c r="AW281" s="15" t="s">
        <v>32</v>
      </c>
      <c r="AX281" s="15" t="s">
        <v>83</v>
      </c>
      <c r="AY281" s="271" t="s">
        <v>129</v>
      </c>
    </row>
    <row r="282" s="12" customFormat="1" ht="22.8" customHeight="1">
      <c r="A282" s="12"/>
      <c r="B282" s="210"/>
      <c r="C282" s="211"/>
      <c r="D282" s="212" t="s">
        <v>75</v>
      </c>
      <c r="E282" s="224" t="s">
        <v>136</v>
      </c>
      <c r="F282" s="224" t="s">
        <v>520</v>
      </c>
      <c r="G282" s="211"/>
      <c r="H282" s="211"/>
      <c r="I282" s="214"/>
      <c r="J282" s="225">
        <f>BK282</f>
        <v>0</v>
      </c>
      <c r="K282" s="211"/>
      <c r="L282" s="216"/>
      <c r="M282" s="217"/>
      <c r="N282" s="218"/>
      <c r="O282" s="218"/>
      <c r="P282" s="219">
        <f>SUM(P283:P290)</f>
        <v>0</v>
      </c>
      <c r="Q282" s="218"/>
      <c r="R282" s="219">
        <f>SUM(R283:R290)</f>
        <v>0.52991999999999995</v>
      </c>
      <c r="S282" s="218"/>
      <c r="T282" s="220">
        <f>SUM(T283:T290)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21" t="s">
        <v>83</v>
      </c>
      <c r="AT282" s="222" t="s">
        <v>75</v>
      </c>
      <c r="AU282" s="222" t="s">
        <v>83</v>
      </c>
      <c r="AY282" s="221" t="s">
        <v>129</v>
      </c>
      <c r="BK282" s="223">
        <f>SUM(BK283:BK290)</f>
        <v>0</v>
      </c>
    </row>
    <row r="283" s="2" customFormat="1" ht="21.75" customHeight="1">
      <c r="A283" s="38"/>
      <c r="B283" s="39"/>
      <c r="C283" s="226" t="s">
        <v>298</v>
      </c>
      <c r="D283" s="226" t="s">
        <v>131</v>
      </c>
      <c r="E283" s="227" t="s">
        <v>521</v>
      </c>
      <c r="F283" s="228" t="s">
        <v>522</v>
      </c>
      <c r="G283" s="229" t="s">
        <v>134</v>
      </c>
      <c r="H283" s="230">
        <v>3.2000000000000002</v>
      </c>
      <c r="I283" s="231"/>
      <c r="J283" s="232">
        <f>ROUND(I283*H283,2)</f>
        <v>0</v>
      </c>
      <c r="K283" s="228" t="s">
        <v>135</v>
      </c>
      <c r="L283" s="44"/>
      <c r="M283" s="233" t="s">
        <v>1</v>
      </c>
      <c r="N283" s="234" t="s">
        <v>41</v>
      </c>
      <c r="O283" s="91"/>
      <c r="P283" s="235">
        <f>O283*H283</f>
        <v>0</v>
      </c>
      <c r="Q283" s="235">
        <v>0</v>
      </c>
      <c r="R283" s="235">
        <f>Q283*H283</f>
        <v>0</v>
      </c>
      <c r="S283" s="235">
        <v>0</v>
      </c>
      <c r="T283" s="236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37" t="s">
        <v>136</v>
      </c>
      <c r="AT283" s="237" t="s">
        <v>131</v>
      </c>
      <c r="AU283" s="237" t="s">
        <v>85</v>
      </c>
      <c r="AY283" s="17" t="s">
        <v>129</v>
      </c>
      <c r="BE283" s="238">
        <f>IF(N283="základní",J283,0)</f>
        <v>0</v>
      </c>
      <c r="BF283" s="238">
        <f>IF(N283="snížená",J283,0)</f>
        <v>0</v>
      </c>
      <c r="BG283" s="238">
        <f>IF(N283="zákl. přenesená",J283,0)</f>
        <v>0</v>
      </c>
      <c r="BH283" s="238">
        <f>IF(N283="sníž. přenesená",J283,0)</f>
        <v>0</v>
      </c>
      <c r="BI283" s="238">
        <f>IF(N283="nulová",J283,0)</f>
        <v>0</v>
      </c>
      <c r="BJ283" s="17" t="s">
        <v>83</v>
      </c>
      <c r="BK283" s="238">
        <f>ROUND(I283*H283,2)</f>
        <v>0</v>
      </c>
      <c r="BL283" s="17" t="s">
        <v>136</v>
      </c>
      <c r="BM283" s="237" t="s">
        <v>523</v>
      </c>
    </row>
    <row r="284" s="13" customFormat="1">
      <c r="A284" s="13"/>
      <c r="B284" s="239"/>
      <c r="C284" s="240"/>
      <c r="D284" s="241" t="s">
        <v>138</v>
      </c>
      <c r="E284" s="242" t="s">
        <v>1</v>
      </c>
      <c r="F284" s="243" t="s">
        <v>524</v>
      </c>
      <c r="G284" s="240"/>
      <c r="H284" s="242" t="s">
        <v>1</v>
      </c>
      <c r="I284" s="244"/>
      <c r="J284" s="240"/>
      <c r="K284" s="240"/>
      <c r="L284" s="245"/>
      <c r="M284" s="246"/>
      <c r="N284" s="247"/>
      <c r="O284" s="247"/>
      <c r="P284" s="247"/>
      <c r="Q284" s="247"/>
      <c r="R284" s="247"/>
      <c r="S284" s="247"/>
      <c r="T284" s="24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9" t="s">
        <v>138</v>
      </c>
      <c r="AU284" s="249" t="s">
        <v>85</v>
      </c>
      <c r="AV284" s="13" t="s">
        <v>83</v>
      </c>
      <c r="AW284" s="13" t="s">
        <v>32</v>
      </c>
      <c r="AX284" s="13" t="s">
        <v>76</v>
      </c>
      <c r="AY284" s="249" t="s">
        <v>129</v>
      </c>
    </row>
    <row r="285" s="14" customFormat="1">
      <c r="A285" s="14"/>
      <c r="B285" s="250"/>
      <c r="C285" s="251"/>
      <c r="D285" s="241" t="s">
        <v>138</v>
      </c>
      <c r="E285" s="252" t="s">
        <v>1</v>
      </c>
      <c r="F285" s="253" t="s">
        <v>525</v>
      </c>
      <c r="G285" s="251"/>
      <c r="H285" s="254">
        <v>3.2000000000000002</v>
      </c>
      <c r="I285" s="255"/>
      <c r="J285" s="251"/>
      <c r="K285" s="251"/>
      <c r="L285" s="256"/>
      <c r="M285" s="257"/>
      <c r="N285" s="258"/>
      <c r="O285" s="258"/>
      <c r="P285" s="258"/>
      <c r="Q285" s="258"/>
      <c r="R285" s="258"/>
      <c r="S285" s="258"/>
      <c r="T285" s="259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0" t="s">
        <v>138</v>
      </c>
      <c r="AU285" s="260" t="s">
        <v>85</v>
      </c>
      <c r="AV285" s="14" t="s">
        <v>85</v>
      </c>
      <c r="AW285" s="14" t="s">
        <v>32</v>
      </c>
      <c r="AX285" s="14" t="s">
        <v>76</v>
      </c>
      <c r="AY285" s="260" t="s">
        <v>129</v>
      </c>
    </row>
    <row r="286" s="15" customFormat="1">
      <c r="A286" s="15"/>
      <c r="B286" s="261"/>
      <c r="C286" s="262"/>
      <c r="D286" s="241" t="s">
        <v>138</v>
      </c>
      <c r="E286" s="263" t="s">
        <v>1</v>
      </c>
      <c r="F286" s="264" t="s">
        <v>141</v>
      </c>
      <c r="G286" s="262"/>
      <c r="H286" s="265">
        <v>3.2000000000000002</v>
      </c>
      <c r="I286" s="266"/>
      <c r="J286" s="262"/>
      <c r="K286" s="262"/>
      <c r="L286" s="267"/>
      <c r="M286" s="268"/>
      <c r="N286" s="269"/>
      <c r="O286" s="269"/>
      <c r="P286" s="269"/>
      <c r="Q286" s="269"/>
      <c r="R286" s="269"/>
      <c r="S286" s="269"/>
      <c r="T286" s="270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71" t="s">
        <v>138</v>
      </c>
      <c r="AU286" s="271" t="s">
        <v>85</v>
      </c>
      <c r="AV286" s="15" t="s">
        <v>136</v>
      </c>
      <c r="AW286" s="15" t="s">
        <v>32</v>
      </c>
      <c r="AX286" s="15" t="s">
        <v>83</v>
      </c>
      <c r="AY286" s="271" t="s">
        <v>129</v>
      </c>
    </row>
    <row r="287" s="2" customFormat="1" ht="16.5" customHeight="1">
      <c r="A287" s="38"/>
      <c r="B287" s="39"/>
      <c r="C287" s="226" t="s">
        <v>304</v>
      </c>
      <c r="D287" s="226" t="s">
        <v>131</v>
      </c>
      <c r="E287" s="227" t="s">
        <v>526</v>
      </c>
      <c r="F287" s="228" t="s">
        <v>527</v>
      </c>
      <c r="G287" s="229" t="s">
        <v>266</v>
      </c>
      <c r="H287" s="230">
        <v>6</v>
      </c>
      <c r="I287" s="231"/>
      <c r="J287" s="232">
        <f>ROUND(I287*H287,2)</f>
        <v>0</v>
      </c>
      <c r="K287" s="228" t="s">
        <v>135</v>
      </c>
      <c r="L287" s="44"/>
      <c r="M287" s="233" t="s">
        <v>1</v>
      </c>
      <c r="N287" s="234" t="s">
        <v>41</v>
      </c>
      <c r="O287" s="91"/>
      <c r="P287" s="235">
        <f>O287*H287</f>
        <v>0</v>
      </c>
      <c r="Q287" s="235">
        <v>0.088319999999999996</v>
      </c>
      <c r="R287" s="235">
        <f>Q287*H287</f>
        <v>0.52991999999999995</v>
      </c>
      <c r="S287" s="235">
        <v>0</v>
      </c>
      <c r="T287" s="236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7" t="s">
        <v>136</v>
      </c>
      <c r="AT287" s="237" t="s">
        <v>131</v>
      </c>
      <c r="AU287" s="237" t="s">
        <v>85</v>
      </c>
      <c r="AY287" s="17" t="s">
        <v>129</v>
      </c>
      <c r="BE287" s="238">
        <f>IF(N287="základní",J287,0)</f>
        <v>0</v>
      </c>
      <c r="BF287" s="238">
        <f>IF(N287="snížená",J287,0)</f>
        <v>0</v>
      </c>
      <c r="BG287" s="238">
        <f>IF(N287="zákl. přenesená",J287,0)</f>
        <v>0</v>
      </c>
      <c r="BH287" s="238">
        <f>IF(N287="sníž. přenesená",J287,0)</f>
        <v>0</v>
      </c>
      <c r="BI287" s="238">
        <f>IF(N287="nulová",J287,0)</f>
        <v>0</v>
      </c>
      <c r="BJ287" s="17" t="s">
        <v>83</v>
      </c>
      <c r="BK287" s="238">
        <f>ROUND(I287*H287,2)</f>
        <v>0</v>
      </c>
      <c r="BL287" s="17" t="s">
        <v>136</v>
      </c>
      <c r="BM287" s="237" t="s">
        <v>528</v>
      </c>
    </row>
    <row r="288" s="13" customFormat="1">
      <c r="A288" s="13"/>
      <c r="B288" s="239"/>
      <c r="C288" s="240"/>
      <c r="D288" s="241" t="s">
        <v>138</v>
      </c>
      <c r="E288" s="242" t="s">
        <v>1</v>
      </c>
      <c r="F288" s="243" t="s">
        <v>529</v>
      </c>
      <c r="G288" s="240"/>
      <c r="H288" s="242" t="s">
        <v>1</v>
      </c>
      <c r="I288" s="244"/>
      <c r="J288" s="240"/>
      <c r="K288" s="240"/>
      <c r="L288" s="245"/>
      <c r="M288" s="246"/>
      <c r="N288" s="247"/>
      <c r="O288" s="247"/>
      <c r="P288" s="247"/>
      <c r="Q288" s="247"/>
      <c r="R288" s="247"/>
      <c r="S288" s="247"/>
      <c r="T288" s="248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9" t="s">
        <v>138</v>
      </c>
      <c r="AU288" s="249" t="s">
        <v>85</v>
      </c>
      <c r="AV288" s="13" t="s">
        <v>83</v>
      </c>
      <c r="AW288" s="13" t="s">
        <v>32</v>
      </c>
      <c r="AX288" s="13" t="s">
        <v>76</v>
      </c>
      <c r="AY288" s="249" t="s">
        <v>129</v>
      </c>
    </row>
    <row r="289" s="14" customFormat="1">
      <c r="A289" s="14"/>
      <c r="B289" s="250"/>
      <c r="C289" s="251"/>
      <c r="D289" s="241" t="s">
        <v>138</v>
      </c>
      <c r="E289" s="252" t="s">
        <v>1</v>
      </c>
      <c r="F289" s="253" t="s">
        <v>160</v>
      </c>
      <c r="G289" s="251"/>
      <c r="H289" s="254">
        <v>6</v>
      </c>
      <c r="I289" s="255"/>
      <c r="J289" s="251"/>
      <c r="K289" s="251"/>
      <c r="L289" s="256"/>
      <c r="M289" s="257"/>
      <c r="N289" s="258"/>
      <c r="O289" s="258"/>
      <c r="P289" s="258"/>
      <c r="Q289" s="258"/>
      <c r="R289" s="258"/>
      <c r="S289" s="258"/>
      <c r="T289" s="259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0" t="s">
        <v>138</v>
      </c>
      <c r="AU289" s="260" t="s">
        <v>85</v>
      </c>
      <c r="AV289" s="14" t="s">
        <v>85</v>
      </c>
      <c r="AW289" s="14" t="s">
        <v>32</v>
      </c>
      <c r="AX289" s="14" t="s">
        <v>76</v>
      </c>
      <c r="AY289" s="260" t="s">
        <v>129</v>
      </c>
    </row>
    <row r="290" s="15" customFormat="1">
      <c r="A290" s="15"/>
      <c r="B290" s="261"/>
      <c r="C290" s="262"/>
      <c r="D290" s="241" t="s">
        <v>138</v>
      </c>
      <c r="E290" s="263" t="s">
        <v>1</v>
      </c>
      <c r="F290" s="264" t="s">
        <v>141</v>
      </c>
      <c r="G290" s="262"/>
      <c r="H290" s="265">
        <v>6</v>
      </c>
      <c r="I290" s="266"/>
      <c r="J290" s="262"/>
      <c r="K290" s="262"/>
      <c r="L290" s="267"/>
      <c r="M290" s="268"/>
      <c r="N290" s="269"/>
      <c r="O290" s="269"/>
      <c r="P290" s="269"/>
      <c r="Q290" s="269"/>
      <c r="R290" s="269"/>
      <c r="S290" s="269"/>
      <c r="T290" s="270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1" t="s">
        <v>138</v>
      </c>
      <c r="AU290" s="271" t="s">
        <v>85</v>
      </c>
      <c r="AV290" s="15" t="s">
        <v>136</v>
      </c>
      <c r="AW290" s="15" t="s">
        <v>32</v>
      </c>
      <c r="AX290" s="15" t="s">
        <v>83</v>
      </c>
      <c r="AY290" s="271" t="s">
        <v>129</v>
      </c>
    </row>
    <row r="291" s="12" customFormat="1" ht="22.8" customHeight="1">
      <c r="A291" s="12"/>
      <c r="B291" s="210"/>
      <c r="C291" s="211"/>
      <c r="D291" s="212" t="s">
        <v>75</v>
      </c>
      <c r="E291" s="224" t="s">
        <v>156</v>
      </c>
      <c r="F291" s="224" t="s">
        <v>530</v>
      </c>
      <c r="G291" s="211"/>
      <c r="H291" s="211"/>
      <c r="I291" s="214"/>
      <c r="J291" s="225">
        <f>BK291</f>
        <v>0</v>
      </c>
      <c r="K291" s="211"/>
      <c r="L291" s="216"/>
      <c r="M291" s="217"/>
      <c r="N291" s="218"/>
      <c r="O291" s="218"/>
      <c r="P291" s="219">
        <f>SUM(P292:P393)</f>
        <v>0</v>
      </c>
      <c r="Q291" s="218"/>
      <c r="R291" s="219">
        <f>SUM(R292:R393)</f>
        <v>2.7798835999999993</v>
      </c>
      <c r="S291" s="218"/>
      <c r="T291" s="220">
        <f>SUM(T292:T393)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21" t="s">
        <v>83</v>
      </c>
      <c r="AT291" s="222" t="s">
        <v>75</v>
      </c>
      <c r="AU291" s="222" t="s">
        <v>83</v>
      </c>
      <c r="AY291" s="221" t="s">
        <v>129</v>
      </c>
      <c r="BK291" s="223">
        <f>SUM(BK292:BK393)</f>
        <v>0</v>
      </c>
    </row>
    <row r="292" s="2" customFormat="1" ht="16.5" customHeight="1">
      <c r="A292" s="38"/>
      <c r="B292" s="39"/>
      <c r="C292" s="226" t="s">
        <v>308</v>
      </c>
      <c r="D292" s="226" t="s">
        <v>131</v>
      </c>
      <c r="E292" s="227" t="s">
        <v>531</v>
      </c>
      <c r="F292" s="228" t="s">
        <v>532</v>
      </c>
      <c r="G292" s="229" t="s">
        <v>134</v>
      </c>
      <c r="H292" s="230">
        <v>3.2000000000000002</v>
      </c>
      <c r="I292" s="231"/>
      <c r="J292" s="232">
        <f>ROUND(I292*H292,2)</f>
        <v>0</v>
      </c>
      <c r="K292" s="228" t="s">
        <v>135</v>
      </c>
      <c r="L292" s="44"/>
      <c r="M292" s="233" t="s">
        <v>1</v>
      </c>
      <c r="N292" s="234" t="s">
        <v>41</v>
      </c>
      <c r="O292" s="91"/>
      <c r="P292" s="235">
        <f>O292*H292</f>
        <v>0</v>
      </c>
      <c r="Q292" s="235">
        <v>0</v>
      </c>
      <c r="R292" s="235">
        <f>Q292*H292</f>
        <v>0</v>
      </c>
      <c r="S292" s="235">
        <v>0</v>
      </c>
      <c r="T292" s="236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7" t="s">
        <v>136</v>
      </c>
      <c r="AT292" s="237" t="s">
        <v>131</v>
      </c>
      <c r="AU292" s="237" t="s">
        <v>85</v>
      </c>
      <c r="AY292" s="17" t="s">
        <v>129</v>
      </c>
      <c r="BE292" s="238">
        <f>IF(N292="základní",J292,0)</f>
        <v>0</v>
      </c>
      <c r="BF292" s="238">
        <f>IF(N292="snížená",J292,0)</f>
        <v>0</v>
      </c>
      <c r="BG292" s="238">
        <f>IF(N292="zákl. přenesená",J292,0)</f>
        <v>0</v>
      </c>
      <c r="BH292" s="238">
        <f>IF(N292="sníž. přenesená",J292,0)</f>
        <v>0</v>
      </c>
      <c r="BI292" s="238">
        <f>IF(N292="nulová",J292,0)</f>
        <v>0</v>
      </c>
      <c r="BJ292" s="17" t="s">
        <v>83</v>
      </c>
      <c r="BK292" s="238">
        <f>ROUND(I292*H292,2)</f>
        <v>0</v>
      </c>
      <c r="BL292" s="17" t="s">
        <v>136</v>
      </c>
      <c r="BM292" s="237" t="s">
        <v>533</v>
      </c>
    </row>
    <row r="293" s="13" customFormat="1">
      <c r="A293" s="13"/>
      <c r="B293" s="239"/>
      <c r="C293" s="240"/>
      <c r="D293" s="241" t="s">
        <v>138</v>
      </c>
      <c r="E293" s="242" t="s">
        <v>1</v>
      </c>
      <c r="F293" s="243" t="s">
        <v>534</v>
      </c>
      <c r="G293" s="240"/>
      <c r="H293" s="242" t="s">
        <v>1</v>
      </c>
      <c r="I293" s="244"/>
      <c r="J293" s="240"/>
      <c r="K293" s="240"/>
      <c r="L293" s="245"/>
      <c r="M293" s="246"/>
      <c r="N293" s="247"/>
      <c r="O293" s="247"/>
      <c r="P293" s="247"/>
      <c r="Q293" s="247"/>
      <c r="R293" s="247"/>
      <c r="S293" s="247"/>
      <c r="T293" s="24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9" t="s">
        <v>138</v>
      </c>
      <c r="AU293" s="249" t="s">
        <v>85</v>
      </c>
      <c r="AV293" s="13" t="s">
        <v>83</v>
      </c>
      <c r="AW293" s="13" t="s">
        <v>32</v>
      </c>
      <c r="AX293" s="13" t="s">
        <v>76</v>
      </c>
      <c r="AY293" s="249" t="s">
        <v>129</v>
      </c>
    </row>
    <row r="294" s="14" customFormat="1">
      <c r="A294" s="14"/>
      <c r="B294" s="250"/>
      <c r="C294" s="251"/>
      <c r="D294" s="241" t="s">
        <v>138</v>
      </c>
      <c r="E294" s="252" t="s">
        <v>1</v>
      </c>
      <c r="F294" s="253" t="s">
        <v>525</v>
      </c>
      <c r="G294" s="251"/>
      <c r="H294" s="254">
        <v>3.2000000000000002</v>
      </c>
      <c r="I294" s="255"/>
      <c r="J294" s="251"/>
      <c r="K294" s="251"/>
      <c r="L294" s="256"/>
      <c r="M294" s="257"/>
      <c r="N294" s="258"/>
      <c r="O294" s="258"/>
      <c r="P294" s="258"/>
      <c r="Q294" s="258"/>
      <c r="R294" s="258"/>
      <c r="S294" s="258"/>
      <c r="T294" s="259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0" t="s">
        <v>138</v>
      </c>
      <c r="AU294" s="260" t="s">
        <v>85</v>
      </c>
      <c r="AV294" s="14" t="s">
        <v>85</v>
      </c>
      <c r="AW294" s="14" t="s">
        <v>32</v>
      </c>
      <c r="AX294" s="14" t="s">
        <v>76</v>
      </c>
      <c r="AY294" s="260" t="s">
        <v>129</v>
      </c>
    </row>
    <row r="295" s="15" customFormat="1">
      <c r="A295" s="15"/>
      <c r="B295" s="261"/>
      <c r="C295" s="262"/>
      <c r="D295" s="241" t="s">
        <v>138</v>
      </c>
      <c r="E295" s="263" t="s">
        <v>1</v>
      </c>
      <c r="F295" s="264" t="s">
        <v>141</v>
      </c>
      <c r="G295" s="262"/>
      <c r="H295" s="265">
        <v>3.2000000000000002</v>
      </c>
      <c r="I295" s="266"/>
      <c r="J295" s="262"/>
      <c r="K295" s="262"/>
      <c r="L295" s="267"/>
      <c r="M295" s="268"/>
      <c r="N295" s="269"/>
      <c r="O295" s="269"/>
      <c r="P295" s="269"/>
      <c r="Q295" s="269"/>
      <c r="R295" s="269"/>
      <c r="S295" s="269"/>
      <c r="T295" s="270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71" t="s">
        <v>138</v>
      </c>
      <c r="AU295" s="271" t="s">
        <v>85</v>
      </c>
      <c r="AV295" s="15" t="s">
        <v>136</v>
      </c>
      <c r="AW295" s="15" t="s">
        <v>32</v>
      </c>
      <c r="AX295" s="15" t="s">
        <v>83</v>
      </c>
      <c r="AY295" s="271" t="s">
        <v>129</v>
      </c>
    </row>
    <row r="296" s="2" customFormat="1" ht="16.5" customHeight="1">
      <c r="A296" s="38"/>
      <c r="B296" s="39"/>
      <c r="C296" s="226" t="s">
        <v>314</v>
      </c>
      <c r="D296" s="226" t="s">
        <v>131</v>
      </c>
      <c r="E296" s="227" t="s">
        <v>535</v>
      </c>
      <c r="F296" s="228" t="s">
        <v>536</v>
      </c>
      <c r="G296" s="229" t="s">
        <v>134</v>
      </c>
      <c r="H296" s="230">
        <v>15</v>
      </c>
      <c r="I296" s="231"/>
      <c r="J296" s="232">
        <f>ROUND(I296*H296,2)</f>
        <v>0</v>
      </c>
      <c r="K296" s="228" t="s">
        <v>135</v>
      </c>
      <c r="L296" s="44"/>
      <c r="M296" s="233" t="s">
        <v>1</v>
      </c>
      <c r="N296" s="234" t="s">
        <v>41</v>
      </c>
      <c r="O296" s="91"/>
      <c r="P296" s="235">
        <f>O296*H296</f>
        <v>0</v>
      </c>
      <c r="Q296" s="235">
        <v>0</v>
      </c>
      <c r="R296" s="235">
        <f>Q296*H296</f>
        <v>0</v>
      </c>
      <c r="S296" s="235">
        <v>0</v>
      </c>
      <c r="T296" s="236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7" t="s">
        <v>136</v>
      </c>
      <c r="AT296" s="237" t="s">
        <v>131</v>
      </c>
      <c r="AU296" s="237" t="s">
        <v>85</v>
      </c>
      <c r="AY296" s="17" t="s">
        <v>129</v>
      </c>
      <c r="BE296" s="238">
        <f>IF(N296="základní",J296,0)</f>
        <v>0</v>
      </c>
      <c r="BF296" s="238">
        <f>IF(N296="snížená",J296,0)</f>
        <v>0</v>
      </c>
      <c r="BG296" s="238">
        <f>IF(N296="zákl. přenesená",J296,0)</f>
        <v>0</v>
      </c>
      <c r="BH296" s="238">
        <f>IF(N296="sníž. přenesená",J296,0)</f>
        <v>0</v>
      </c>
      <c r="BI296" s="238">
        <f>IF(N296="nulová",J296,0)</f>
        <v>0</v>
      </c>
      <c r="BJ296" s="17" t="s">
        <v>83</v>
      </c>
      <c r="BK296" s="238">
        <f>ROUND(I296*H296,2)</f>
        <v>0</v>
      </c>
      <c r="BL296" s="17" t="s">
        <v>136</v>
      </c>
      <c r="BM296" s="237" t="s">
        <v>537</v>
      </c>
    </row>
    <row r="297" s="13" customFormat="1">
      <c r="A297" s="13"/>
      <c r="B297" s="239"/>
      <c r="C297" s="240"/>
      <c r="D297" s="241" t="s">
        <v>138</v>
      </c>
      <c r="E297" s="242" t="s">
        <v>1</v>
      </c>
      <c r="F297" s="243" t="s">
        <v>538</v>
      </c>
      <c r="G297" s="240"/>
      <c r="H297" s="242" t="s">
        <v>1</v>
      </c>
      <c r="I297" s="244"/>
      <c r="J297" s="240"/>
      <c r="K297" s="240"/>
      <c r="L297" s="245"/>
      <c r="M297" s="246"/>
      <c r="N297" s="247"/>
      <c r="O297" s="247"/>
      <c r="P297" s="247"/>
      <c r="Q297" s="247"/>
      <c r="R297" s="247"/>
      <c r="S297" s="247"/>
      <c r="T297" s="24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9" t="s">
        <v>138</v>
      </c>
      <c r="AU297" s="249" t="s">
        <v>85</v>
      </c>
      <c r="AV297" s="13" t="s">
        <v>83</v>
      </c>
      <c r="AW297" s="13" t="s">
        <v>32</v>
      </c>
      <c r="AX297" s="13" t="s">
        <v>76</v>
      </c>
      <c r="AY297" s="249" t="s">
        <v>129</v>
      </c>
    </row>
    <row r="298" s="14" customFormat="1">
      <c r="A298" s="14"/>
      <c r="B298" s="250"/>
      <c r="C298" s="251"/>
      <c r="D298" s="241" t="s">
        <v>138</v>
      </c>
      <c r="E298" s="252" t="s">
        <v>1</v>
      </c>
      <c r="F298" s="253" t="s">
        <v>210</v>
      </c>
      <c r="G298" s="251"/>
      <c r="H298" s="254">
        <v>15</v>
      </c>
      <c r="I298" s="255"/>
      <c r="J298" s="251"/>
      <c r="K298" s="251"/>
      <c r="L298" s="256"/>
      <c r="M298" s="257"/>
      <c r="N298" s="258"/>
      <c r="O298" s="258"/>
      <c r="P298" s="258"/>
      <c r="Q298" s="258"/>
      <c r="R298" s="258"/>
      <c r="S298" s="258"/>
      <c r="T298" s="259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0" t="s">
        <v>138</v>
      </c>
      <c r="AU298" s="260" t="s">
        <v>85</v>
      </c>
      <c r="AV298" s="14" t="s">
        <v>85</v>
      </c>
      <c r="AW298" s="14" t="s">
        <v>32</v>
      </c>
      <c r="AX298" s="14" t="s">
        <v>76</v>
      </c>
      <c r="AY298" s="260" t="s">
        <v>129</v>
      </c>
    </row>
    <row r="299" s="15" customFormat="1">
      <c r="A299" s="15"/>
      <c r="B299" s="261"/>
      <c r="C299" s="262"/>
      <c r="D299" s="241" t="s">
        <v>138</v>
      </c>
      <c r="E299" s="263" t="s">
        <v>1</v>
      </c>
      <c r="F299" s="264" t="s">
        <v>141</v>
      </c>
      <c r="G299" s="262"/>
      <c r="H299" s="265">
        <v>15</v>
      </c>
      <c r="I299" s="266"/>
      <c r="J299" s="262"/>
      <c r="K299" s="262"/>
      <c r="L299" s="267"/>
      <c r="M299" s="268"/>
      <c r="N299" s="269"/>
      <c r="O299" s="269"/>
      <c r="P299" s="269"/>
      <c r="Q299" s="269"/>
      <c r="R299" s="269"/>
      <c r="S299" s="269"/>
      <c r="T299" s="270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71" t="s">
        <v>138</v>
      </c>
      <c r="AU299" s="271" t="s">
        <v>85</v>
      </c>
      <c r="AV299" s="15" t="s">
        <v>136</v>
      </c>
      <c r="AW299" s="15" t="s">
        <v>32</v>
      </c>
      <c r="AX299" s="15" t="s">
        <v>83</v>
      </c>
      <c r="AY299" s="271" t="s">
        <v>129</v>
      </c>
    </row>
    <row r="300" s="2" customFormat="1" ht="16.5" customHeight="1">
      <c r="A300" s="38"/>
      <c r="B300" s="39"/>
      <c r="C300" s="226" t="s">
        <v>320</v>
      </c>
      <c r="D300" s="226" t="s">
        <v>131</v>
      </c>
      <c r="E300" s="227" t="s">
        <v>539</v>
      </c>
      <c r="F300" s="228" t="s">
        <v>540</v>
      </c>
      <c r="G300" s="229" t="s">
        <v>134</v>
      </c>
      <c r="H300" s="230">
        <v>2254</v>
      </c>
      <c r="I300" s="231"/>
      <c r="J300" s="232">
        <f>ROUND(I300*H300,2)</f>
        <v>0</v>
      </c>
      <c r="K300" s="228" t="s">
        <v>135</v>
      </c>
      <c r="L300" s="44"/>
      <c r="M300" s="233" t="s">
        <v>1</v>
      </c>
      <c r="N300" s="234" t="s">
        <v>41</v>
      </c>
      <c r="O300" s="91"/>
      <c r="P300" s="235">
        <f>O300*H300</f>
        <v>0</v>
      </c>
      <c r="Q300" s="235">
        <v>0</v>
      </c>
      <c r="R300" s="235">
        <f>Q300*H300</f>
        <v>0</v>
      </c>
      <c r="S300" s="235">
        <v>0</v>
      </c>
      <c r="T300" s="236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7" t="s">
        <v>136</v>
      </c>
      <c r="AT300" s="237" t="s">
        <v>131</v>
      </c>
      <c r="AU300" s="237" t="s">
        <v>85</v>
      </c>
      <c r="AY300" s="17" t="s">
        <v>129</v>
      </c>
      <c r="BE300" s="238">
        <f>IF(N300="základní",J300,0)</f>
        <v>0</v>
      </c>
      <c r="BF300" s="238">
        <f>IF(N300="snížená",J300,0)</f>
        <v>0</v>
      </c>
      <c r="BG300" s="238">
        <f>IF(N300="zákl. přenesená",J300,0)</f>
        <v>0</v>
      </c>
      <c r="BH300" s="238">
        <f>IF(N300="sníž. přenesená",J300,0)</f>
        <v>0</v>
      </c>
      <c r="BI300" s="238">
        <f>IF(N300="nulová",J300,0)</f>
        <v>0</v>
      </c>
      <c r="BJ300" s="17" t="s">
        <v>83</v>
      </c>
      <c r="BK300" s="238">
        <f>ROUND(I300*H300,2)</f>
        <v>0</v>
      </c>
      <c r="BL300" s="17" t="s">
        <v>136</v>
      </c>
      <c r="BM300" s="237" t="s">
        <v>541</v>
      </c>
    </row>
    <row r="301" s="13" customFormat="1">
      <c r="A301" s="13"/>
      <c r="B301" s="239"/>
      <c r="C301" s="240"/>
      <c r="D301" s="241" t="s">
        <v>138</v>
      </c>
      <c r="E301" s="242" t="s">
        <v>1</v>
      </c>
      <c r="F301" s="243" t="s">
        <v>542</v>
      </c>
      <c r="G301" s="240"/>
      <c r="H301" s="242" t="s">
        <v>1</v>
      </c>
      <c r="I301" s="244"/>
      <c r="J301" s="240"/>
      <c r="K301" s="240"/>
      <c r="L301" s="245"/>
      <c r="M301" s="246"/>
      <c r="N301" s="247"/>
      <c r="O301" s="247"/>
      <c r="P301" s="247"/>
      <c r="Q301" s="247"/>
      <c r="R301" s="247"/>
      <c r="S301" s="247"/>
      <c r="T301" s="24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9" t="s">
        <v>138</v>
      </c>
      <c r="AU301" s="249" t="s">
        <v>85</v>
      </c>
      <c r="AV301" s="13" t="s">
        <v>83</v>
      </c>
      <c r="AW301" s="13" t="s">
        <v>32</v>
      </c>
      <c r="AX301" s="13" t="s">
        <v>76</v>
      </c>
      <c r="AY301" s="249" t="s">
        <v>129</v>
      </c>
    </row>
    <row r="302" s="14" customFormat="1">
      <c r="A302" s="14"/>
      <c r="B302" s="250"/>
      <c r="C302" s="251"/>
      <c r="D302" s="241" t="s">
        <v>138</v>
      </c>
      <c r="E302" s="252" t="s">
        <v>1</v>
      </c>
      <c r="F302" s="253" t="s">
        <v>543</v>
      </c>
      <c r="G302" s="251"/>
      <c r="H302" s="254">
        <v>2254</v>
      </c>
      <c r="I302" s="255"/>
      <c r="J302" s="251"/>
      <c r="K302" s="251"/>
      <c r="L302" s="256"/>
      <c r="M302" s="257"/>
      <c r="N302" s="258"/>
      <c r="O302" s="258"/>
      <c r="P302" s="258"/>
      <c r="Q302" s="258"/>
      <c r="R302" s="258"/>
      <c r="S302" s="258"/>
      <c r="T302" s="259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0" t="s">
        <v>138</v>
      </c>
      <c r="AU302" s="260" t="s">
        <v>85</v>
      </c>
      <c r="AV302" s="14" t="s">
        <v>85</v>
      </c>
      <c r="AW302" s="14" t="s">
        <v>32</v>
      </c>
      <c r="AX302" s="14" t="s">
        <v>76</v>
      </c>
      <c r="AY302" s="260" t="s">
        <v>129</v>
      </c>
    </row>
    <row r="303" s="15" customFormat="1">
      <c r="A303" s="15"/>
      <c r="B303" s="261"/>
      <c r="C303" s="262"/>
      <c r="D303" s="241" t="s">
        <v>138</v>
      </c>
      <c r="E303" s="263" t="s">
        <v>1</v>
      </c>
      <c r="F303" s="264" t="s">
        <v>141</v>
      </c>
      <c r="G303" s="262"/>
      <c r="H303" s="265">
        <v>2254</v>
      </c>
      <c r="I303" s="266"/>
      <c r="J303" s="262"/>
      <c r="K303" s="262"/>
      <c r="L303" s="267"/>
      <c r="M303" s="268"/>
      <c r="N303" s="269"/>
      <c r="O303" s="269"/>
      <c r="P303" s="269"/>
      <c r="Q303" s="269"/>
      <c r="R303" s="269"/>
      <c r="S303" s="269"/>
      <c r="T303" s="270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71" t="s">
        <v>138</v>
      </c>
      <c r="AU303" s="271" t="s">
        <v>85</v>
      </c>
      <c r="AV303" s="15" t="s">
        <v>136</v>
      </c>
      <c r="AW303" s="15" t="s">
        <v>32</v>
      </c>
      <c r="AX303" s="15" t="s">
        <v>83</v>
      </c>
      <c r="AY303" s="271" t="s">
        <v>129</v>
      </c>
    </row>
    <row r="304" s="2" customFormat="1" ht="16.5" customHeight="1">
      <c r="A304" s="38"/>
      <c r="B304" s="39"/>
      <c r="C304" s="226" t="s">
        <v>324</v>
      </c>
      <c r="D304" s="226" t="s">
        <v>131</v>
      </c>
      <c r="E304" s="227" t="s">
        <v>539</v>
      </c>
      <c r="F304" s="228" t="s">
        <v>540</v>
      </c>
      <c r="G304" s="229" t="s">
        <v>134</v>
      </c>
      <c r="H304" s="230">
        <v>321</v>
      </c>
      <c r="I304" s="231"/>
      <c r="J304" s="232">
        <f>ROUND(I304*H304,2)</f>
        <v>0</v>
      </c>
      <c r="K304" s="228" t="s">
        <v>135</v>
      </c>
      <c r="L304" s="44"/>
      <c r="M304" s="233" t="s">
        <v>1</v>
      </c>
      <c r="N304" s="234" t="s">
        <v>41</v>
      </c>
      <c r="O304" s="91"/>
      <c r="P304" s="235">
        <f>O304*H304</f>
        <v>0</v>
      </c>
      <c r="Q304" s="235">
        <v>0</v>
      </c>
      <c r="R304" s="235">
        <f>Q304*H304</f>
        <v>0</v>
      </c>
      <c r="S304" s="235">
        <v>0</v>
      </c>
      <c r="T304" s="236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7" t="s">
        <v>136</v>
      </c>
      <c r="AT304" s="237" t="s">
        <v>131</v>
      </c>
      <c r="AU304" s="237" t="s">
        <v>85</v>
      </c>
      <c r="AY304" s="17" t="s">
        <v>129</v>
      </c>
      <c r="BE304" s="238">
        <f>IF(N304="základní",J304,0)</f>
        <v>0</v>
      </c>
      <c r="BF304" s="238">
        <f>IF(N304="snížená",J304,0)</f>
        <v>0</v>
      </c>
      <c r="BG304" s="238">
        <f>IF(N304="zákl. přenesená",J304,0)</f>
        <v>0</v>
      </c>
      <c r="BH304" s="238">
        <f>IF(N304="sníž. přenesená",J304,0)</f>
        <v>0</v>
      </c>
      <c r="BI304" s="238">
        <f>IF(N304="nulová",J304,0)</f>
        <v>0</v>
      </c>
      <c r="BJ304" s="17" t="s">
        <v>83</v>
      </c>
      <c r="BK304" s="238">
        <f>ROUND(I304*H304,2)</f>
        <v>0</v>
      </c>
      <c r="BL304" s="17" t="s">
        <v>136</v>
      </c>
      <c r="BM304" s="237" t="s">
        <v>544</v>
      </c>
    </row>
    <row r="305" s="13" customFormat="1">
      <c r="A305" s="13"/>
      <c r="B305" s="239"/>
      <c r="C305" s="240"/>
      <c r="D305" s="241" t="s">
        <v>138</v>
      </c>
      <c r="E305" s="242" t="s">
        <v>1</v>
      </c>
      <c r="F305" s="243" t="s">
        <v>545</v>
      </c>
      <c r="G305" s="240"/>
      <c r="H305" s="242" t="s">
        <v>1</v>
      </c>
      <c r="I305" s="244"/>
      <c r="J305" s="240"/>
      <c r="K305" s="240"/>
      <c r="L305" s="245"/>
      <c r="M305" s="246"/>
      <c r="N305" s="247"/>
      <c r="O305" s="247"/>
      <c r="P305" s="247"/>
      <c r="Q305" s="247"/>
      <c r="R305" s="247"/>
      <c r="S305" s="247"/>
      <c r="T305" s="24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9" t="s">
        <v>138</v>
      </c>
      <c r="AU305" s="249" t="s">
        <v>85</v>
      </c>
      <c r="AV305" s="13" t="s">
        <v>83</v>
      </c>
      <c r="AW305" s="13" t="s">
        <v>32</v>
      </c>
      <c r="AX305" s="13" t="s">
        <v>76</v>
      </c>
      <c r="AY305" s="249" t="s">
        <v>129</v>
      </c>
    </row>
    <row r="306" s="14" customFormat="1">
      <c r="A306" s="14"/>
      <c r="B306" s="250"/>
      <c r="C306" s="251"/>
      <c r="D306" s="241" t="s">
        <v>138</v>
      </c>
      <c r="E306" s="252" t="s">
        <v>1</v>
      </c>
      <c r="F306" s="253" t="s">
        <v>546</v>
      </c>
      <c r="G306" s="251"/>
      <c r="H306" s="254">
        <v>321</v>
      </c>
      <c r="I306" s="255"/>
      <c r="J306" s="251"/>
      <c r="K306" s="251"/>
      <c r="L306" s="256"/>
      <c r="M306" s="257"/>
      <c r="N306" s="258"/>
      <c r="O306" s="258"/>
      <c r="P306" s="258"/>
      <c r="Q306" s="258"/>
      <c r="R306" s="258"/>
      <c r="S306" s="258"/>
      <c r="T306" s="259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0" t="s">
        <v>138</v>
      </c>
      <c r="AU306" s="260" t="s">
        <v>85</v>
      </c>
      <c r="AV306" s="14" t="s">
        <v>85</v>
      </c>
      <c r="AW306" s="14" t="s">
        <v>32</v>
      </c>
      <c r="AX306" s="14" t="s">
        <v>76</v>
      </c>
      <c r="AY306" s="260" t="s">
        <v>129</v>
      </c>
    </row>
    <row r="307" s="15" customFormat="1">
      <c r="A307" s="15"/>
      <c r="B307" s="261"/>
      <c r="C307" s="262"/>
      <c r="D307" s="241" t="s">
        <v>138</v>
      </c>
      <c r="E307" s="263" t="s">
        <v>1</v>
      </c>
      <c r="F307" s="264" t="s">
        <v>141</v>
      </c>
      <c r="G307" s="262"/>
      <c r="H307" s="265">
        <v>321</v>
      </c>
      <c r="I307" s="266"/>
      <c r="J307" s="262"/>
      <c r="K307" s="262"/>
      <c r="L307" s="267"/>
      <c r="M307" s="268"/>
      <c r="N307" s="269"/>
      <c r="O307" s="269"/>
      <c r="P307" s="269"/>
      <c r="Q307" s="269"/>
      <c r="R307" s="269"/>
      <c r="S307" s="269"/>
      <c r="T307" s="270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71" t="s">
        <v>138</v>
      </c>
      <c r="AU307" s="271" t="s">
        <v>85</v>
      </c>
      <c r="AV307" s="15" t="s">
        <v>136</v>
      </c>
      <c r="AW307" s="15" t="s">
        <v>32</v>
      </c>
      <c r="AX307" s="15" t="s">
        <v>83</v>
      </c>
      <c r="AY307" s="271" t="s">
        <v>129</v>
      </c>
    </row>
    <row r="308" s="2" customFormat="1" ht="16.5" customHeight="1">
      <c r="A308" s="38"/>
      <c r="B308" s="39"/>
      <c r="C308" s="226" t="s">
        <v>170</v>
      </c>
      <c r="D308" s="226" t="s">
        <v>131</v>
      </c>
      <c r="E308" s="227" t="s">
        <v>547</v>
      </c>
      <c r="F308" s="228" t="s">
        <v>548</v>
      </c>
      <c r="G308" s="229" t="s">
        <v>134</v>
      </c>
      <c r="H308" s="230">
        <v>3505</v>
      </c>
      <c r="I308" s="231"/>
      <c r="J308" s="232">
        <f>ROUND(I308*H308,2)</f>
        <v>0</v>
      </c>
      <c r="K308" s="228" t="s">
        <v>135</v>
      </c>
      <c r="L308" s="44"/>
      <c r="M308" s="233" t="s">
        <v>1</v>
      </c>
      <c r="N308" s="234" t="s">
        <v>41</v>
      </c>
      <c r="O308" s="91"/>
      <c r="P308" s="235">
        <f>O308*H308</f>
        <v>0</v>
      </c>
      <c r="Q308" s="235">
        <v>0</v>
      </c>
      <c r="R308" s="235">
        <f>Q308*H308</f>
        <v>0</v>
      </c>
      <c r="S308" s="235">
        <v>0</v>
      </c>
      <c r="T308" s="236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7" t="s">
        <v>136</v>
      </c>
      <c r="AT308" s="237" t="s">
        <v>131</v>
      </c>
      <c r="AU308" s="237" t="s">
        <v>85</v>
      </c>
      <c r="AY308" s="17" t="s">
        <v>129</v>
      </c>
      <c r="BE308" s="238">
        <f>IF(N308="základní",J308,0)</f>
        <v>0</v>
      </c>
      <c r="BF308" s="238">
        <f>IF(N308="snížená",J308,0)</f>
        <v>0</v>
      </c>
      <c r="BG308" s="238">
        <f>IF(N308="zákl. přenesená",J308,0)</f>
        <v>0</v>
      </c>
      <c r="BH308" s="238">
        <f>IF(N308="sníž. přenesená",J308,0)</f>
        <v>0</v>
      </c>
      <c r="BI308" s="238">
        <f>IF(N308="nulová",J308,0)</f>
        <v>0</v>
      </c>
      <c r="BJ308" s="17" t="s">
        <v>83</v>
      </c>
      <c r="BK308" s="238">
        <f>ROUND(I308*H308,2)</f>
        <v>0</v>
      </c>
      <c r="BL308" s="17" t="s">
        <v>136</v>
      </c>
      <c r="BM308" s="237" t="s">
        <v>549</v>
      </c>
    </row>
    <row r="309" s="13" customFormat="1">
      <c r="A309" s="13"/>
      <c r="B309" s="239"/>
      <c r="C309" s="240"/>
      <c r="D309" s="241" t="s">
        <v>138</v>
      </c>
      <c r="E309" s="242" t="s">
        <v>1</v>
      </c>
      <c r="F309" s="243" t="s">
        <v>550</v>
      </c>
      <c r="G309" s="240"/>
      <c r="H309" s="242" t="s">
        <v>1</v>
      </c>
      <c r="I309" s="244"/>
      <c r="J309" s="240"/>
      <c r="K309" s="240"/>
      <c r="L309" s="245"/>
      <c r="M309" s="246"/>
      <c r="N309" s="247"/>
      <c r="O309" s="247"/>
      <c r="P309" s="247"/>
      <c r="Q309" s="247"/>
      <c r="R309" s="247"/>
      <c r="S309" s="247"/>
      <c r="T309" s="248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9" t="s">
        <v>138</v>
      </c>
      <c r="AU309" s="249" t="s">
        <v>85</v>
      </c>
      <c r="AV309" s="13" t="s">
        <v>83</v>
      </c>
      <c r="AW309" s="13" t="s">
        <v>32</v>
      </c>
      <c r="AX309" s="13" t="s">
        <v>76</v>
      </c>
      <c r="AY309" s="249" t="s">
        <v>129</v>
      </c>
    </row>
    <row r="310" s="13" customFormat="1">
      <c r="A310" s="13"/>
      <c r="B310" s="239"/>
      <c r="C310" s="240"/>
      <c r="D310" s="241" t="s">
        <v>138</v>
      </c>
      <c r="E310" s="242" t="s">
        <v>1</v>
      </c>
      <c r="F310" s="243" t="s">
        <v>551</v>
      </c>
      <c r="G310" s="240"/>
      <c r="H310" s="242" t="s">
        <v>1</v>
      </c>
      <c r="I310" s="244"/>
      <c r="J310" s="240"/>
      <c r="K310" s="240"/>
      <c r="L310" s="245"/>
      <c r="M310" s="246"/>
      <c r="N310" s="247"/>
      <c r="O310" s="247"/>
      <c r="P310" s="247"/>
      <c r="Q310" s="247"/>
      <c r="R310" s="247"/>
      <c r="S310" s="247"/>
      <c r="T310" s="24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9" t="s">
        <v>138</v>
      </c>
      <c r="AU310" s="249" t="s">
        <v>85</v>
      </c>
      <c r="AV310" s="13" t="s">
        <v>83</v>
      </c>
      <c r="AW310" s="13" t="s">
        <v>32</v>
      </c>
      <c r="AX310" s="13" t="s">
        <v>76</v>
      </c>
      <c r="AY310" s="249" t="s">
        <v>129</v>
      </c>
    </row>
    <row r="311" s="14" customFormat="1">
      <c r="A311" s="14"/>
      <c r="B311" s="250"/>
      <c r="C311" s="251"/>
      <c r="D311" s="241" t="s">
        <v>138</v>
      </c>
      <c r="E311" s="252" t="s">
        <v>1</v>
      </c>
      <c r="F311" s="253" t="s">
        <v>552</v>
      </c>
      <c r="G311" s="251"/>
      <c r="H311" s="254">
        <v>3505</v>
      </c>
      <c r="I311" s="255"/>
      <c r="J311" s="251"/>
      <c r="K311" s="251"/>
      <c r="L311" s="256"/>
      <c r="M311" s="257"/>
      <c r="N311" s="258"/>
      <c r="O311" s="258"/>
      <c r="P311" s="258"/>
      <c r="Q311" s="258"/>
      <c r="R311" s="258"/>
      <c r="S311" s="258"/>
      <c r="T311" s="259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0" t="s">
        <v>138</v>
      </c>
      <c r="AU311" s="260" t="s">
        <v>85</v>
      </c>
      <c r="AV311" s="14" t="s">
        <v>85</v>
      </c>
      <c r="AW311" s="14" t="s">
        <v>32</v>
      </c>
      <c r="AX311" s="14" t="s">
        <v>76</v>
      </c>
      <c r="AY311" s="260" t="s">
        <v>129</v>
      </c>
    </row>
    <row r="312" s="15" customFormat="1">
      <c r="A312" s="15"/>
      <c r="B312" s="261"/>
      <c r="C312" s="262"/>
      <c r="D312" s="241" t="s">
        <v>138</v>
      </c>
      <c r="E312" s="263" t="s">
        <v>1</v>
      </c>
      <c r="F312" s="264" t="s">
        <v>141</v>
      </c>
      <c r="G312" s="262"/>
      <c r="H312" s="265">
        <v>3505</v>
      </c>
      <c r="I312" s="266"/>
      <c r="J312" s="262"/>
      <c r="K312" s="262"/>
      <c r="L312" s="267"/>
      <c r="M312" s="268"/>
      <c r="N312" s="269"/>
      <c r="O312" s="269"/>
      <c r="P312" s="269"/>
      <c r="Q312" s="269"/>
      <c r="R312" s="269"/>
      <c r="S312" s="269"/>
      <c r="T312" s="270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71" t="s">
        <v>138</v>
      </c>
      <c r="AU312" s="271" t="s">
        <v>85</v>
      </c>
      <c r="AV312" s="15" t="s">
        <v>136</v>
      </c>
      <c r="AW312" s="15" t="s">
        <v>32</v>
      </c>
      <c r="AX312" s="15" t="s">
        <v>83</v>
      </c>
      <c r="AY312" s="271" t="s">
        <v>129</v>
      </c>
    </row>
    <row r="313" s="2" customFormat="1" ht="16.5" customHeight="1">
      <c r="A313" s="38"/>
      <c r="B313" s="39"/>
      <c r="C313" s="226" t="s">
        <v>329</v>
      </c>
      <c r="D313" s="226" t="s">
        <v>131</v>
      </c>
      <c r="E313" s="227" t="s">
        <v>553</v>
      </c>
      <c r="F313" s="228" t="s">
        <v>554</v>
      </c>
      <c r="G313" s="229" t="s">
        <v>134</v>
      </c>
      <c r="H313" s="230">
        <v>336</v>
      </c>
      <c r="I313" s="231"/>
      <c r="J313" s="232">
        <f>ROUND(I313*H313,2)</f>
        <v>0</v>
      </c>
      <c r="K313" s="228" t="s">
        <v>135</v>
      </c>
      <c r="L313" s="44"/>
      <c r="M313" s="233" t="s">
        <v>1</v>
      </c>
      <c r="N313" s="234" t="s">
        <v>41</v>
      </c>
      <c r="O313" s="91"/>
      <c r="P313" s="235">
        <f>O313*H313</f>
        <v>0</v>
      </c>
      <c r="Q313" s="235">
        <v>0</v>
      </c>
      <c r="R313" s="235">
        <f>Q313*H313</f>
        <v>0</v>
      </c>
      <c r="S313" s="235">
        <v>0</v>
      </c>
      <c r="T313" s="236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37" t="s">
        <v>136</v>
      </c>
      <c r="AT313" s="237" t="s">
        <v>131</v>
      </c>
      <c r="AU313" s="237" t="s">
        <v>85</v>
      </c>
      <c r="AY313" s="17" t="s">
        <v>129</v>
      </c>
      <c r="BE313" s="238">
        <f>IF(N313="základní",J313,0)</f>
        <v>0</v>
      </c>
      <c r="BF313" s="238">
        <f>IF(N313="snížená",J313,0)</f>
        <v>0</v>
      </c>
      <c r="BG313" s="238">
        <f>IF(N313="zákl. přenesená",J313,0)</f>
        <v>0</v>
      </c>
      <c r="BH313" s="238">
        <f>IF(N313="sníž. přenesená",J313,0)</f>
        <v>0</v>
      </c>
      <c r="BI313" s="238">
        <f>IF(N313="nulová",J313,0)</f>
        <v>0</v>
      </c>
      <c r="BJ313" s="17" t="s">
        <v>83</v>
      </c>
      <c r="BK313" s="238">
        <f>ROUND(I313*H313,2)</f>
        <v>0</v>
      </c>
      <c r="BL313" s="17" t="s">
        <v>136</v>
      </c>
      <c r="BM313" s="237" t="s">
        <v>555</v>
      </c>
    </row>
    <row r="314" s="13" customFormat="1">
      <c r="A314" s="13"/>
      <c r="B314" s="239"/>
      <c r="C314" s="240"/>
      <c r="D314" s="241" t="s">
        <v>138</v>
      </c>
      <c r="E314" s="242" t="s">
        <v>1</v>
      </c>
      <c r="F314" s="243" t="s">
        <v>556</v>
      </c>
      <c r="G314" s="240"/>
      <c r="H314" s="242" t="s">
        <v>1</v>
      </c>
      <c r="I314" s="244"/>
      <c r="J314" s="240"/>
      <c r="K314" s="240"/>
      <c r="L314" s="245"/>
      <c r="M314" s="246"/>
      <c r="N314" s="247"/>
      <c r="O314" s="247"/>
      <c r="P314" s="247"/>
      <c r="Q314" s="247"/>
      <c r="R314" s="247"/>
      <c r="S314" s="247"/>
      <c r="T314" s="248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9" t="s">
        <v>138</v>
      </c>
      <c r="AU314" s="249" t="s">
        <v>85</v>
      </c>
      <c r="AV314" s="13" t="s">
        <v>83</v>
      </c>
      <c r="AW314" s="13" t="s">
        <v>32</v>
      </c>
      <c r="AX314" s="13" t="s">
        <v>76</v>
      </c>
      <c r="AY314" s="249" t="s">
        <v>129</v>
      </c>
    </row>
    <row r="315" s="13" customFormat="1">
      <c r="A315" s="13"/>
      <c r="B315" s="239"/>
      <c r="C315" s="240"/>
      <c r="D315" s="241" t="s">
        <v>138</v>
      </c>
      <c r="E315" s="242" t="s">
        <v>1</v>
      </c>
      <c r="F315" s="243" t="s">
        <v>495</v>
      </c>
      <c r="G315" s="240"/>
      <c r="H315" s="242" t="s">
        <v>1</v>
      </c>
      <c r="I315" s="244"/>
      <c r="J315" s="240"/>
      <c r="K315" s="240"/>
      <c r="L315" s="245"/>
      <c r="M315" s="246"/>
      <c r="N315" s="247"/>
      <c r="O315" s="247"/>
      <c r="P315" s="247"/>
      <c r="Q315" s="247"/>
      <c r="R315" s="247"/>
      <c r="S315" s="247"/>
      <c r="T315" s="248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9" t="s">
        <v>138</v>
      </c>
      <c r="AU315" s="249" t="s">
        <v>85</v>
      </c>
      <c r="AV315" s="13" t="s">
        <v>83</v>
      </c>
      <c r="AW315" s="13" t="s">
        <v>32</v>
      </c>
      <c r="AX315" s="13" t="s">
        <v>76</v>
      </c>
      <c r="AY315" s="249" t="s">
        <v>129</v>
      </c>
    </row>
    <row r="316" s="14" customFormat="1">
      <c r="A316" s="14"/>
      <c r="B316" s="250"/>
      <c r="C316" s="251"/>
      <c r="D316" s="241" t="s">
        <v>138</v>
      </c>
      <c r="E316" s="252" t="s">
        <v>1</v>
      </c>
      <c r="F316" s="253" t="s">
        <v>557</v>
      </c>
      <c r="G316" s="251"/>
      <c r="H316" s="254">
        <v>336</v>
      </c>
      <c r="I316" s="255"/>
      <c r="J316" s="251"/>
      <c r="K316" s="251"/>
      <c r="L316" s="256"/>
      <c r="M316" s="257"/>
      <c r="N316" s="258"/>
      <c r="O316" s="258"/>
      <c r="P316" s="258"/>
      <c r="Q316" s="258"/>
      <c r="R316" s="258"/>
      <c r="S316" s="258"/>
      <c r="T316" s="259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0" t="s">
        <v>138</v>
      </c>
      <c r="AU316" s="260" t="s">
        <v>85</v>
      </c>
      <c r="AV316" s="14" t="s">
        <v>85</v>
      </c>
      <c r="AW316" s="14" t="s">
        <v>32</v>
      </c>
      <c r="AX316" s="14" t="s">
        <v>76</v>
      </c>
      <c r="AY316" s="260" t="s">
        <v>129</v>
      </c>
    </row>
    <row r="317" s="15" customFormat="1">
      <c r="A317" s="15"/>
      <c r="B317" s="261"/>
      <c r="C317" s="262"/>
      <c r="D317" s="241" t="s">
        <v>138</v>
      </c>
      <c r="E317" s="263" t="s">
        <v>1</v>
      </c>
      <c r="F317" s="264" t="s">
        <v>141</v>
      </c>
      <c r="G317" s="262"/>
      <c r="H317" s="265">
        <v>336</v>
      </c>
      <c r="I317" s="266"/>
      <c r="J317" s="262"/>
      <c r="K317" s="262"/>
      <c r="L317" s="267"/>
      <c r="M317" s="268"/>
      <c r="N317" s="269"/>
      <c r="O317" s="269"/>
      <c r="P317" s="269"/>
      <c r="Q317" s="269"/>
      <c r="R317" s="269"/>
      <c r="S317" s="269"/>
      <c r="T317" s="270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71" t="s">
        <v>138</v>
      </c>
      <c r="AU317" s="271" t="s">
        <v>85</v>
      </c>
      <c r="AV317" s="15" t="s">
        <v>136</v>
      </c>
      <c r="AW317" s="15" t="s">
        <v>32</v>
      </c>
      <c r="AX317" s="15" t="s">
        <v>83</v>
      </c>
      <c r="AY317" s="271" t="s">
        <v>129</v>
      </c>
    </row>
    <row r="318" s="2" customFormat="1" ht="16.5" customHeight="1">
      <c r="A318" s="38"/>
      <c r="B318" s="39"/>
      <c r="C318" s="226" t="s">
        <v>335</v>
      </c>
      <c r="D318" s="226" t="s">
        <v>131</v>
      </c>
      <c r="E318" s="227" t="s">
        <v>558</v>
      </c>
      <c r="F318" s="228" t="s">
        <v>559</v>
      </c>
      <c r="G318" s="229" t="s">
        <v>134</v>
      </c>
      <c r="H318" s="230">
        <v>12.199999999999999</v>
      </c>
      <c r="I318" s="231"/>
      <c r="J318" s="232">
        <f>ROUND(I318*H318,2)</f>
        <v>0</v>
      </c>
      <c r="K318" s="228" t="s">
        <v>135</v>
      </c>
      <c r="L318" s="44"/>
      <c r="M318" s="233" t="s">
        <v>1</v>
      </c>
      <c r="N318" s="234" t="s">
        <v>41</v>
      </c>
      <c r="O318" s="91"/>
      <c r="P318" s="235">
        <f>O318*H318</f>
        <v>0</v>
      </c>
      <c r="Q318" s="235">
        <v>0</v>
      </c>
      <c r="R318" s="235">
        <f>Q318*H318</f>
        <v>0</v>
      </c>
      <c r="S318" s="235">
        <v>0</v>
      </c>
      <c r="T318" s="236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37" t="s">
        <v>136</v>
      </c>
      <c r="AT318" s="237" t="s">
        <v>131</v>
      </c>
      <c r="AU318" s="237" t="s">
        <v>85</v>
      </c>
      <c r="AY318" s="17" t="s">
        <v>129</v>
      </c>
      <c r="BE318" s="238">
        <f>IF(N318="základní",J318,0)</f>
        <v>0</v>
      </c>
      <c r="BF318" s="238">
        <f>IF(N318="snížená",J318,0)</f>
        <v>0</v>
      </c>
      <c r="BG318" s="238">
        <f>IF(N318="zákl. přenesená",J318,0)</f>
        <v>0</v>
      </c>
      <c r="BH318" s="238">
        <f>IF(N318="sníž. přenesená",J318,0)</f>
        <v>0</v>
      </c>
      <c r="BI318" s="238">
        <f>IF(N318="nulová",J318,0)</f>
        <v>0</v>
      </c>
      <c r="BJ318" s="17" t="s">
        <v>83</v>
      </c>
      <c r="BK318" s="238">
        <f>ROUND(I318*H318,2)</f>
        <v>0</v>
      </c>
      <c r="BL318" s="17" t="s">
        <v>136</v>
      </c>
      <c r="BM318" s="237" t="s">
        <v>560</v>
      </c>
    </row>
    <row r="319" s="13" customFormat="1">
      <c r="A319" s="13"/>
      <c r="B319" s="239"/>
      <c r="C319" s="240"/>
      <c r="D319" s="241" t="s">
        <v>138</v>
      </c>
      <c r="E319" s="242" t="s">
        <v>1</v>
      </c>
      <c r="F319" s="243" t="s">
        <v>561</v>
      </c>
      <c r="G319" s="240"/>
      <c r="H319" s="242" t="s">
        <v>1</v>
      </c>
      <c r="I319" s="244"/>
      <c r="J319" s="240"/>
      <c r="K319" s="240"/>
      <c r="L319" s="245"/>
      <c r="M319" s="246"/>
      <c r="N319" s="247"/>
      <c r="O319" s="247"/>
      <c r="P319" s="247"/>
      <c r="Q319" s="247"/>
      <c r="R319" s="247"/>
      <c r="S319" s="247"/>
      <c r="T319" s="248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9" t="s">
        <v>138</v>
      </c>
      <c r="AU319" s="249" t="s">
        <v>85</v>
      </c>
      <c r="AV319" s="13" t="s">
        <v>83</v>
      </c>
      <c r="AW319" s="13" t="s">
        <v>32</v>
      </c>
      <c r="AX319" s="13" t="s">
        <v>76</v>
      </c>
      <c r="AY319" s="249" t="s">
        <v>129</v>
      </c>
    </row>
    <row r="320" s="14" customFormat="1">
      <c r="A320" s="14"/>
      <c r="B320" s="250"/>
      <c r="C320" s="251"/>
      <c r="D320" s="241" t="s">
        <v>138</v>
      </c>
      <c r="E320" s="252" t="s">
        <v>1</v>
      </c>
      <c r="F320" s="253" t="s">
        <v>562</v>
      </c>
      <c r="G320" s="251"/>
      <c r="H320" s="254">
        <v>12.199999999999999</v>
      </c>
      <c r="I320" s="255"/>
      <c r="J320" s="251"/>
      <c r="K320" s="251"/>
      <c r="L320" s="256"/>
      <c r="M320" s="257"/>
      <c r="N320" s="258"/>
      <c r="O320" s="258"/>
      <c r="P320" s="258"/>
      <c r="Q320" s="258"/>
      <c r="R320" s="258"/>
      <c r="S320" s="258"/>
      <c r="T320" s="259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0" t="s">
        <v>138</v>
      </c>
      <c r="AU320" s="260" t="s">
        <v>85</v>
      </c>
      <c r="AV320" s="14" t="s">
        <v>85</v>
      </c>
      <c r="AW320" s="14" t="s">
        <v>32</v>
      </c>
      <c r="AX320" s="14" t="s">
        <v>76</v>
      </c>
      <c r="AY320" s="260" t="s">
        <v>129</v>
      </c>
    </row>
    <row r="321" s="15" customFormat="1">
      <c r="A321" s="15"/>
      <c r="B321" s="261"/>
      <c r="C321" s="262"/>
      <c r="D321" s="241" t="s">
        <v>138</v>
      </c>
      <c r="E321" s="263" t="s">
        <v>1</v>
      </c>
      <c r="F321" s="264" t="s">
        <v>141</v>
      </c>
      <c r="G321" s="262"/>
      <c r="H321" s="265">
        <v>12.199999999999999</v>
      </c>
      <c r="I321" s="266"/>
      <c r="J321" s="262"/>
      <c r="K321" s="262"/>
      <c r="L321" s="267"/>
      <c r="M321" s="268"/>
      <c r="N321" s="269"/>
      <c r="O321" s="269"/>
      <c r="P321" s="269"/>
      <c r="Q321" s="269"/>
      <c r="R321" s="269"/>
      <c r="S321" s="269"/>
      <c r="T321" s="270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71" t="s">
        <v>138</v>
      </c>
      <c r="AU321" s="271" t="s">
        <v>85</v>
      </c>
      <c r="AV321" s="15" t="s">
        <v>136</v>
      </c>
      <c r="AW321" s="15" t="s">
        <v>32</v>
      </c>
      <c r="AX321" s="15" t="s">
        <v>83</v>
      </c>
      <c r="AY321" s="271" t="s">
        <v>129</v>
      </c>
    </row>
    <row r="322" s="2" customFormat="1" ht="16.5" customHeight="1">
      <c r="A322" s="38"/>
      <c r="B322" s="39"/>
      <c r="C322" s="226" t="s">
        <v>339</v>
      </c>
      <c r="D322" s="226" t="s">
        <v>131</v>
      </c>
      <c r="E322" s="227" t="s">
        <v>563</v>
      </c>
      <c r="F322" s="228" t="s">
        <v>564</v>
      </c>
      <c r="G322" s="229" t="s">
        <v>134</v>
      </c>
      <c r="H322" s="230">
        <v>318.51999999999998</v>
      </c>
      <c r="I322" s="231"/>
      <c r="J322" s="232">
        <f>ROUND(I322*H322,2)</f>
        <v>0</v>
      </c>
      <c r="K322" s="228" t="s">
        <v>135</v>
      </c>
      <c r="L322" s="44"/>
      <c r="M322" s="233" t="s">
        <v>1</v>
      </c>
      <c r="N322" s="234" t="s">
        <v>41</v>
      </c>
      <c r="O322" s="91"/>
      <c r="P322" s="235">
        <f>O322*H322</f>
        <v>0</v>
      </c>
      <c r="Q322" s="235">
        <v>0</v>
      </c>
      <c r="R322" s="235">
        <f>Q322*H322</f>
        <v>0</v>
      </c>
      <c r="S322" s="235">
        <v>0</v>
      </c>
      <c r="T322" s="236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37" t="s">
        <v>136</v>
      </c>
      <c r="AT322" s="237" t="s">
        <v>131</v>
      </c>
      <c r="AU322" s="237" t="s">
        <v>85</v>
      </c>
      <c r="AY322" s="17" t="s">
        <v>129</v>
      </c>
      <c r="BE322" s="238">
        <f>IF(N322="základní",J322,0)</f>
        <v>0</v>
      </c>
      <c r="BF322" s="238">
        <f>IF(N322="snížená",J322,0)</f>
        <v>0</v>
      </c>
      <c r="BG322" s="238">
        <f>IF(N322="zákl. přenesená",J322,0)</f>
        <v>0</v>
      </c>
      <c r="BH322" s="238">
        <f>IF(N322="sníž. přenesená",J322,0)</f>
        <v>0</v>
      </c>
      <c r="BI322" s="238">
        <f>IF(N322="nulová",J322,0)</f>
        <v>0</v>
      </c>
      <c r="BJ322" s="17" t="s">
        <v>83</v>
      </c>
      <c r="BK322" s="238">
        <f>ROUND(I322*H322,2)</f>
        <v>0</v>
      </c>
      <c r="BL322" s="17" t="s">
        <v>136</v>
      </c>
      <c r="BM322" s="237" t="s">
        <v>565</v>
      </c>
    </row>
    <row r="323" s="13" customFormat="1">
      <c r="A323" s="13"/>
      <c r="B323" s="239"/>
      <c r="C323" s="240"/>
      <c r="D323" s="241" t="s">
        <v>138</v>
      </c>
      <c r="E323" s="242" t="s">
        <v>1</v>
      </c>
      <c r="F323" s="243" t="s">
        <v>566</v>
      </c>
      <c r="G323" s="240"/>
      <c r="H323" s="242" t="s">
        <v>1</v>
      </c>
      <c r="I323" s="244"/>
      <c r="J323" s="240"/>
      <c r="K323" s="240"/>
      <c r="L323" s="245"/>
      <c r="M323" s="246"/>
      <c r="N323" s="247"/>
      <c r="O323" s="247"/>
      <c r="P323" s="247"/>
      <c r="Q323" s="247"/>
      <c r="R323" s="247"/>
      <c r="S323" s="247"/>
      <c r="T323" s="24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9" t="s">
        <v>138</v>
      </c>
      <c r="AU323" s="249" t="s">
        <v>85</v>
      </c>
      <c r="AV323" s="13" t="s">
        <v>83</v>
      </c>
      <c r="AW323" s="13" t="s">
        <v>32</v>
      </c>
      <c r="AX323" s="13" t="s">
        <v>76</v>
      </c>
      <c r="AY323" s="249" t="s">
        <v>129</v>
      </c>
    </row>
    <row r="324" s="14" customFormat="1">
      <c r="A324" s="14"/>
      <c r="B324" s="250"/>
      <c r="C324" s="251"/>
      <c r="D324" s="241" t="s">
        <v>138</v>
      </c>
      <c r="E324" s="252" t="s">
        <v>1</v>
      </c>
      <c r="F324" s="253" t="s">
        <v>567</v>
      </c>
      <c r="G324" s="251"/>
      <c r="H324" s="254">
        <v>318.51999999999998</v>
      </c>
      <c r="I324" s="255"/>
      <c r="J324" s="251"/>
      <c r="K324" s="251"/>
      <c r="L324" s="256"/>
      <c r="M324" s="257"/>
      <c r="N324" s="258"/>
      <c r="O324" s="258"/>
      <c r="P324" s="258"/>
      <c r="Q324" s="258"/>
      <c r="R324" s="258"/>
      <c r="S324" s="258"/>
      <c r="T324" s="259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0" t="s">
        <v>138</v>
      </c>
      <c r="AU324" s="260" t="s">
        <v>85</v>
      </c>
      <c r="AV324" s="14" t="s">
        <v>85</v>
      </c>
      <c r="AW324" s="14" t="s">
        <v>32</v>
      </c>
      <c r="AX324" s="14" t="s">
        <v>76</v>
      </c>
      <c r="AY324" s="260" t="s">
        <v>129</v>
      </c>
    </row>
    <row r="325" s="15" customFormat="1">
      <c r="A325" s="15"/>
      <c r="B325" s="261"/>
      <c r="C325" s="262"/>
      <c r="D325" s="241" t="s">
        <v>138</v>
      </c>
      <c r="E325" s="263" t="s">
        <v>1</v>
      </c>
      <c r="F325" s="264" t="s">
        <v>141</v>
      </c>
      <c r="G325" s="262"/>
      <c r="H325" s="265">
        <v>318.51999999999998</v>
      </c>
      <c r="I325" s="266"/>
      <c r="J325" s="262"/>
      <c r="K325" s="262"/>
      <c r="L325" s="267"/>
      <c r="M325" s="268"/>
      <c r="N325" s="269"/>
      <c r="O325" s="269"/>
      <c r="P325" s="269"/>
      <c r="Q325" s="269"/>
      <c r="R325" s="269"/>
      <c r="S325" s="269"/>
      <c r="T325" s="270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71" t="s">
        <v>138</v>
      </c>
      <c r="AU325" s="271" t="s">
        <v>85</v>
      </c>
      <c r="AV325" s="15" t="s">
        <v>136</v>
      </c>
      <c r="AW325" s="15" t="s">
        <v>32</v>
      </c>
      <c r="AX325" s="15" t="s">
        <v>83</v>
      </c>
      <c r="AY325" s="271" t="s">
        <v>129</v>
      </c>
    </row>
    <row r="326" s="2" customFormat="1" ht="16.5" customHeight="1">
      <c r="A326" s="38"/>
      <c r="B326" s="39"/>
      <c r="C326" s="226" t="s">
        <v>344</v>
      </c>
      <c r="D326" s="226" t="s">
        <v>131</v>
      </c>
      <c r="E326" s="227" t="s">
        <v>568</v>
      </c>
      <c r="F326" s="228" t="s">
        <v>569</v>
      </c>
      <c r="G326" s="229" t="s">
        <v>134</v>
      </c>
      <c r="H326" s="230">
        <v>2007</v>
      </c>
      <c r="I326" s="231"/>
      <c r="J326" s="232">
        <f>ROUND(I326*H326,2)</f>
        <v>0</v>
      </c>
      <c r="K326" s="228" t="s">
        <v>135</v>
      </c>
      <c r="L326" s="44"/>
      <c r="M326" s="233" t="s">
        <v>1</v>
      </c>
      <c r="N326" s="234" t="s">
        <v>41</v>
      </c>
      <c r="O326" s="91"/>
      <c r="P326" s="235">
        <f>O326*H326</f>
        <v>0</v>
      </c>
      <c r="Q326" s="235">
        <v>0</v>
      </c>
      <c r="R326" s="235">
        <f>Q326*H326</f>
        <v>0</v>
      </c>
      <c r="S326" s="235">
        <v>0</v>
      </c>
      <c r="T326" s="236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37" t="s">
        <v>136</v>
      </c>
      <c r="AT326" s="237" t="s">
        <v>131</v>
      </c>
      <c r="AU326" s="237" t="s">
        <v>85</v>
      </c>
      <c r="AY326" s="17" t="s">
        <v>129</v>
      </c>
      <c r="BE326" s="238">
        <f>IF(N326="základní",J326,0)</f>
        <v>0</v>
      </c>
      <c r="BF326" s="238">
        <f>IF(N326="snížená",J326,0)</f>
        <v>0</v>
      </c>
      <c r="BG326" s="238">
        <f>IF(N326="zákl. přenesená",J326,0)</f>
        <v>0</v>
      </c>
      <c r="BH326" s="238">
        <f>IF(N326="sníž. přenesená",J326,0)</f>
        <v>0</v>
      </c>
      <c r="BI326" s="238">
        <f>IF(N326="nulová",J326,0)</f>
        <v>0</v>
      </c>
      <c r="BJ326" s="17" t="s">
        <v>83</v>
      </c>
      <c r="BK326" s="238">
        <f>ROUND(I326*H326,2)</f>
        <v>0</v>
      </c>
      <c r="BL326" s="17" t="s">
        <v>136</v>
      </c>
      <c r="BM326" s="237" t="s">
        <v>570</v>
      </c>
    </row>
    <row r="327" s="13" customFormat="1">
      <c r="A327" s="13"/>
      <c r="B327" s="239"/>
      <c r="C327" s="240"/>
      <c r="D327" s="241" t="s">
        <v>138</v>
      </c>
      <c r="E327" s="242" t="s">
        <v>1</v>
      </c>
      <c r="F327" s="243" t="s">
        <v>571</v>
      </c>
      <c r="G327" s="240"/>
      <c r="H327" s="242" t="s">
        <v>1</v>
      </c>
      <c r="I327" s="244"/>
      <c r="J327" s="240"/>
      <c r="K327" s="240"/>
      <c r="L327" s="245"/>
      <c r="M327" s="246"/>
      <c r="N327" s="247"/>
      <c r="O327" s="247"/>
      <c r="P327" s="247"/>
      <c r="Q327" s="247"/>
      <c r="R327" s="247"/>
      <c r="S327" s="247"/>
      <c r="T327" s="248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9" t="s">
        <v>138</v>
      </c>
      <c r="AU327" s="249" t="s">
        <v>85</v>
      </c>
      <c r="AV327" s="13" t="s">
        <v>83</v>
      </c>
      <c r="AW327" s="13" t="s">
        <v>32</v>
      </c>
      <c r="AX327" s="13" t="s">
        <v>76</v>
      </c>
      <c r="AY327" s="249" t="s">
        <v>129</v>
      </c>
    </row>
    <row r="328" s="14" customFormat="1">
      <c r="A328" s="14"/>
      <c r="B328" s="250"/>
      <c r="C328" s="251"/>
      <c r="D328" s="241" t="s">
        <v>138</v>
      </c>
      <c r="E328" s="252" t="s">
        <v>1</v>
      </c>
      <c r="F328" s="253" t="s">
        <v>572</v>
      </c>
      <c r="G328" s="251"/>
      <c r="H328" s="254">
        <v>2007</v>
      </c>
      <c r="I328" s="255"/>
      <c r="J328" s="251"/>
      <c r="K328" s="251"/>
      <c r="L328" s="256"/>
      <c r="M328" s="257"/>
      <c r="N328" s="258"/>
      <c r="O328" s="258"/>
      <c r="P328" s="258"/>
      <c r="Q328" s="258"/>
      <c r="R328" s="258"/>
      <c r="S328" s="258"/>
      <c r="T328" s="259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0" t="s">
        <v>138</v>
      </c>
      <c r="AU328" s="260" t="s">
        <v>85</v>
      </c>
      <c r="AV328" s="14" t="s">
        <v>85</v>
      </c>
      <c r="AW328" s="14" t="s">
        <v>32</v>
      </c>
      <c r="AX328" s="14" t="s">
        <v>76</v>
      </c>
      <c r="AY328" s="260" t="s">
        <v>129</v>
      </c>
    </row>
    <row r="329" s="15" customFormat="1">
      <c r="A329" s="15"/>
      <c r="B329" s="261"/>
      <c r="C329" s="262"/>
      <c r="D329" s="241" t="s">
        <v>138</v>
      </c>
      <c r="E329" s="263" t="s">
        <v>1</v>
      </c>
      <c r="F329" s="264" t="s">
        <v>141</v>
      </c>
      <c r="G329" s="262"/>
      <c r="H329" s="265">
        <v>2007</v>
      </c>
      <c r="I329" s="266"/>
      <c r="J329" s="262"/>
      <c r="K329" s="262"/>
      <c r="L329" s="267"/>
      <c r="M329" s="268"/>
      <c r="N329" s="269"/>
      <c r="O329" s="269"/>
      <c r="P329" s="269"/>
      <c r="Q329" s="269"/>
      <c r="R329" s="269"/>
      <c r="S329" s="269"/>
      <c r="T329" s="270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71" t="s">
        <v>138</v>
      </c>
      <c r="AU329" s="271" t="s">
        <v>85</v>
      </c>
      <c r="AV329" s="15" t="s">
        <v>136</v>
      </c>
      <c r="AW329" s="15" t="s">
        <v>32</v>
      </c>
      <c r="AX329" s="15" t="s">
        <v>83</v>
      </c>
      <c r="AY329" s="271" t="s">
        <v>129</v>
      </c>
    </row>
    <row r="330" s="2" customFormat="1" ht="16.5" customHeight="1">
      <c r="A330" s="38"/>
      <c r="B330" s="39"/>
      <c r="C330" s="226" t="s">
        <v>350</v>
      </c>
      <c r="D330" s="226" t="s">
        <v>131</v>
      </c>
      <c r="E330" s="227" t="s">
        <v>573</v>
      </c>
      <c r="F330" s="228" t="s">
        <v>574</v>
      </c>
      <c r="G330" s="229" t="s">
        <v>134</v>
      </c>
      <c r="H330" s="230">
        <v>2254</v>
      </c>
      <c r="I330" s="231"/>
      <c r="J330" s="232">
        <f>ROUND(I330*H330,2)</f>
        <v>0</v>
      </c>
      <c r="K330" s="228" t="s">
        <v>135</v>
      </c>
      <c r="L330" s="44"/>
      <c r="M330" s="233" t="s">
        <v>1</v>
      </c>
      <c r="N330" s="234" t="s">
        <v>41</v>
      </c>
      <c r="O330" s="91"/>
      <c r="P330" s="235">
        <f>O330*H330</f>
        <v>0</v>
      </c>
      <c r="Q330" s="235">
        <v>0</v>
      </c>
      <c r="R330" s="235">
        <f>Q330*H330</f>
        <v>0</v>
      </c>
      <c r="S330" s="235">
        <v>0</v>
      </c>
      <c r="T330" s="236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37" t="s">
        <v>136</v>
      </c>
      <c r="AT330" s="237" t="s">
        <v>131</v>
      </c>
      <c r="AU330" s="237" t="s">
        <v>85</v>
      </c>
      <c r="AY330" s="17" t="s">
        <v>129</v>
      </c>
      <c r="BE330" s="238">
        <f>IF(N330="základní",J330,0)</f>
        <v>0</v>
      </c>
      <c r="BF330" s="238">
        <f>IF(N330="snížená",J330,0)</f>
        <v>0</v>
      </c>
      <c r="BG330" s="238">
        <f>IF(N330="zákl. přenesená",J330,0)</f>
        <v>0</v>
      </c>
      <c r="BH330" s="238">
        <f>IF(N330="sníž. přenesená",J330,0)</f>
        <v>0</v>
      </c>
      <c r="BI330" s="238">
        <f>IF(N330="nulová",J330,0)</f>
        <v>0</v>
      </c>
      <c r="BJ330" s="17" t="s">
        <v>83</v>
      </c>
      <c r="BK330" s="238">
        <f>ROUND(I330*H330,2)</f>
        <v>0</v>
      </c>
      <c r="BL330" s="17" t="s">
        <v>136</v>
      </c>
      <c r="BM330" s="237" t="s">
        <v>575</v>
      </c>
    </row>
    <row r="331" s="13" customFormat="1">
      <c r="A331" s="13"/>
      <c r="B331" s="239"/>
      <c r="C331" s="240"/>
      <c r="D331" s="241" t="s">
        <v>138</v>
      </c>
      <c r="E331" s="242" t="s">
        <v>1</v>
      </c>
      <c r="F331" s="243" t="s">
        <v>571</v>
      </c>
      <c r="G331" s="240"/>
      <c r="H331" s="242" t="s">
        <v>1</v>
      </c>
      <c r="I331" s="244"/>
      <c r="J331" s="240"/>
      <c r="K331" s="240"/>
      <c r="L331" s="245"/>
      <c r="M331" s="246"/>
      <c r="N331" s="247"/>
      <c r="O331" s="247"/>
      <c r="P331" s="247"/>
      <c r="Q331" s="247"/>
      <c r="R331" s="247"/>
      <c r="S331" s="247"/>
      <c r="T331" s="248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9" t="s">
        <v>138</v>
      </c>
      <c r="AU331" s="249" t="s">
        <v>85</v>
      </c>
      <c r="AV331" s="13" t="s">
        <v>83</v>
      </c>
      <c r="AW331" s="13" t="s">
        <v>32</v>
      </c>
      <c r="AX331" s="13" t="s">
        <v>76</v>
      </c>
      <c r="AY331" s="249" t="s">
        <v>129</v>
      </c>
    </row>
    <row r="332" s="14" customFormat="1">
      <c r="A332" s="14"/>
      <c r="B332" s="250"/>
      <c r="C332" s="251"/>
      <c r="D332" s="241" t="s">
        <v>138</v>
      </c>
      <c r="E332" s="252" t="s">
        <v>1</v>
      </c>
      <c r="F332" s="253" t="s">
        <v>543</v>
      </c>
      <c r="G332" s="251"/>
      <c r="H332" s="254">
        <v>2254</v>
      </c>
      <c r="I332" s="255"/>
      <c r="J332" s="251"/>
      <c r="K332" s="251"/>
      <c r="L332" s="256"/>
      <c r="M332" s="257"/>
      <c r="N332" s="258"/>
      <c r="O332" s="258"/>
      <c r="P332" s="258"/>
      <c r="Q332" s="258"/>
      <c r="R332" s="258"/>
      <c r="S332" s="258"/>
      <c r="T332" s="259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0" t="s">
        <v>138</v>
      </c>
      <c r="AU332" s="260" t="s">
        <v>85</v>
      </c>
      <c r="AV332" s="14" t="s">
        <v>85</v>
      </c>
      <c r="AW332" s="14" t="s">
        <v>32</v>
      </c>
      <c r="AX332" s="14" t="s">
        <v>76</v>
      </c>
      <c r="AY332" s="260" t="s">
        <v>129</v>
      </c>
    </row>
    <row r="333" s="15" customFormat="1">
      <c r="A333" s="15"/>
      <c r="B333" s="261"/>
      <c r="C333" s="262"/>
      <c r="D333" s="241" t="s">
        <v>138</v>
      </c>
      <c r="E333" s="263" t="s">
        <v>1</v>
      </c>
      <c r="F333" s="264" t="s">
        <v>141</v>
      </c>
      <c r="G333" s="262"/>
      <c r="H333" s="265">
        <v>2254</v>
      </c>
      <c r="I333" s="266"/>
      <c r="J333" s="262"/>
      <c r="K333" s="262"/>
      <c r="L333" s="267"/>
      <c r="M333" s="268"/>
      <c r="N333" s="269"/>
      <c r="O333" s="269"/>
      <c r="P333" s="269"/>
      <c r="Q333" s="269"/>
      <c r="R333" s="269"/>
      <c r="S333" s="269"/>
      <c r="T333" s="270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71" t="s">
        <v>138</v>
      </c>
      <c r="AU333" s="271" t="s">
        <v>85</v>
      </c>
      <c r="AV333" s="15" t="s">
        <v>136</v>
      </c>
      <c r="AW333" s="15" t="s">
        <v>32</v>
      </c>
      <c r="AX333" s="15" t="s">
        <v>83</v>
      </c>
      <c r="AY333" s="271" t="s">
        <v>129</v>
      </c>
    </row>
    <row r="334" s="2" customFormat="1" ht="16.5" customHeight="1">
      <c r="A334" s="38"/>
      <c r="B334" s="39"/>
      <c r="C334" s="226" t="s">
        <v>354</v>
      </c>
      <c r="D334" s="226" t="s">
        <v>131</v>
      </c>
      <c r="E334" s="227" t="s">
        <v>576</v>
      </c>
      <c r="F334" s="228" t="s">
        <v>577</v>
      </c>
      <c r="G334" s="229" t="s">
        <v>134</v>
      </c>
      <c r="H334" s="230">
        <v>2254</v>
      </c>
      <c r="I334" s="231"/>
      <c r="J334" s="232">
        <f>ROUND(I334*H334,2)</f>
        <v>0</v>
      </c>
      <c r="K334" s="228" t="s">
        <v>135</v>
      </c>
      <c r="L334" s="44"/>
      <c r="M334" s="233" t="s">
        <v>1</v>
      </c>
      <c r="N334" s="234" t="s">
        <v>41</v>
      </c>
      <c r="O334" s="91"/>
      <c r="P334" s="235">
        <f>O334*H334</f>
        <v>0</v>
      </c>
      <c r="Q334" s="235">
        <v>0</v>
      </c>
      <c r="R334" s="235">
        <f>Q334*H334</f>
        <v>0</v>
      </c>
      <c r="S334" s="235">
        <v>0</v>
      </c>
      <c r="T334" s="236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37" t="s">
        <v>136</v>
      </c>
      <c r="AT334" s="237" t="s">
        <v>131</v>
      </c>
      <c r="AU334" s="237" t="s">
        <v>85</v>
      </c>
      <c r="AY334" s="17" t="s">
        <v>129</v>
      </c>
      <c r="BE334" s="238">
        <f>IF(N334="základní",J334,0)</f>
        <v>0</v>
      </c>
      <c r="BF334" s="238">
        <f>IF(N334="snížená",J334,0)</f>
        <v>0</v>
      </c>
      <c r="BG334" s="238">
        <f>IF(N334="zákl. přenesená",J334,0)</f>
        <v>0</v>
      </c>
      <c r="BH334" s="238">
        <f>IF(N334="sníž. přenesená",J334,0)</f>
        <v>0</v>
      </c>
      <c r="BI334" s="238">
        <f>IF(N334="nulová",J334,0)</f>
        <v>0</v>
      </c>
      <c r="BJ334" s="17" t="s">
        <v>83</v>
      </c>
      <c r="BK334" s="238">
        <f>ROUND(I334*H334,2)</f>
        <v>0</v>
      </c>
      <c r="BL334" s="17" t="s">
        <v>136</v>
      </c>
      <c r="BM334" s="237" t="s">
        <v>578</v>
      </c>
    </row>
    <row r="335" s="13" customFormat="1">
      <c r="A335" s="13"/>
      <c r="B335" s="239"/>
      <c r="C335" s="240"/>
      <c r="D335" s="241" t="s">
        <v>138</v>
      </c>
      <c r="E335" s="242" t="s">
        <v>1</v>
      </c>
      <c r="F335" s="243" t="s">
        <v>571</v>
      </c>
      <c r="G335" s="240"/>
      <c r="H335" s="242" t="s">
        <v>1</v>
      </c>
      <c r="I335" s="244"/>
      <c r="J335" s="240"/>
      <c r="K335" s="240"/>
      <c r="L335" s="245"/>
      <c r="M335" s="246"/>
      <c r="N335" s="247"/>
      <c r="O335" s="247"/>
      <c r="P335" s="247"/>
      <c r="Q335" s="247"/>
      <c r="R335" s="247"/>
      <c r="S335" s="247"/>
      <c r="T335" s="248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9" t="s">
        <v>138</v>
      </c>
      <c r="AU335" s="249" t="s">
        <v>85</v>
      </c>
      <c r="AV335" s="13" t="s">
        <v>83</v>
      </c>
      <c r="AW335" s="13" t="s">
        <v>32</v>
      </c>
      <c r="AX335" s="13" t="s">
        <v>76</v>
      </c>
      <c r="AY335" s="249" t="s">
        <v>129</v>
      </c>
    </row>
    <row r="336" s="14" customFormat="1">
      <c r="A336" s="14"/>
      <c r="B336" s="250"/>
      <c r="C336" s="251"/>
      <c r="D336" s="241" t="s">
        <v>138</v>
      </c>
      <c r="E336" s="252" t="s">
        <v>1</v>
      </c>
      <c r="F336" s="253" t="s">
        <v>543</v>
      </c>
      <c r="G336" s="251"/>
      <c r="H336" s="254">
        <v>2254</v>
      </c>
      <c r="I336" s="255"/>
      <c r="J336" s="251"/>
      <c r="K336" s="251"/>
      <c r="L336" s="256"/>
      <c r="M336" s="257"/>
      <c r="N336" s="258"/>
      <c r="O336" s="258"/>
      <c r="P336" s="258"/>
      <c r="Q336" s="258"/>
      <c r="R336" s="258"/>
      <c r="S336" s="258"/>
      <c r="T336" s="259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0" t="s">
        <v>138</v>
      </c>
      <c r="AU336" s="260" t="s">
        <v>85</v>
      </c>
      <c r="AV336" s="14" t="s">
        <v>85</v>
      </c>
      <c r="AW336" s="14" t="s">
        <v>32</v>
      </c>
      <c r="AX336" s="14" t="s">
        <v>76</v>
      </c>
      <c r="AY336" s="260" t="s">
        <v>129</v>
      </c>
    </row>
    <row r="337" s="15" customFormat="1">
      <c r="A337" s="15"/>
      <c r="B337" s="261"/>
      <c r="C337" s="262"/>
      <c r="D337" s="241" t="s">
        <v>138</v>
      </c>
      <c r="E337" s="263" t="s">
        <v>1</v>
      </c>
      <c r="F337" s="264" t="s">
        <v>141</v>
      </c>
      <c r="G337" s="262"/>
      <c r="H337" s="265">
        <v>2254</v>
      </c>
      <c r="I337" s="266"/>
      <c r="J337" s="262"/>
      <c r="K337" s="262"/>
      <c r="L337" s="267"/>
      <c r="M337" s="268"/>
      <c r="N337" s="269"/>
      <c r="O337" s="269"/>
      <c r="P337" s="269"/>
      <c r="Q337" s="269"/>
      <c r="R337" s="269"/>
      <c r="S337" s="269"/>
      <c r="T337" s="270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71" t="s">
        <v>138</v>
      </c>
      <c r="AU337" s="271" t="s">
        <v>85</v>
      </c>
      <c r="AV337" s="15" t="s">
        <v>136</v>
      </c>
      <c r="AW337" s="15" t="s">
        <v>32</v>
      </c>
      <c r="AX337" s="15" t="s">
        <v>83</v>
      </c>
      <c r="AY337" s="271" t="s">
        <v>129</v>
      </c>
    </row>
    <row r="338" s="2" customFormat="1" ht="16.5" customHeight="1">
      <c r="A338" s="38"/>
      <c r="B338" s="39"/>
      <c r="C338" s="226" t="s">
        <v>360</v>
      </c>
      <c r="D338" s="226" t="s">
        <v>131</v>
      </c>
      <c r="E338" s="227" t="s">
        <v>579</v>
      </c>
      <c r="F338" s="228" t="s">
        <v>580</v>
      </c>
      <c r="G338" s="229" t="s">
        <v>134</v>
      </c>
      <c r="H338" s="230">
        <v>2007</v>
      </c>
      <c r="I338" s="231"/>
      <c r="J338" s="232">
        <f>ROUND(I338*H338,2)</f>
        <v>0</v>
      </c>
      <c r="K338" s="228" t="s">
        <v>135</v>
      </c>
      <c r="L338" s="44"/>
      <c r="M338" s="233" t="s">
        <v>1</v>
      </c>
      <c r="N338" s="234" t="s">
        <v>41</v>
      </c>
      <c r="O338" s="91"/>
      <c r="P338" s="235">
        <f>O338*H338</f>
        <v>0</v>
      </c>
      <c r="Q338" s="235">
        <v>0</v>
      </c>
      <c r="R338" s="235">
        <f>Q338*H338</f>
        <v>0</v>
      </c>
      <c r="S338" s="235">
        <v>0</v>
      </c>
      <c r="T338" s="236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37" t="s">
        <v>136</v>
      </c>
      <c r="AT338" s="237" t="s">
        <v>131</v>
      </c>
      <c r="AU338" s="237" t="s">
        <v>85</v>
      </c>
      <c r="AY338" s="17" t="s">
        <v>129</v>
      </c>
      <c r="BE338" s="238">
        <f>IF(N338="základní",J338,0)</f>
        <v>0</v>
      </c>
      <c r="BF338" s="238">
        <f>IF(N338="snížená",J338,0)</f>
        <v>0</v>
      </c>
      <c r="BG338" s="238">
        <f>IF(N338="zákl. přenesená",J338,0)</f>
        <v>0</v>
      </c>
      <c r="BH338" s="238">
        <f>IF(N338="sníž. přenesená",J338,0)</f>
        <v>0</v>
      </c>
      <c r="BI338" s="238">
        <f>IF(N338="nulová",J338,0)</f>
        <v>0</v>
      </c>
      <c r="BJ338" s="17" t="s">
        <v>83</v>
      </c>
      <c r="BK338" s="238">
        <f>ROUND(I338*H338,2)</f>
        <v>0</v>
      </c>
      <c r="BL338" s="17" t="s">
        <v>136</v>
      </c>
      <c r="BM338" s="237" t="s">
        <v>581</v>
      </c>
    </row>
    <row r="339" s="13" customFormat="1">
      <c r="A339" s="13"/>
      <c r="B339" s="239"/>
      <c r="C339" s="240"/>
      <c r="D339" s="241" t="s">
        <v>138</v>
      </c>
      <c r="E339" s="242" t="s">
        <v>1</v>
      </c>
      <c r="F339" s="243" t="s">
        <v>571</v>
      </c>
      <c r="G339" s="240"/>
      <c r="H339" s="242" t="s">
        <v>1</v>
      </c>
      <c r="I339" s="244"/>
      <c r="J339" s="240"/>
      <c r="K339" s="240"/>
      <c r="L339" s="245"/>
      <c r="M339" s="246"/>
      <c r="N339" s="247"/>
      <c r="O339" s="247"/>
      <c r="P339" s="247"/>
      <c r="Q339" s="247"/>
      <c r="R339" s="247"/>
      <c r="S339" s="247"/>
      <c r="T339" s="248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9" t="s">
        <v>138</v>
      </c>
      <c r="AU339" s="249" t="s">
        <v>85</v>
      </c>
      <c r="AV339" s="13" t="s">
        <v>83</v>
      </c>
      <c r="AW339" s="13" t="s">
        <v>32</v>
      </c>
      <c r="AX339" s="13" t="s">
        <v>76</v>
      </c>
      <c r="AY339" s="249" t="s">
        <v>129</v>
      </c>
    </row>
    <row r="340" s="14" customFormat="1">
      <c r="A340" s="14"/>
      <c r="B340" s="250"/>
      <c r="C340" s="251"/>
      <c r="D340" s="241" t="s">
        <v>138</v>
      </c>
      <c r="E340" s="252" t="s">
        <v>1</v>
      </c>
      <c r="F340" s="253" t="s">
        <v>572</v>
      </c>
      <c r="G340" s="251"/>
      <c r="H340" s="254">
        <v>2007</v>
      </c>
      <c r="I340" s="255"/>
      <c r="J340" s="251"/>
      <c r="K340" s="251"/>
      <c r="L340" s="256"/>
      <c r="M340" s="257"/>
      <c r="N340" s="258"/>
      <c r="O340" s="258"/>
      <c r="P340" s="258"/>
      <c r="Q340" s="258"/>
      <c r="R340" s="258"/>
      <c r="S340" s="258"/>
      <c r="T340" s="259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60" t="s">
        <v>138</v>
      </c>
      <c r="AU340" s="260" t="s">
        <v>85</v>
      </c>
      <c r="AV340" s="14" t="s">
        <v>85</v>
      </c>
      <c r="AW340" s="14" t="s">
        <v>32</v>
      </c>
      <c r="AX340" s="14" t="s">
        <v>76</v>
      </c>
      <c r="AY340" s="260" t="s">
        <v>129</v>
      </c>
    </row>
    <row r="341" s="15" customFormat="1">
      <c r="A341" s="15"/>
      <c r="B341" s="261"/>
      <c r="C341" s="262"/>
      <c r="D341" s="241" t="s">
        <v>138</v>
      </c>
      <c r="E341" s="263" t="s">
        <v>1</v>
      </c>
      <c r="F341" s="264" t="s">
        <v>141</v>
      </c>
      <c r="G341" s="262"/>
      <c r="H341" s="265">
        <v>2007</v>
      </c>
      <c r="I341" s="266"/>
      <c r="J341" s="262"/>
      <c r="K341" s="262"/>
      <c r="L341" s="267"/>
      <c r="M341" s="268"/>
      <c r="N341" s="269"/>
      <c r="O341" s="269"/>
      <c r="P341" s="269"/>
      <c r="Q341" s="269"/>
      <c r="R341" s="269"/>
      <c r="S341" s="269"/>
      <c r="T341" s="270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71" t="s">
        <v>138</v>
      </c>
      <c r="AU341" s="271" t="s">
        <v>85</v>
      </c>
      <c r="AV341" s="15" t="s">
        <v>136</v>
      </c>
      <c r="AW341" s="15" t="s">
        <v>32</v>
      </c>
      <c r="AX341" s="15" t="s">
        <v>83</v>
      </c>
      <c r="AY341" s="271" t="s">
        <v>129</v>
      </c>
    </row>
    <row r="342" s="2" customFormat="1" ht="16.5" customHeight="1">
      <c r="A342" s="38"/>
      <c r="B342" s="39"/>
      <c r="C342" s="226" t="s">
        <v>368</v>
      </c>
      <c r="D342" s="226" t="s">
        <v>131</v>
      </c>
      <c r="E342" s="227" t="s">
        <v>579</v>
      </c>
      <c r="F342" s="228" t="s">
        <v>580</v>
      </c>
      <c r="G342" s="229" t="s">
        <v>134</v>
      </c>
      <c r="H342" s="230">
        <v>12.199999999999999</v>
      </c>
      <c r="I342" s="231"/>
      <c r="J342" s="232">
        <f>ROUND(I342*H342,2)</f>
        <v>0</v>
      </c>
      <c r="K342" s="228" t="s">
        <v>135</v>
      </c>
      <c r="L342" s="44"/>
      <c r="M342" s="233" t="s">
        <v>1</v>
      </c>
      <c r="N342" s="234" t="s">
        <v>41</v>
      </c>
      <c r="O342" s="91"/>
      <c r="P342" s="235">
        <f>O342*H342</f>
        <v>0</v>
      </c>
      <c r="Q342" s="235">
        <v>0</v>
      </c>
      <c r="R342" s="235">
        <f>Q342*H342</f>
        <v>0</v>
      </c>
      <c r="S342" s="235">
        <v>0</v>
      </c>
      <c r="T342" s="236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37" t="s">
        <v>136</v>
      </c>
      <c r="AT342" s="237" t="s">
        <v>131</v>
      </c>
      <c r="AU342" s="237" t="s">
        <v>85</v>
      </c>
      <c r="AY342" s="17" t="s">
        <v>129</v>
      </c>
      <c r="BE342" s="238">
        <f>IF(N342="základní",J342,0)</f>
        <v>0</v>
      </c>
      <c r="BF342" s="238">
        <f>IF(N342="snížená",J342,0)</f>
        <v>0</v>
      </c>
      <c r="BG342" s="238">
        <f>IF(N342="zákl. přenesená",J342,0)</f>
        <v>0</v>
      </c>
      <c r="BH342" s="238">
        <f>IF(N342="sníž. přenesená",J342,0)</f>
        <v>0</v>
      </c>
      <c r="BI342" s="238">
        <f>IF(N342="nulová",J342,0)</f>
        <v>0</v>
      </c>
      <c r="BJ342" s="17" t="s">
        <v>83</v>
      </c>
      <c r="BK342" s="238">
        <f>ROUND(I342*H342,2)</f>
        <v>0</v>
      </c>
      <c r="BL342" s="17" t="s">
        <v>136</v>
      </c>
      <c r="BM342" s="237" t="s">
        <v>582</v>
      </c>
    </row>
    <row r="343" s="13" customFormat="1">
      <c r="A343" s="13"/>
      <c r="B343" s="239"/>
      <c r="C343" s="240"/>
      <c r="D343" s="241" t="s">
        <v>138</v>
      </c>
      <c r="E343" s="242" t="s">
        <v>1</v>
      </c>
      <c r="F343" s="243" t="s">
        <v>561</v>
      </c>
      <c r="G343" s="240"/>
      <c r="H343" s="242" t="s">
        <v>1</v>
      </c>
      <c r="I343" s="244"/>
      <c r="J343" s="240"/>
      <c r="K343" s="240"/>
      <c r="L343" s="245"/>
      <c r="M343" s="246"/>
      <c r="N343" s="247"/>
      <c r="O343" s="247"/>
      <c r="P343" s="247"/>
      <c r="Q343" s="247"/>
      <c r="R343" s="247"/>
      <c r="S343" s="247"/>
      <c r="T343" s="248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9" t="s">
        <v>138</v>
      </c>
      <c r="AU343" s="249" t="s">
        <v>85</v>
      </c>
      <c r="AV343" s="13" t="s">
        <v>83</v>
      </c>
      <c r="AW343" s="13" t="s">
        <v>32</v>
      </c>
      <c r="AX343" s="13" t="s">
        <v>76</v>
      </c>
      <c r="AY343" s="249" t="s">
        <v>129</v>
      </c>
    </row>
    <row r="344" s="14" customFormat="1">
      <c r="A344" s="14"/>
      <c r="B344" s="250"/>
      <c r="C344" s="251"/>
      <c r="D344" s="241" t="s">
        <v>138</v>
      </c>
      <c r="E344" s="252" t="s">
        <v>1</v>
      </c>
      <c r="F344" s="253" t="s">
        <v>562</v>
      </c>
      <c r="G344" s="251"/>
      <c r="H344" s="254">
        <v>12.199999999999999</v>
      </c>
      <c r="I344" s="255"/>
      <c r="J344" s="251"/>
      <c r="K344" s="251"/>
      <c r="L344" s="256"/>
      <c r="M344" s="257"/>
      <c r="N344" s="258"/>
      <c r="O344" s="258"/>
      <c r="P344" s="258"/>
      <c r="Q344" s="258"/>
      <c r="R344" s="258"/>
      <c r="S344" s="258"/>
      <c r="T344" s="259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0" t="s">
        <v>138</v>
      </c>
      <c r="AU344" s="260" t="s">
        <v>85</v>
      </c>
      <c r="AV344" s="14" t="s">
        <v>85</v>
      </c>
      <c r="AW344" s="14" t="s">
        <v>32</v>
      </c>
      <c r="AX344" s="14" t="s">
        <v>76</v>
      </c>
      <c r="AY344" s="260" t="s">
        <v>129</v>
      </c>
    </row>
    <row r="345" s="15" customFormat="1">
      <c r="A345" s="15"/>
      <c r="B345" s="261"/>
      <c r="C345" s="262"/>
      <c r="D345" s="241" t="s">
        <v>138</v>
      </c>
      <c r="E345" s="263" t="s">
        <v>1</v>
      </c>
      <c r="F345" s="264" t="s">
        <v>141</v>
      </c>
      <c r="G345" s="262"/>
      <c r="H345" s="265">
        <v>12.199999999999999</v>
      </c>
      <c r="I345" s="266"/>
      <c r="J345" s="262"/>
      <c r="K345" s="262"/>
      <c r="L345" s="267"/>
      <c r="M345" s="268"/>
      <c r="N345" s="269"/>
      <c r="O345" s="269"/>
      <c r="P345" s="269"/>
      <c r="Q345" s="269"/>
      <c r="R345" s="269"/>
      <c r="S345" s="269"/>
      <c r="T345" s="270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71" t="s">
        <v>138</v>
      </c>
      <c r="AU345" s="271" t="s">
        <v>85</v>
      </c>
      <c r="AV345" s="15" t="s">
        <v>136</v>
      </c>
      <c r="AW345" s="15" t="s">
        <v>32</v>
      </c>
      <c r="AX345" s="15" t="s">
        <v>83</v>
      </c>
      <c r="AY345" s="271" t="s">
        <v>129</v>
      </c>
    </row>
    <row r="346" s="2" customFormat="1" ht="16.5" customHeight="1">
      <c r="A346" s="38"/>
      <c r="B346" s="39"/>
      <c r="C346" s="226" t="s">
        <v>372</v>
      </c>
      <c r="D346" s="226" t="s">
        <v>131</v>
      </c>
      <c r="E346" s="227" t="s">
        <v>579</v>
      </c>
      <c r="F346" s="228" t="s">
        <v>580</v>
      </c>
      <c r="G346" s="229" t="s">
        <v>134</v>
      </c>
      <c r="H346" s="230">
        <v>318.51999999999998</v>
      </c>
      <c r="I346" s="231"/>
      <c r="J346" s="232">
        <f>ROUND(I346*H346,2)</f>
        <v>0</v>
      </c>
      <c r="K346" s="228" t="s">
        <v>135</v>
      </c>
      <c r="L346" s="44"/>
      <c r="M346" s="233" t="s">
        <v>1</v>
      </c>
      <c r="N346" s="234" t="s">
        <v>41</v>
      </c>
      <c r="O346" s="91"/>
      <c r="P346" s="235">
        <f>O346*H346</f>
        <v>0</v>
      </c>
      <c r="Q346" s="235">
        <v>0</v>
      </c>
      <c r="R346" s="235">
        <f>Q346*H346</f>
        <v>0</v>
      </c>
      <c r="S346" s="235">
        <v>0</v>
      </c>
      <c r="T346" s="236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37" t="s">
        <v>136</v>
      </c>
      <c r="AT346" s="237" t="s">
        <v>131</v>
      </c>
      <c r="AU346" s="237" t="s">
        <v>85</v>
      </c>
      <c r="AY346" s="17" t="s">
        <v>129</v>
      </c>
      <c r="BE346" s="238">
        <f>IF(N346="základní",J346,0)</f>
        <v>0</v>
      </c>
      <c r="BF346" s="238">
        <f>IF(N346="snížená",J346,0)</f>
        <v>0</v>
      </c>
      <c r="BG346" s="238">
        <f>IF(N346="zákl. přenesená",J346,0)</f>
        <v>0</v>
      </c>
      <c r="BH346" s="238">
        <f>IF(N346="sníž. přenesená",J346,0)</f>
        <v>0</v>
      </c>
      <c r="BI346" s="238">
        <f>IF(N346="nulová",J346,0)</f>
        <v>0</v>
      </c>
      <c r="BJ346" s="17" t="s">
        <v>83</v>
      </c>
      <c r="BK346" s="238">
        <f>ROUND(I346*H346,2)</f>
        <v>0</v>
      </c>
      <c r="BL346" s="17" t="s">
        <v>136</v>
      </c>
      <c r="BM346" s="237" t="s">
        <v>583</v>
      </c>
    </row>
    <row r="347" s="13" customFormat="1">
      <c r="A347" s="13"/>
      <c r="B347" s="239"/>
      <c r="C347" s="240"/>
      <c r="D347" s="241" t="s">
        <v>138</v>
      </c>
      <c r="E347" s="242" t="s">
        <v>1</v>
      </c>
      <c r="F347" s="243" t="s">
        <v>566</v>
      </c>
      <c r="G347" s="240"/>
      <c r="H347" s="242" t="s">
        <v>1</v>
      </c>
      <c r="I347" s="244"/>
      <c r="J347" s="240"/>
      <c r="K347" s="240"/>
      <c r="L347" s="245"/>
      <c r="M347" s="246"/>
      <c r="N347" s="247"/>
      <c r="O347" s="247"/>
      <c r="P347" s="247"/>
      <c r="Q347" s="247"/>
      <c r="R347" s="247"/>
      <c r="S347" s="247"/>
      <c r="T347" s="248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9" t="s">
        <v>138</v>
      </c>
      <c r="AU347" s="249" t="s">
        <v>85</v>
      </c>
      <c r="AV347" s="13" t="s">
        <v>83</v>
      </c>
      <c r="AW347" s="13" t="s">
        <v>32</v>
      </c>
      <c r="AX347" s="13" t="s">
        <v>76</v>
      </c>
      <c r="AY347" s="249" t="s">
        <v>129</v>
      </c>
    </row>
    <row r="348" s="14" customFormat="1">
      <c r="A348" s="14"/>
      <c r="B348" s="250"/>
      <c r="C348" s="251"/>
      <c r="D348" s="241" t="s">
        <v>138</v>
      </c>
      <c r="E348" s="252" t="s">
        <v>1</v>
      </c>
      <c r="F348" s="253" t="s">
        <v>584</v>
      </c>
      <c r="G348" s="251"/>
      <c r="H348" s="254">
        <v>318.51999999999998</v>
      </c>
      <c r="I348" s="255"/>
      <c r="J348" s="251"/>
      <c r="K348" s="251"/>
      <c r="L348" s="256"/>
      <c r="M348" s="257"/>
      <c r="N348" s="258"/>
      <c r="O348" s="258"/>
      <c r="P348" s="258"/>
      <c r="Q348" s="258"/>
      <c r="R348" s="258"/>
      <c r="S348" s="258"/>
      <c r="T348" s="259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0" t="s">
        <v>138</v>
      </c>
      <c r="AU348" s="260" t="s">
        <v>85</v>
      </c>
      <c r="AV348" s="14" t="s">
        <v>85</v>
      </c>
      <c r="AW348" s="14" t="s">
        <v>32</v>
      </c>
      <c r="AX348" s="14" t="s">
        <v>76</v>
      </c>
      <c r="AY348" s="260" t="s">
        <v>129</v>
      </c>
    </row>
    <row r="349" s="15" customFormat="1">
      <c r="A349" s="15"/>
      <c r="B349" s="261"/>
      <c r="C349" s="262"/>
      <c r="D349" s="241" t="s">
        <v>138</v>
      </c>
      <c r="E349" s="263" t="s">
        <v>1</v>
      </c>
      <c r="F349" s="264" t="s">
        <v>141</v>
      </c>
      <c r="G349" s="262"/>
      <c r="H349" s="265">
        <v>318.51999999999998</v>
      </c>
      <c r="I349" s="266"/>
      <c r="J349" s="262"/>
      <c r="K349" s="262"/>
      <c r="L349" s="267"/>
      <c r="M349" s="268"/>
      <c r="N349" s="269"/>
      <c r="O349" s="269"/>
      <c r="P349" s="269"/>
      <c r="Q349" s="269"/>
      <c r="R349" s="269"/>
      <c r="S349" s="269"/>
      <c r="T349" s="270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71" t="s">
        <v>138</v>
      </c>
      <c r="AU349" s="271" t="s">
        <v>85</v>
      </c>
      <c r="AV349" s="15" t="s">
        <v>136</v>
      </c>
      <c r="AW349" s="15" t="s">
        <v>32</v>
      </c>
      <c r="AX349" s="15" t="s">
        <v>83</v>
      </c>
      <c r="AY349" s="271" t="s">
        <v>129</v>
      </c>
    </row>
    <row r="350" s="2" customFormat="1" ht="16.5" customHeight="1">
      <c r="A350" s="38"/>
      <c r="B350" s="39"/>
      <c r="C350" s="226" t="s">
        <v>379</v>
      </c>
      <c r="D350" s="226" t="s">
        <v>131</v>
      </c>
      <c r="E350" s="227" t="s">
        <v>579</v>
      </c>
      <c r="F350" s="228" t="s">
        <v>580</v>
      </c>
      <c r="G350" s="229" t="s">
        <v>134</v>
      </c>
      <c r="H350" s="230">
        <v>32</v>
      </c>
      <c r="I350" s="231"/>
      <c r="J350" s="232">
        <f>ROUND(I350*H350,2)</f>
        <v>0</v>
      </c>
      <c r="K350" s="228" t="s">
        <v>135</v>
      </c>
      <c r="L350" s="44"/>
      <c r="M350" s="233" t="s">
        <v>1</v>
      </c>
      <c r="N350" s="234" t="s">
        <v>41</v>
      </c>
      <c r="O350" s="91"/>
      <c r="P350" s="235">
        <f>O350*H350</f>
        <v>0</v>
      </c>
      <c r="Q350" s="235">
        <v>0</v>
      </c>
      <c r="R350" s="235">
        <f>Q350*H350</f>
        <v>0</v>
      </c>
      <c r="S350" s="235">
        <v>0</v>
      </c>
      <c r="T350" s="236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7" t="s">
        <v>136</v>
      </c>
      <c r="AT350" s="237" t="s">
        <v>131</v>
      </c>
      <c r="AU350" s="237" t="s">
        <v>85</v>
      </c>
      <c r="AY350" s="17" t="s">
        <v>129</v>
      </c>
      <c r="BE350" s="238">
        <f>IF(N350="základní",J350,0)</f>
        <v>0</v>
      </c>
      <c r="BF350" s="238">
        <f>IF(N350="snížená",J350,0)</f>
        <v>0</v>
      </c>
      <c r="BG350" s="238">
        <f>IF(N350="zákl. přenesená",J350,0)</f>
        <v>0</v>
      </c>
      <c r="BH350" s="238">
        <f>IF(N350="sníž. přenesená",J350,0)</f>
        <v>0</v>
      </c>
      <c r="BI350" s="238">
        <f>IF(N350="nulová",J350,0)</f>
        <v>0</v>
      </c>
      <c r="BJ350" s="17" t="s">
        <v>83</v>
      </c>
      <c r="BK350" s="238">
        <f>ROUND(I350*H350,2)</f>
        <v>0</v>
      </c>
      <c r="BL350" s="17" t="s">
        <v>136</v>
      </c>
      <c r="BM350" s="237" t="s">
        <v>585</v>
      </c>
    </row>
    <row r="351" s="13" customFormat="1">
      <c r="A351" s="13"/>
      <c r="B351" s="239"/>
      <c r="C351" s="240"/>
      <c r="D351" s="241" t="s">
        <v>138</v>
      </c>
      <c r="E351" s="242" t="s">
        <v>1</v>
      </c>
      <c r="F351" s="243" t="s">
        <v>586</v>
      </c>
      <c r="G351" s="240"/>
      <c r="H351" s="242" t="s">
        <v>1</v>
      </c>
      <c r="I351" s="244"/>
      <c r="J351" s="240"/>
      <c r="K351" s="240"/>
      <c r="L351" s="245"/>
      <c r="M351" s="246"/>
      <c r="N351" s="247"/>
      <c r="O351" s="247"/>
      <c r="P351" s="247"/>
      <c r="Q351" s="247"/>
      <c r="R351" s="247"/>
      <c r="S351" s="247"/>
      <c r="T351" s="248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9" t="s">
        <v>138</v>
      </c>
      <c r="AU351" s="249" t="s">
        <v>85</v>
      </c>
      <c r="AV351" s="13" t="s">
        <v>83</v>
      </c>
      <c r="AW351" s="13" t="s">
        <v>32</v>
      </c>
      <c r="AX351" s="13" t="s">
        <v>76</v>
      </c>
      <c r="AY351" s="249" t="s">
        <v>129</v>
      </c>
    </row>
    <row r="352" s="14" customFormat="1">
      <c r="A352" s="14"/>
      <c r="B352" s="250"/>
      <c r="C352" s="251"/>
      <c r="D352" s="241" t="s">
        <v>138</v>
      </c>
      <c r="E352" s="252" t="s">
        <v>1</v>
      </c>
      <c r="F352" s="253" t="s">
        <v>185</v>
      </c>
      <c r="G352" s="251"/>
      <c r="H352" s="254">
        <v>32</v>
      </c>
      <c r="I352" s="255"/>
      <c r="J352" s="251"/>
      <c r="K352" s="251"/>
      <c r="L352" s="256"/>
      <c r="M352" s="257"/>
      <c r="N352" s="258"/>
      <c r="O352" s="258"/>
      <c r="P352" s="258"/>
      <c r="Q352" s="258"/>
      <c r="R352" s="258"/>
      <c r="S352" s="258"/>
      <c r="T352" s="259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0" t="s">
        <v>138</v>
      </c>
      <c r="AU352" s="260" t="s">
        <v>85</v>
      </c>
      <c r="AV352" s="14" t="s">
        <v>85</v>
      </c>
      <c r="AW352" s="14" t="s">
        <v>32</v>
      </c>
      <c r="AX352" s="14" t="s">
        <v>76</v>
      </c>
      <c r="AY352" s="260" t="s">
        <v>129</v>
      </c>
    </row>
    <row r="353" s="15" customFormat="1">
      <c r="A353" s="15"/>
      <c r="B353" s="261"/>
      <c r="C353" s="262"/>
      <c r="D353" s="241" t="s">
        <v>138</v>
      </c>
      <c r="E353" s="263" t="s">
        <v>1</v>
      </c>
      <c r="F353" s="264" t="s">
        <v>141</v>
      </c>
      <c r="G353" s="262"/>
      <c r="H353" s="265">
        <v>32</v>
      </c>
      <c r="I353" s="266"/>
      <c r="J353" s="262"/>
      <c r="K353" s="262"/>
      <c r="L353" s="267"/>
      <c r="M353" s="268"/>
      <c r="N353" s="269"/>
      <c r="O353" s="269"/>
      <c r="P353" s="269"/>
      <c r="Q353" s="269"/>
      <c r="R353" s="269"/>
      <c r="S353" s="269"/>
      <c r="T353" s="270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71" t="s">
        <v>138</v>
      </c>
      <c r="AU353" s="271" t="s">
        <v>85</v>
      </c>
      <c r="AV353" s="15" t="s">
        <v>136</v>
      </c>
      <c r="AW353" s="15" t="s">
        <v>32</v>
      </c>
      <c r="AX353" s="15" t="s">
        <v>83</v>
      </c>
      <c r="AY353" s="271" t="s">
        <v>129</v>
      </c>
    </row>
    <row r="354" s="2" customFormat="1" ht="21.75" customHeight="1">
      <c r="A354" s="38"/>
      <c r="B354" s="39"/>
      <c r="C354" s="226" t="s">
        <v>385</v>
      </c>
      <c r="D354" s="226" t="s">
        <v>131</v>
      </c>
      <c r="E354" s="227" t="s">
        <v>587</v>
      </c>
      <c r="F354" s="228" t="s">
        <v>588</v>
      </c>
      <c r="G354" s="229" t="s">
        <v>134</v>
      </c>
      <c r="H354" s="230">
        <v>32</v>
      </c>
      <c r="I354" s="231"/>
      <c r="J354" s="232">
        <f>ROUND(I354*H354,2)</f>
        <v>0</v>
      </c>
      <c r="K354" s="228" t="s">
        <v>135</v>
      </c>
      <c r="L354" s="44"/>
      <c r="M354" s="233" t="s">
        <v>1</v>
      </c>
      <c r="N354" s="234" t="s">
        <v>41</v>
      </c>
      <c r="O354" s="91"/>
      <c r="P354" s="235">
        <f>O354*H354</f>
        <v>0</v>
      </c>
      <c r="Q354" s="235">
        <v>0</v>
      </c>
      <c r="R354" s="235">
        <f>Q354*H354</f>
        <v>0</v>
      </c>
      <c r="S354" s="235">
        <v>0</v>
      </c>
      <c r="T354" s="236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37" t="s">
        <v>136</v>
      </c>
      <c r="AT354" s="237" t="s">
        <v>131</v>
      </c>
      <c r="AU354" s="237" t="s">
        <v>85</v>
      </c>
      <c r="AY354" s="17" t="s">
        <v>129</v>
      </c>
      <c r="BE354" s="238">
        <f>IF(N354="základní",J354,0)</f>
        <v>0</v>
      </c>
      <c r="BF354" s="238">
        <f>IF(N354="snížená",J354,0)</f>
        <v>0</v>
      </c>
      <c r="BG354" s="238">
        <f>IF(N354="zákl. přenesená",J354,0)</f>
        <v>0</v>
      </c>
      <c r="BH354" s="238">
        <f>IF(N354="sníž. přenesená",J354,0)</f>
        <v>0</v>
      </c>
      <c r="BI354" s="238">
        <f>IF(N354="nulová",J354,0)</f>
        <v>0</v>
      </c>
      <c r="BJ354" s="17" t="s">
        <v>83</v>
      </c>
      <c r="BK354" s="238">
        <f>ROUND(I354*H354,2)</f>
        <v>0</v>
      </c>
      <c r="BL354" s="17" t="s">
        <v>136</v>
      </c>
      <c r="BM354" s="237" t="s">
        <v>589</v>
      </c>
    </row>
    <row r="355" s="13" customFormat="1">
      <c r="A355" s="13"/>
      <c r="B355" s="239"/>
      <c r="C355" s="240"/>
      <c r="D355" s="241" t="s">
        <v>138</v>
      </c>
      <c r="E355" s="242" t="s">
        <v>1</v>
      </c>
      <c r="F355" s="243" t="s">
        <v>586</v>
      </c>
      <c r="G355" s="240"/>
      <c r="H355" s="242" t="s">
        <v>1</v>
      </c>
      <c r="I355" s="244"/>
      <c r="J355" s="240"/>
      <c r="K355" s="240"/>
      <c r="L355" s="245"/>
      <c r="M355" s="246"/>
      <c r="N355" s="247"/>
      <c r="O355" s="247"/>
      <c r="P355" s="247"/>
      <c r="Q355" s="247"/>
      <c r="R355" s="247"/>
      <c r="S355" s="247"/>
      <c r="T355" s="248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9" t="s">
        <v>138</v>
      </c>
      <c r="AU355" s="249" t="s">
        <v>85</v>
      </c>
      <c r="AV355" s="13" t="s">
        <v>83</v>
      </c>
      <c r="AW355" s="13" t="s">
        <v>32</v>
      </c>
      <c r="AX355" s="13" t="s">
        <v>76</v>
      </c>
      <c r="AY355" s="249" t="s">
        <v>129</v>
      </c>
    </row>
    <row r="356" s="14" customFormat="1">
      <c r="A356" s="14"/>
      <c r="B356" s="250"/>
      <c r="C356" s="251"/>
      <c r="D356" s="241" t="s">
        <v>138</v>
      </c>
      <c r="E356" s="252" t="s">
        <v>1</v>
      </c>
      <c r="F356" s="253" t="s">
        <v>185</v>
      </c>
      <c r="G356" s="251"/>
      <c r="H356" s="254">
        <v>32</v>
      </c>
      <c r="I356" s="255"/>
      <c r="J356" s="251"/>
      <c r="K356" s="251"/>
      <c r="L356" s="256"/>
      <c r="M356" s="257"/>
      <c r="N356" s="258"/>
      <c r="O356" s="258"/>
      <c r="P356" s="258"/>
      <c r="Q356" s="258"/>
      <c r="R356" s="258"/>
      <c r="S356" s="258"/>
      <c r="T356" s="259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0" t="s">
        <v>138</v>
      </c>
      <c r="AU356" s="260" t="s">
        <v>85</v>
      </c>
      <c r="AV356" s="14" t="s">
        <v>85</v>
      </c>
      <c r="AW356" s="14" t="s">
        <v>32</v>
      </c>
      <c r="AX356" s="14" t="s">
        <v>76</v>
      </c>
      <c r="AY356" s="260" t="s">
        <v>129</v>
      </c>
    </row>
    <row r="357" s="15" customFormat="1">
      <c r="A357" s="15"/>
      <c r="B357" s="261"/>
      <c r="C357" s="262"/>
      <c r="D357" s="241" t="s">
        <v>138</v>
      </c>
      <c r="E357" s="263" t="s">
        <v>1</v>
      </c>
      <c r="F357" s="264" t="s">
        <v>141</v>
      </c>
      <c r="G357" s="262"/>
      <c r="H357" s="265">
        <v>32</v>
      </c>
      <c r="I357" s="266"/>
      <c r="J357" s="262"/>
      <c r="K357" s="262"/>
      <c r="L357" s="267"/>
      <c r="M357" s="268"/>
      <c r="N357" s="269"/>
      <c r="O357" s="269"/>
      <c r="P357" s="269"/>
      <c r="Q357" s="269"/>
      <c r="R357" s="269"/>
      <c r="S357" s="269"/>
      <c r="T357" s="270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71" t="s">
        <v>138</v>
      </c>
      <c r="AU357" s="271" t="s">
        <v>85</v>
      </c>
      <c r="AV357" s="15" t="s">
        <v>136</v>
      </c>
      <c r="AW357" s="15" t="s">
        <v>32</v>
      </c>
      <c r="AX357" s="15" t="s">
        <v>83</v>
      </c>
      <c r="AY357" s="271" t="s">
        <v>129</v>
      </c>
    </row>
    <row r="358" s="2" customFormat="1" ht="21.75" customHeight="1">
      <c r="A358" s="38"/>
      <c r="B358" s="39"/>
      <c r="C358" s="226" t="s">
        <v>590</v>
      </c>
      <c r="D358" s="226" t="s">
        <v>131</v>
      </c>
      <c r="E358" s="227" t="s">
        <v>591</v>
      </c>
      <c r="F358" s="228" t="s">
        <v>592</v>
      </c>
      <c r="G358" s="229" t="s">
        <v>134</v>
      </c>
      <c r="H358" s="230">
        <v>2007</v>
      </c>
      <c r="I358" s="231"/>
      <c r="J358" s="232">
        <f>ROUND(I358*H358,2)</f>
        <v>0</v>
      </c>
      <c r="K358" s="228" t="s">
        <v>135</v>
      </c>
      <c r="L358" s="44"/>
      <c r="M358" s="233" t="s">
        <v>1</v>
      </c>
      <c r="N358" s="234" t="s">
        <v>41</v>
      </c>
      <c r="O358" s="91"/>
      <c r="P358" s="235">
        <f>O358*H358</f>
        <v>0</v>
      </c>
      <c r="Q358" s="235">
        <v>0</v>
      </c>
      <c r="R358" s="235">
        <f>Q358*H358</f>
        <v>0</v>
      </c>
      <c r="S358" s="235">
        <v>0</v>
      </c>
      <c r="T358" s="236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37" t="s">
        <v>136</v>
      </c>
      <c r="AT358" s="237" t="s">
        <v>131</v>
      </c>
      <c r="AU358" s="237" t="s">
        <v>85</v>
      </c>
      <c r="AY358" s="17" t="s">
        <v>129</v>
      </c>
      <c r="BE358" s="238">
        <f>IF(N358="základní",J358,0)</f>
        <v>0</v>
      </c>
      <c r="BF358" s="238">
        <f>IF(N358="snížená",J358,0)</f>
        <v>0</v>
      </c>
      <c r="BG358" s="238">
        <f>IF(N358="zákl. přenesená",J358,0)</f>
        <v>0</v>
      </c>
      <c r="BH358" s="238">
        <f>IF(N358="sníž. přenesená",J358,0)</f>
        <v>0</v>
      </c>
      <c r="BI358" s="238">
        <f>IF(N358="nulová",J358,0)</f>
        <v>0</v>
      </c>
      <c r="BJ358" s="17" t="s">
        <v>83</v>
      </c>
      <c r="BK358" s="238">
        <f>ROUND(I358*H358,2)</f>
        <v>0</v>
      </c>
      <c r="BL358" s="17" t="s">
        <v>136</v>
      </c>
      <c r="BM358" s="237" t="s">
        <v>593</v>
      </c>
    </row>
    <row r="359" s="13" customFormat="1">
      <c r="A359" s="13"/>
      <c r="B359" s="239"/>
      <c r="C359" s="240"/>
      <c r="D359" s="241" t="s">
        <v>138</v>
      </c>
      <c r="E359" s="242" t="s">
        <v>1</v>
      </c>
      <c r="F359" s="243" t="s">
        <v>571</v>
      </c>
      <c r="G359" s="240"/>
      <c r="H359" s="242" t="s">
        <v>1</v>
      </c>
      <c r="I359" s="244"/>
      <c r="J359" s="240"/>
      <c r="K359" s="240"/>
      <c r="L359" s="245"/>
      <c r="M359" s="246"/>
      <c r="N359" s="247"/>
      <c r="O359" s="247"/>
      <c r="P359" s="247"/>
      <c r="Q359" s="247"/>
      <c r="R359" s="247"/>
      <c r="S359" s="247"/>
      <c r="T359" s="248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9" t="s">
        <v>138</v>
      </c>
      <c r="AU359" s="249" t="s">
        <v>85</v>
      </c>
      <c r="AV359" s="13" t="s">
        <v>83</v>
      </c>
      <c r="AW359" s="13" t="s">
        <v>32</v>
      </c>
      <c r="AX359" s="13" t="s">
        <v>76</v>
      </c>
      <c r="AY359" s="249" t="s">
        <v>129</v>
      </c>
    </row>
    <row r="360" s="14" customFormat="1">
      <c r="A360" s="14"/>
      <c r="B360" s="250"/>
      <c r="C360" s="251"/>
      <c r="D360" s="241" t="s">
        <v>138</v>
      </c>
      <c r="E360" s="252" t="s">
        <v>1</v>
      </c>
      <c r="F360" s="253" t="s">
        <v>572</v>
      </c>
      <c r="G360" s="251"/>
      <c r="H360" s="254">
        <v>2007</v>
      </c>
      <c r="I360" s="255"/>
      <c r="J360" s="251"/>
      <c r="K360" s="251"/>
      <c r="L360" s="256"/>
      <c r="M360" s="257"/>
      <c r="N360" s="258"/>
      <c r="O360" s="258"/>
      <c r="P360" s="258"/>
      <c r="Q360" s="258"/>
      <c r="R360" s="258"/>
      <c r="S360" s="258"/>
      <c r="T360" s="259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0" t="s">
        <v>138</v>
      </c>
      <c r="AU360" s="260" t="s">
        <v>85</v>
      </c>
      <c r="AV360" s="14" t="s">
        <v>85</v>
      </c>
      <c r="AW360" s="14" t="s">
        <v>32</v>
      </c>
      <c r="AX360" s="14" t="s">
        <v>76</v>
      </c>
      <c r="AY360" s="260" t="s">
        <v>129</v>
      </c>
    </row>
    <row r="361" s="15" customFormat="1">
      <c r="A361" s="15"/>
      <c r="B361" s="261"/>
      <c r="C361" s="262"/>
      <c r="D361" s="241" t="s">
        <v>138</v>
      </c>
      <c r="E361" s="263" t="s">
        <v>1</v>
      </c>
      <c r="F361" s="264" t="s">
        <v>141</v>
      </c>
      <c r="G361" s="262"/>
      <c r="H361" s="265">
        <v>2007</v>
      </c>
      <c r="I361" s="266"/>
      <c r="J361" s="262"/>
      <c r="K361" s="262"/>
      <c r="L361" s="267"/>
      <c r="M361" s="268"/>
      <c r="N361" s="269"/>
      <c r="O361" s="269"/>
      <c r="P361" s="269"/>
      <c r="Q361" s="269"/>
      <c r="R361" s="269"/>
      <c r="S361" s="269"/>
      <c r="T361" s="270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71" t="s">
        <v>138</v>
      </c>
      <c r="AU361" s="271" t="s">
        <v>85</v>
      </c>
      <c r="AV361" s="15" t="s">
        <v>136</v>
      </c>
      <c r="AW361" s="15" t="s">
        <v>32</v>
      </c>
      <c r="AX361" s="15" t="s">
        <v>83</v>
      </c>
      <c r="AY361" s="271" t="s">
        <v>129</v>
      </c>
    </row>
    <row r="362" s="2" customFormat="1" ht="21.75" customHeight="1">
      <c r="A362" s="38"/>
      <c r="B362" s="39"/>
      <c r="C362" s="226" t="s">
        <v>594</v>
      </c>
      <c r="D362" s="226" t="s">
        <v>131</v>
      </c>
      <c r="E362" s="227" t="s">
        <v>595</v>
      </c>
      <c r="F362" s="228" t="s">
        <v>596</v>
      </c>
      <c r="G362" s="229" t="s">
        <v>134</v>
      </c>
      <c r="H362" s="230">
        <v>12.199999999999999</v>
      </c>
      <c r="I362" s="231"/>
      <c r="J362" s="232">
        <f>ROUND(I362*H362,2)</f>
        <v>0</v>
      </c>
      <c r="K362" s="228" t="s">
        <v>135</v>
      </c>
      <c r="L362" s="44"/>
      <c r="M362" s="233" t="s">
        <v>1</v>
      </c>
      <c r="N362" s="234" t="s">
        <v>41</v>
      </c>
      <c r="O362" s="91"/>
      <c r="P362" s="235">
        <f>O362*H362</f>
        <v>0</v>
      </c>
      <c r="Q362" s="235">
        <v>0</v>
      </c>
      <c r="R362" s="235">
        <f>Q362*H362</f>
        <v>0</v>
      </c>
      <c r="S362" s="235">
        <v>0</v>
      </c>
      <c r="T362" s="236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7" t="s">
        <v>136</v>
      </c>
      <c r="AT362" s="237" t="s">
        <v>131</v>
      </c>
      <c r="AU362" s="237" t="s">
        <v>85</v>
      </c>
      <c r="AY362" s="17" t="s">
        <v>129</v>
      </c>
      <c r="BE362" s="238">
        <f>IF(N362="základní",J362,0)</f>
        <v>0</v>
      </c>
      <c r="BF362" s="238">
        <f>IF(N362="snížená",J362,0)</f>
        <v>0</v>
      </c>
      <c r="BG362" s="238">
        <f>IF(N362="zákl. přenesená",J362,0)</f>
        <v>0</v>
      </c>
      <c r="BH362" s="238">
        <f>IF(N362="sníž. přenesená",J362,0)</f>
        <v>0</v>
      </c>
      <c r="BI362" s="238">
        <f>IF(N362="nulová",J362,0)</f>
        <v>0</v>
      </c>
      <c r="BJ362" s="17" t="s">
        <v>83</v>
      </c>
      <c r="BK362" s="238">
        <f>ROUND(I362*H362,2)</f>
        <v>0</v>
      </c>
      <c r="BL362" s="17" t="s">
        <v>136</v>
      </c>
      <c r="BM362" s="237" t="s">
        <v>597</v>
      </c>
    </row>
    <row r="363" s="13" customFormat="1">
      <c r="A363" s="13"/>
      <c r="B363" s="239"/>
      <c r="C363" s="240"/>
      <c r="D363" s="241" t="s">
        <v>138</v>
      </c>
      <c r="E363" s="242" t="s">
        <v>1</v>
      </c>
      <c r="F363" s="243" t="s">
        <v>561</v>
      </c>
      <c r="G363" s="240"/>
      <c r="H363" s="242" t="s">
        <v>1</v>
      </c>
      <c r="I363" s="244"/>
      <c r="J363" s="240"/>
      <c r="K363" s="240"/>
      <c r="L363" s="245"/>
      <c r="M363" s="246"/>
      <c r="N363" s="247"/>
      <c r="O363" s="247"/>
      <c r="P363" s="247"/>
      <c r="Q363" s="247"/>
      <c r="R363" s="247"/>
      <c r="S363" s="247"/>
      <c r="T363" s="248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9" t="s">
        <v>138</v>
      </c>
      <c r="AU363" s="249" t="s">
        <v>85</v>
      </c>
      <c r="AV363" s="13" t="s">
        <v>83</v>
      </c>
      <c r="AW363" s="13" t="s">
        <v>32</v>
      </c>
      <c r="AX363" s="13" t="s">
        <v>76</v>
      </c>
      <c r="AY363" s="249" t="s">
        <v>129</v>
      </c>
    </row>
    <row r="364" s="14" customFormat="1">
      <c r="A364" s="14"/>
      <c r="B364" s="250"/>
      <c r="C364" s="251"/>
      <c r="D364" s="241" t="s">
        <v>138</v>
      </c>
      <c r="E364" s="252" t="s">
        <v>1</v>
      </c>
      <c r="F364" s="253" t="s">
        <v>562</v>
      </c>
      <c r="G364" s="251"/>
      <c r="H364" s="254">
        <v>12.199999999999999</v>
      </c>
      <c r="I364" s="255"/>
      <c r="J364" s="251"/>
      <c r="K364" s="251"/>
      <c r="L364" s="256"/>
      <c r="M364" s="257"/>
      <c r="N364" s="258"/>
      <c r="O364" s="258"/>
      <c r="P364" s="258"/>
      <c r="Q364" s="258"/>
      <c r="R364" s="258"/>
      <c r="S364" s="258"/>
      <c r="T364" s="259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0" t="s">
        <v>138</v>
      </c>
      <c r="AU364" s="260" t="s">
        <v>85</v>
      </c>
      <c r="AV364" s="14" t="s">
        <v>85</v>
      </c>
      <c r="AW364" s="14" t="s">
        <v>32</v>
      </c>
      <c r="AX364" s="14" t="s">
        <v>76</v>
      </c>
      <c r="AY364" s="260" t="s">
        <v>129</v>
      </c>
    </row>
    <row r="365" s="15" customFormat="1">
      <c r="A365" s="15"/>
      <c r="B365" s="261"/>
      <c r="C365" s="262"/>
      <c r="D365" s="241" t="s">
        <v>138</v>
      </c>
      <c r="E365" s="263" t="s">
        <v>1</v>
      </c>
      <c r="F365" s="264" t="s">
        <v>141</v>
      </c>
      <c r="G365" s="262"/>
      <c r="H365" s="265">
        <v>12.199999999999999</v>
      </c>
      <c r="I365" s="266"/>
      <c r="J365" s="262"/>
      <c r="K365" s="262"/>
      <c r="L365" s="267"/>
      <c r="M365" s="268"/>
      <c r="N365" s="269"/>
      <c r="O365" s="269"/>
      <c r="P365" s="269"/>
      <c r="Q365" s="269"/>
      <c r="R365" s="269"/>
      <c r="S365" s="269"/>
      <c r="T365" s="270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71" t="s">
        <v>138</v>
      </c>
      <c r="AU365" s="271" t="s">
        <v>85</v>
      </c>
      <c r="AV365" s="15" t="s">
        <v>136</v>
      </c>
      <c r="AW365" s="15" t="s">
        <v>32</v>
      </c>
      <c r="AX365" s="15" t="s">
        <v>83</v>
      </c>
      <c r="AY365" s="271" t="s">
        <v>129</v>
      </c>
    </row>
    <row r="366" s="2" customFormat="1" ht="21.75" customHeight="1">
      <c r="A366" s="38"/>
      <c r="B366" s="39"/>
      <c r="C366" s="226" t="s">
        <v>598</v>
      </c>
      <c r="D366" s="226" t="s">
        <v>131</v>
      </c>
      <c r="E366" s="227" t="s">
        <v>595</v>
      </c>
      <c r="F366" s="228" t="s">
        <v>596</v>
      </c>
      <c r="G366" s="229" t="s">
        <v>134</v>
      </c>
      <c r="H366" s="230">
        <v>318.56</v>
      </c>
      <c r="I366" s="231"/>
      <c r="J366" s="232">
        <f>ROUND(I366*H366,2)</f>
        <v>0</v>
      </c>
      <c r="K366" s="228" t="s">
        <v>135</v>
      </c>
      <c r="L366" s="44"/>
      <c r="M366" s="233" t="s">
        <v>1</v>
      </c>
      <c r="N366" s="234" t="s">
        <v>41</v>
      </c>
      <c r="O366" s="91"/>
      <c r="P366" s="235">
        <f>O366*H366</f>
        <v>0</v>
      </c>
      <c r="Q366" s="235">
        <v>0</v>
      </c>
      <c r="R366" s="235">
        <f>Q366*H366</f>
        <v>0</v>
      </c>
      <c r="S366" s="235">
        <v>0</v>
      </c>
      <c r="T366" s="236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37" t="s">
        <v>136</v>
      </c>
      <c r="AT366" s="237" t="s">
        <v>131</v>
      </c>
      <c r="AU366" s="237" t="s">
        <v>85</v>
      </c>
      <c r="AY366" s="17" t="s">
        <v>129</v>
      </c>
      <c r="BE366" s="238">
        <f>IF(N366="základní",J366,0)</f>
        <v>0</v>
      </c>
      <c r="BF366" s="238">
        <f>IF(N366="snížená",J366,0)</f>
        <v>0</v>
      </c>
      <c r="BG366" s="238">
        <f>IF(N366="zákl. přenesená",J366,0)</f>
        <v>0</v>
      </c>
      <c r="BH366" s="238">
        <f>IF(N366="sníž. přenesená",J366,0)</f>
        <v>0</v>
      </c>
      <c r="BI366" s="238">
        <f>IF(N366="nulová",J366,0)</f>
        <v>0</v>
      </c>
      <c r="BJ366" s="17" t="s">
        <v>83</v>
      </c>
      <c r="BK366" s="238">
        <f>ROUND(I366*H366,2)</f>
        <v>0</v>
      </c>
      <c r="BL366" s="17" t="s">
        <v>136</v>
      </c>
      <c r="BM366" s="237" t="s">
        <v>599</v>
      </c>
    </row>
    <row r="367" s="13" customFormat="1">
      <c r="A367" s="13"/>
      <c r="B367" s="239"/>
      <c r="C367" s="240"/>
      <c r="D367" s="241" t="s">
        <v>138</v>
      </c>
      <c r="E367" s="242" t="s">
        <v>1</v>
      </c>
      <c r="F367" s="243" t="s">
        <v>566</v>
      </c>
      <c r="G367" s="240"/>
      <c r="H367" s="242" t="s">
        <v>1</v>
      </c>
      <c r="I367" s="244"/>
      <c r="J367" s="240"/>
      <c r="K367" s="240"/>
      <c r="L367" s="245"/>
      <c r="M367" s="246"/>
      <c r="N367" s="247"/>
      <c r="O367" s="247"/>
      <c r="P367" s="247"/>
      <c r="Q367" s="247"/>
      <c r="R367" s="247"/>
      <c r="S367" s="247"/>
      <c r="T367" s="248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9" t="s">
        <v>138</v>
      </c>
      <c r="AU367" s="249" t="s">
        <v>85</v>
      </c>
      <c r="AV367" s="13" t="s">
        <v>83</v>
      </c>
      <c r="AW367" s="13" t="s">
        <v>32</v>
      </c>
      <c r="AX367" s="13" t="s">
        <v>76</v>
      </c>
      <c r="AY367" s="249" t="s">
        <v>129</v>
      </c>
    </row>
    <row r="368" s="14" customFormat="1">
      <c r="A368" s="14"/>
      <c r="B368" s="250"/>
      <c r="C368" s="251"/>
      <c r="D368" s="241" t="s">
        <v>138</v>
      </c>
      <c r="E368" s="252" t="s">
        <v>1</v>
      </c>
      <c r="F368" s="253" t="s">
        <v>600</v>
      </c>
      <c r="G368" s="251"/>
      <c r="H368" s="254">
        <v>318.56</v>
      </c>
      <c r="I368" s="255"/>
      <c r="J368" s="251"/>
      <c r="K368" s="251"/>
      <c r="L368" s="256"/>
      <c r="M368" s="257"/>
      <c r="N368" s="258"/>
      <c r="O368" s="258"/>
      <c r="P368" s="258"/>
      <c r="Q368" s="258"/>
      <c r="R368" s="258"/>
      <c r="S368" s="258"/>
      <c r="T368" s="259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0" t="s">
        <v>138</v>
      </c>
      <c r="AU368" s="260" t="s">
        <v>85</v>
      </c>
      <c r="AV368" s="14" t="s">
        <v>85</v>
      </c>
      <c r="AW368" s="14" t="s">
        <v>32</v>
      </c>
      <c r="AX368" s="14" t="s">
        <v>76</v>
      </c>
      <c r="AY368" s="260" t="s">
        <v>129</v>
      </c>
    </row>
    <row r="369" s="15" customFormat="1">
      <c r="A369" s="15"/>
      <c r="B369" s="261"/>
      <c r="C369" s="262"/>
      <c r="D369" s="241" t="s">
        <v>138</v>
      </c>
      <c r="E369" s="263" t="s">
        <v>1</v>
      </c>
      <c r="F369" s="264" t="s">
        <v>141</v>
      </c>
      <c r="G369" s="262"/>
      <c r="H369" s="265">
        <v>318.56</v>
      </c>
      <c r="I369" s="266"/>
      <c r="J369" s="262"/>
      <c r="K369" s="262"/>
      <c r="L369" s="267"/>
      <c r="M369" s="268"/>
      <c r="N369" s="269"/>
      <c r="O369" s="269"/>
      <c r="P369" s="269"/>
      <c r="Q369" s="269"/>
      <c r="R369" s="269"/>
      <c r="S369" s="269"/>
      <c r="T369" s="270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71" t="s">
        <v>138</v>
      </c>
      <c r="AU369" s="271" t="s">
        <v>85</v>
      </c>
      <c r="AV369" s="15" t="s">
        <v>136</v>
      </c>
      <c r="AW369" s="15" t="s">
        <v>32</v>
      </c>
      <c r="AX369" s="15" t="s">
        <v>83</v>
      </c>
      <c r="AY369" s="271" t="s">
        <v>129</v>
      </c>
    </row>
    <row r="370" s="2" customFormat="1" ht="16.5" customHeight="1">
      <c r="A370" s="38"/>
      <c r="B370" s="39"/>
      <c r="C370" s="226" t="s">
        <v>601</v>
      </c>
      <c r="D370" s="226" t="s">
        <v>131</v>
      </c>
      <c r="E370" s="227" t="s">
        <v>602</v>
      </c>
      <c r="F370" s="228" t="s">
        <v>603</v>
      </c>
      <c r="G370" s="229" t="s">
        <v>134</v>
      </c>
      <c r="H370" s="230">
        <v>3.2000000000000002</v>
      </c>
      <c r="I370" s="231"/>
      <c r="J370" s="232">
        <f>ROUND(I370*H370,2)</f>
        <v>0</v>
      </c>
      <c r="K370" s="228" t="s">
        <v>135</v>
      </c>
      <c r="L370" s="44"/>
      <c r="M370" s="233" t="s">
        <v>1</v>
      </c>
      <c r="N370" s="234" t="s">
        <v>41</v>
      </c>
      <c r="O370" s="91"/>
      <c r="P370" s="235">
        <f>O370*H370</f>
        <v>0</v>
      </c>
      <c r="Q370" s="235">
        <v>0.19536000000000001</v>
      </c>
      <c r="R370" s="235">
        <f>Q370*H370</f>
        <v>0.62515200000000004</v>
      </c>
      <c r="S370" s="235">
        <v>0</v>
      </c>
      <c r="T370" s="236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37" t="s">
        <v>136</v>
      </c>
      <c r="AT370" s="237" t="s">
        <v>131</v>
      </c>
      <c r="AU370" s="237" t="s">
        <v>85</v>
      </c>
      <c r="AY370" s="17" t="s">
        <v>129</v>
      </c>
      <c r="BE370" s="238">
        <f>IF(N370="základní",J370,0)</f>
        <v>0</v>
      </c>
      <c r="BF370" s="238">
        <f>IF(N370="snížená",J370,0)</f>
        <v>0</v>
      </c>
      <c r="BG370" s="238">
        <f>IF(N370="zákl. přenesená",J370,0)</f>
        <v>0</v>
      </c>
      <c r="BH370" s="238">
        <f>IF(N370="sníž. přenesená",J370,0)</f>
        <v>0</v>
      </c>
      <c r="BI370" s="238">
        <f>IF(N370="nulová",J370,0)</f>
        <v>0</v>
      </c>
      <c r="BJ370" s="17" t="s">
        <v>83</v>
      </c>
      <c r="BK370" s="238">
        <f>ROUND(I370*H370,2)</f>
        <v>0</v>
      </c>
      <c r="BL370" s="17" t="s">
        <v>136</v>
      </c>
      <c r="BM370" s="237" t="s">
        <v>604</v>
      </c>
    </row>
    <row r="371" s="13" customFormat="1">
      <c r="A371" s="13"/>
      <c r="B371" s="239"/>
      <c r="C371" s="240"/>
      <c r="D371" s="241" t="s">
        <v>138</v>
      </c>
      <c r="E371" s="242" t="s">
        <v>1</v>
      </c>
      <c r="F371" s="243" t="s">
        <v>605</v>
      </c>
      <c r="G371" s="240"/>
      <c r="H371" s="242" t="s">
        <v>1</v>
      </c>
      <c r="I371" s="244"/>
      <c r="J371" s="240"/>
      <c r="K371" s="240"/>
      <c r="L371" s="245"/>
      <c r="M371" s="246"/>
      <c r="N371" s="247"/>
      <c r="O371" s="247"/>
      <c r="P371" s="247"/>
      <c r="Q371" s="247"/>
      <c r="R371" s="247"/>
      <c r="S371" s="247"/>
      <c r="T371" s="248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9" t="s">
        <v>138</v>
      </c>
      <c r="AU371" s="249" t="s">
        <v>85</v>
      </c>
      <c r="AV371" s="13" t="s">
        <v>83</v>
      </c>
      <c r="AW371" s="13" t="s">
        <v>32</v>
      </c>
      <c r="AX371" s="13" t="s">
        <v>76</v>
      </c>
      <c r="AY371" s="249" t="s">
        <v>129</v>
      </c>
    </row>
    <row r="372" s="14" customFormat="1">
      <c r="A372" s="14"/>
      <c r="B372" s="250"/>
      <c r="C372" s="251"/>
      <c r="D372" s="241" t="s">
        <v>138</v>
      </c>
      <c r="E372" s="252" t="s">
        <v>1</v>
      </c>
      <c r="F372" s="253" t="s">
        <v>525</v>
      </c>
      <c r="G372" s="251"/>
      <c r="H372" s="254">
        <v>3.2000000000000002</v>
      </c>
      <c r="I372" s="255"/>
      <c r="J372" s="251"/>
      <c r="K372" s="251"/>
      <c r="L372" s="256"/>
      <c r="M372" s="257"/>
      <c r="N372" s="258"/>
      <c r="O372" s="258"/>
      <c r="P372" s="258"/>
      <c r="Q372" s="258"/>
      <c r="R372" s="258"/>
      <c r="S372" s="258"/>
      <c r="T372" s="259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0" t="s">
        <v>138</v>
      </c>
      <c r="AU372" s="260" t="s">
        <v>85</v>
      </c>
      <c r="AV372" s="14" t="s">
        <v>85</v>
      </c>
      <c r="AW372" s="14" t="s">
        <v>32</v>
      </c>
      <c r="AX372" s="14" t="s">
        <v>76</v>
      </c>
      <c r="AY372" s="260" t="s">
        <v>129</v>
      </c>
    </row>
    <row r="373" s="15" customFormat="1">
      <c r="A373" s="15"/>
      <c r="B373" s="261"/>
      <c r="C373" s="262"/>
      <c r="D373" s="241" t="s">
        <v>138</v>
      </c>
      <c r="E373" s="263" t="s">
        <v>1</v>
      </c>
      <c r="F373" s="264" t="s">
        <v>141</v>
      </c>
      <c r="G373" s="262"/>
      <c r="H373" s="265">
        <v>3.2000000000000002</v>
      </c>
      <c r="I373" s="266"/>
      <c r="J373" s="262"/>
      <c r="K373" s="262"/>
      <c r="L373" s="267"/>
      <c r="M373" s="268"/>
      <c r="N373" s="269"/>
      <c r="O373" s="269"/>
      <c r="P373" s="269"/>
      <c r="Q373" s="269"/>
      <c r="R373" s="269"/>
      <c r="S373" s="269"/>
      <c r="T373" s="270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71" t="s">
        <v>138</v>
      </c>
      <c r="AU373" s="271" t="s">
        <v>85</v>
      </c>
      <c r="AV373" s="15" t="s">
        <v>136</v>
      </c>
      <c r="AW373" s="15" t="s">
        <v>32</v>
      </c>
      <c r="AX373" s="15" t="s">
        <v>83</v>
      </c>
      <c r="AY373" s="271" t="s">
        <v>129</v>
      </c>
    </row>
    <row r="374" s="2" customFormat="1" ht="16.5" customHeight="1">
      <c r="A374" s="38"/>
      <c r="B374" s="39"/>
      <c r="C374" s="272" t="s">
        <v>606</v>
      </c>
      <c r="D374" s="272" t="s">
        <v>258</v>
      </c>
      <c r="E374" s="273" t="s">
        <v>607</v>
      </c>
      <c r="F374" s="274" t="s">
        <v>608</v>
      </c>
      <c r="G374" s="275" t="s">
        <v>134</v>
      </c>
      <c r="H374" s="276">
        <v>3.2639999999999998</v>
      </c>
      <c r="I374" s="277"/>
      <c r="J374" s="278">
        <f>ROUND(I374*H374,2)</f>
        <v>0</v>
      </c>
      <c r="K374" s="274" t="s">
        <v>135</v>
      </c>
      <c r="L374" s="279"/>
      <c r="M374" s="280" t="s">
        <v>1</v>
      </c>
      <c r="N374" s="281" t="s">
        <v>41</v>
      </c>
      <c r="O374" s="91"/>
      <c r="P374" s="235">
        <f>O374*H374</f>
        <v>0</v>
      </c>
      <c r="Q374" s="235">
        <v>0.222</v>
      </c>
      <c r="R374" s="235">
        <f>Q374*H374</f>
        <v>0.72460799999999992</v>
      </c>
      <c r="S374" s="235">
        <v>0</v>
      </c>
      <c r="T374" s="236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37" t="s">
        <v>171</v>
      </c>
      <c r="AT374" s="237" t="s">
        <v>258</v>
      </c>
      <c r="AU374" s="237" t="s">
        <v>85</v>
      </c>
      <c r="AY374" s="17" t="s">
        <v>129</v>
      </c>
      <c r="BE374" s="238">
        <f>IF(N374="základní",J374,0)</f>
        <v>0</v>
      </c>
      <c r="BF374" s="238">
        <f>IF(N374="snížená",J374,0)</f>
        <v>0</v>
      </c>
      <c r="BG374" s="238">
        <f>IF(N374="zákl. přenesená",J374,0)</f>
        <v>0</v>
      </c>
      <c r="BH374" s="238">
        <f>IF(N374="sníž. přenesená",J374,0)</f>
        <v>0</v>
      </c>
      <c r="BI374" s="238">
        <f>IF(N374="nulová",J374,0)</f>
        <v>0</v>
      </c>
      <c r="BJ374" s="17" t="s">
        <v>83</v>
      </c>
      <c r="BK374" s="238">
        <f>ROUND(I374*H374,2)</f>
        <v>0</v>
      </c>
      <c r="BL374" s="17" t="s">
        <v>136</v>
      </c>
      <c r="BM374" s="237" t="s">
        <v>609</v>
      </c>
    </row>
    <row r="375" s="13" customFormat="1">
      <c r="A375" s="13"/>
      <c r="B375" s="239"/>
      <c r="C375" s="240"/>
      <c r="D375" s="241" t="s">
        <v>138</v>
      </c>
      <c r="E375" s="242" t="s">
        <v>1</v>
      </c>
      <c r="F375" s="243" t="s">
        <v>610</v>
      </c>
      <c r="G375" s="240"/>
      <c r="H375" s="242" t="s">
        <v>1</v>
      </c>
      <c r="I375" s="244"/>
      <c r="J375" s="240"/>
      <c r="K375" s="240"/>
      <c r="L375" s="245"/>
      <c r="M375" s="246"/>
      <c r="N375" s="247"/>
      <c r="O375" s="247"/>
      <c r="P375" s="247"/>
      <c r="Q375" s="247"/>
      <c r="R375" s="247"/>
      <c r="S375" s="247"/>
      <c r="T375" s="248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9" t="s">
        <v>138</v>
      </c>
      <c r="AU375" s="249" t="s">
        <v>85</v>
      </c>
      <c r="AV375" s="13" t="s">
        <v>83</v>
      </c>
      <c r="AW375" s="13" t="s">
        <v>32</v>
      </c>
      <c r="AX375" s="13" t="s">
        <v>76</v>
      </c>
      <c r="AY375" s="249" t="s">
        <v>129</v>
      </c>
    </row>
    <row r="376" s="14" customFormat="1">
      <c r="A376" s="14"/>
      <c r="B376" s="250"/>
      <c r="C376" s="251"/>
      <c r="D376" s="241" t="s">
        <v>138</v>
      </c>
      <c r="E376" s="252" t="s">
        <v>1</v>
      </c>
      <c r="F376" s="253" t="s">
        <v>611</v>
      </c>
      <c r="G376" s="251"/>
      <c r="H376" s="254">
        <v>3.2639999999999998</v>
      </c>
      <c r="I376" s="255"/>
      <c r="J376" s="251"/>
      <c r="K376" s="251"/>
      <c r="L376" s="256"/>
      <c r="M376" s="257"/>
      <c r="N376" s="258"/>
      <c r="O376" s="258"/>
      <c r="P376" s="258"/>
      <c r="Q376" s="258"/>
      <c r="R376" s="258"/>
      <c r="S376" s="258"/>
      <c r="T376" s="259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0" t="s">
        <v>138</v>
      </c>
      <c r="AU376" s="260" t="s">
        <v>85</v>
      </c>
      <c r="AV376" s="14" t="s">
        <v>85</v>
      </c>
      <c r="AW376" s="14" t="s">
        <v>32</v>
      </c>
      <c r="AX376" s="14" t="s">
        <v>76</v>
      </c>
      <c r="AY376" s="260" t="s">
        <v>129</v>
      </c>
    </row>
    <row r="377" s="15" customFormat="1">
      <c r="A377" s="15"/>
      <c r="B377" s="261"/>
      <c r="C377" s="262"/>
      <c r="D377" s="241" t="s">
        <v>138</v>
      </c>
      <c r="E377" s="263" t="s">
        <v>1</v>
      </c>
      <c r="F377" s="264" t="s">
        <v>141</v>
      </c>
      <c r="G377" s="262"/>
      <c r="H377" s="265">
        <v>3.2639999999999998</v>
      </c>
      <c r="I377" s="266"/>
      <c r="J377" s="262"/>
      <c r="K377" s="262"/>
      <c r="L377" s="267"/>
      <c r="M377" s="268"/>
      <c r="N377" s="269"/>
      <c r="O377" s="269"/>
      <c r="P377" s="269"/>
      <c r="Q377" s="269"/>
      <c r="R377" s="269"/>
      <c r="S377" s="269"/>
      <c r="T377" s="270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71" t="s">
        <v>138</v>
      </c>
      <c r="AU377" s="271" t="s">
        <v>85</v>
      </c>
      <c r="AV377" s="15" t="s">
        <v>136</v>
      </c>
      <c r="AW377" s="15" t="s">
        <v>32</v>
      </c>
      <c r="AX377" s="15" t="s">
        <v>83</v>
      </c>
      <c r="AY377" s="271" t="s">
        <v>129</v>
      </c>
    </row>
    <row r="378" s="2" customFormat="1" ht="16.5" customHeight="1">
      <c r="A378" s="38"/>
      <c r="B378" s="39"/>
      <c r="C378" s="226" t="s">
        <v>612</v>
      </c>
      <c r="D378" s="226" t="s">
        <v>131</v>
      </c>
      <c r="E378" s="227" t="s">
        <v>613</v>
      </c>
      <c r="F378" s="228" t="s">
        <v>614</v>
      </c>
      <c r="G378" s="229" t="s">
        <v>134</v>
      </c>
      <c r="H378" s="230">
        <v>2.7999999999999998</v>
      </c>
      <c r="I378" s="231"/>
      <c r="J378" s="232">
        <f>ROUND(I378*H378,2)</f>
        <v>0</v>
      </c>
      <c r="K378" s="228" t="s">
        <v>135</v>
      </c>
      <c r="L378" s="44"/>
      <c r="M378" s="233" t="s">
        <v>1</v>
      </c>
      <c r="N378" s="234" t="s">
        <v>41</v>
      </c>
      <c r="O378" s="91"/>
      <c r="P378" s="235">
        <f>O378*H378</f>
        <v>0</v>
      </c>
      <c r="Q378" s="235">
        <v>0.090620000000000006</v>
      </c>
      <c r="R378" s="235">
        <f>Q378*H378</f>
        <v>0.25373600000000002</v>
      </c>
      <c r="S378" s="235">
        <v>0</v>
      </c>
      <c r="T378" s="236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37" t="s">
        <v>136</v>
      </c>
      <c r="AT378" s="237" t="s">
        <v>131</v>
      </c>
      <c r="AU378" s="237" t="s">
        <v>85</v>
      </c>
      <c r="AY378" s="17" t="s">
        <v>129</v>
      </c>
      <c r="BE378" s="238">
        <f>IF(N378="základní",J378,0)</f>
        <v>0</v>
      </c>
      <c r="BF378" s="238">
        <f>IF(N378="snížená",J378,0)</f>
        <v>0</v>
      </c>
      <c r="BG378" s="238">
        <f>IF(N378="zákl. přenesená",J378,0)</f>
        <v>0</v>
      </c>
      <c r="BH378" s="238">
        <f>IF(N378="sníž. přenesená",J378,0)</f>
        <v>0</v>
      </c>
      <c r="BI378" s="238">
        <f>IF(N378="nulová",J378,0)</f>
        <v>0</v>
      </c>
      <c r="BJ378" s="17" t="s">
        <v>83</v>
      </c>
      <c r="BK378" s="238">
        <f>ROUND(I378*H378,2)</f>
        <v>0</v>
      </c>
      <c r="BL378" s="17" t="s">
        <v>136</v>
      </c>
      <c r="BM378" s="237" t="s">
        <v>615</v>
      </c>
    </row>
    <row r="379" s="13" customFormat="1">
      <c r="A379" s="13"/>
      <c r="B379" s="239"/>
      <c r="C379" s="240"/>
      <c r="D379" s="241" t="s">
        <v>138</v>
      </c>
      <c r="E379" s="242" t="s">
        <v>1</v>
      </c>
      <c r="F379" s="243" t="s">
        <v>616</v>
      </c>
      <c r="G379" s="240"/>
      <c r="H379" s="242" t="s">
        <v>1</v>
      </c>
      <c r="I379" s="244"/>
      <c r="J379" s="240"/>
      <c r="K379" s="240"/>
      <c r="L379" s="245"/>
      <c r="M379" s="246"/>
      <c r="N379" s="247"/>
      <c r="O379" s="247"/>
      <c r="P379" s="247"/>
      <c r="Q379" s="247"/>
      <c r="R379" s="247"/>
      <c r="S379" s="247"/>
      <c r="T379" s="248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9" t="s">
        <v>138</v>
      </c>
      <c r="AU379" s="249" t="s">
        <v>85</v>
      </c>
      <c r="AV379" s="13" t="s">
        <v>83</v>
      </c>
      <c r="AW379" s="13" t="s">
        <v>32</v>
      </c>
      <c r="AX379" s="13" t="s">
        <v>76</v>
      </c>
      <c r="AY379" s="249" t="s">
        <v>129</v>
      </c>
    </row>
    <row r="380" s="14" customFormat="1">
      <c r="A380" s="14"/>
      <c r="B380" s="250"/>
      <c r="C380" s="251"/>
      <c r="D380" s="241" t="s">
        <v>138</v>
      </c>
      <c r="E380" s="252" t="s">
        <v>1</v>
      </c>
      <c r="F380" s="253" t="s">
        <v>617</v>
      </c>
      <c r="G380" s="251"/>
      <c r="H380" s="254">
        <v>2.7999999999999998</v>
      </c>
      <c r="I380" s="255"/>
      <c r="J380" s="251"/>
      <c r="K380" s="251"/>
      <c r="L380" s="256"/>
      <c r="M380" s="257"/>
      <c r="N380" s="258"/>
      <c r="O380" s="258"/>
      <c r="P380" s="258"/>
      <c r="Q380" s="258"/>
      <c r="R380" s="258"/>
      <c r="S380" s="258"/>
      <c r="T380" s="259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0" t="s">
        <v>138</v>
      </c>
      <c r="AU380" s="260" t="s">
        <v>85</v>
      </c>
      <c r="AV380" s="14" t="s">
        <v>85</v>
      </c>
      <c r="AW380" s="14" t="s">
        <v>32</v>
      </c>
      <c r="AX380" s="14" t="s">
        <v>76</v>
      </c>
      <c r="AY380" s="260" t="s">
        <v>129</v>
      </c>
    </row>
    <row r="381" s="15" customFormat="1">
      <c r="A381" s="15"/>
      <c r="B381" s="261"/>
      <c r="C381" s="262"/>
      <c r="D381" s="241" t="s">
        <v>138</v>
      </c>
      <c r="E381" s="263" t="s">
        <v>1</v>
      </c>
      <c r="F381" s="264" t="s">
        <v>141</v>
      </c>
      <c r="G381" s="262"/>
      <c r="H381" s="265">
        <v>2.7999999999999998</v>
      </c>
      <c r="I381" s="266"/>
      <c r="J381" s="262"/>
      <c r="K381" s="262"/>
      <c r="L381" s="267"/>
      <c r="M381" s="268"/>
      <c r="N381" s="269"/>
      <c r="O381" s="269"/>
      <c r="P381" s="269"/>
      <c r="Q381" s="269"/>
      <c r="R381" s="269"/>
      <c r="S381" s="269"/>
      <c r="T381" s="270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71" t="s">
        <v>138</v>
      </c>
      <c r="AU381" s="271" t="s">
        <v>85</v>
      </c>
      <c r="AV381" s="15" t="s">
        <v>136</v>
      </c>
      <c r="AW381" s="15" t="s">
        <v>32</v>
      </c>
      <c r="AX381" s="15" t="s">
        <v>83</v>
      </c>
      <c r="AY381" s="271" t="s">
        <v>129</v>
      </c>
    </row>
    <row r="382" s="2" customFormat="1" ht="16.5" customHeight="1">
      <c r="A382" s="38"/>
      <c r="B382" s="39"/>
      <c r="C382" s="272" t="s">
        <v>618</v>
      </c>
      <c r="D382" s="272" t="s">
        <v>258</v>
      </c>
      <c r="E382" s="273" t="s">
        <v>619</v>
      </c>
      <c r="F382" s="274" t="s">
        <v>620</v>
      </c>
      <c r="G382" s="275" t="s">
        <v>134</v>
      </c>
      <c r="H382" s="276">
        <v>2.8839999999999999</v>
      </c>
      <c r="I382" s="277"/>
      <c r="J382" s="278">
        <f>ROUND(I382*H382,2)</f>
        <v>0</v>
      </c>
      <c r="K382" s="274" t="s">
        <v>135</v>
      </c>
      <c r="L382" s="279"/>
      <c r="M382" s="280" t="s">
        <v>1</v>
      </c>
      <c r="N382" s="281" t="s">
        <v>41</v>
      </c>
      <c r="O382" s="91"/>
      <c r="P382" s="235">
        <f>O382*H382</f>
        <v>0</v>
      </c>
      <c r="Q382" s="235">
        <v>0.17499999999999999</v>
      </c>
      <c r="R382" s="235">
        <f>Q382*H382</f>
        <v>0.50469999999999993</v>
      </c>
      <c r="S382" s="235">
        <v>0</v>
      </c>
      <c r="T382" s="236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37" t="s">
        <v>171</v>
      </c>
      <c r="AT382" s="237" t="s">
        <v>258</v>
      </c>
      <c r="AU382" s="237" t="s">
        <v>85</v>
      </c>
      <c r="AY382" s="17" t="s">
        <v>129</v>
      </c>
      <c r="BE382" s="238">
        <f>IF(N382="základní",J382,0)</f>
        <v>0</v>
      </c>
      <c r="BF382" s="238">
        <f>IF(N382="snížená",J382,0)</f>
        <v>0</v>
      </c>
      <c r="BG382" s="238">
        <f>IF(N382="zákl. přenesená",J382,0)</f>
        <v>0</v>
      </c>
      <c r="BH382" s="238">
        <f>IF(N382="sníž. přenesená",J382,0)</f>
        <v>0</v>
      </c>
      <c r="BI382" s="238">
        <f>IF(N382="nulová",J382,0)</f>
        <v>0</v>
      </c>
      <c r="BJ382" s="17" t="s">
        <v>83</v>
      </c>
      <c r="BK382" s="238">
        <f>ROUND(I382*H382,2)</f>
        <v>0</v>
      </c>
      <c r="BL382" s="17" t="s">
        <v>136</v>
      </c>
      <c r="BM382" s="237" t="s">
        <v>621</v>
      </c>
    </row>
    <row r="383" s="13" customFormat="1">
      <c r="A383" s="13"/>
      <c r="B383" s="239"/>
      <c r="C383" s="240"/>
      <c r="D383" s="241" t="s">
        <v>138</v>
      </c>
      <c r="E383" s="242" t="s">
        <v>1</v>
      </c>
      <c r="F383" s="243" t="s">
        <v>622</v>
      </c>
      <c r="G383" s="240"/>
      <c r="H383" s="242" t="s">
        <v>1</v>
      </c>
      <c r="I383" s="244"/>
      <c r="J383" s="240"/>
      <c r="K383" s="240"/>
      <c r="L383" s="245"/>
      <c r="M383" s="246"/>
      <c r="N383" s="247"/>
      <c r="O383" s="247"/>
      <c r="P383" s="247"/>
      <c r="Q383" s="247"/>
      <c r="R383" s="247"/>
      <c r="S383" s="247"/>
      <c r="T383" s="248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9" t="s">
        <v>138</v>
      </c>
      <c r="AU383" s="249" t="s">
        <v>85</v>
      </c>
      <c r="AV383" s="13" t="s">
        <v>83</v>
      </c>
      <c r="AW383" s="13" t="s">
        <v>32</v>
      </c>
      <c r="AX383" s="13" t="s">
        <v>76</v>
      </c>
      <c r="AY383" s="249" t="s">
        <v>129</v>
      </c>
    </row>
    <row r="384" s="14" customFormat="1">
      <c r="A384" s="14"/>
      <c r="B384" s="250"/>
      <c r="C384" s="251"/>
      <c r="D384" s="241" t="s">
        <v>138</v>
      </c>
      <c r="E384" s="252" t="s">
        <v>1</v>
      </c>
      <c r="F384" s="253" t="s">
        <v>623</v>
      </c>
      <c r="G384" s="251"/>
      <c r="H384" s="254">
        <v>2.8839999999999999</v>
      </c>
      <c r="I384" s="255"/>
      <c r="J384" s="251"/>
      <c r="K384" s="251"/>
      <c r="L384" s="256"/>
      <c r="M384" s="257"/>
      <c r="N384" s="258"/>
      <c r="O384" s="258"/>
      <c r="P384" s="258"/>
      <c r="Q384" s="258"/>
      <c r="R384" s="258"/>
      <c r="S384" s="258"/>
      <c r="T384" s="259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0" t="s">
        <v>138</v>
      </c>
      <c r="AU384" s="260" t="s">
        <v>85</v>
      </c>
      <c r="AV384" s="14" t="s">
        <v>85</v>
      </c>
      <c r="AW384" s="14" t="s">
        <v>32</v>
      </c>
      <c r="AX384" s="14" t="s">
        <v>76</v>
      </c>
      <c r="AY384" s="260" t="s">
        <v>129</v>
      </c>
    </row>
    <row r="385" s="15" customFormat="1">
      <c r="A385" s="15"/>
      <c r="B385" s="261"/>
      <c r="C385" s="262"/>
      <c r="D385" s="241" t="s">
        <v>138</v>
      </c>
      <c r="E385" s="263" t="s">
        <v>1</v>
      </c>
      <c r="F385" s="264" t="s">
        <v>141</v>
      </c>
      <c r="G385" s="262"/>
      <c r="H385" s="265">
        <v>2.8839999999999999</v>
      </c>
      <c r="I385" s="266"/>
      <c r="J385" s="262"/>
      <c r="K385" s="262"/>
      <c r="L385" s="267"/>
      <c r="M385" s="268"/>
      <c r="N385" s="269"/>
      <c r="O385" s="269"/>
      <c r="P385" s="269"/>
      <c r="Q385" s="269"/>
      <c r="R385" s="269"/>
      <c r="S385" s="269"/>
      <c r="T385" s="270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71" t="s">
        <v>138</v>
      </c>
      <c r="AU385" s="271" t="s">
        <v>85</v>
      </c>
      <c r="AV385" s="15" t="s">
        <v>136</v>
      </c>
      <c r="AW385" s="15" t="s">
        <v>32</v>
      </c>
      <c r="AX385" s="15" t="s">
        <v>83</v>
      </c>
      <c r="AY385" s="271" t="s">
        <v>129</v>
      </c>
    </row>
    <row r="386" s="2" customFormat="1" ht="16.5" customHeight="1">
      <c r="A386" s="38"/>
      <c r="B386" s="39"/>
      <c r="C386" s="226" t="s">
        <v>624</v>
      </c>
      <c r="D386" s="226" t="s">
        <v>131</v>
      </c>
      <c r="E386" s="227" t="s">
        <v>613</v>
      </c>
      <c r="F386" s="228" t="s">
        <v>614</v>
      </c>
      <c r="G386" s="229" t="s">
        <v>134</v>
      </c>
      <c r="H386" s="230">
        <v>2.48</v>
      </c>
      <c r="I386" s="231"/>
      <c r="J386" s="232">
        <f>ROUND(I386*H386,2)</f>
        <v>0</v>
      </c>
      <c r="K386" s="228" t="s">
        <v>135</v>
      </c>
      <c r="L386" s="44"/>
      <c r="M386" s="233" t="s">
        <v>1</v>
      </c>
      <c r="N386" s="234" t="s">
        <v>41</v>
      </c>
      <c r="O386" s="91"/>
      <c r="P386" s="235">
        <f>O386*H386</f>
        <v>0</v>
      </c>
      <c r="Q386" s="235">
        <v>0.090620000000000006</v>
      </c>
      <c r="R386" s="235">
        <f>Q386*H386</f>
        <v>0.22473760000000001</v>
      </c>
      <c r="S386" s="235">
        <v>0</v>
      </c>
      <c r="T386" s="236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37" t="s">
        <v>136</v>
      </c>
      <c r="AT386" s="237" t="s">
        <v>131</v>
      </c>
      <c r="AU386" s="237" t="s">
        <v>85</v>
      </c>
      <c r="AY386" s="17" t="s">
        <v>129</v>
      </c>
      <c r="BE386" s="238">
        <f>IF(N386="základní",J386,0)</f>
        <v>0</v>
      </c>
      <c r="BF386" s="238">
        <f>IF(N386="snížená",J386,0)</f>
        <v>0</v>
      </c>
      <c r="BG386" s="238">
        <f>IF(N386="zákl. přenesená",J386,0)</f>
        <v>0</v>
      </c>
      <c r="BH386" s="238">
        <f>IF(N386="sníž. přenesená",J386,0)</f>
        <v>0</v>
      </c>
      <c r="BI386" s="238">
        <f>IF(N386="nulová",J386,0)</f>
        <v>0</v>
      </c>
      <c r="BJ386" s="17" t="s">
        <v>83</v>
      </c>
      <c r="BK386" s="238">
        <f>ROUND(I386*H386,2)</f>
        <v>0</v>
      </c>
      <c r="BL386" s="17" t="s">
        <v>136</v>
      </c>
      <c r="BM386" s="237" t="s">
        <v>625</v>
      </c>
    </row>
    <row r="387" s="13" customFormat="1">
      <c r="A387" s="13"/>
      <c r="B387" s="239"/>
      <c r="C387" s="240"/>
      <c r="D387" s="241" t="s">
        <v>138</v>
      </c>
      <c r="E387" s="242" t="s">
        <v>1</v>
      </c>
      <c r="F387" s="243" t="s">
        <v>626</v>
      </c>
      <c r="G387" s="240"/>
      <c r="H387" s="242" t="s">
        <v>1</v>
      </c>
      <c r="I387" s="244"/>
      <c r="J387" s="240"/>
      <c r="K387" s="240"/>
      <c r="L387" s="245"/>
      <c r="M387" s="246"/>
      <c r="N387" s="247"/>
      <c r="O387" s="247"/>
      <c r="P387" s="247"/>
      <c r="Q387" s="247"/>
      <c r="R387" s="247"/>
      <c r="S387" s="247"/>
      <c r="T387" s="248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9" t="s">
        <v>138</v>
      </c>
      <c r="AU387" s="249" t="s">
        <v>85</v>
      </c>
      <c r="AV387" s="13" t="s">
        <v>83</v>
      </c>
      <c r="AW387" s="13" t="s">
        <v>32</v>
      </c>
      <c r="AX387" s="13" t="s">
        <v>76</v>
      </c>
      <c r="AY387" s="249" t="s">
        <v>129</v>
      </c>
    </row>
    <row r="388" s="14" customFormat="1">
      <c r="A388" s="14"/>
      <c r="B388" s="250"/>
      <c r="C388" s="251"/>
      <c r="D388" s="241" t="s">
        <v>138</v>
      </c>
      <c r="E388" s="252" t="s">
        <v>1</v>
      </c>
      <c r="F388" s="253" t="s">
        <v>627</v>
      </c>
      <c r="G388" s="251"/>
      <c r="H388" s="254">
        <v>2.48</v>
      </c>
      <c r="I388" s="255"/>
      <c r="J388" s="251"/>
      <c r="K388" s="251"/>
      <c r="L388" s="256"/>
      <c r="M388" s="257"/>
      <c r="N388" s="258"/>
      <c r="O388" s="258"/>
      <c r="P388" s="258"/>
      <c r="Q388" s="258"/>
      <c r="R388" s="258"/>
      <c r="S388" s="258"/>
      <c r="T388" s="259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0" t="s">
        <v>138</v>
      </c>
      <c r="AU388" s="260" t="s">
        <v>85</v>
      </c>
      <c r="AV388" s="14" t="s">
        <v>85</v>
      </c>
      <c r="AW388" s="14" t="s">
        <v>32</v>
      </c>
      <c r="AX388" s="14" t="s">
        <v>76</v>
      </c>
      <c r="AY388" s="260" t="s">
        <v>129</v>
      </c>
    </row>
    <row r="389" s="15" customFormat="1">
      <c r="A389" s="15"/>
      <c r="B389" s="261"/>
      <c r="C389" s="262"/>
      <c r="D389" s="241" t="s">
        <v>138</v>
      </c>
      <c r="E389" s="263" t="s">
        <v>1</v>
      </c>
      <c r="F389" s="264" t="s">
        <v>141</v>
      </c>
      <c r="G389" s="262"/>
      <c r="H389" s="265">
        <v>2.48</v>
      </c>
      <c r="I389" s="266"/>
      <c r="J389" s="262"/>
      <c r="K389" s="262"/>
      <c r="L389" s="267"/>
      <c r="M389" s="268"/>
      <c r="N389" s="269"/>
      <c r="O389" s="269"/>
      <c r="P389" s="269"/>
      <c r="Q389" s="269"/>
      <c r="R389" s="269"/>
      <c r="S389" s="269"/>
      <c r="T389" s="270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71" t="s">
        <v>138</v>
      </c>
      <c r="AU389" s="271" t="s">
        <v>85</v>
      </c>
      <c r="AV389" s="15" t="s">
        <v>136</v>
      </c>
      <c r="AW389" s="15" t="s">
        <v>32</v>
      </c>
      <c r="AX389" s="15" t="s">
        <v>83</v>
      </c>
      <c r="AY389" s="271" t="s">
        <v>129</v>
      </c>
    </row>
    <row r="390" s="2" customFormat="1" ht="16.5" customHeight="1">
      <c r="A390" s="38"/>
      <c r="B390" s="39"/>
      <c r="C390" s="272" t="s">
        <v>628</v>
      </c>
      <c r="D390" s="272" t="s">
        <v>258</v>
      </c>
      <c r="E390" s="273" t="s">
        <v>619</v>
      </c>
      <c r="F390" s="274" t="s">
        <v>620</v>
      </c>
      <c r="G390" s="275" t="s">
        <v>134</v>
      </c>
      <c r="H390" s="276">
        <v>2.5539999999999998</v>
      </c>
      <c r="I390" s="277"/>
      <c r="J390" s="278">
        <f>ROUND(I390*H390,2)</f>
        <v>0</v>
      </c>
      <c r="K390" s="274" t="s">
        <v>135</v>
      </c>
      <c r="L390" s="279"/>
      <c r="M390" s="280" t="s">
        <v>1</v>
      </c>
      <c r="N390" s="281" t="s">
        <v>41</v>
      </c>
      <c r="O390" s="91"/>
      <c r="P390" s="235">
        <f>O390*H390</f>
        <v>0</v>
      </c>
      <c r="Q390" s="235">
        <v>0.17499999999999999</v>
      </c>
      <c r="R390" s="235">
        <f>Q390*H390</f>
        <v>0.44694999999999996</v>
      </c>
      <c r="S390" s="235">
        <v>0</v>
      </c>
      <c r="T390" s="236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37" t="s">
        <v>171</v>
      </c>
      <c r="AT390" s="237" t="s">
        <v>258</v>
      </c>
      <c r="AU390" s="237" t="s">
        <v>85</v>
      </c>
      <c r="AY390" s="17" t="s">
        <v>129</v>
      </c>
      <c r="BE390" s="238">
        <f>IF(N390="základní",J390,0)</f>
        <v>0</v>
      </c>
      <c r="BF390" s="238">
        <f>IF(N390="snížená",J390,0)</f>
        <v>0</v>
      </c>
      <c r="BG390" s="238">
        <f>IF(N390="zákl. přenesená",J390,0)</f>
        <v>0</v>
      </c>
      <c r="BH390" s="238">
        <f>IF(N390="sníž. přenesená",J390,0)</f>
        <v>0</v>
      </c>
      <c r="BI390" s="238">
        <f>IF(N390="nulová",J390,0)</f>
        <v>0</v>
      </c>
      <c r="BJ390" s="17" t="s">
        <v>83</v>
      </c>
      <c r="BK390" s="238">
        <f>ROUND(I390*H390,2)</f>
        <v>0</v>
      </c>
      <c r="BL390" s="17" t="s">
        <v>136</v>
      </c>
      <c r="BM390" s="237" t="s">
        <v>629</v>
      </c>
    </row>
    <row r="391" s="13" customFormat="1">
      <c r="A391" s="13"/>
      <c r="B391" s="239"/>
      <c r="C391" s="240"/>
      <c r="D391" s="241" t="s">
        <v>138</v>
      </c>
      <c r="E391" s="242" t="s">
        <v>1</v>
      </c>
      <c r="F391" s="243" t="s">
        <v>630</v>
      </c>
      <c r="G391" s="240"/>
      <c r="H391" s="242" t="s">
        <v>1</v>
      </c>
      <c r="I391" s="244"/>
      <c r="J391" s="240"/>
      <c r="K391" s="240"/>
      <c r="L391" s="245"/>
      <c r="M391" s="246"/>
      <c r="N391" s="247"/>
      <c r="O391" s="247"/>
      <c r="P391" s="247"/>
      <c r="Q391" s="247"/>
      <c r="R391" s="247"/>
      <c r="S391" s="247"/>
      <c r="T391" s="248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9" t="s">
        <v>138</v>
      </c>
      <c r="AU391" s="249" t="s">
        <v>85</v>
      </c>
      <c r="AV391" s="13" t="s">
        <v>83</v>
      </c>
      <c r="AW391" s="13" t="s">
        <v>32</v>
      </c>
      <c r="AX391" s="13" t="s">
        <v>76</v>
      </c>
      <c r="AY391" s="249" t="s">
        <v>129</v>
      </c>
    </row>
    <row r="392" s="14" customFormat="1">
      <c r="A392" s="14"/>
      <c r="B392" s="250"/>
      <c r="C392" s="251"/>
      <c r="D392" s="241" t="s">
        <v>138</v>
      </c>
      <c r="E392" s="252" t="s">
        <v>1</v>
      </c>
      <c r="F392" s="253" t="s">
        <v>631</v>
      </c>
      <c r="G392" s="251"/>
      <c r="H392" s="254">
        <v>2.5539999999999998</v>
      </c>
      <c r="I392" s="255"/>
      <c r="J392" s="251"/>
      <c r="K392" s="251"/>
      <c r="L392" s="256"/>
      <c r="M392" s="257"/>
      <c r="N392" s="258"/>
      <c r="O392" s="258"/>
      <c r="P392" s="258"/>
      <c r="Q392" s="258"/>
      <c r="R392" s="258"/>
      <c r="S392" s="258"/>
      <c r="T392" s="259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0" t="s">
        <v>138</v>
      </c>
      <c r="AU392" s="260" t="s">
        <v>85</v>
      </c>
      <c r="AV392" s="14" t="s">
        <v>85</v>
      </c>
      <c r="AW392" s="14" t="s">
        <v>32</v>
      </c>
      <c r="AX392" s="14" t="s">
        <v>76</v>
      </c>
      <c r="AY392" s="260" t="s">
        <v>129</v>
      </c>
    </row>
    <row r="393" s="15" customFormat="1">
      <c r="A393" s="15"/>
      <c r="B393" s="261"/>
      <c r="C393" s="262"/>
      <c r="D393" s="241" t="s">
        <v>138</v>
      </c>
      <c r="E393" s="263" t="s">
        <v>1</v>
      </c>
      <c r="F393" s="264" t="s">
        <v>141</v>
      </c>
      <c r="G393" s="262"/>
      <c r="H393" s="265">
        <v>2.5539999999999998</v>
      </c>
      <c r="I393" s="266"/>
      <c r="J393" s="262"/>
      <c r="K393" s="262"/>
      <c r="L393" s="267"/>
      <c r="M393" s="268"/>
      <c r="N393" s="269"/>
      <c r="O393" s="269"/>
      <c r="P393" s="269"/>
      <c r="Q393" s="269"/>
      <c r="R393" s="269"/>
      <c r="S393" s="269"/>
      <c r="T393" s="270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71" t="s">
        <v>138</v>
      </c>
      <c r="AU393" s="271" t="s">
        <v>85</v>
      </c>
      <c r="AV393" s="15" t="s">
        <v>136</v>
      </c>
      <c r="AW393" s="15" t="s">
        <v>32</v>
      </c>
      <c r="AX393" s="15" t="s">
        <v>83</v>
      </c>
      <c r="AY393" s="271" t="s">
        <v>129</v>
      </c>
    </row>
    <row r="394" s="12" customFormat="1" ht="22.8" customHeight="1">
      <c r="A394" s="12"/>
      <c r="B394" s="210"/>
      <c r="C394" s="211"/>
      <c r="D394" s="212" t="s">
        <v>75</v>
      </c>
      <c r="E394" s="224" t="s">
        <v>171</v>
      </c>
      <c r="F394" s="224" t="s">
        <v>632</v>
      </c>
      <c r="G394" s="211"/>
      <c r="H394" s="211"/>
      <c r="I394" s="214"/>
      <c r="J394" s="225">
        <f>BK394</f>
        <v>0</v>
      </c>
      <c r="K394" s="211"/>
      <c r="L394" s="216"/>
      <c r="M394" s="217"/>
      <c r="N394" s="218"/>
      <c r="O394" s="218"/>
      <c r="P394" s="219">
        <f>SUM(P395:P434)</f>
        <v>0</v>
      </c>
      <c r="Q394" s="218"/>
      <c r="R394" s="219">
        <f>SUM(R395:R434)</f>
        <v>4.5277664699999995</v>
      </c>
      <c r="S394" s="218"/>
      <c r="T394" s="220">
        <f>SUM(T395:T434)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221" t="s">
        <v>83</v>
      </c>
      <c r="AT394" s="222" t="s">
        <v>75</v>
      </c>
      <c r="AU394" s="222" t="s">
        <v>83</v>
      </c>
      <c r="AY394" s="221" t="s">
        <v>129</v>
      </c>
      <c r="BK394" s="223">
        <f>SUM(BK395:BK434)</f>
        <v>0</v>
      </c>
    </row>
    <row r="395" s="2" customFormat="1" ht="16.5" customHeight="1">
      <c r="A395" s="38"/>
      <c r="B395" s="39"/>
      <c r="C395" s="226" t="s">
        <v>633</v>
      </c>
      <c r="D395" s="226" t="s">
        <v>131</v>
      </c>
      <c r="E395" s="227" t="s">
        <v>634</v>
      </c>
      <c r="F395" s="228" t="s">
        <v>635</v>
      </c>
      <c r="G395" s="229" t="s">
        <v>189</v>
      </c>
      <c r="H395" s="230">
        <v>10.94</v>
      </c>
      <c r="I395" s="231"/>
      <c r="J395" s="232">
        <f>ROUND(I395*H395,2)</f>
        <v>0</v>
      </c>
      <c r="K395" s="228" t="s">
        <v>135</v>
      </c>
      <c r="L395" s="44"/>
      <c r="M395" s="233" t="s">
        <v>1</v>
      </c>
      <c r="N395" s="234" t="s">
        <v>41</v>
      </c>
      <c r="O395" s="91"/>
      <c r="P395" s="235">
        <f>O395*H395</f>
        <v>0</v>
      </c>
      <c r="Q395" s="235">
        <v>1.0000000000000001E-05</v>
      </c>
      <c r="R395" s="235">
        <f>Q395*H395</f>
        <v>0.0001094</v>
      </c>
      <c r="S395" s="235">
        <v>0</v>
      </c>
      <c r="T395" s="236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37" t="s">
        <v>136</v>
      </c>
      <c r="AT395" s="237" t="s">
        <v>131</v>
      </c>
      <c r="AU395" s="237" t="s">
        <v>85</v>
      </c>
      <c r="AY395" s="17" t="s">
        <v>129</v>
      </c>
      <c r="BE395" s="238">
        <f>IF(N395="základní",J395,0)</f>
        <v>0</v>
      </c>
      <c r="BF395" s="238">
        <f>IF(N395="snížená",J395,0)</f>
        <v>0</v>
      </c>
      <c r="BG395" s="238">
        <f>IF(N395="zákl. přenesená",J395,0)</f>
        <v>0</v>
      </c>
      <c r="BH395" s="238">
        <f>IF(N395="sníž. přenesená",J395,0)</f>
        <v>0</v>
      </c>
      <c r="BI395" s="238">
        <f>IF(N395="nulová",J395,0)</f>
        <v>0</v>
      </c>
      <c r="BJ395" s="17" t="s">
        <v>83</v>
      </c>
      <c r="BK395" s="238">
        <f>ROUND(I395*H395,2)</f>
        <v>0</v>
      </c>
      <c r="BL395" s="17" t="s">
        <v>136</v>
      </c>
      <c r="BM395" s="237" t="s">
        <v>636</v>
      </c>
    </row>
    <row r="396" s="13" customFormat="1">
      <c r="A396" s="13"/>
      <c r="B396" s="239"/>
      <c r="C396" s="240"/>
      <c r="D396" s="241" t="s">
        <v>138</v>
      </c>
      <c r="E396" s="242" t="s">
        <v>1</v>
      </c>
      <c r="F396" s="243" t="s">
        <v>637</v>
      </c>
      <c r="G396" s="240"/>
      <c r="H396" s="242" t="s">
        <v>1</v>
      </c>
      <c r="I396" s="244"/>
      <c r="J396" s="240"/>
      <c r="K396" s="240"/>
      <c r="L396" s="245"/>
      <c r="M396" s="246"/>
      <c r="N396" s="247"/>
      <c r="O396" s="247"/>
      <c r="P396" s="247"/>
      <c r="Q396" s="247"/>
      <c r="R396" s="247"/>
      <c r="S396" s="247"/>
      <c r="T396" s="248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9" t="s">
        <v>138</v>
      </c>
      <c r="AU396" s="249" t="s">
        <v>85</v>
      </c>
      <c r="AV396" s="13" t="s">
        <v>83</v>
      </c>
      <c r="AW396" s="13" t="s">
        <v>32</v>
      </c>
      <c r="AX396" s="13" t="s">
        <v>76</v>
      </c>
      <c r="AY396" s="249" t="s">
        <v>129</v>
      </c>
    </row>
    <row r="397" s="14" customFormat="1">
      <c r="A397" s="14"/>
      <c r="B397" s="250"/>
      <c r="C397" s="251"/>
      <c r="D397" s="241" t="s">
        <v>138</v>
      </c>
      <c r="E397" s="252" t="s">
        <v>1</v>
      </c>
      <c r="F397" s="253" t="s">
        <v>638</v>
      </c>
      <c r="G397" s="251"/>
      <c r="H397" s="254">
        <v>10.94</v>
      </c>
      <c r="I397" s="255"/>
      <c r="J397" s="251"/>
      <c r="K397" s="251"/>
      <c r="L397" s="256"/>
      <c r="M397" s="257"/>
      <c r="N397" s="258"/>
      <c r="O397" s="258"/>
      <c r="P397" s="258"/>
      <c r="Q397" s="258"/>
      <c r="R397" s="258"/>
      <c r="S397" s="258"/>
      <c r="T397" s="259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0" t="s">
        <v>138</v>
      </c>
      <c r="AU397" s="260" t="s">
        <v>85</v>
      </c>
      <c r="AV397" s="14" t="s">
        <v>85</v>
      </c>
      <c r="AW397" s="14" t="s">
        <v>32</v>
      </c>
      <c r="AX397" s="14" t="s">
        <v>76</v>
      </c>
      <c r="AY397" s="260" t="s">
        <v>129</v>
      </c>
    </row>
    <row r="398" s="15" customFormat="1">
      <c r="A398" s="15"/>
      <c r="B398" s="261"/>
      <c r="C398" s="262"/>
      <c r="D398" s="241" t="s">
        <v>138</v>
      </c>
      <c r="E398" s="263" t="s">
        <v>1</v>
      </c>
      <c r="F398" s="264" t="s">
        <v>141</v>
      </c>
      <c r="G398" s="262"/>
      <c r="H398" s="265">
        <v>10.94</v>
      </c>
      <c r="I398" s="266"/>
      <c r="J398" s="262"/>
      <c r="K398" s="262"/>
      <c r="L398" s="267"/>
      <c r="M398" s="268"/>
      <c r="N398" s="269"/>
      <c r="O398" s="269"/>
      <c r="P398" s="269"/>
      <c r="Q398" s="269"/>
      <c r="R398" s="269"/>
      <c r="S398" s="269"/>
      <c r="T398" s="270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71" t="s">
        <v>138</v>
      </c>
      <c r="AU398" s="271" t="s">
        <v>85</v>
      </c>
      <c r="AV398" s="15" t="s">
        <v>136</v>
      </c>
      <c r="AW398" s="15" t="s">
        <v>32</v>
      </c>
      <c r="AX398" s="15" t="s">
        <v>83</v>
      </c>
      <c r="AY398" s="271" t="s">
        <v>129</v>
      </c>
    </row>
    <row r="399" s="2" customFormat="1" ht="16.5" customHeight="1">
      <c r="A399" s="38"/>
      <c r="B399" s="39"/>
      <c r="C399" s="272" t="s">
        <v>639</v>
      </c>
      <c r="D399" s="272" t="s">
        <v>258</v>
      </c>
      <c r="E399" s="273" t="s">
        <v>640</v>
      </c>
      <c r="F399" s="274" t="s">
        <v>641</v>
      </c>
      <c r="G399" s="275" t="s">
        <v>189</v>
      </c>
      <c r="H399" s="276">
        <v>11.227</v>
      </c>
      <c r="I399" s="277"/>
      <c r="J399" s="278">
        <f>ROUND(I399*H399,2)</f>
        <v>0</v>
      </c>
      <c r="K399" s="274" t="s">
        <v>135</v>
      </c>
      <c r="L399" s="279"/>
      <c r="M399" s="280" t="s">
        <v>1</v>
      </c>
      <c r="N399" s="281" t="s">
        <v>41</v>
      </c>
      <c r="O399" s="91"/>
      <c r="P399" s="235">
        <f>O399*H399</f>
        <v>0</v>
      </c>
      <c r="Q399" s="235">
        <v>0.0024099999999999998</v>
      </c>
      <c r="R399" s="235">
        <f>Q399*H399</f>
        <v>0.027057069999999999</v>
      </c>
      <c r="S399" s="235">
        <v>0</v>
      </c>
      <c r="T399" s="236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37" t="s">
        <v>171</v>
      </c>
      <c r="AT399" s="237" t="s">
        <v>258</v>
      </c>
      <c r="AU399" s="237" t="s">
        <v>85</v>
      </c>
      <c r="AY399" s="17" t="s">
        <v>129</v>
      </c>
      <c r="BE399" s="238">
        <f>IF(N399="základní",J399,0)</f>
        <v>0</v>
      </c>
      <c r="BF399" s="238">
        <f>IF(N399="snížená",J399,0)</f>
        <v>0</v>
      </c>
      <c r="BG399" s="238">
        <f>IF(N399="zákl. přenesená",J399,0)</f>
        <v>0</v>
      </c>
      <c r="BH399" s="238">
        <f>IF(N399="sníž. přenesená",J399,0)</f>
        <v>0</v>
      </c>
      <c r="BI399" s="238">
        <f>IF(N399="nulová",J399,0)</f>
        <v>0</v>
      </c>
      <c r="BJ399" s="17" t="s">
        <v>83</v>
      </c>
      <c r="BK399" s="238">
        <f>ROUND(I399*H399,2)</f>
        <v>0</v>
      </c>
      <c r="BL399" s="17" t="s">
        <v>136</v>
      </c>
      <c r="BM399" s="237" t="s">
        <v>642</v>
      </c>
    </row>
    <row r="400" s="13" customFormat="1">
      <c r="A400" s="13"/>
      <c r="B400" s="239"/>
      <c r="C400" s="240"/>
      <c r="D400" s="241" t="s">
        <v>138</v>
      </c>
      <c r="E400" s="242" t="s">
        <v>1</v>
      </c>
      <c r="F400" s="243" t="s">
        <v>643</v>
      </c>
      <c r="G400" s="240"/>
      <c r="H400" s="242" t="s">
        <v>1</v>
      </c>
      <c r="I400" s="244"/>
      <c r="J400" s="240"/>
      <c r="K400" s="240"/>
      <c r="L400" s="245"/>
      <c r="M400" s="246"/>
      <c r="N400" s="247"/>
      <c r="O400" s="247"/>
      <c r="P400" s="247"/>
      <c r="Q400" s="247"/>
      <c r="R400" s="247"/>
      <c r="S400" s="247"/>
      <c r="T400" s="248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9" t="s">
        <v>138</v>
      </c>
      <c r="AU400" s="249" t="s">
        <v>85</v>
      </c>
      <c r="AV400" s="13" t="s">
        <v>83</v>
      </c>
      <c r="AW400" s="13" t="s">
        <v>32</v>
      </c>
      <c r="AX400" s="13" t="s">
        <v>76</v>
      </c>
      <c r="AY400" s="249" t="s">
        <v>129</v>
      </c>
    </row>
    <row r="401" s="14" customFormat="1">
      <c r="A401" s="14"/>
      <c r="B401" s="250"/>
      <c r="C401" s="251"/>
      <c r="D401" s="241" t="s">
        <v>138</v>
      </c>
      <c r="E401" s="252" t="s">
        <v>1</v>
      </c>
      <c r="F401" s="253" t="s">
        <v>644</v>
      </c>
      <c r="G401" s="251"/>
      <c r="H401" s="254">
        <v>11.227</v>
      </c>
      <c r="I401" s="255"/>
      <c r="J401" s="251"/>
      <c r="K401" s="251"/>
      <c r="L401" s="256"/>
      <c r="M401" s="257"/>
      <c r="N401" s="258"/>
      <c r="O401" s="258"/>
      <c r="P401" s="258"/>
      <c r="Q401" s="258"/>
      <c r="R401" s="258"/>
      <c r="S401" s="258"/>
      <c r="T401" s="259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60" t="s">
        <v>138</v>
      </c>
      <c r="AU401" s="260" t="s">
        <v>85</v>
      </c>
      <c r="AV401" s="14" t="s">
        <v>85</v>
      </c>
      <c r="AW401" s="14" t="s">
        <v>32</v>
      </c>
      <c r="AX401" s="14" t="s">
        <v>76</v>
      </c>
      <c r="AY401" s="260" t="s">
        <v>129</v>
      </c>
    </row>
    <row r="402" s="15" customFormat="1">
      <c r="A402" s="15"/>
      <c r="B402" s="261"/>
      <c r="C402" s="262"/>
      <c r="D402" s="241" t="s">
        <v>138</v>
      </c>
      <c r="E402" s="263" t="s">
        <v>1</v>
      </c>
      <c r="F402" s="264" t="s">
        <v>141</v>
      </c>
      <c r="G402" s="262"/>
      <c r="H402" s="265">
        <v>11.227</v>
      </c>
      <c r="I402" s="266"/>
      <c r="J402" s="262"/>
      <c r="K402" s="262"/>
      <c r="L402" s="267"/>
      <c r="M402" s="268"/>
      <c r="N402" s="269"/>
      <c r="O402" s="269"/>
      <c r="P402" s="269"/>
      <c r="Q402" s="269"/>
      <c r="R402" s="269"/>
      <c r="S402" s="269"/>
      <c r="T402" s="270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71" t="s">
        <v>138</v>
      </c>
      <c r="AU402" s="271" t="s">
        <v>85</v>
      </c>
      <c r="AV402" s="15" t="s">
        <v>136</v>
      </c>
      <c r="AW402" s="15" t="s">
        <v>32</v>
      </c>
      <c r="AX402" s="15" t="s">
        <v>83</v>
      </c>
      <c r="AY402" s="271" t="s">
        <v>129</v>
      </c>
    </row>
    <row r="403" s="2" customFormat="1" ht="16.5" customHeight="1">
      <c r="A403" s="38"/>
      <c r="B403" s="39"/>
      <c r="C403" s="226" t="s">
        <v>645</v>
      </c>
      <c r="D403" s="226" t="s">
        <v>131</v>
      </c>
      <c r="E403" s="227" t="s">
        <v>646</v>
      </c>
      <c r="F403" s="228" t="s">
        <v>647</v>
      </c>
      <c r="G403" s="229" t="s">
        <v>266</v>
      </c>
      <c r="H403" s="230">
        <v>6</v>
      </c>
      <c r="I403" s="231"/>
      <c r="J403" s="232">
        <f>ROUND(I403*H403,2)</f>
        <v>0</v>
      </c>
      <c r="K403" s="228" t="s">
        <v>135</v>
      </c>
      <c r="L403" s="44"/>
      <c r="M403" s="233" t="s">
        <v>1</v>
      </c>
      <c r="N403" s="234" t="s">
        <v>41</v>
      </c>
      <c r="O403" s="91"/>
      <c r="P403" s="235">
        <f>O403*H403</f>
        <v>0</v>
      </c>
      <c r="Q403" s="235">
        <v>0.12526000000000001</v>
      </c>
      <c r="R403" s="235">
        <f>Q403*H403</f>
        <v>0.75156000000000001</v>
      </c>
      <c r="S403" s="235">
        <v>0</v>
      </c>
      <c r="T403" s="236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37" t="s">
        <v>136</v>
      </c>
      <c r="AT403" s="237" t="s">
        <v>131</v>
      </c>
      <c r="AU403" s="237" t="s">
        <v>85</v>
      </c>
      <c r="AY403" s="17" t="s">
        <v>129</v>
      </c>
      <c r="BE403" s="238">
        <f>IF(N403="základní",J403,0)</f>
        <v>0</v>
      </c>
      <c r="BF403" s="238">
        <f>IF(N403="snížená",J403,0)</f>
        <v>0</v>
      </c>
      <c r="BG403" s="238">
        <f>IF(N403="zákl. přenesená",J403,0)</f>
        <v>0</v>
      </c>
      <c r="BH403" s="238">
        <f>IF(N403="sníž. přenesená",J403,0)</f>
        <v>0</v>
      </c>
      <c r="BI403" s="238">
        <f>IF(N403="nulová",J403,0)</f>
        <v>0</v>
      </c>
      <c r="BJ403" s="17" t="s">
        <v>83</v>
      </c>
      <c r="BK403" s="238">
        <f>ROUND(I403*H403,2)</f>
        <v>0</v>
      </c>
      <c r="BL403" s="17" t="s">
        <v>136</v>
      </c>
      <c r="BM403" s="237" t="s">
        <v>648</v>
      </c>
    </row>
    <row r="404" s="13" customFormat="1">
      <c r="A404" s="13"/>
      <c r="B404" s="239"/>
      <c r="C404" s="240"/>
      <c r="D404" s="241" t="s">
        <v>138</v>
      </c>
      <c r="E404" s="242" t="s">
        <v>1</v>
      </c>
      <c r="F404" s="243" t="s">
        <v>649</v>
      </c>
      <c r="G404" s="240"/>
      <c r="H404" s="242" t="s">
        <v>1</v>
      </c>
      <c r="I404" s="244"/>
      <c r="J404" s="240"/>
      <c r="K404" s="240"/>
      <c r="L404" s="245"/>
      <c r="M404" s="246"/>
      <c r="N404" s="247"/>
      <c r="O404" s="247"/>
      <c r="P404" s="247"/>
      <c r="Q404" s="247"/>
      <c r="R404" s="247"/>
      <c r="S404" s="247"/>
      <c r="T404" s="248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9" t="s">
        <v>138</v>
      </c>
      <c r="AU404" s="249" t="s">
        <v>85</v>
      </c>
      <c r="AV404" s="13" t="s">
        <v>83</v>
      </c>
      <c r="AW404" s="13" t="s">
        <v>32</v>
      </c>
      <c r="AX404" s="13" t="s">
        <v>76</v>
      </c>
      <c r="AY404" s="249" t="s">
        <v>129</v>
      </c>
    </row>
    <row r="405" s="14" customFormat="1">
      <c r="A405" s="14"/>
      <c r="B405" s="250"/>
      <c r="C405" s="251"/>
      <c r="D405" s="241" t="s">
        <v>138</v>
      </c>
      <c r="E405" s="252" t="s">
        <v>1</v>
      </c>
      <c r="F405" s="253" t="s">
        <v>160</v>
      </c>
      <c r="G405" s="251"/>
      <c r="H405" s="254">
        <v>6</v>
      </c>
      <c r="I405" s="255"/>
      <c r="J405" s="251"/>
      <c r="K405" s="251"/>
      <c r="L405" s="256"/>
      <c r="M405" s="257"/>
      <c r="N405" s="258"/>
      <c r="O405" s="258"/>
      <c r="P405" s="258"/>
      <c r="Q405" s="258"/>
      <c r="R405" s="258"/>
      <c r="S405" s="258"/>
      <c r="T405" s="259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0" t="s">
        <v>138</v>
      </c>
      <c r="AU405" s="260" t="s">
        <v>85</v>
      </c>
      <c r="AV405" s="14" t="s">
        <v>85</v>
      </c>
      <c r="AW405" s="14" t="s">
        <v>32</v>
      </c>
      <c r="AX405" s="14" t="s">
        <v>76</v>
      </c>
      <c r="AY405" s="260" t="s">
        <v>129</v>
      </c>
    </row>
    <row r="406" s="15" customFormat="1">
      <c r="A406" s="15"/>
      <c r="B406" s="261"/>
      <c r="C406" s="262"/>
      <c r="D406" s="241" t="s">
        <v>138</v>
      </c>
      <c r="E406" s="263" t="s">
        <v>1</v>
      </c>
      <c r="F406" s="264" t="s">
        <v>141</v>
      </c>
      <c r="G406" s="262"/>
      <c r="H406" s="265">
        <v>6</v>
      </c>
      <c r="I406" s="266"/>
      <c r="J406" s="262"/>
      <c r="K406" s="262"/>
      <c r="L406" s="267"/>
      <c r="M406" s="268"/>
      <c r="N406" s="269"/>
      <c r="O406" s="269"/>
      <c r="P406" s="269"/>
      <c r="Q406" s="269"/>
      <c r="R406" s="269"/>
      <c r="S406" s="269"/>
      <c r="T406" s="270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71" t="s">
        <v>138</v>
      </c>
      <c r="AU406" s="271" t="s">
        <v>85</v>
      </c>
      <c r="AV406" s="15" t="s">
        <v>136</v>
      </c>
      <c r="AW406" s="15" t="s">
        <v>32</v>
      </c>
      <c r="AX406" s="15" t="s">
        <v>83</v>
      </c>
      <c r="AY406" s="271" t="s">
        <v>129</v>
      </c>
    </row>
    <row r="407" s="2" customFormat="1" ht="16.5" customHeight="1">
      <c r="A407" s="38"/>
      <c r="B407" s="39"/>
      <c r="C407" s="272" t="s">
        <v>650</v>
      </c>
      <c r="D407" s="272" t="s">
        <v>258</v>
      </c>
      <c r="E407" s="273" t="s">
        <v>651</v>
      </c>
      <c r="F407" s="274" t="s">
        <v>652</v>
      </c>
      <c r="G407" s="275" t="s">
        <v>266</v>
      </c>
      <c r="H407" s="276">
        <v>6</v>
      </c>
      <c r="I407" s="277"/>
      <c r="J407" s="278">
        <f>ROUND(I407*H407,2)</f>
        <v>0</v>
      </c>
      <c r="K407" s="274" t="s">
        <v>135</v>
      </c>
      <c r="L407" s="279"/>
      <c r="M407" s="280" t="s">
        <v>1</v>
      </c>
      <c r="N407" s="281" t="s">
        <v>41</v>
      </c>
      <c r="O407" s="91"/>
      <c r="P407" s="235">
        <f>O407*H407</f>
        <v>0</v>
      </c>
      <c r="Q407" s="235">
        <v>0.071999999999999995</v>
      </c>
      <c r="R407" s="235">
        <f>Q407*H407</f>
        <v>0.43199999999999994</v>
      </c>
      <c r="S407" s="235">
        <v>0</v>
      </c>
      <c r="T407" s="236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37" t="s">
        <v>171</v>
      </c>
      <c r="AT407" s="237" t="s">
        <v>258</v>
      </c>
      <c r="AU407" s="237" t="s">
        <v>85</v>
      </c>
      <c r="AY407" s="17" t="s">
        <v>129</v>
      </c>
      <c r="BE407" s="238">
        <f>IF(N407="základní",J407,0)</f>
        <v>0</v>
      </c>
      <c r="BF407" s="238">
        <f>IF(N407="snížená",J407,0)</f>
        <v>0</v>
      </c>
      <c r="BG407" s="238">
        <f>IF(N407="zákl. přenesená",J407,0)</f>
        <v>0</v>
      </c>
      <c r="BH407" s="238">
        <f>IF(N407="sníž. přenesená",J407,0)</f>
        <v>0</v>
      </c>
      <c r="BI407" s="238">
        <f>IF(N407="nulová",J407,0)</f>
        <v>0</v>
      </c>
      <c r="BJ407" s="17" t="s">
        <v>83</v>
      </c>
      <c r="BK407" s="238">
        <f>ROUND(I407*H407,2)</f>
        <v>0</v>
      </c>
      <c r="BL407" s="17" t="s">
        <v>136</v>
      </c>
      <c r="BM407" s="237" t="s">
        <v>653</v>
      </c>
    </row>
    <row r="408" s="13" customFormat="1">
      <c r="A408" s="13"/>
      <c r="B408" s="239"/>
      <c r="C408" s="240"/>
      <c r="D408" s="241" t="s">
        <v>138</v>
      </c>
      <c r="E408" s="242" t="s">
        <v>1</v>
      </c>
      <c r="F408" s="243" t="s">
        <v>529</v>
      </c>
      <c r="G408" s="240"/>
      <c r="H408" s="242" t="s">
        <v>1</v>
      </c>
      <c r="I408" s="244"/>
      <c r="J408" s="240"/>
      <c r="K408" s="240"/>
      <c r="L408" s="245"/>
      <c r="M408" s="246"/>
      <c r="N408" s="247"/>
      <c r="O408" s="247"/>
      <c r="P408" s="247"/>
      <c r="Q408" s="247"/>
      <c r="R408" s="247"/>
      <c r="S408" s="247"/>
      <c r="T408" s="248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9" t="s">
        <v>138</v>
      </c>
      <c r="AU408" s="249" t="s">
        <v>85</v>
      </c>
      <c r="AV408" s="13" t="s">
        <v>83</v>
      </c>
      <c r="AW408" s="13" t="s">
        <v>32</v>
      </c>
      <c r="AX408" s="13" t="s">
        <v>76</v>
      </c>
      <c r="AY408" s="249" t="s">
        <v>129</v>
      </c>
    </row>
    <row r="409" s="14" customFormat="1">
      <c r="A409" s="14"/>
      <c r="B409" s="250"/>
      <c r="C409" s="251"/>
      <c r="D409" s="241" t="s">
        <v>138</v>
      </c>
      <c r="E409" s="252" t="s">
        <v>1</v>
      </c>
      <c r="F409" s="253" t="s">
        <v>160</v>
      </c>
      <c r="G409" s="251"/>
      <c r="H409" s="254">
        <v>6</v>
      </c>
      <c r="I409" s="255"/>
      <c r="J409" s="251"/>
      <c r="K409" s="251"/>
      <c r="L409" s="256"/>
      <c r="M409" s="257"/>
      <c r="N409" s="258"/>
      <c r="O409" s="258"/>
      <c r="P409" s="258"/>
      <c r="Q409" s="258"/>
      <c r="R409" s="258"/>
      <c r="S409" s="258"/>
      <c r="T409" s="259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60" t="s">
        <v>138</v>
      </c>
      <c r="AU409" s="260" t="s">
        <v>85</v>
      </c>
      <c r="AV409" s="14" t="s">
        <v>85</v>
      </c>
      <c r="AW409" s="14" t="s">
        <v>32</v>
      </c>
      <c r="AX409" s="14" t="s">
        <v>76</v>
      </c>
      <c r="AY409" s="260" t="s">
        <v>129</v>
      </c>
    </row>
    <row r="410" s="15" customFormat="1">
      <c r="A410" s="15"/>
      <c r="B410" s="261"/>
      <c r="C410" s="262"/>
      <c r="D410" s="241" t="s">
        <v>138</v>
      </c>
      <c r="E410" s="263" t="s">
        <v>1</v>
      </c>
      <c r="F410" s="264" t="s">
        <v>141</v>
      </c>
      <c r="G410" s="262"/>
      <c r="H410" s="265">
        <v>6</v>
      </c>
      <c r="I410" s="266"/>
      <c r="J410" s="262"/>
      <c r="K410" s="262"/>
      <c r="L410" s="267"/>
      <c r="M410" s="268"/>
      <c r="N410" s="269"/>
      <c r="O410" s="269"/>
      <c r="P410" s="269"/>
      <c r="Q410" s="269"/>
      <c r="R410" s="269"/>
      <c r="S410" s="269"/>
      <c r="T410" s="270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71" t="s">
        <v>138</v>
      </c>
      <c r="AU410" s="271" t="s">
        <v>85</v>
      </c>
      <c r="AV410" s="15" t="s">
        <v>136</v>
      </c>
      <c r="AW410" s="15" t="s">
        <v>32</v>
      </c>
      <c r="AX410" s="15" t="s">
        <v>83</v>
      </c>
      <c r="AY410" s="271" t="s">
        <v>129</v>
      </c>
    </row>
    <row r="411" s="2" customFormat="1" ht="16.5" customHeight="1">
      <c r="A411" s="38"/>
      <c r="B411" s="39"/>
      <c r="C411" s="272" t="s">
        <v>654</v>
      </c>
      <c r="D411" s="272" t="s">
        <v>258</v>
      </c>
      <c r="E411" s="273" t="s">
        <v>655</v>
      </c>
      <c r="F411" s="274" t="s">
        <v>656</v>
      </c>
      <c r="G411" s="275" t="s">
        <v>266</v>
      </c>
      <c r="H411" s="276">
        <v>6</v>
      </c>
      <c r="I411" s="277"/>
      <c r="J411" s="278">
        <f>ROUND(I411*H411,2)</f>
        <v>0</v>
      </c>
      <c r="K411" s="274" t="s">
        <v>135</v>
      </c>
      <c r="L411" s="279"/>
      <c r="M411" s="280" t="s">
        <v>1</v>
      </c>
      <c r="N411" s="281" t="s">
        <v>41</v>
      </c>
      <c r="O411" s="91"/>
      <c r="P411" s="235">
        <f>O411*H411</f>
        <v>0</v>
      </c>
      <c r="Q411" s="235">
        <v>0.040000000000000001</v>
      </c>
      <c r="R411" s="235">
        <f>Q411*H411</f>
        <v>0.23999999999999999</v>
      </c>
      <c r="S411" s="235">
        <v>0</v>
      </c>
      <c r="T411" s="236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37" t="s">
        <v>171</v>
      </c>
      <c r="AT411" s="237" t="s">
        <v>258</v>
      </c>
      <c r="AU411" s="237" t="s">
        <v>85</v>
      </c>
      <c r="AY411" s="17" t="s">
        <v>129</v>
      </c>
      <c r="BE411" s="238">
        <f>IF(N411="základní",J411,0)</f>
        <v>0</v>
      </c>
      <c r="BF411" s="238">
        <f>IF(N411="snížená",J411,0)</f>
        <v>0</v>
      </c>
      <c r="BG411" s="238">
        <f>IF(N411="zákl. přenesená",J411,0)</f>
        <v>0</v>
      </c>
      <c r="BH411" s="238">
        <f>IF(N411="sníž. přenesená",J411,0)</f>
        <v>0</v>
      </c>
      <c r="BI411" s="238">
        <f>IF(N411="nulová",J411,0)</f>
        <v>0</v>
      </c>
      <c r="BJ411" s="17" t="s">
        <v>83</v>
      </c>
      <c r="BK411" s="238">
        <f>ROUND(I411*H411,2)</f>
        <v>0</v>
      </c>
      <c r="BL411" s="17" t="s">
        <v>136</v>
      </c>
      <c r="BM411" s="237" t="s">
        <v>657</v>
      </c>
    </row>
    <row r="412" s="13" customFormat="1">
      <c r="A412" s="13"/>
      <c r="B412" s="239"/>
      <c r="C412" s="240"/>
      <c r="D412" s="241" t="s">
        <v>138</v>
      </c>
      <c r="E412" s="242" t="s">
        <v>1</v>
      </c>
      <c r="F412" s="243" t="s">
        <v>529</v>
      </c>
      <c r="G412" s="240"/>
      <c r="H412" s="242" t="s">
        <v>1</v>
      </c>
      <c r="I412" s="244"/>
      <c r="J412" s="240"/>
      <c r="K412" s="240"/>
      <c r="L412" s="245"/>
      <c r="M412" s="246"/>
      <c r="N412" s="247"/>
      <c r="O412" s="247"/>
      <c r="P412" s="247"/>
      <c r="Q412" s="247"/>
      <c r="R412" s="247"/>
      <c r="S412" s="247"/>
      <c r="T412" s="248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9" t="s">
        <v>138</v>
      </c>
      <c r="AU412" s="249" t="s">
        <v>85</v>
      </c>
      <c r="AV412" s="13" t="s">
        <v>83</v>
      </c>
      <c r="AW412" s="13" t="s">
        <v>32</v>
      </c>
      <c r="AX412" s="13" t="s">
        <v>76</v>
      </c>
      <c r="AY412" s="249" t="s">
        <v>129</v>
      </c>
    </row>
    <row r="413" s="14" customFormat="1">
      <c r="A413" s="14"/>
      <c r="B413" s="250"/>
      <c r="C413" s="251"/>
      <c r="D413" s="241" t="s">
        <v>138</v>
      </c>
      <c r="E413" s="252" t="s">
        <v>1</v>
      </c>
      <c r="F413" s="253" t="s">
        <v>160</v>
      </c>
      <c r="G413" s="251"/>
      <c r="H413" s="254">
        <v>6</v>
      </c>
      <c r="I413" s="255"/>
      <c r="J413" s="251"/>
      <c r="K413" s="251"/>
      <c r="L413" s="256"/>
      <c r="M413" s="257"/>
      <c r="N413" s="258"/>
      <c r="O413" s="258"/>
      <c r="P413" s="258"/>
      <c r="Q413" s="258"/>
      <c r="R413" s="258"/>
      <c r="S413" s="258"/>
      <c r="T413" s="259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60" t="s">
        <v>138</v>
      </c>
      <c r="AU413" s="260" t="s">
        <v>85</v>
      </c>
      <c r="AV413" s="14" t="s">
        <v>85</v>
      </c>
      <c r="AW413" s="14" t="s">
        <v>32</v>
      </c>
      <c r="AX413" s="14" t="s">
        <v>76</v>
      </c>
      <c r="AY413" s="260" t="s">
        <v>129</v>
      </c>
    </row>
    <row r="414" s="15" customFormat="1">
      <c r="A414" s="15"/>
      <c r="B414" s="261"/>
      <c r="C414" s="262"/>
      <c r="D414" s="241" t="s">
        <v>138</v>
      </c>
      <c r="E414" s="263" t="s">
        <v>1</v>
      </c>
      <c r="F414" s="264" t="s">
        <v>141</v>
      </c>
      <c r="G414" s="262"/>
      <c r="H414" s="265">
        <v>6</v>
      </c>
      <c r="I414" s="266"/>
      <c r="J414" s="262"/>
      <c r="K414" s="262"/>
      <c r="L414" s="267"/>
      <c r="M414" s="268"/>
      <c r="N414" s="269"/>
      <c r="O414" s="269"/>
      <c r="P414" s="269"/>
      <c r="Q414" s="269"/>
      <c r="R414" s="269"/>
      <c r="S414" s="269"/>
      <c r="T414" s="270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71" t="s">
        <v>138</v>
      </c>
      <c r="AU414" s="271" t="s">
        <v>85</v>
      </c>
      <c r="AV414" s="15" t="s">
        <v>136</v>
      </c>
      <c r="AW414" s="15" t="s">
        <v>32</v>
      </c>
      <c r="AX414" s="15" t="s">
        <v>83</v>
      </c>
      <c r="AY414" s="271" t="s">
        <v>129</v>
      </c>
    </row>
    <row r="415" s="2" customFormat="1" ht="16.5" customHeight="1">
      <c r="A415" s="38"/>
      <c r="B415" s="39"/>
      <c r="C415" s="272" t="s">
        <v>658</v>
      </c>
      <c r="D415" s="272" t="s">
        <v>258</v>
      </c>
      <c r="E415" s="273" t="s">
        <v>659</v>
      </c>
      <c r="F415" s="274" t="s">
        <v>660</v>
      </c>
      <c r="G415" s="275" t="s">
        <v>266</v>
      </c>
      <c r="H415" s="276">
        <v>6</v>
      </c>
      <c r="I415" s="277"/>
      <c r="J415" s="278">
        <f>ROUND(I415*H415,2)</f>
        <v>0</v>
      </c>
      <c r="K415" s="274" t="s">
        <v>135</v>
      </c>
      <c r="L415" s="279"/>
      <c r="M415" s="280" t="s">
        <v>1</v>
      </c>
      <c r="N415" s="281" t="s">
        <v>41</v>
      </c>
      <c r="O415" s="91"/>
      <c r="P415" s="235">
        <f>O415*H415</f>
        <v>0</v>
      </c>
      <c r="Q415" s="235">
        <v>0.057000000000000002</v>
      </c>
      <c r="R415" s="235">
        <f>Q415*H415</f>
        <v>0.34200000000000003</v>
      </c>
      <c r="S415" s="235">
        <v>0</v>
      </c>
      <c r="T415" s="236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37" t="s">
        <v>171</v>
      </c>
      <c r="AT415" s="237" t="s">
        <v>258</v>
      </c>
      <c r="AU415" s="237" t="s">
        <v>85</v>
      </c>
      <c r="AY415" s="17" t="s">
        <v>129</v>
      </c>
      <c r="BE415" s="238">
        <f>IF(N415="základní",J415,0)</f>
        <v>0</v>
      </c>
      <c r="BF415" s="238">
        <f>IF(N415="snížená",J415,0)</f>
        <v>0</v>
      </c>
      <c r="BG415" s="238">
        <f>IF(N415="zákl. přenesená",J415,0)</f>
        <v>0</v>
      </c>
      <c r="BH415" s="238">
        <f>IF(N415="sníž. přenesená",J415,0)</f>
        <v>0</v>
      </c>
      <c r="BI415" s="238">
        <f>IF(N415="nulová",J415,0)</f>
        <v>0</v>
      </c>
      <c r="BJ415" s="17" t="s">
        <v>83</v>
      </c>
      <c r="BK415" s="238">
        <f>ROUND(I415*H415,2)</f>
        <v>0</v>
      </c>
      <c r="BL415" s="17" t="s">
        <v>136</v>
      </c>
      <c r="BM415" s="237" t="s">
        <v>661</v>
      </c>
    </row>
    <row r="416" s="13" customFormat="1">
      <c r="A416" s="13"/>
      <c r="B416" s="239"/>
      <c r="C416" s="240"/>
      <c r="D416" s="241" t="s">
        <v>138</v>
      </c>
      <c r="E416" s="242" t="s">
        <v>1</v>
      </c>
      <c r="F416" s="243" t="s">
        <v>529</v>
      </c>
      <c r="G416" s="240"/>
      <c r="H416" s="242" t="s">
        <v>1</v>
      </c>
      <c r="I416" s="244"/>
      <c r="J416" s="240"/>
      <c r="K416" s="240"/>
      <c r="L416" s="245"/>
      <c r="M416" s="246"/>
      <c r="N416" s="247"/>
      <c r="O416" s="247"/>
      <c r="P416" s="247"/>
      <c r="Q416" s="247"/>
      <c r="R416" s="247"/>
      <c r="S416" s="247"/>
      <c r="T416" s="248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9" t="s">
        <v>138</v>
      </c>
      <c r="AU416" s="249" t="s">
        <v>85</v>
      </c>
      <c r="AV416" s="13" t="s">
        <v>83</v>
      </c>
      <c r="AW416" s="13" t="s">
        <v>32</v>
      </c>
      <c r="AX416" s="13" t="s">
        <v>76</v>
      </c>
      <c r="AY416" s="249" t="s">
        <v>129</v>
      </c>
    </row>
    <row r="417" s="14" customFormat="1">
      <c r="A417" s="14"/>
      <c r="B417" s="250"/>
      <c r="C417" s="251"/>
      <c r="D417" s="241" t="s">
        <v>138</v>
      </c>
      <c r="E417" s="252" t="s">
        <v>1</v>
      </c>
      <c r="F417" s="253" t="s">
        <v>160</v>
      </c>
      <c r="G417" s="251"/>
      <c r="H417" s="254">
        <v>6</v>
      </c>
      <c r="I417" s="255"/>
      <c r="J417" s="251"/>
      <c r="K417" s="251"/>
      <c r="L417" s="256"/>
      <c r="M417" s="257"/>
      <c r="N417" s="258"/>
      <c r="O417" s="258"/>
      <c r="P417" s="258"/>
      <c r="Q417" s="258"/>
      <c r="R417" s="258"/>
      <c r="S417" s="258"/>
      <c r="T417" s="259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60" t="s">
        <v>138</v>
      </c>
      <c r="AU417" s="260" t="s">
        <v>85</v>
      </c>
      <c r="AV417" s="14" t="s">
        <v>85</v>
      </c>
      <c r="AW417" s="14" t="s">
        <v>32</v>
      </c>
      <c r="AX417" s="14" t="s">
        <v>76</v>
      </c>
      <c r="AY417" s="260" t="s">
        <v>129</v>
      </c>
    </row>
    <row r="418" s="15" customFormat="1">
      <c r="A418" s="15"/>
      <c r="B418" s="261"/>
      <c r="C418" s="262"/>
      <c r="D418" s="241" t="s">
        <v>138</v>
      </c>
      <c r="E418" s="263" t="s">
        <v>1</v>
      </c>
      <c r="F418" s="264" t="s">
        <v>141</v>
      </c>
      <c r="G418" s="262"/>
      <c r="H418" s="265">
        <v>6</v>
      </c>
      <c r="I418" s="266"/>
      <c r="J418" s="262"/>
      <c r="K418" s="262"/>
      <c r="L418" s="267"/>
      <c r="M418" s="268"/>
      <c r="N418" s="269"/>
      <c r="O418" s="269"/>
      <c r="P418" s="269"/>
      <c r="Q418" s="269"/>
      <c r="R418" s="269"/>
      <c r="S418" s="269"/>
      <c r="T418" s="270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71" t="s">
        <v>138</v>
      </c>
      <c r="AU418" s="271" t="s">
        <v>85</v>
      </c>
      <c r="AV418" s="15" t="s">
        <v>136</v>
      </c>
      <c r="AW418" s="15" t="s">
        <v>32</v>
      </c>
      <c r="AX418" s="15" t="s">
        <v>83</v>
      </c>
      <c r="AY418" s="271" t="s">
        <v>129</v>
      </c>
    </row>
    <row r="419" s="2" customFormat="1" ht="16.5" customHeight="1">
      <c r="A419" s="38"/>
      <c r="B419" s="39"/>
      <c r="C419" s="272" t="s">
        <v>382</v>
      </c>
      <c r="D419" s="272" t="s">
        <v>258</v>
      </c>
      <c r="E419" s="273" t="s">
        <v>662</v>
      </c>
      <c r="F419" s="274" t="s">
        <v>663</v>
      </c>
      <c r="G419" s="275" t="s">
        <v>266</v>
      </c>
      <c r="H419" s="276">
        <v>6</v>
      </c>
      <c r="I419" s="277"/>
      <c r="J419" s="278">
        <f>ROUND(I419*H419,2)</f>
        <v>0</v>
      </c>
      <c r="K419" s="274" t="s">
        <v>135</v>
      </c>
      <c r="L419" s="279"/>
      <c r="M419" s="280" t="s">
        <v>1</v>
      </c>
      <c r="N419" s="281" t="s">
        <v>41</v>
      </c>
      <c r="O419" s="91"/>
      <c r="P419" s="235">
        <f>O419*H419</f>
        <v>0</v>
      </c>
      <c r="Q419" s="235">
        <v>0.17000000000000001</v>
      </c>
      <c r="R419" s="235">
        <f>Q419*H419</f>
        <v>1.02</v>
      </c>
      <c r="S419" s="235">
        <v>0</v>
      </c>
      <c r="T419" s="236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37" t="s">
        <v>171</v>
      </c>
      <c r="AT419" s="237" t="s">
        <v>258</v>
      </c>
      <c r="AU419" s="237" t="s">
        <v>85</v>
      </c>
      <c r="AY419" s="17" t="s">
        <v>129</v>
      </c>
      <c r="BE419" s="238">
        <f>IF(N419="základní",J419,0)</f>
        <v>0</v>
      </c>
      <c r="BF419" s="238">
        <f>IF(N419="snížená",J419,0)</f>
        <v>0</v>
      </c>
      <c r="BG419" s="238">
        <f>IF(N419="zákl. přenesená",J419,0)</f>
        <v>0</v>
      </c>
      <c r="BH419" s="238">
        <f>IF(N419="sníž. přenesená",J419,0)</f>
        <v>0</v>
      </c>
      <c r="BI419" s="238">
        <f>IF(N419="nulová",J419,0)</f>
        <v>0</v>
      </c>
      <c r="BJ419" s="17" t="s">
        <v>83</v>
      </c>
      <c r="BK419" s="238">
        <f>ROUND(I419*H419,2)</f>
        <v>0</v>
      </c>
      <c r="BL419" s="17" t="s">
        <v>136</v>
      </c>
      <c r="BM419" s="237" t="s">
        <v>664</v>
      </c>
    </row>
    <row r="420" s="13" customFormat="1">
      <c r="A420" s="13"/>
      <c r="B420" s="239"/>
      <c r="C420" s="240"/>
      <c r="D420" s="241" t="s">
        <v>138</v>
      </c>
      <c r="E420" s="242" t="s">
        <v>1</v>
      </c>
      <c r="F420" s="243" t="s">
        <v>529</v>
      </c>
      <c r="G420" s="240"/>
      <c r="H420" s="242" t="s">
        <v>1</v>
      </c>
      <c r="I420" s="244"/>
      <c r="J420" s="240"/>
      <c r="K420" s="240"/>
      <c r="L420" s="245"/>
      <c r="M420" s="246"/>
      <c r="N420" s="247"/>
      <c r="O420" s="247"/>
      <c r="P420" s="247"/>
      <c r="Q420" s="247"/>
      <c r="R420" s="247"/>
      <c r="S420" s="247"/>
      <c r="T420" s="248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9" t="s">
        <v>138</v>
      </c>
      <c r="AU420" s="249" t="s">
        <v>85</v>
      </c>
      <c r="AV420" s="13" t="s">
        <v>83</v>
      </c>
      <c r="AW420" s="13" t="s">
        <v>32</v>
      </c>
      <c r="AX420" s="13" t="s">
        <v>76</v>
      </c>
      <c r="AY420" s="249" t="s">
        <v>129</v>
      </c>
    </row>
    <row r="421" s="14" customFormat="1">
      <c r="A421" s="14"/>
      <c r="B421" s="250"/>
      <c r="C421" s="251"/>
      <c r="D421" s="241" t="s">
        <v>138</v>
      </c>
      <c r="E421" s="252" t="s">
        <v>1</v>
      </c>
      <c r="F421" s="253" t="s">
        <v>160</v>
      </c>
      <c r="G421" s="251"/>
      <c r="H421" s="254">
        <v>6</v>
      </c>
      <c r="I421" s="255"/>
      <c r="J421" s="251"/>
      <c r="K421" s="251"/>
      <c r="L421" s="256"/>
      <c r="M421" s="257"/>
      <c r="N421" s="258"/>
      <c r="O421" s="258"/>
      <c r="P421" s="258"/>
      <c r="Q421" s="258"/>
      <c r="R421" s="258"/>
      <c r="S421" s="258"/>
      <c r="T421" s="259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60" t="s">
        <v>138</v>
      </c>
      <c r="AU421" s="260" t="s">
        <v>85</v>
      </c>
      <c r="AV421" s="14" t="s">
        <v>85</v>
      </c>
      <c r="AW421" s="14" t="s">
        <v>32</v>
      </c>
      <c r="AX421" s="14" t="s">
        <v>76</v>
      </c>
      <c r="AY421" s="260" t="s">
        <v>129</v>
      </c>
    </row>
    <row r="422" s="15" customFormat="1">
      <c r="A422" s="15"/>
      <c r="B422" s="261"/>
      <c r="C422" s="262"/>
      <c r="D422" s="241" t="s">
        <v>138</v>
      </c>
      <c r="E422" s="263" t="s">
        <v>1</v>
      </c>
      <c r="F422" s="264" t="s">
        <v>141</v>
      </c>
      <c r="G422" s="262"/>
      <c r="H422" s="265">
        <v>6</v>
      </c>
      <c r="I422" s="266"/>
      <c r="J422" s="262"/>
      <c r="K422" s="262"/>
      <c r="L422" s="267"/>
      <c r="M422" s="268"/>
      <c r="N422" s="269"/>
      <c r="O422" s="269"/>
      <c r="P422" s="269"/>
      <c r="Q422" s="269"/>
      <c r="R422" s="269"/>
      <c r="S422" s="269"/>
      <c r="T422" s="270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71" t="s">
        <v>138</v>
      </c>
      <c r="AU422" s="271" t="s">
        <v>85</v>
      </c>
      <c r="AV422" s="15" t="s">
        <v>136</v>
      </c>
      <c r="AW422" s="15" t="s">
        <v>32</v>
      </c>
      <c r="AX422" s="15" t="s">
        <v>83</v>
      </c>
      <c r="AY422" s="271" t="s">
        <v>129</v>
      </c>
    </row>
    <row r="423" s="2" customFormat="1" ht="16.5" customHeight="1">
      <c r="A423" s="38"/>
      <c r="B423" s="39"/>
      <c r="C423" s="226" t="s">
        <v>665</v>
      </c>
      <c r="D423" s="226" t="s">
        <v>131</v>
      </c>
      <c r="E423" s="227" t="s">
        <v>666</v>
      </c>
      <c r="F423" s="228" t="s">
        <v>667</v>
      </c>
      <c r="G423" s="229" t="s">
        <v>266</v>
      </c>
      <c r="H423" s="230">
        <v>6</v>
      </c>
      <c r="I423" s="231"/>
      <c r="J423" s="232">
        <f>ROUND(I423*H423,2)</f>
        <v>0</v>
      </c>
      <c r="K423" s="228" t="s">
        <v>135</v>
      </c>
      <c r="L423" s="44"/>
      <c r="M423" s="233" t="s">
        <v>1</v>
      </c>
      <c r="N423" s="234" t="s">
        <v>41</v>
      </c>
      <c r="O423" s="91"/>
      <c r="P423" s="235">
        <f>O423*H423</f>
        <v>0</v>
      </c>
      <c r="Q423" s="235">
        <v>0.21734000000000001</v>
      </c>
      <c r="R423" s="235">
        <f>Q423*H423</f>
        <v>1.3040400000000001</v>
      </c>
      <c r="S423" s="235">
        <v>0</v>
      </c>
      <c r="T423" s="236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37" t="s">
        <v>136</v>
      </c>
      <c r="AT423" s="237" t="s">
        <v>131</v>
      </c>
      <c r="AU423" s="237" t="s">
        <v>85</v>
      </c>
      <c r="AY423" s="17" t="s">
        <v>129</v>
      </c>
      <c r="BE423" s="238">
        <f>IF(N423="základní",J423,0)</f>
        <v>0</v>
      </c>
      <c r="BF423" s="238">
        <f>IF(N423="snížená",J423,0)</f>
        <v>0</v>
      </c>
      <c r="BG423" s="238">
        <f>IF(N423="zákl. přenesená",J423,0)</f>
        <v>0</v>
      </c>
      <c r="BH423" s="238">
        <f>IF(N423="sníž. přenesená",J423,0)</f>
        <v>0</v>
      </c>
      <c r="BI423" s="238">
        <f>IF(N423="nulová",J423,0)</f>
        <v>0</v>
      </c>
      <c r="BJ423" s="17" t="s">
        <v>83</v>
      </c>
      <c r="BK423" s="238">
        <f>ROUND(I423*H423,2)</f>
        <v>0</v>
      </c>
      <c r="BL423" s="17" t="s">
        <v>136</v>
      </c>
      <c r="BM423" s="237" t="s">
        <v>668</v>
      </c>
    </row>
    <row r="424" s="13" customFormat="1">
      <c r="A424" s="13"/>
      <c r="B424" s="239"/>
      <c r="C424" s="240"/>
      <c r="D424" s="241" t="s">
        <v>138</v>
      </c>
      <c r="E424" s="242" t="s">
        <v>1</v>
      </c>
      <c r="F424" s="243" t="s">
        <v>529</v>
      </c>
      <c r="G424" s="240"/>
      <c r="H424" s="242" t="s">
        <v>1</v>
      </c>
      <c r="I424" s="244"/>
      <c r="J424" s="240"/>
      <c r="K424" s="240"/>
      <c r="L424" s="245"/>
      <c r="M424" s="246"/>
      <c r="N424" s="247"/>
      <c r="O424" s="247"/>
      <c r="P424" s="247"/>
      <c r="Q424" s="247"/>
      <c r="R424" s="247"/>
      <c r="S424" s="247"/>
      <c r="T424" s="248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9" t="s">
        <v>138</v>
      </c>
      <c r="AU424" s="249" t="s">
        <v>85</v>
      </c>
      <c r="AV424" s="13" t="s">
        <v>83</v>
      </c>
      <c r="AW424" s="13" t="s">
        <v>32</v>
      </c>
      <c r="AX424" s="13" t="s">
        <v>76</v>
      </c>
      <c r="AY424" s="249" t="s">
        <v>129</v>
      </c>
    </row>
    <row r="425" s="14" customFormat="1">
      <c r="A425" s="14"/>
      <c r="B425" s="250"/>
      <c r="C425" s="251"/>
      <c r="D425" s="241" t="s">
        <v>138</v>
      </c>
      <c r="E425" s="252" t="s">
        <v>1</v>
      </c>
      <c r="F425" s="253" t="s">
        <v>160</v>
      </c>
      <c r="G425" s="251"/>
      <c r="H425" s="254">
        <v>6</v>
      </c>
      <c r="I425" s="255"/>
      <c r="J425" s="251"/>
      <c r="K425" s="251"/>
      <c r="L425" s="256"/>
      <c r="M425" s="257"/>
      <c r="N425" s="258"/>
      <c r="O425" s="258"/>
      <c r="P425" s="258"/>
      <c r="Q425" s="258"/>
      <c r="R425" s="258"/>
      <c r="S425" s="258"/>
      <c r="T425" s="259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60" t="s">
        <v>138</v>
      </c>
      <c r="AU425" s="260" t="s">
        <v>85</v>
      </c>
      <c r="AV425" s="14" t="s">
        <v>85</v>
      </c>
      <c r="AW425" s="14" t="s">
        <v>32</v>
      </c>
      <c r="AX425" s="14" t="s">
        <v>76</v>
      </c>
      <c r="AY425" s="260" t="s">
        <v>129</v>
      </c>
    </row>
    <row r="426" s="15" customFormat="1">
      <c r="A426" s="15"/>
      <c r="B426" s="261"/>
      <c r="C426" s="262"/>
      <c r="D426" s="241" t="s">
        <v>138</v>
      </c>
      <c r="E426" s="263" t="s">
        <v>1</v>
      </c>
      <c r="F426" s="264" t="s">
        <v>141</v>
      </c>
      <c r="G426" s="262"/>
      <c r="H426" s="265">
        <v>6</v>
      </c>
      <c r="I426" s="266"/>
      <c r="J426" s="262"/>
      <c r="K426" s="262"/>
      <c r="L426" s="267"/>
      <c r="M426" s="268"/>
      <c r="N426" s="269"/>
      <c r="O426" s="269"/>
      <c r="P426" s="269"/>
      <c r="Q426" s="269"/>
      <c r="R426" s="269"/>
      <c r="S426" s="269"/>
      <c r="T426" s="270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71" t="s">
        <v>138</v>
      </c>
      <c r="AU426" s="271" t="s">
        <v>85</v>
      </c>
      <c r="AV426" s="15" t="s">
        <v>136</v>
      </c>
      <c r="AW426" s="15" t="s">
        <v>32</v>
      </c>
      <c r="AX426" s="15" t="s">
        <v>83</v>
      </c>
      <c r="AY426" s="271" t="s">
        <v>129</v>
      </c>
    </row>
    <row r="427" s="2" customFormat="1" ht="16.5" customHeight="1">
      <c r="A427" s="38"/>
      <c r="B427" s="39"/>
      <c r="C427" s="272" t="s">
        <v>669</v>
      </c>
      <c r="D427" s="272" t="s">
        <v>258</v>
      </c>
      <c r="E427" s="273" t="s">
        <v>670</v>
      </c>
      <c r="F427" s="274" t="s">
        <v>671</v>
      </c>
      <c r="G427" s="275" t="s">
        <v>266</v>
      </c>
      <c r="H427" s="276">
        <v>6</v>
      </c>
      <c r="I427" s="277"/>
      <c r="J427" s="278">
        <f>ROUND(I427*H427,2)</f>
        <v>0</v>
      </c>
      <c r="K427" s="274" t="s">
        <v>135</v>
      </c>
      <c r="L427" s="279"/>
      <c r="M427" s="280" t="s">
        <v>1</v>
      </c>
      <c r="N427" s="281" t="s">
        <v>41</v>
      </c>
      <c r="O427" s="91"/>
      <c r="P427" s="235">
        <f>O427*H427</f>
        <v>0</v>
      </c>
      <c r="Q427" s="235">
        <v>0.059999999999999998</v>
      </c>
      <c r="R427" s="235">
        <f>Q427*H427</f>
        <v>0.35999999999999999</v>
      </c>
      <c r="S427" s="235">
        <v>0</v>
      </c>
      <c r="T427" s="236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37" t="s">
        <v>171</v>
      </c>
      <c r="AT427" s="237" t="s">
        <v>258</v>
      </c>
      <c r="AU427" s="237" t="s">
        <v>85</v>
      </c>
      <c r="AY427" s="17" t="s">
        <v>129</v>
      </c>
      <c r="BE427" s="238">
        <f>IF(N427="základní",J427,0)</f>
        <v>0</v>
      </c>
      <c r="BF427" s="238">
        <f>IF(N427="snížená",J427,0)</f>
        <v>0</v>
      </c>
      <c r="BG427" s="238">
        <f>IF(N427="zákl. přenesená",J427,0)</f>
        <v>0</v>
      </c>
      <c r="BH427" s="238">
        <f>IF(N427="sníž. přenesená",J427,0)</f>
        <v>0</v>
      </c>
      <c r="BI427" s="238">
        <f>IF(N427="nulová",J427,0)</f>
        <v>0</v>
      </c>
      <c r="BJ427" s="17" t="s">
        <v>83</v>
      </c>
      <c r="BK427" s="238">
        <f>ROUND(I427*H427,2)</f>
        <v>0</v>
      </c>
      <c r="BL427" s="17" t="s">
        <v>136</v>
      </c>
      <c r="BM427" s="237" t="s">
        <v>672</v>
      </c>
    </row>
    <row r="428" s="13" customFormat="1">
      <c r="A428" s="13"/>
      <c r="B428" s="239"/>
      <c r="C428" s="240"/>
      <c r="D428" s="241" t="s">
        <v>138</v>
      </c>
      <c r="E428" s="242" t="s">
        <v>1</v>
      </c>
      <c r="F428" s="243" t="s">
        <v>529</v>
      </c>
      <c r="G428" s="240"/>
      <c r="H428" s="242" t="s">
        <v>1</v>
      </c>
      <c r="I428" s="244"/>
      <c r="J428" s="240"/>
      <c r="K428" s="240"/>
      <c r="L428" s="245"/>
      <c r="M428" s="246"/>
      <c r="N428" s="247"/>
      <c r="O428" s="247"/>
      <c r="P428" s="247"/>
      <c r="Q428" s="247"/>
      <c r="R428" s="247"/>
      <c r="S428" s="247"/>
      <c r="T428" s="248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9" t="s">
        <v>138</v>
      </c>
      <c r="AU428" s="249" t="s">
        <v>85</v>
      </c>
      <c r="AV428" s="13" t="s">
        <v>83</v>
      </c>
      <c r="AW428" s="13" t="s">
        <v>32</v>
      </c>
      <c r="AX428" s="13" t="s">
        <v>76</v>
      </c>
      <c r="AY428" s="249" t="s">
        <v>129</v>
      </c>
    </row>
    <row r="429" s="14" customFormat="1">
      <c r="A429" s="14"/>
      <c r="B429" s="250"/>
      <c r="C429" s="251"/>
      <c r="D429" s="241" t="s">
        <v>138</v>
      </c>
      <c r="E429" s="252" t="s">
        <v>1</v>
      </c>
      <c r="F429" s="253" t="s">
        <v>160</v>
      </c>
      <c r="G429" s="251"/>
      <c r="H429" s="254">
        <v>6</v>
      </c>
      <c r="I429" s="255"/>
      <c r="J429" s="251"/>
      <c r="K429" s="251"/>
      <c r="L429" s="256"/>
      <c r="M429" s="257"/>
      <c r="N429" s="258"/>
      <c r="O429" s="258"/>
      <c r="P429" s="258"/>
      <c r="Q429" s="258"/>
      <c r="R429" s="258"/>
      <c r="S429" s="258"/>
      <c r="T429" s="259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60" t="s">
        <v>138</v>
      </c>
      <c r="AU429" s="260" t="s">
        <v>85</v>
      </c>
      <c r="AV429" s="14" t="s">
        <v>85</v>
      </c>
      <c r="AW429" s="14" t="s">
        <v>32</v>
      </c>
      <c r="AX429" s="14" t="s">
        <v>76</v>
      </c>
      <c r="AY429" s="260" t="s">
        <v>129</v>
      </c>
    </row>
    <row r="430" s="15" customFormat="1">
      <c r="A430" s="15"/>
      <c r="B430" s="261"/>
      <c r="C430" s="262"/>
      <c r="D430" s="241" t="s">
        <v>138</v>
      </c>
      <c r="E430" s="263" t="s">
        <v>1</v>
      </c>
      <c r="F430" s="264" t="s">
        <v>141</v>
      </c>
      <c r="G430" s="262"/>
      <c r="H430" s="265">
        <v>6</v>
      </c>
      <c r="I430" s="266"/>
      <c r="J430" s="262"/>
      <c r="K430" s="262"/>
      <c r="L430" s="267"/>
      <c r="M430" s="268"/>
      <c r="N430" s="269"/>
      <c r="O430" s="269"/>
      <c r="P430" s="269"/>
      <c r="Q430" s="269"/>
      <c r="R430" s="269"/>
      <c r="S430" s="269"/>
      <c r="T430" s="270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71" t="s">
        <v>138</v>
      </c>
      <c r="AU430" s="271" t="s">
        <v>85</v>
      </c>
      <c r="AV430" s="15" t="s">
        <v>136</v>
      </c>
      <c r="AW430" s="15" t="s">
        <v>32</v>
      </c>
      <c r="AX430" s="15" t="s">
        <v>83</v>
      </c>
      <c r="AY430" s="271" t="s">
        <v>129</v>
      </c>
    </row>
    <row r="431" s="2" customFormat="1" ht="16.5" customHeight="1">
      <c r="A431" s="38"/>
      <c r="B431" s="39"/>
      <c r="C431" s="272" t="s">
        <v>673</v>
      </c>
      <c r="D431" s="272" t="s">
        <v>258</v>
      </c>
      <c r="E431" s="273" t="s">
        <v>674</v>
      </c>
      <c r="F431" s="274" t="s">
        <v>675</v>
      </c>
      <c r="G431" s="275" t="s">
        <v>266</v>
      </c>
      <c r="H431" s="276">
        <v>6</v>
      </c>
      <c r="I431" s="277"/>
      <c r="J431" s="278">
        <f>ROUND(I431*H431,2)</f>
        <v>0</v>
      </c>
      <c r="K431" s="274" t="s">
        <v>135</v>
      </c>
      <c r="L431" s="279"/>
      <c r="M431" s="280" t="s">
        <v>1</v>
      </c>
      <c r="N431" s="281" t="s">
        <v>41</v>
      </c>
      <c r="O431" s="91"/>
      <c r="P431" s="235">
        <f>O431*H431</f>
        <v>0</v>
      </c>
      <c r="Q431" s="235">
        <v>0.0085000000000000006</v>
      </c>
      <c r="R431" s="235">
        <f>Q431*H431</f>
        <v>0.051000000000000004</v>
      </c>
      <c r="S431" s="235">
        <v>0</v>
      </c>
      <c r="T431" s="236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37" t="s">
        <v>171</v>
      </c>
      <c r="AT431" s="237" t="s">
        <v>258</v>
      </c>
      <c r="AU431" s="237" t="s">
        <v>85</v>
      </c>
      <c r="AY431" s="17" t="s">
        <v>129</v>
      </c>
      <c r="BE431" s="238">
        <f>IF(N431="základní",J431,0)</f>
        <v>0</v>
      </c>
      <c r="BF431" s="238">
        <f>IF(N431="snížená",J431,0)</f>
        <v>0</v>
      </c>
      <c r="BG431" s="238">
        <f>IF(N431="zákl. přenesená",J431,0)</f>
        <v>0</v>
      </c>
      <c r="BH431" s="238">
        <f>IF(N431="sníž. přenesená",J431,0)</f>
        <v>0</v>
      </c>
      <c r="BI431" s="238">
        <f>IF(N431="nulová",J431,0)</f>
        <v>0</v>
      </c>
      <c r="BJ431" s="17" t="s">
        <v>83</v>
      </c>
      <c r="BK431" s="238">
        <f>ROUND(I431*H431,2)</f>
        <v>0</v>
      </c>
      <c r="BL431" s="17" t="s">
        <v>136</v>
      </c>
      <c r="BM431" s="237" t="s">
        <v>676</v>
      </c>
    </row>
    <row r="432" s="13" customFormat="1">
      <c r="A432" s="13"/>
      <c r="B432" s="239"/>
      <c r="C432" s="240"/>
      <c r="D432" s="241" t="s">
        <v>138</v>
      </c>
      <c r="E432" s="242" t="s">
        <v>1</v>
      </c>
      <c r="F432" s="243" t="s">
        <v>529</v>
      </c>
      <c r="G432" s="240"/>
      <c r="H432" s="242" t="s">
        <v>1</v>
      </c>
      <c r="I432" s="244"/>
      <c r="J432" s="240"/>
      <c r="K432" s="240"/>
      <c r="L432" s="245"/>
      <c r="M432" s="246"/>
      <c r="N432" s="247"/>
      <c r="O432" s="247"/>
      <c r="P432" s="247"/>
      <c r="Q432" s="247"/>
      <c r="R432" s="247"/>
      <c r="S432" s="247"/>
      <c r="T432" s="248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9" t="s">
        <v>138</v>
      </c>
      <c r="AU432" s="249" t="s">
        <v>85</v>
      </c>
      <c r="AV432" s="13" t="s">
        <v>83</v>
      </c>
      <c r="AW432" s="13" t="s">
        <v>32</v>
      </c>
      <c r="AX432" s="13" t="s">
        <v>76</v>
      </c>
      <c r="AY432" s="249" t="s">
        <v>129</v>
      </c>
    </row>
    <row r="433" s="14" customFormat="1">
      <c r="A433" s="14"/>
      <c r="B433" s="250"/>
      <c r="C433" s="251"/>
      <c r="D433" s="241" t="s">
        <v>138</v>
      </c>
      <c r="E433" s="252" t="s">
        <v>1</v>
      </c>
      <c r="F433" s="253" t="s">
        <v>160</v>
      </c>
      <c r="G433" s="251"/>
      <c r="H433" s="254">
        <v>6</v>
      </c>
      <c r="I433" s="255"/>
      <c r="J433" s="251"/>
      <c r="K433" s="251"/>
      <c r="L433" s="256"/>
      <c r="M433" s="257"/>
      <c r="N433" s="258"/>
      <c r="O433" s="258"/>
      <c r="P433" s="258"/>
      <c r="Q433" s="258"/>
      <c r="R433" s="258"/>
      <c r="S433" s="258"/>
      <c r="T433" s="259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60" t="s">
        <v>138</v>
      </c>
      <c r="AU433" s="260" t="s">
        <v>85</v>
      </c>
      <c r="AV433" s="14" t="s">
        <v>85</v>
      </c>
      <c r="AW433" s="14" t="s">
        <v>32</v>
      </c>
      <c r="AX433" s="14" t="s">
        <v>76</v>
      </c>
      <c r="AY433" s="260" t="s">
        <v>129</v>
      </c>
    </row>
    <row r="434" s="15" customFormat="1">
      <c r="A434" s="15"/>
      <c r="B434" s="261"/>
      <c r="C434" s="262"/>
      <c r="D434" s="241" t="s">
        <v>138</v>
      </c>
      <c r="E434" s="263" t="s">
        <v>1</v>
      </c>
      <c r="F434" s="264" t="s">
        <v>141</v>
      </c>
      <c r="G434" s="262"/>
      <c r="H434" s="265">
        <v>6</v>
      </c>
      <c r="I434" s="266"/>
      <c r="J434" s="262"/>
      <c r="K434" s="262"/>
      <c r="L434" s="267"/>
      <c r="M434" s="268"/>
      <c r="N434" s="269"/>
      <c r="O434" s="269"/>
      <c r="P434" s="269"/>
      <c r="Q434" s="269"/>
      <c r="R434" s="269"/>
      <c r="S434" s="269"/>
      <c r="T434" s="270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71" t="s">
        <v>138</v>
      </c>
      <c r="AU434" s="271" t="s">
        <v>85</v>
      </c>
      <c r="AV434" s="15" t="s">
        <v>136</v>
      </c>
      <c r="AW434" s="15" t="s">
        <v>32</v>
      </c>
      <c r="AX434" s="15" t="s">
        <v>83</v>
      </c>
      <c r="AY434" s="271" t="s">
        <v>129</v>
      </c>
    </row>
    <row r="435" s="12" customFormat="1" ht="22.8" customHeight="1">
      <c r="A435" s="12"/>
      <c r="B435" s="210"/>
      <c r="C435" s="211"/>
      <c r="D435" s="212" t="s">
        <v>75</v>
      </c>
      <c r="E435" s="224" t="s">
        <v>176</v>
      </c>
      <c r="F435" s="224" t="s">
        <v>269</v>
      </c>
      <c r="G435" s="211"/>
      <c r="H435" s="211"/>
      <c r="I435" s="214"/>
      <c r="J435" s="225">
        <f>BK435</f>
        <v>0</v>
      </c>
      <c r="K435" s="211"/>
      <c r="L435" s="216"/>
      <c r="M435" s="217"/>
      <c r="N435" s="218"/>
      <c r="O435" s="218"/>
      <c r="P435" s="219">
        <f>SUM(P436:P495)</f>
        <v>0</v>
      </c>
      <c r="Q435" s="218"/>
      <c r="R435" s="219">
        <f>SUM(R436:R495)</f>
        <v>285.09837499999998</v>
      </c>
      <c r="S435" s="218"/>
      <c r="T435" s="220">
        <f>SUM(T436:T495)</f>
        <v>0.32000000000000001</v>
      </c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R435" s="221" t="s">
        <v>83</v>
      </c>
      <c r="AT435" s="222" t="s">
        <v>75</v>
      </c>
      <c r="AU435" s="222" t="s">
        <v>83</v>
      </c>
      <c r="AY435" s="221" t="s">
        <v>129</v>
      </c>
      <c r="BK435" s="223">
        <f>SUM(BK436:BK495)</f>
        <v>0</v>
      </c>
    </row>
    <row r="436" s="2" customFormat="1" ht="21.75" customHeight="1">
      <c r="A436" s="38"/>
      <c r="B436" s="39"/>
      <c r="C436" s="226" t="s">
        <v>677</v>
      </c>
      <c r="D436" s="226" t="s">
        <v>131</v>
      </c>
      <c r="E436" s="227" t="s">
        <v>678</v>
      </c>
      <c r="F436" s="228" t="s">
        <v>679</v>
      </c>
      <c r="G436" s="229" t="s">
        <v>189</v>
      </c>
      <c r="H436" s="230">
        <v>638</v>
      </c>
      <c r="I436" s="231"/>
      <c r="J436" s="232">
        <f>ROUND(I436*H436,2)</f>
        <v>0</v>
      </c>
      <c r="K436" s="228" t="s">
        <v>135</v>
      </c>
      <c r="L436" s="44"/>
      <c r="M436" s="233" t="s">
        <v>1</v>
      </c>
      <c r="N436" s="234" t="s">
        <v>41</v>
      </c>
      <c r="O436" s="91"/>
      <c r="P436" s="235">
        <f>O436*H436</f>
        <v>0</v>
      </c>
      <c r="Q436" s="235">
        <v>0.080879999999999994</v>
      </c>
      <c r="R436" s="235">
        <f>Q436*H436</f>
        <v>51.601439999999997</v>
      </c>
      <c r="S436" s="235">
        <v>0</v>
      </c>
      <c r="T436" s="236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37" t="s">
        <v>136</v>
      </c>
      <c r="AT436" s="237" t="s">
        <v>131</v>
      </c>
      <c r="AU436" s="237" t="s">
        <v>85</v>
      </c>
      <c r="AY436" s="17" t="s">
        <v>129</v>
      </c>
      <c r="BE436" s="238">
        <f>IF(N436="základní",J436,0)</f>
        <v>0</v>
      </c>
      <c r="BF436" s="238">
        <f>IF(N436="snížená",J436,0)</f>
        <v>0</v>
      </c>
      <c r="BG436" s="238">
        <f>IF(N436="zákl. přenesená",J436,0)</f>
        <v>0</v>
      </c>
      <c r="BH436" s="238">
        <f>IF(N436="sníž. přenesená",J436,0)</f>
        <v>0</v>
      </c>
      <c r="BI436" s="238">
        <f>IF(N436="nulová",J436,0)</f>
        <v>0</v>
      </c>
      <c r="BJ436" s="17" t="s">
        <v>83</v>
      </c>
      <c r="BK436" s="238">
        <f>ROUND(I436*H436,2)</f>
        <v>0</v>
      </c>
      <c r="BL436" s="17" t="s">
        <v>136</v>
      </c>
      <c r="BM436" s="237" t="s">
        <v>680</v>
      </c>
    </row>
    <row r="437" s="13" customFormat="1">
      <c r="A437" s="13"/>
      <c r="B437" s="239"/>
      <c r="C437" s="240"/>
      <c r="D437" s="241" t="s">
        <v>138</v>
      </c>
      <c r="E437" s="242" t="s">
        <v>1</v>
      </c>
      <c r="F437" s="243" t="s">
        <v>681</v>
      </c>
      <c r="G437" s="240"/>
      <c r="H437" s="242" t="s">
        <v>1</v>
      </c>
      <c r="I437" s="244"/>
      <c r="J437" s="240"/>
      <c r="K437" s="240"/>
      <c r="L437" s="245"/>
      <c r="M437" s="246"/>
      <c r="N437" s="247"/>
      <c r="O437" s="247"/>
      <c r="P437" s="247"/>
      <c r="Q437" s="247"/>
      <c r="R437" s="247"/>
      <c r="S437" s="247"/>
      <c r="T437" s="248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9" t="s">
        <v>138</v>
      </c>
      <c r="AU437" s="249" t="s">
        <v>85</v>
      </c>
      <c r="AV437" s="13" t="s">
        <v>83</v>
      </c>
      <c r="AW437" s="13" t="s">
        <v>32</v>
      </c>
      <c r="AX437" s="13" t="s">
        <v>76</v>
      </c>
      <c r="AY437" s="249" t="s">
        <v>129</v>
      </c>
    </row>
    <row r="438" s="14" customFormat="1">
      <c r="A438" s="14"/>
      <c r="B438" s="250"/>
      <c r="C438" s="251"/>
      <c r="D438" s="241" t="s">
        <v>138</v>
      </c>
      <c r="E438" s="252" t="s">
        <v>1</v>
      </c>
      <c r="F438" s="253" t="s">
        <v>682</v>
      </c>
      <c r="G438" s="251"/>
      <c r="H438" s="254">
        <v>638</v>
      </c>
      <c r="I438" s="255"/>
      <c r="J438" s="251"/>
      <c r="K438" s="251"/>
      <c r="L438" s="256"/>
      <c r="M438" s="257"/>
      <c r="N438" s="258"/>
      <c r="O438" s="258"/>
      <c r="P438" s="258"/>
      <c r="Q438" s="258"/>
      <c r="R438" s="258"/>
      <c r="S438" s="258"/>
      <c r="T438" s="259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60" t="s">
        <v>138</v>
      </c>
      <c r="AU438" s="260" t="s">
        <v>85</v>
      </c>
      <c r="AV438" s="14" t="s">
        <v>85</v>
      </c>
      <c r="AW438" s="14" t="s">
        <v>32</v>
      </c>
      <c r="AX438" s="14" t="s">
        <v>76</v>
      </c>
      <c r="AY438" s="260" t="s">
        <v>129</v>
      </c>
    </row>
    <row r="439" s="15" customFormat="1">
      <c r="A439" s="15"/>
      <c r="B439" s="261"/>
      <c r="C439" s="262"/>
      <c r="D439" s="241" t="s">
        <v>138</v>
      </c>
      <c r="E439" s="263" t="s">
        <v>1</v>
      </c>
      <c r="F439" s="264" t="s">
        <v>141</v>
      </c>
      <c r="G439" s="262"/>
      <c r="H439" s="265">
        <v>638</v>
      </c>
      <c r="I439" s="266"/>
      <c r="J439" s="262"/>
      <c r="K439" s="262"/>
      <c r="L439" s="267"/>
      <c r="M439" s="268"/>
      <c r="N439" s="269"/>
      <c r="O439" s="269"/>
      <c r="P439" s="269"/>
      <c r="Q439" s="269"/>
      <c r="R439" s="269"/>
      <c r="S439" s="269"/>
      <c r="T439" s="270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71" t="s">
        <v>138</v>
      </c>
      <c r="AU439" s="271" t="s">
        <v>85</v>
      </c>
      <c r="AV439" s="15" t="s">
        <v>136</v>
      </c>
      <c r="AW439" s="15" t="s">
        <v>32</v>
      </c>
      <c r="AX439" s="15" t="s">
        <v>83</v>
      </c>
      <c r="AY439" s="271" t="s">
        <v>129</v>
      </c>
    </row>
    <row r="440" s="2" customFormat="1" ht="16.5" customHeight="1">
      <c r="A440" s="38"/>
      <c r="B440" s="39"/>
      <c r="C440" s="272" t="s">
        <v>683</v>
      </c>
      <c r="D440" s="272" t="s">
        <v>258</v>
      </c>
      <c r="E440" s="273" t="s">
        <v>684</v>
      </c>
      <c r="F440" s="274" t="s">
        <v>685</v>
      </c>
      <c r="G440" s="275" t="s">
        <v>189</v>
      </c>
      <c r="H440" s="276">
        <v>650.75999999999999</v>
      </c>
      <c r="I440" s="277"/>
      <c r="J440" s="278">
        <f>ROUND(I440*H440,2)</f>
        <v>0</v>
      </c>
      <c r="K440" s="274" t="s">
        <v>135</v>
      </c>
      <c r="L440" s="279"/>
      <c r="M440" s="280" t="s">
        <v>1</v>
      </c>
      <c r="N440" s="281" t="s">
        <v>41</v>
      </c>
      <c r="O440" s="91"/>
      <c r="P440" s="235">
        <f>O440*H440</f>
        <v>0</v>
      </c>
      <c r="Q440" s="235">
        <v>0.045999999999999999</v>
      </c>
      <c r="R440" s="235">
        <f>Q440*H440</f>
        <v>29.93496</v>
      </c>
      <c r="S440" s="235">
        <v>0</v>
      </c>
      <c r="T440" s="236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37" t="s">
        <v>171</v>
      </c>
      <c r="AT440" s="237" t="s">
        <v>258</v>
      </c>
      <c r="AU440" s="237" t="s">
        <v>85</v>
      </c>
      <c r="AY440" s="17" t="s">
        <v>129</v>
      </c>
      <c r="BE440" s="238">
        <f>IF(N440="základní",J440,0)</f>
        <v>0</v>
      </c>
      <c r="BF440" s="238">
        <f>IF(N440="snížená",J440,0)</f>
        <v>0</v>
      </c>
      <c r="BG440" s="238">
        <f>IF(N440="zákl. přenesená",J440,0)</f>
        <v>0</v>
      </c>
      <c r="BH440" s="238">
        <f>IF(N440="sníž. přenesená",J440,0)</f>
        <v>0</v>
      </c>
      <c r="BI440" s="238">
        <f>IF(N440="nulová",J440,0)</f>
        <v>0</v>
      </c>
      <c r="BJ440" s="17" t="s">
        <v>83</v>
      </c>
      <c r="BK440" s="238">
        <f>ROUND(I440*H440,2)</f>
        <v>0</v>
      </c>
      <c r="BL440" s="17" t="s">
        <v>136</v>
      </c>
      <c r="BM440" s="237" t="s">
        <v>686</v>
      </c>
    </row>
    <row r="441" s="13" customFormat="1">
      <c r="A441" s="13"/>
      <c r="B441" s="239"/>
      <c r="C441" s="240"/>
      <c r="D441" s="241" t="s">
        <v>138</v>
      </c>
      <c r="E441" s="242" t="s">
        <v>1</v>
      </c>
      <c r="F441" s="243" t="s">
        <v>687</v>
      </c>
      <c r="G441" s="240"/>
      <c r="H441" s="242" t="s">
        <v>1</v>
      </c>
      <c r="I441" s="244"/>
      <c r="J441" s="240"/>
      <c r="K441" s="240"/>
      <c r="L441" s="245"/>
      <c r="M441" s="246"/>
      <c r="N441" s="247"/>
      <c r="O441" s="247"/>
      <c r="P441" s="247"/>
      <c r="Q441" s="247"/>
      <c r="R441" s="247"/>
      <c r="S441" s="247"/>
      <c r="T441" s="248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9" t="s">
        <v>138</v>
      </c>
      <c r="AU441" s="249" t="s">
        <v>85</v>
      </c>
      <c r="AV441" s="13" t="s">
        <v>83</v>
      </c>
      <c r="AW441" s="13" t="s">
        <v>32</v>
      </c>
      <c r="AX441" s="13" t="s">
        <v>76</v>
      </c>
      <c r="AY441" s="249" t="s">
        <v>129</v>
      </c>
    </row>
    <row r="442" s="14" customFormat="1">
      <c r="A442" s="14"/>
      <c r="B442" s="250"/>
      <c r="C442" s="251"/>
      <c r="D442" s="241" t="s">
        <v>138</v>
      </c>
      <c r="E442" s="252" t="s">
        <v>1</v>
      </c>
      <c r="F442" s="253" t="s">
        <v>688</v>
      </c>
      <c r="G442" s="251"/>
      <c r="H442" s="254">
        <v>650.75999999999999</v>
      </c>
      <c r="I442" s="255"/>
      <c r="J442" s="251"/>
      <c r="K442" s="251"/>
      <c r="L442" s="256"/>
      <c r="M442" s="257"/>
      <c r="N442" s="258"/>
      <c r="O442" s="258"/>
      <c r="P442" s="258"/>
      <c r="Q442" s="258"/>
      <c r="R442" s="258"/>
      <c r="S442" s="258"/>
      <c r="T442" s="259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60" t="s">
        <v>138</v>
      </c>
      <c r="AU442" s="260" t="s">
        <v>85</v>
      </c>
      <c r="AV442" s="14" t="s">
        <v>85</v>
      </c>
      <c r="AW442" s="14" t="s">
        <v>32</v>
      </c>
      <c r="AX442" s="14" t="s">
        <v>76</v>
      </c>
      <c r="AY442" s="260" t="s">
        <v>129</v>
      </c>
    </row>
    <row r="443" s="15" customFormat="1">
      <c r="A443" s="15"/>
      <c r="B443" s="261"/>
      <c r="C443" s="262"/>
      <c r="D443" s="241" t="s">
        <v>138</v>
      </c>
      <c r="E443" s="263" t="s">
        <v>1</v>
      </c>
      <c r="F443" s="264" t="s">
        <v>141</v>
      </c>
      <c r="G443" s="262"/>
      <c r="H443" s="265">
        <v>650.75999999999999</v>
      </c>
      <c r="I443" s="266"/>
      <c r="J443" s="262"/>
      <c r="K443" s="262"/>
      <c r="L443" s="267"/>
      <c r="M443" s="268"/>
      <c r="N443" s="269"/>
      <c r="O443" s="269"/>
      <c r="P443" s="269"/>
      <c r="Q443" s="269"/>
      <c r="R443" s="269"/>
      <c r="S443" s="269"/>
      <c r="T443" s="270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71" t="s">
        <v>138</v>
      </c>
      <c r="AU443" s="271" t="s">
        <v>85</v>
      </c>
      <c r="AV443" s="15" t="s">
        <v>136</v>
      </c>
      <c r="AW443" s="15" t="s">
        <v>32</v>
      </c>
      <c r="AX443" s="15" t="s">
        <v>83</v>
      </c>
      <c r="AY443" s="271" t="s">
        <v>129</v>
      </c>
    </row>
    <row r="444" s="2" customFormat="1" ht="16.5" customHeight="1">
      <c r="A444" s="38"/>
      <c r="B444" s="39"/>
      <c r="C444" s="226" t="s">
        <v>689</v>
      </c>
      <c r="D444" s="226" t="s">
        <v>131</v>
      </c>
      <c r="E444" s="227" t="s">
        <v>690</v>
      </c>
      <c r="F444" s="228" t="s">
        <v>691</v>
      </c>
      <c r="G444" s="229" t="s">
        <v>189</v>
      </c>
      <c r="H444" s="230">
        <v>504</v>
      </c>
      <c r="I444" s="231"/>
      <c r="J444" s="232">
        <f>ROUND(I444*H444,2)</f>
        <v>0</v>
      </c>
      <c r="K444" s="228" t="s">
        <v>135</v>
      </c>
      <c r="L444" s="44"/>
      <c r="M444" s="233" t="s">
        <v>1</v>
      </c>
      <c r="N444" s="234" t="s">
        <v>41</v>
      </c>
      <c r="O444" s="91"/>
      <c r="P444" s="235">
        <f>O444*H444</f>
        <v>0</v>
      </c>
      <c r="Q444" s="235">
        <v>0.1295</v>
      </c>
      <c r="R444" s="235">
        <f>Q444*H444</f>
        <v>65.268000000000001</v>
      </c>
      <c r="S444" s="235">
        <v>0</v>
      </c>
      <c r="T444" s="236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37" t="s">
        <v>136</v>
      </c>
      <c r="AT444" s="237" t="s">
        <v>131</v>
      </c>
      <c r="AU444" s="237" t="s">
        <v>85</v>
      </c>
      <c r="AY444" s="17" t="s">
        <v>129</v>
      </c>
      <c r="BE444" s="238">
        <f>IF(N444="základní",J444,0)</f>
        <v>0</v>
      </c>
      <c r="BF444" s="238">
        <f>IF(N444="snížená",J444,0)</f>
        <v>0</v>
      </c>
      <c r="BG444" s="238">
        <f>IF(N444="zákl. přenesená",J444,0)</f>
        <v>0</v>
      </c>
      <c r="BH444" s="238">
        <f>IF(N444="sníž. přenesená",J444,0)</f>
        <v>0</v>
      </c>
      <c r="BI444" s="238">
        <f>IF(N444="nulová",J444,0)</f>
        <v>0</v>
      </c>
      <c r="BJ444" s="17" t="s">
        <v>83</v>
      </c>
      <c r="BK444" s="238">
        <f>ROUND(I444*H444,2)</f>
        <v>0</v>
      </c>
      <c r="BL444" s="17" t="s">
        <v>136</v>
      </c>
      <c r="BM444" s="237" t="s">
        <v>692</v>
      </c>
    </row>
    <row r="445" s="13" customFormat="1">
      <c r="A445" s="13"/>
      <c r="B445" s="239"/>
      <c r="C445" s="240"/>
      <c r="D445" s="241" t="s">
        <v>138</v>
      </c>
      <c r="E445" s="242" t="s">
        <v>1</v>
      </c>
      <c r="F445" s="243" t="s">
        <v>693</v>
      </c>
      <c r="G445" s="240"/>
      <c r="H445" s="242" t="s">
        <v>1</v>
      </c>
      <c r="I445" s="244"/>
      <c r="J445" s="240"/>
      <c r="K445" s="240"/>
      <c r="L445" s="245"/>
      <c r="M445" s="246"/>
      <c r="N445" s="247"/>
      <c r="O445" s="247"/>
      <c r="P445" s="247"/>
      <c r="Q445" s="247"/>
      <c r="R445" s="247"/>
      <c r="S445" s="247"/>
      <c r="T445" s="248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9" t="s">
        <v>138</v>
      </c>
      <c r="AU445" s="249" t="s">
        <v>85</v>
      </c>
      <c r="AV445" s="13" t="s">
        <v>83</v>
      </c>
      <c r="AW445" s="13" t="s">
        <v>32</v>
      </c>
      <c r="AX445" s="13" t="s">
        <v>76</v>
      </c>
      <c r="AY445" s="249" t="s">
        <v>129</v>
      </c>
    </row>
    <row r="446" s="14" customFormat="1">
      <c r="A446" s="14"/>
      <c r="B446" s="250"/>
      <c r="C446" s="251"/>
      <c r="D446" s="241" t="s">
        <v>138</v>
      </c>
      <c r="E446" s="252" t="s">
        <v>1</v>
      </c>
      <c r="F446" s="253" t="s">
        <v>694</v>
      </c>
      <c r="G446" s="251"/>
      <c r="H446" s="254">
        <v>504</v>
      </c>
      <c r="I446" s="255"/>
      <c r="J446" s="251"/>
      <c r="K446" s="251"/>
      <c r="L446" s="256"/>
      <c r="M446" s="257"/>
      <c r="N446" s="258"/>
      <c r="O446" s="258"/>
      <c r="P446" s="258"/>
      <c r="Q446" s="258"/>
      <c r="R446" s="258"/>
      <c r="S446" s="258"/>
      <c r="T446" s="259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60" t="s">
        <v>138</v>
      </c>
      <c r="AU446" s="260" t="s">
        <v>85</v>
      </c>
      <c r="AV446" s="14" t="s">
        <v>85</v>
      </c>
      <c r="AW446" s="14" t="s">
        <v>32</v>
      </c>
      <c r="AX446" s="14" t="s">
        <v>76</v>
      </c>
      <c r="AY446" s="260" t="s">
        <v>129</v>
      </c>
    </row>
    <row r="447" s="15" customFormat="1">
      <c r="A447" s="15"/>
      <c r="B447" s="261"/>
      <c r="C447" s="262"/>
      <c r="D447" s="241" t="s">
        <v>138</v>
      </c>
      <c r="E447" s="263" t="s">
        <v>1</v>
      </c>
      <c r="F447" s="264" t="s">
        <v>141</v>
      </c>
      <c r="G447" s="262"/>
      <c r="H447" s="265">
        <v>504</v>
      </c>
      <c r="I447" s="266"/>
      <c r="J447" s="262"/>
      <c r="K447" s="262"/>
      <c r="L447" s="267"/>
      <c r="M447" s="268"/>
      <c r="N447" s="269"/>
      <c r="O447" s="269"/>
      <c r="P447" s="269"/>
      <c r="Q447" s="269"/>
      <c r="R447" s="269"/>
      <c r="S447" s="269"/>
      <c r="T447" s="270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71" t="s">
        <v>138</v>
      </c>
      <c r="AU447" s="271" t="s">
        <v>85</v>
      </c>
      <c r="AV447" s="15" t="s">
        <v>136</v>
      </c>
      <c r="AW447" s="15" t="s">
        <v>32</v>
      </c>
      <c r="AX447" s="15" t="s">
        <v>83</v>
      </c>
      <c r="AY447" s="271" t="s">
        <v>129</v>
      </c>
    </row>
    <row r="448" s="2" customFormat="1" ht="16.5" customHeight="1">
      <c r="A448" s="38"/>
      <c r="B448" s="39"/>
      <c r="C448" s="272" t="s">
        <v>695</v>
      </c>
      <c r="D448" s="272" t="s">
        <v>258</v>
      </c>
      <c r="E448" s="273" t="s">
        <v>696</v>
      </c>
      <c r="F448" s="274" t="s">
        <v>697</v>
      </c>
      <c r="G448" s="275" t="s">
        <v>189</v>
      </c>
      <c r="H448" s="276">
        <v>514.08000000000004</v>
      </c>
      <c r="I448" s="277"/>
      <c r="J448" s="278">
        <f>ROUND(I448*H448,2)</f>
        <v>0</v>
      </c>
      <c r="K448" s="274" t="s">
        <v>135</v>
      </c>
      <c r="L448" s="279"/>
      <c r="M448" s="280" t="s">
        <v>1</v>
      </c>
      <c r="N448" s="281" t="s">
        <v>41</v>
      </c>
      <c r="O448" s="91"/>
      <c r="P448" s="235">
        <f>O448*H448</f>
        <v>0</v>
      </c>
      <c r="Q448" s="235">
        <v>0.085000000000000006</v>
      </c>
      <c r="R448" s="235">
        <f>Q448*H448</f>
        <v>43.696800000000003</v>
      </c>
      <c r="S448" s="235">
        <v>0</v>
      </c>
      <c r="T448" s="236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37" t="s">
        <v>171</v>
      </c>
      <c r="AT448" s="237" t="s">
        <v>258</v>
      </c>
      <c r="AU448" s="237" t="s">
        <v>85</v>
      </c>
      <c r="AY448" s="17" t="s">
        <v>129</v>
      </c>
      <c r="BE448" s="238">
        <f>IF(N448="základní",J448,0)</f>
        <v>0</v>
      </c>
      <c r="BF448" s="238">
        <f>IF(N448="snížená",J448,0)</f>
        <v>0</v>
      </c>
      <c r="BG448" s="238">
        <f>IF(N448="zákl. přenesená",J448,0)</f>
        <v>0</v>
      </c>
      <c r="BH448" s="238">
        <f>IF(N448="sníž. přenesená",J448,0)</f>
        <v>0</v>
      </c>
      <c r="BI448" s="238">
        <f>IF(N448="nulová",J448,0)</f>
        <v>0</v>
      </c>
      <c r="BJ448" s="17" t="s">
        <v>83</v>
      </c>
      <c r="BK448" s="238">
        <f>ROUND(I448*H448,2)</f>
        <v>0</v>
      </c>
      <c r="BL448" s="17" t="s">
        <v>136</v>
      </c>
      <c r="BM448" s="237" t="s">
        <v>698</v>
      </c>
    </row>
    <row r="449" s="13" customFormat="1">
      <c r="A449" s="13"/>
      <c r="B449" s="239"/>
      <c r="C449" s="240"/>
      <c r="D449" s="241" t="s">
        <v>138</v>
      </c>
      <c r="E449" s="242" t="s">
        <v>1</v>
      </c>
      <c r="F449" s="243" t="s">
        <v>699</v>
      </c>
      <c r="G449" s="240"/>
      <c r="H449" s="242" t="s">
        <v>1</v>
      </c>
      <c r="I449" s="244"/>
      <c r="J449" s="240"/>
      <c r="K449" s="240"/>
      <c r="L449" s="245"/>
      <c r="M449" s="246"/>
      <c r="N449" s="247"/>
      <c r="O449" s="247"/>
      <c r="P449" s="247"/>
      <c r="Q449" s="247"/>
      <c r="R449" s="247"/>
      <c r="S449" s="247"/>
      <c r="T449" s="248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9" t="s">
        <v>138</v>
      </c>
      <c r="AU449" s="249" t="s">
        <v>85</v>
      </c>
      <c r="AV449" s="13" t="s">
        <v>83</v>
      </c>
      <c r="AW449" s="13" t="s">
        <v>32</v>
      </c>
      <c r="AX449" s="13" t="s">
        <v>76</v>
      </c>
      <c r="AY449" s="249" t="s">
        <v>129</v>
      </c>
    </row>
    <row r="450" s="14" customFormat="1">
      <c r="A450" s="14"/>
      <c r="B450" s="250"/>
      <c r="C450" s="251"/>
      <c r="D450" s="241" t="s">
        <v>138</v>
      </c>
      <c r="E450" s="252" t="s">
        <v>1</v>
      </c>
      <c r="F450" s="253" t="s">
        <v>700</v>
      </c>
      <c r="G450" s="251"/>
      <c r="H450" s="254">
        <v>514.08000000000004</v>
      </c>
      <c r="I450" s="255"/>
      <c r="J450" s="251"/>
      <c r="K450" s="251"/>
      <c r="L450" s="256"/>
      <c r="M450" s="257"/>
      <c r="N450" s="258"/>
      <c r="O450" s="258"/>
      <c r="P450" s="258"/>
      <c r="Q450" s="258"/>
      <c r="R450" s="258"/>
      <c r="S450" s="258"/>
      <c r="T450" s="259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60" t="s">
        <v>138</v>
      </c>
      <c r="AU450" s="260" t="s">
        <v>85</v>
      </c>
      <c r="AV450" s="14" t="s">
        <v>85</v>
      </c>
      <c r="AW450" s="14" t="s">
        <v>32</v>
      </c>
      <c r="AX450" s="14" t="s">
        <v>76</v>
      </c>
      <c r="AY450" s="260" t="s">
        <v>129</v>
      </c>
    </row>
    <row r="451" s="15" customFormat="1">
      <c r="A451" s="15"/>
      <c r="B451" s="261"/>
      <c r="C451" s="262"/>
      <c r="D451" s="241" t="s">
        <v>138</v>
      </c>
      <c r="E451" s="263" t="s">
        <v>1</v>
      </c>
      <c r="F451" s="264" t="s">
        <v>141</v>
      </c>
      <c r="G451" s="262"/>
      <c r="H451" s="265">
        <v>514.08000000000004</v>
      </c>
      <c r="I451" s="266"/>
      <c r="J451" s="262"/>
      <c r="K451" s="262"/>
      <c r="L451" s="267"/>
      <c r="M451" s="268"/>
      <c r="N451" s="269"/>
      <c r="O451" s="269"/>
      <c r="P451" s="269"/>
      <c r="Q451" s="269"/>
      <c r="R451" s="269"/>
      <c r="S451" s="269"/>
      <c r="T451" s="270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71" t="s">
        <v>138</v>
      </c>
      <c r="AU451" s="271" t="s">
        <v>85</v>
      </c>
      <c r="AV451" s="15" t="s">
        <v>136</v>
      </c>
      <c r="AW451" s="15" t="s">
        <v>32</v>
      </c>
      <c r="AX451" s="15" t="s">
        <v>83</v>
      </c>
      <c r="AY451" s="271" t="s">
        <v>129</v>
      </c>
    </row>
    <row r="452" s="2" customFormat="1" ht="16.5" customHeight="1">
      <c r="A452" s="38"/>
      <c r="B452" s="39"/>
      <c r="C452" s="226" t="s">
        <v>701</v>
      </c>
      <c r="D452" s="226" t="s">
        <v>131</v>
      </c>
      <c r="E452" s="227" t="s">
        <v>702</v>
      </c>
      <c r="F452" s="228" t="s">
        <v>703</v>
      </c>
      <c r="G452" s="229" t="s">
        <v>189</v>
      </c>
      <c r="H452" s="230">
        <v>174</v>
      </c>
      <c r="I452" s="231"/>
      <c r="J452" s="232">
        <f>ROUND(I452*H452,2)</f>
        <v>0</v>
      </c>
      <c r="K452" s="228" t="s">
        <v>135</v>
      </c>
      <c r="L452" s="44"/>
      <c r="M452" s="233" t="s">
        <v>1</v>
      </c>
      <c r="N452" s="234" t="s">
        <v>41</v>
      </c>
      <c r="O452" s="91"/>
      <c r="P452" s="235">
        <f>O452*H452</f>
        <v>0</v>
      </c>
      <c r="Q452" s="235">
        <v>0.10095</v>
      </c>
      <c r="R452" s="235">
        <f>Q452*H452</f>
        <v>17.565300000000001</v>
      </c>
      <c r="S452" s="235">
        <v>0</v>
      </c>
      <c r="T452" s="236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237" t="s">
        <v>136</v>
      </c>
      <c r="AT452" s="237" t="s">
        <v>131</v>
      </c>
      <c r="AU452" s="237" t="s">
        <v>85</v>
      </c>
      <c r="AY452" s="17" t="s">
        <v>129</v>
      </c>
      <c r="BE452" s="238">
        <f>IF(N452="základní",J452,0)</f>
        <v>0</v>
      </c>
      <c r="BF452" s="238">
        <f>IF(N452="snížená",J452,0)</f>
        <v>0</v>
      </c>
      <c r="BG452" s="238">
        <f>IF(N452="zákl. přenesená",J452,0)</f>
        <v>0</v>
      </c>
      <c r="BH452" s="238">
        <f>IF(N452="sníž. přenesená",J452,0)</f>
        <v>0</v>
      </c>
      <c r="BI452" s="238">
        <f>IF(N452="nulová",J452,0)</f>
        <v>0</v>
      </c>
      <c r="BJ452" s="17" t="s">
        <v>83</v>
      </c>
      <c r="BK452" s="238">
        <f>ROUND(I452*H452,2)</f>
        <v>0</v>
      </c>
      <c r="BL452" s="17" t="s">
        <v>136</v>
      </c>
      <c r="BM452" s="237" t="s">
        <v>704</v>
      </c>
    </row>
    <row r="453" s="13" customFormat="1">
      <c r="A453" s="13"/>
      <c r="B453" s="239"/>
      <c r="C453" s="240"/>
      <c r="D453" s="241" t="s">
        <v>138</v>
      </c>
      <c r="E453" s="242" t="s">
        <v>1</v>
      </c>
      <c r="F453" s="243" t="s">
        <v>705</v>
      </c>
      <c r="G453" s="240"/>
      <c r="H453" s="242" t="s">
        <v>1</v>
      </c>
      <c r="I453" s="244"/>
      <c r="J453" s="240"/>
      <c r="K453" s="240"/>
      <c r="L453" s="245"/>
      <c r="M453" s="246"/>
      <c r="N453" s="247"/>
      <c r="O453" s="247"/>
      <c r="P453" s="247"/>
      <c r="Q453" s="247"/>
      <c r="R453" s="247"/>
      <c r="S453" s="247"/>
      <c r="T453" s="248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9" t="s">
        <v>138</v>
      </c>
      <c r="AU453" s="249" t="s">
        <v>85</v>
      </c>
      <c r="AV453" s="13" t="s">
        <v>83</v>
      </c>
      <c r="AW453" s="13" t="s">
        <v>32</v>
      </c>
      <c r="AX453" s="13" t="s">
        <v>76</v>
      </c>
      <c r="AY453" s="249" t="s">
        <v>129</v>
      </c>
    </row>
    <row r="454" s="14" customFormat="1">
      <c r="A454" s="14"/>
      <c r="B454" s="250"/>
      <c r="C454" s="251"/>
      <c r="D454" s="241" t="s">
        <v>138</v>
      </c>
      <c r="E454" s="252" t="s">
        <v>1</v>
      </c>
      <c r="F454" s="253" t="s">
        <v>706</v>
      </c>
      <c r="G454" s="251"/>
      <c r="H454" s="254">
        <v>174</v>
      </c>
      <c r="I454" s="255"/>
      <c r="J454" s="251"/>
      <c r="K454" s="251"/>
      <c r="L454" s="256"/>
      <c r="M454" s="257"/>
      <c r="N454" s="258"/>
      <c r="O454" s="258"/>
      <c r="P454" s="258"/>
      <c r="Q454" s="258"/>
      <c r="R454" s="258"/>
      <c r="S454" s="258"/>
      <c r="T454" s="259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60" t="s">
        <v>138</v>
      </c>
      <c r="AU454" s="260" t="s">
        <v>85</v>
      </c>
      <c r="AV454" s="14" t="s">
        <v>85</v>
      </c>
      <c r="AW454" s="14" t="s">
        <v>32</v>
      </c>
      <c r="AX454" s="14" t="s">
        <v>76</v>
      </c>
      <c r="AY454" s="260" t="s">
        <v>129</v>
      </c>
    </row>
    <row r="455" s="15" customFormat="1">
      <c r="A455" s="15"/>
      <c r="B455" s="261"/>
      <c r="C455" s="262"/>
      <c r="D455" s="241" t="s">
        <v>138</v>
      </c>
      <c r="E455" s="263" t="s">
        <v>1</v>
      </c>
      <c r="F455" s="264" t="s">
        <v>141</v>
      </c>
      <c r="G455" s="262"/>
      <c r="H455" s="265">
        <v>174</v>
      </c>
      <c r="I455" s="266"/>
      <c r="J455" s="262"/>
      <c r="K455" s="262"/>
      <c r="L455" s="267"/>
      <c r="M455" s="268"/>
      <c r="N455" s="269"/>
      <c r="O455" s="269"/>
      <c r="P455" s="269"/>
      <c r="Q455" s="269"/>
      <c r="R455" s="269"/>
      <c r="S455" s="269"/>
      <c r="T455" s="270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71" t="s">
        <v>138</v>
      </c>
      <c r="AU455" s="271" t="s">
        <v>85</v>
      </c>
      <c r="AV455" s="15" t="s">
        <v>136</v>
      </c>
      <c r="AW455" s="15" t="s">
        <v>32</v>
      </c>
      <c r="AX455" s="15" t="s">
        <v>83</v>
      </c>
      <c r="AY455" s="271" t="s">
        <v>129</v>
      </c>
    </row>
    <row r="456" s="2" customFormat="1" ht="16.5" customHeight="1">
      <c r="A456" s="38"/>
      <c r="B456" s="39"/>
      <c r="C456" s="272" t="s">
        <v>707</v>
      </c>
      <c r="D456" s="272" t="s">
        <v>258</v>
      </c>
      <c r="E456" s="273" t="s">
        <v>708</v>
      </c>
      <c r="F456" s="274" t="s">
        <v>709</v>
      </c>
      <c r="G456" s="275" t="s">
        <v>189</v>
      </c>
      <c r="H456" s="276">
        <v>175.74000000000001</v>
      </c>
      <c r="I456" s="277"/>
      <c r="J456" s="278">
        <f>ROUND(I456*H456,2)</f>
        <v>0</v>
      </c>
      <c r="K456" s="274" t="s">
        <v>135</v>
      </c>
      <c r="L456" s="279"/>
      <c r="M456" s="280" t="s">
        <v>1</v>
      </c>
      <c r="N456" s="281" t="s">
        <v>41</v>
      </c>
      <c r="O456" s="91"/>
      <c r="P456" s="235">
        <f>O456*H456</f>
        <v>0</v>
      </c>
      <c r="Q456" s="235">
        <v>0.045999999999999999</v>
      </c>
      <c r="R456" s="235">
        <f>Q456*H456</f>
        <v>8.0840399999999999</v>
      </c>
      <c r="S456" s="235">
        <v>0</v>
      </c>
      <c r="T456" s="236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37" t="s">
        <v>171</v>
      </c>
      <c r="AT456" s="237" t="s">
        <v>258</v>
      </c>
      <c r="AU456" s="237" t="s">
        <v>85</v>
      </c>
      <c r="AY456" s="17" t="s">
        <v>129</v>
      </c>
      <c r="BE456" s="238">
        <f>IF(N456="základní",J456,0)</f>
        <v>0</v>
      </c>
      <c r="BF456" s="238">
        <f>IF(N456="snížená",J456,0)</f>
        <v>0</v>
      </c>
      <c r="BG456" s="238">
        <f>IF(N456="zákl. přenesená",J456,0)</f>
        <v>0</v>
      </c>
      <c r="BH456" s="238">
        <f>IF(N456="sníž. přenesená",J456,0)</f>
        <v>0</v>
      </c>
      <c r="BI456" s="238">
        <f>IF(N456="nulová",J456,0)</f>
        <v>0</v>
      </c>
      <c r="BJ456" s="17" t="s">
        <v>83</v>
      </c>
      <c r="BK456" s="238">
        <f>ROUND(I456*H456,2)</f>
        <v>0</v>
      </c>
      <c r="BL456" s="17" t="s">
        <v>136</v>
      </c>
      <c r="BM456" s="237" t="s">
        <v>710</v>
      </c>
    </row>
    <row r="457" s="13" customFormat="1">
      <c r="A457" s="13"/>
      <c r="B457" s="239"/>
      <c r="C457" s="240"/>
      <c r="D457" s="241" t="s">
        <v>138</v>
      </c>
      <c r="E457" s="242" t="s">
        <v>1</v>
      </c>
      <c r="F457" s="243" t="s">
        <v>711</v>
      </c>
      <c r="G457" s="240"/>
      <c r="H457" s="242" t="s">
        <v>1</v>
      </c>
      <c r="I457" s="244"/>
      <c r="J457" s="240"/>
      <c r="K457" s="240"/>
      <c r="L457" s="245"/>
      <c r="M457" s="246"/>
      <c r="N457" s="247"/>
      <c r="O457" s="247"/>
      <c r="P457" s="247"/>
      <c r="Q457" s="247"/>
      <c r="R457" s="247"/>
      <c r="S457" s="247"/>
      <c r="T457" s="248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9" t="s">
        <v>138</v>
      </c>
      <c r="AU457" s="249" t="s">
        <v>85</v>
      </c>
      <c r="AV457" s="13" t="s">
        <v>83</v>
      </c>
      <c r="AW457" s="13" t="s">
        <v>32</v>
      </c>
      <c r="AX457" s="13" t="s">
        <v>76</v>
      </c>
      <c r="AY457" s="249" t="s">
        <v>129</v>
      </c>
    </row>
    <row r="458" s="14" customFormat="1">
      <c r="A458" s="14"/>
      <c r="B458" s="250"/>
      <c r="C458" s="251"/>
      <c r="D458" s="241" t="s">
        <v>138</v>
      </c>
      <c r="E458" s="252" t="s">
        <v>1</v>
      </c>
      <c r="F458" s="253" t="s">
        <v>712</v>
      </c>
      <c r="G458" s="251"/>
      <c r="H458" s="254">
        <v>175.74000000000001</v>
      </c>
      <c r="I458" s="255"/>
      <c r="J458" s="251"/>
      <c r="K458" s="251"/>
      <c r="L458" s="256"/>
      <c r="M458" s="257"/>
      <c r="N458" s="258"/>
      <c r="O458" s="258"/>
      <c r="P458" s="258"/>
      <c r="Q458" s="258"/>
      <c r="R458" s="258"/>
      <c r="S458" s="258"/>
      <c r="T458" s="259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60" t="s">
        <v>138</v>
      </c>
      <c r="AU458" s="260" t="s">
        <v>85</v>
      </c>
      <c r="AV458" s="14" t="s">
        <v>85</v>
      </c>
      <c r="AW458" s="14" t="s">
        <v>32</v>
      </c>
      <c r="AX458" s="14" t="s">
        <v>76</v>
      </c>
      <c r="AY458" s="260" t="s">
        <v>129</v>
      </c>
    </row>
    <row r="459" s="15" customFormat="1">
      <c r="A459" s="15"/>
      <c r="B459" s="261"/>
      <c r="C459" s="262"/>
      <c r="D459" s="241" t="s">
        <v>138</v>
      </c>
      <c r="E459" s="263" t="s">
        <v>1</v>
      </c>
      <c r="F459" s="264" t="s">
        <v>141</v>
      </c>
      <c r="G459" s="262"/>
      <c r="H459" s="265">
        <v>175.74000000000001</v>
      </c>
      <c r="I459" s="266"/>
      <c r="J459" s="262"/>
      <c r="K459" s="262"/>
      <c r="L459" s="267"/>
      <c r="M459" s="268"/>
      <c r="N459" s="269"/>
      <c r="O459" s="269"/>
      <c r="P459" s="269"/>
      <c r="Q459" s="269"/>
      <c r="R459" s="269"/>
      <c r="S459" s="269"/>
      <c r="T459" s="270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71" t="s">
        <v>138</v>
      </c>
      <c r="AU459" s="271" t="s">
        <v>85</v>
      </c>
      <c r="AV459" s="15" t="s">
        <v>136</v>
      </c>
      <c r="AW459" s="15" t="s">
        <v>32</v>
      </c>
      <c r="AX459" s="15" t="s">
        <v>83</v>
      </c>
      <c r="AY459" s="271" t="s">
        <v>129</v>
      </c>
    </row>
    <row r="460" s="2" customFormat="1" ht="16.5" customHeight="1">
      <c r="A460" s="38"/>
      <c r="B460" s="39"/>
      <c r="C460" s="226" t="s">
        <v>713</v>
      </c>
      <c r="D460" s="226" t="s">
        <v>131</v>
      </c>
      <c r="E460" s="227" t="s">
        <v>714</v>
      </c>
      <c r="F460" s="228" t="s">
        <v>715</v>
      </c>
      <c r="G460" s="229" t="s">
        <v>189</v>
      </c>
      <c r="H460" s="230">
        <v>71</v>
      </c>
      <c r="I460" s="231"/>
      <c r="J460" s="232">
        <f>ROUND(I460*H460,2)</f>
        <v>0</v>
      </c>
      <c r="K460" s="228" t="s">
        <v>135</v>
      </c>
      <c r="L460" s="44"/>
      <c r="M460" s="233" t="s">
        <v>1</v>
      </c>
      <c r="N460" s="234" t="s">
        <v>41</v>
      </c>
      <c r="O460" s="91"/>
      <c r="P460" s="235">
        <f>O460*H460</f>
        <v>0</v>
      </c>
      <c r="Q460" s="235">
        <v>0.00034000000000000002</v>
      </c>
      <c r="R460" s="235">
        <f>Q460*H460</f>
        <v>0.024140000000000002</v>
      </c>
      <c r="S460" s="235">
        <v>0</v>
      </c>
      <c r="T460" s="236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37" t="s">
        <v>136</v>
      </c>
      <c r="AT460" s="237" t="s">
        <v>131</v>
      </c>
      <c r="AU460" s="237" t="s">
        <v>85</v>
      </c>
      <c r="AY460" s="17" t="s">
        <v>129</v>
      </c>
      <c r="BE460" s="238">
        <f>IF(N460="základní",J460,0)</f>
        <v>0</v>
      </c>
      <c r="BF460" s="238">
        <f>IF(N460="snížená",J460,0)</f>
        <v>0</v>
      </c>
      <c r="BG460" s="238">
        <f>IF(N460="zákl. přenesená",J460,0)</f>
        <v>0</v>
      </c>
      <c r="BH460" s="238">
        <f>IF(N460="sníž. přenesená",J460,0)</f>
        <v>0</v>
      </c>
      <c r="BI460" s="238">
        <f>IF(N460="nulová",J460,0)</f>
        <v>0</v>
      </c>
      <c r="BJ460" s="17" t="s">
        <v>83</v>
      </c>
      <c r="BK460" s="238">
        <f>ROUND(I460*H460,2)</f>
        <v>0</v>
      </c>
      <c r="BL460" s="17" t="s">
        <v>136</v>
      </c>
      <c r="BM460" s="237" t="s">
        <v>716</v>
      </c>
    </row>
    <row r="461" s="13" customFormat="1">
      <c r="A461" s="13"/>
      <c r="B461" s="239"/>
      <c r="C461" s="240"/>
      <c r="D461" s="241" t="s">
        <v>138</v>
      </c>
      <c r="E461" s="242" t="s">
        <v>1</v>
      </c>
      <c r="F461" s="243" t="s">
        <v>717</v>
      </c>
      <c r="G461" s="240"/>
      <c r="H461" s="242" t="s">
        <v>1</v>
      </c>
      <c r="I461" s="244"/>
      <c r="J461" s="240"/>
      <c r="K461" s="240"/>
      <c r="L461" s="245"/>
      <c r="M461" s="246"/>
      <c r="N461" s="247"/>
      <c r="O461" s="247"/>
      <c r="P461" s="247"/>
      <c r="Q461" s="247"/>
      <c r="R461" s="247"/>
      <c r="S461" s="247"/>
      <c r="T461" s="248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9" t="s">
        <v>138</v>
      </c>
      <c r="AU461" s="249" t="s">
        <v>85</v>
      </c>
      <c r="AV461" s="13" t="s">
        <v>83</v>
      </c>
      <c r="AW461" s="13" t="s">
        <v>32</v>
      </c>
      <c r="AX461" s="13" t="s">
        <v>76</v>
      </c>
      <c r="AY461" s="249" t="s">
        <v>129</v>
      </c>
    </row>
    <row r="462" s="14" customFormat="1">
      <c r="A462" s="14"/>
      <c r="B462" s="250"/>
      <c r="C462" s="251"/>
      <c r="D462" s="241" t="s">
        <v>138</v>
      </c>
      <c r="E462" s="252" t="s">
        <v>1</v>
      </c>
      <c r="F462" s="253" t="s">
        <v>275</v>
      </c>
      <c r="G462" s="251"/>
      <c r="H462" s="254">
        <v>71</v>
      </c>
      <c r="I462" s="255"/>
      <c r="J462" s="251"/>
      <c r="K462" s="251"/>
      <c r="L462" s="256"/>
      <c r="M462" s="257"/>
      <c r="N462" s="258"/>
      <c r="O462" s="258"/>
      <c r="P462" s="258"/>
      <c r="Q462" s="258"/>
      <c r="R462" s="258"/>
      <c r="S462" s="258"/>
      <c r="T462" s="259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60" t="s">
        <v>138</v>
      </c>
      <c r="AU462" s="260" t="s">
        <v>85</v>
      </c>
      <c r="AV462" s="14" t="s">
        <v>85</v>
      </c>
      <c r="AW462" s="14" t="s">
        <v>32</v>
      </c>
      <c r="AX462" s="14" t="s">
        <v>76</v>
      </c>
      <c r="AY462" s="260" t="s">
        <v>129</v>
      </c>
    </row>
    <row r="463" s="15" customFormat="1">
      <c r="A463" s="15"/>
      <c r="B463" s="261"/>
      <c r="C463" s="262"/>
      <c r="D463" s="241" t="s">
        <v>138</v>
      </c>
      <c r="E463" s="263" t="s">
        <v>1</v>
      </c>
      <c r="F463" s="264" t="s">
        <v>141</v>
      </c>
      <c r="G463" s="262"/>
      <c r="H463" s="265">
        <v>71</v>
      </c>
      <c r="I463" s="266"/>
      <c r="J463" s="262"/>
      <c r="K463" s="262"/>
      <c r="L463" s="267"/>
      <c r="M463" s="268"/>
      <c r="N463" s="269"/>
      <c r="O463" s="269"/>
      <c r="P463" s="269"/>
      <c r="Q463" s="269"/>
      <c r="R463" s="269"/>
      <c r="S463" s="269"/>
      <c r="T463" s="270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71" t="s">
        <v>138</v>
      </c>
      <c r="AU463" s="271" t="s">
        <v>85</v>
      </c>
      <c r="AV463" s="15" t="s">
        <v>136</v>
      </c>
      <c r="AW463" s="15" t="s">
        <v>32</v>
      </c>
      <c r="AX463" s="15" t="s">
        <v>83</v>
      </c>
      <c r="AY463" s="271" t="s">
        <v>129</v>
      </c>
    </row>
    <row r="464" s="2" customFormat="1" ht="21.75" customHeight="1">
      <c r="A464" s="38"/>
      <c r="B464" s="39"/>
      <c r="C464" s="226" t="s">
        <v>718</v>
      </c>
      <c r="D464" s="226" t="s">
        <v>131</v>
      </c>
      <c r="E464" s="227" t="s">
        <v>719</v>
      </c>
      <c r="F464" s="228" t="s">
        <v>720</v>
      </c>
      <c r="G464" s="229" t="s">
        <v>134</v>
      </c>
      <c r="H464" s="230">
        <v>2254</v>
      </c>
      <c r="I464" s="231"/>
      <c r="J464" s="232">
        <f>ROUND(I464*H464,2)</f>
        <v>0</v>
      </c>
      <c r="K464" s="228" t="s">
        <v>135</v>
      </c>
      <c r="L464" s="44"/>
      <c r="M464" s="233" t="s">
        <v>1</v>
      </c>
      <c r="N464" s="234" t="s">
        <v>41</v>
      </c>
      <c r="O464" s="91"/>
      <c r="P464" s="235">
        <f>O464*H464</f>
        <v>0</v>
      </c>
      <c r="Q464" s="235">
        <v>0.00036000000000000002</v>
      </c>
      <c r="R464" s="235">
        <f>Q464*H464</f>
        <v>0.81144000000000005</v>
      </c>
      <c r="S464" s="235">
        <v>0</v>
      </c>
      <c r="T464" s="236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37" t="s">
        <v>136</v>
      </c>
      <c r="AT464" s="237" t="s">
        <v>131</v>
      </c>
      <c r="AU464" s="237" t="s">
        <v>85</v>
      </c>
      <c r="AY464" s="17" t="s">
        <v>129</v>
      </c>
      <c r="BE464" s="238">
        <f>IF(N464="základní",J464,0)</f>
        <v>0</v>
      </c>
      <c r="BF464" s="238">
        <f>IF(N464="snížená",J464,0)</f>
        <v>0</v>
      </c>
      <c r="BG464" s="238">
        <f>IF(N464="zákl. přenesená",J464,0)</f>
        <v>0</v>
      </c>
      <c r="BH464" s="238">
        <f>IF(N464="sníž. přenesená",J464,0)</f>
        <v>0</v>
      </c>
      <c r="BI464" s="238">
        <f>IF(N464="nulová",J464,0)</f>
        <v>0</v>
      </c>
      <c r="BJ464" s="17" t="s">
        <v>83</v>
      </c>
      <c r="BK464" s="238">
        <f>ROUND(I464*H464,2)</f>
        <v>0</v>
      </c>
      <c r="BL464" s="17" t="s">
        <v>136</v>
      </c>
      <c r="BM464" s="237" t="s">
        <v>721</v>
      </c>
    </row>
    <row r="465" s="13" customFormat="1">
      <c r="A465" s="13"/>
      <c r="B465" s="239"/>
      <c r="C465" s="240"/>
      <c r="D465" s="241" t="s">
        <v>138</v>
      </c>
      <c r="E465" s="242" t="s">
        <v>1</v>
      </c>
      <c r="F465" s="243" t="s">
        <v>722</v>
      </c>
      <c r="G465" s="240"/>
      <c r="H465" s="242" t="s">
        <v>1</v>
      </c>
      <c r="I465" s="244"/>
      <c r="J465" s="240"/>
      <c r="K465" s="240"/>
      <c r="L465" s="245"/>
      <c r="M465" s="246"/>
      <c r="N465" s="247"/>
      <c r="O465" s="247"/>
      <c r="P465" s="247"/>
      <c r="Q465" s="247"/>
      <c r="R465" s="247"/>
      <c r="S465" s="247"/>
      <c r="T465" s="248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9" t="s">
        <v>138</v>
      </c>
      <c r="AU465" s="249" t="s">
        <v>85</v>
      </c>
      <c r="AV465" s="13" t="s">
        <v>83</v>
      </c>
      <c r="AW465" s="13" t="s">
        <v>32</v>
      </c>
      <c r="AX465" s="13" t="s">
        <v>76</v>
      </c>
      <c r="AY465" s="249" t="s">
        <v>129</v>
      </c>
    </row>
    <row r="466" s="14" customFormat="1">
      <c r="A466" s="14"/>
      <c r="B466" s="250"/>
      <c r="C466" s="251"/>
      <c r="D466" s="241" t="s">
        <v>138</v>
      </c>
      <c r="E466" s="252" t="s">
        <v>1</v>
      </c>
      <c r="F466" s="253" t="s">
        <v>723</v>
      </c>
      <c r="G466" s="251"/>
      <c r="H466" s="254">
        <v>2254</v>
      </c>
      <c r="I466" s="255"/>
      <c r="J466" s="251"/>
      <c r="K466" s="251"/>
      <c r="L466" s="256"/>
      <c r="M466" s="257"/>
      <c r="N466" s="258"/>
      <c r="O466" s="258"/>
      <c r="P466" s="258"/>
      <c r="Q466" s="258"/>
      <c r="R466" s="258"/>
      <c r="S466" s="258"/>
      <c r="T466" s="259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60" t="s">
        <v>138</v>
      </c>
      <c r="AU466" s="260" t="s">
        <v>85</v>
      </c>
      <c r="AV466" s="14" t="s">
        <v>85</v>
      </c>
      <c r="AW466" s="14" t="s">
        <v>32</v>
      </c>
      <c r="AX466" s="14" t="s">
        <v>76</v>
      </c>
      <c r="AY466" s="260" t="s">
        <v>129</v>
      </c>
    </row>
    <row r="467" s="15" customFormat="1">
      <c r="A467" s="15"/>
      <c r="B467" s="261"/>
      <c r="C467" s="262"/>
      <c r="D467" s="241" t="s">
        <v>138</v>
      </c>
      <c r="E467" s="263" t="s">
        <v>1</v>
      </c>
      <c r="F467" s="264" t="s">
        <v>141</v>
      </c>
      <c r="G467" s="262"/>
      <c r="H467" s="265">
        <v>2254</v>
      </c>
      <c r="I467" s="266"/>
      <c r="J467" s="262"/>
      <c r="K467" s="262"/>
      <c r="L467" s="267"/>
      <c r="M467" s="268"/>
      <c r="N467" s="269"/>
      <c r="O467" s="269"/>
      <c r="P467" s="269"/>
      <c r="Q467" s="269"/>
      <c r="R467" s="269"/>
      <c r="S467" s="269"/>
      <c r="T467" s="270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71" t="s">
        <v>138</v>
      </c>
      <c r="AU467" s="271" t="s">
        <v>85</v>
      </c>
      <c r="AV467" s="15" t="s">
        <v>136</v>
      </c>
      <c r="AW467" s="15" t="s">
        <v>32</v>
      </c>
      <c r="AX467" s="15" t="s">
        <v>83</v>
      </c>
      <c r="AY467" s="271" t="s">
        <v>129</v>
      </c>
    </row>
    <row r="468" s="2" customFormat="1" ht="21.75" customHeight="1">
      <c r="A468" s="38"/>
      <c r="B468" s="39"/>
      <c r="C468" s="226" t="s">
        <v>724</v>
      </c>
      <c r="D468" s="226" t="s">
        <v>131</v>
      </c>
      <c r="E468" s="227" t="s">
        <v>725</v>
      </c>
      <c r="F468" s="228" t="s">
        <v>726</v>
      </c>
      <c r="G468" s="229" t="s">
        <v>266</v>
      </c>
      <c r="H468" s="230">
        <v>18</v>
      </c>
      <c r="I468" s="231"/>
      <c r="J468" s="232">
        <f>ROUND(I468*H468,2)</f>
        <v>0</v>
      </c>
      <c r="K468" s="228" t="s">
        <v>135</v>
      </c>
      <c r="L468" s="44"/>
      <c r="M468" s="233" t="s">
        <v>1</v>
      </c>
      <c r="N468" s="234" t="s">
        <v>41</v>
      </c>
      <c r="O468" s="91"/>
      <c r="P468" s="235">
        <f>O468*H468</f>
        <v>0</v>
      </c>
      <c r="Q468" s="235">
        <v>1.61679</v>
      </c>
      <c r="R468" s="235">
        <f>Q468*H468</f>
        <v>29.102219999999999</v>
      </c>
      <c r="S468" s="235">
        <v>0</v>
      </c>
      <c r="T468" s="236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37" t="s">
        <v>136</v>
      </c>
      <c r="AT468" s="237" t="s">
        <v>131</v>
      </c>
      <c r="AU468" s="237" t="s">
        <v>85</v>
      </c>
      <c r="AY468" s="17" t="s">
        <v>129</v>
      </c>
      <c r="BE468" s="238">
        <f>IF(N468="základní",J468,0)</f>
        <v>0</v>
      </c>
      <c r="BF468" s="238">
        <f>IF(N468="snížená",J468,0)</f>
        <v>0</v>
      </c>
      <c r="BG468" s="238">
        <f>IF(N468="zákl. přenesená",J468,0)</f>
        <v>0</v>
      </c>
      <c r="BH468" s="238">
        <f>IF(N468="sníž. přenesená",J468,0)</f>
        <v>0</v>
      </c>
      <c r="BI468" s="238">
        <f>IF(N468="nulová",J468,0)</f>
        <v>0</v>
      </c>
      <c r="BJ468" s="17" t="s">
        <v>83</v>
      </c>
      <c r="BK468" s="238">
        <f>ROUND(I468*H468,2)</f>
        <v>0</v>
      </c>
      <c r="BL468" s="17" t="s">
        <v>136</v>
      </c>
      <c r="BM468" s="237" t="s">
        <v>727</v>
      </c>
    </row>
    <row r="469" s="13" customFormat="1">
      <c r="A469" s="13"/>
      <c r="B469" s="239"/>
      <c r="C469" s="240"/>
      <c r="D469" s="241" t="s">
        <v>138</v>
      </c>
      <c r="E469" s="242" t="s">
        <v>1</v>
      </c>
      <c r="F469" s="243" t="s">
        <v>728</v>
      </c>
      <c r="G469" s="240"/>
      <c r="H469" s="242" t="s">
        <v>1</v>
      </c>
      <c r="I469" s="244"/>
      <c r="J469" s="240"/>
      <c r="K469" s="240"/>
      <c r="L469" s="245"/>
      <c r="M469" s="246"/>
      <c r="N469" s="247"/>
      <c r="O469" s="247"/>
      <c r="P469" s="247"/>
      <c r="Q469" s="247"/>
      <c r="R469" s="247"/>
      <c r="S469" s="247"/>
      <c r="T469" s="248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9" t="s">
        <v>138</v>
      </c>
      <c r="AU469" s="249" t="s">
        <v>85</v>
      </c>
      <c r="AV469" s="13" t="s">
        <v>83</v>
      </c>
      <c r="AW469" s="13" t="s">
        <v>32</v>
      </c>
      <c r="AX469" s="13" t="s">
        <v>76</v>
      </c>
      <c r="AY469" s="249" t="s">
        <v>129</v>
      </c>
    </row>
    <row r="470" s="14" customFormat="1">
      <c r="A470" s="14"/>
      <c r="B470" s="250"/>
      <c r="C470" s="251"/>
      <c r="D470" s="241" t="s">
        <v>138</v>
      </c>
      <c r="E470" s="252" t="s">
        <v>1</v>
      </c>
      <c r="F470" s="253" t="s">
        <v>729</v>
      </c>
      <c r="G470" s="251"/>
      <c r="H470" s="254">
        <v>18</v>
      </c>
      <c r="I470" s="255"/>
      <c r="J470" s="251"/>
      <c r="K470" s="251"/>
      <c r="L470" s="256"/>
      <c r="M470" s="257"/>
      <c r="N470" s="258"/>
      <c r="O470" s="258"/>
      <c r="P470" s="258"/>
      <c r="Q470" s="258"/>
      <c r="R470" s="258"/>
      <c r="S470" s="258"/>
      <c r="T470" s="259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60" t="s">
        <v>138</v>
      </c>
      <c r="AU470" s="260" t="s">
        <v>85</v>
      </c>
      <c r="AV470" s="14" t="s">
        <v>85</v>
      </c>
      <c r="AW470" s="14" t="s">
        <v>32</v>
      </c>
      <c r="AX470" s="14" t="s">
        <v>76</v>
      </c>
      <c r="AY470" s="260" t="s">
        <v>129</v>
      </c>
    </row>
    <row r="471" s="15" customFormat="1">
      <c r="A471" s="15"/>
      <c r="B471" s="261"/>
      <c r="C471" s="262"/>
      <c r="D471" s="241" t="s">
        <v>138</v>
      </c>
      <c r="E471" s="263" t="s">
        <v>1</v>
      </c>
      <c r="F471" s="264" t="s">
        <v>141</v>
      </c>
      <c r="G471" s="262"/>
      <c r="H471" s="265">
        <v>18</v>
      </c>
      <c r="I471" s="266"/>
      <c r="J471" s="262"/>
      <c r="K471" s="262"/>
      <c r="L471" s="267"/>
      <c r="M471" s="268"/>
      <c r="N471" s="269"/>
      <c r="O471" s="269"/>
      <c r="P471" s="269"/>
      <c r="Q471" s="269"/>
      <c r="R471" s="269"/>
      <c r="S471" s="269"/>
      <c r="T471" s="270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71" t="s">
        <v>138</v>
      </c>
      <c r="AU471" s="271" t="s">
        <v>85</v>
      </c>
      <c r="AV471" s="15" t="s">
        <v>136</v>
      </c>
      <c r="AW471" s="15" t="s">
        <v>32</v>
      </c>
      <c r="AX471" s="15" t="s">
        <v>83</v>
      </c>
      <c r="AY471" s="271" t="s">
        <v>129</v>
      </c>
    </row>
    <row r="472" s="2" customFormat="1" ht="16.5" customHeight="1">
      <c r="A472" s="38"/>
      <c r="B472" s="39"/>
      <c r="C472" s="226" t="s">
        <v>730</v>
      </c>
      <c r="D472" s="226" t="s">
        <v>131</v>
      </c>
      <c r="E472" s="227" t="s">
        <v>731</v>
      </c>
      <c r="F472" s="228" t="s">
        <v>732</v>
      </c>
      <c r="G472" s="229" t="s">
        <v>189</v>
      </c>
      <c r="H472" s="230">
        <v>133.5</v>
      </c>
      <c r="I472" s="231"/>
      <c r="J472" s="232">
        <f>ROUND(I472*H472,2)</f>
        <v>0</v>
      </c>
      <c r="K472" s="228" t="s">
        <v>135</v>
      </c>
      <c r="L472" s="44"/>
      <c r="M472" s="233" t="s">
        <v>1</v>
      </c>
      <c r="N472" s="234" t="s">
        <v>41</v>
      </c>
      <c r="O472" s="91"/>
      <c r="P472" s="235">
        <f>O472*H472</f>
        <v>0</v>
      </c>
      <c r="Q472" s="235">
        <v>0.29221000000000003</v>
      </c>
      <c r="R472" s="235">
        <f>Q472*H472</f>
        <v>39.010035000000002</v>
      </c>
      <c r="S472" s="235">
        <v>0</v>
      </c>
      <c r="T472" s="236">
        <f>S472*H472</f>
        <v>0</v>
      </c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R472" s="237" t="s">
        <v>136</v>
      </c>
      <c r="AT472" s="237" t="s">
        <v>131</v>
      </c>
      <c r="AU472" s="237" t="s">
        <v>85</v>
      </c>
      <c r="AY472" s="17" t="s">
        <v>129</v>
      </c>
      <c r="BE472" s="238">
        <f>IF(N472="základní",J472,0)</f>
        <v>0</v>
      </c>
      <c r="BF472" s="238">
        <f>IF(N472="snížená",J472,0)</f>
        <v>0</v>
      </c>
      <c r="BG472" s="238">
        <f>IF(N472="zákl. přenesená",J472,0)</f>
        <v>0</v>
      </c>
      <c r="BH472" s="238">
        <f>IF(N472="sníž. přenesená",J472,0)</f>
        <v>0</v>
      </c>
      <c r="BI472" s="238">
        <f>IF(N472="nulová",J472,0)</f>
        <v>0</v>
      </c>
      <c r="BJ472" s="17" t="s">
        <v>83</v>
      </c>
      <c r="BK472" s="238">
        <f>ROUND(I472*H472,2)</f>
        <v>0</v>
      </c>
      <c r="BL472" s="17" t="s">
        <v>136</v>
      </c>
      <c r="BM472" s="237" t="s">
        <v>733</v>
      </c>
    </row>
    <row r="473" s="13" customFormat="1">
      <c r="A473" s="13"/>
      <c r="B473" s="239"/>
      <c r="C473" s="240"/>
      <c r="D473" s="241" t="s">
        <v>138</v>
      </c>
      <c r="E473" s="242" t="s">
        <v>1</v>
      </c>
      <c r="F473" s="243" t="s">
        <v>734</v>
      </c>
      <c r="G473" s="240"/>
      <c r="H473" s="242" t="s">
        <v>1</v>
      </c>
      <c r="I473" s="244"/>
      <c r="J473" s="240"/>
      <c r="K473" s="240"/>
      <c r="L473" s="245"/>
      <c r="M473" s="246"/>
      <c r="N473" s="247"/>
      <c r="O473" s="247"/>
      <c r="P473" s="247"/>
      <c r="Q473" s="247"/>
      <c r="R473" s="247"/>
      <c r="S473" s="247"/>
      <c r="T473" s="248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9" t="s">
        <v>138</v>
      </c>
      <c r="AU473" s="249" t="s">
        <v>85</v>
      </c>
      <c r="AV473" s="13" t="s">
        <v>83</v>
      </c>
      <c r="AW473" s="13" t="s">
        <v>32</v>
      </c>
      <c r="AX473" s="13" t="s">
        <v>76</v>
      </c>
      <c r="AY473" s="249" t="s">
        <v>129</v>
      </c>
    </row>
    <row r="474" s="14" customFormat="1">
      <c r="A474" s="14"/>
      <c r="B474" s="250"/>
      <c r="C474" s="251"/>
      <c r="D474" s="241" t="s">
        <v>138</v>
      </c>
      <c r="E474" s="252" t="s">
        <v>1</v>
      </c>
      <c r="F474" s="253" t="s">
        <v>735</v>
      </c>
      <c r="G474" s="251"/>
      <c r="H474" s="254">
        <v>133.5</v>
      </c>
      <c r="I474" s="255"/>
      <c r="J474" s="251"/>
      <c r="K474" s="251"/>
      <c r="L474" s="256"/>
      <c r="M474" s="257"/>
      <c r="N474" s="258"/>
      <c r="O474" s="258"/>
      <c r="P474" s="258"/>
      <c r="Q474" s="258"/>
      <c r="R474" s="258"/>
      <c r="S474" s="258"/>
      <c r="T474" s="259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60" t="s">
        <v>138</v>
      </c>
      <c r="AU474" s="260" t="s">
        <v>85</v>
      </c>
      <c r="AV474" s="14" t="s">
        <v>85</v>
      </c>
      <c r="AW474" s="14" t="s">
        <v>32</v>
      </c>
      <c r="AX474" s="14" t="s">
        <v>76</v>
      </c>
      <c r="AY474" s="260" t="s">
        <v>129</v>
      </c>
    </row>
    <row r="475" s="15" customFormat="1">
      <c r="A475" s="15"/>
      <c r="B475" s="261"/>
      <c r="C475" s="262"/>
      <c r="D475" s="241" t="s">
        <v>138</v>
      </c>
      <c r="E475" s="263" t="s">
        <v>1</v>
      </c>
      <c r="F475" s="264" t="s">
        <v>141</v>
      </c>
      <c r="G475" s="262"/>
      <c r="H475" s="265">
        <v>133.5</v>
      </c>
      <c r="I475" s="266"/>
      <c r="J475" s="262"/>
      <c r="K475" s="262"/>
      <c r="L475" s="267"/>
      <c r="M475" s="268"/>
      <c r="N475" s="269"/>
      <c r="O475" s="269"/>
      <c r="P475" s="269"/>
      <c r="Q475" s="269"/>
      <c r="R475" s="269"/>
      <c r="S475" s="269"/>
      <c r="T475" s="270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71" t="s">
        <v>138</v>
      </c>
      <c r="AU475" s="271" t="s">
        <v>85</v>
      </c>
      <c r="AV475" s="15" t="s">
        <v>136</v>
      </c>
      <c r="AW475" s="15" t="s">
        <v>32</v>
      </c>
      <c r="AX475" s="15" t="s">
        <v>83</v>
      </c>
      <c r="AY475" s="271" t="s">
        <v>129</v>
      </c>
    </row>
    <row r="476" s="2" customFormat="1" ht="16.5" customHeight="1">
      <c r="A476" s="38"/>
      <c r="B476" s="39"/>
      <c r="C476" s="272" t="s">
        <v>736</v>
      </c>
      <c r="D476" s="272" t="s">
        <v>258</v>
      </c>
      <c r="E476" s="273" t="s">
        <v>737</v>
      </c>
      <c r="F476" s="274" t="s">
        <v>738</v>
      </c>
      <c r="G476" s="275" t="s">
        <v>266</v>
      </c>
      <c r="H476" s="276">
        <v>1</v>
      </c>
      <c r="I476" s="277"/>
      <c r="J476" s="278">
        <f>ROUND(I476*H476,2)</f>
        <v>0</v>
      </c>
      <c r="K476" s="274" t="s">
        <v>1</v>
      </c>
      <c r="L476" s="279"/>
      <c r="M476" s="280" t="s">
        <v>1</v>
      </c>
      <c r="N476" s="281" t="s">
        <v>41</v>
      </c>
      <c r="O476" s="91"/>
      <c r="P476" s="235">
        <f>O476*H476</f>
        <v>0</v>
      </c>
      <c r="Q476" s="235">
        <v>0</v>
      </c>
      <c r="R476" s="235">
        <f>Q476*H476</f>
        <v>0</v>
      </c>
      <c r="S476" s="235">
        <v>0</v>
      </c>
      <c r="T476" s="236">
        <f>S476*H476</f>
        <v>0</v>
      </c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R476" s="237" t="s">
        <v>171</v>
      </c>
      <c r="AT476" s="237" t="s">
        <v>258</v>
      </c>
      <c r="AU476" s="237" t="s">
        <v>85</v>
      </c>
      <c r="AY476" s="17" t="s">
        <v>129</v>
      </c>
      <c r="BE476" s="238">
        <f>IF(N476="základní",J476,0)</f>
        <v>0</v>
      </c>
      <c r="BF476" s="238">
        <f>IF(N476="snížená",J476,0)</f>
        <v>0</v>
      </c>
      <c r="BG476" s="238">
        <f>IF(N476="zákl. přenesená",J476,0)</f>
        <v>0</v>
      </c>
      <c r="BH476" s="238">
        <f>IF(N476="sníž. přenesená",J476,0)</f>
        <v>0</v>
      </c>
      <c r="BI476" s="238">
        <f>IF(N476="nulová",J476,0)</f>
        <v>0</v>
      </c>
      <c r="BJ476" s="17" t="s">
        <v>83</v>
      </c>
      <c r="BK476" s="238">
        <f>ROUND(I476*H476,2)</f>
        <v>0</v>
      </c>
      <c r="BL476" s="17" t="s">
        <v>136</v>
      </c>
      <c r="BM476" s="237" t="s">
        <v>739</v>
      </c>
    </row>
    <row r="477" s="13" customFormat="1">
      <c r="A477" s="13"/>
      <c r="B477" s="239"/>
      <c r="C477" s="240"/>
      <c r="D477" s="241" t="s">
        <v>138</v>
      </c>
      <c r="E477" s="242" t="s">
        <v>1</v>
      </c>
      <c r="F477" s="243" t="s">
        <v>740</v>
      </c>
      <c r="G477" s="240"/>
      <c r="H477" s="242" t="s">
        <v>1</v>
      </c>
      <c r="I477" s="244"/>
      <c r="J477" s="240"/>
      <c r="K477" s="240"/>
      <c r="L477" s="245"/>
      <c r="M477" s="246"/>
      <c r="N477" s="247"/>
      <c r="O477" s="247"/>
      <c r="P477" s="247"/>
      <c r="Q477" s="247"/>
      <c r="R477" s="247"/>
      <c r="S477" s="247"/>
      <c r="T477" s="248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9" t="s">
        <v>138</v>
      </c>
      <c r="AU477" s="249" t="s">
        <v>85</v>
      </c>
      <c r="AV477" s="13" t="s">
        <v>83</v>
      </c>
      <c r="AW477" s="13" t="s">
        <v>32</v>
      </c>
      <c r="AX477" s="13" t="s">
        <v>76</v>
      </c>
      <c r="AY477" s="249" t="s">
        <v>129</v>
      </c>
    </row>
    <row r="478" s="14" customFormat="1">
      <c r="A478" s="14"/>
      <c r="B478" s="250"/>
      <c r="C478" s="251"/>
      <c r="D478" s="241" t="s">
        <v>138</v>
      </c>
      <c r="E478" s="252" t="s">
        <v>1</v>
      </c>
      <c r="F478" s="253" t="s">
        <v>83</v>
      </c>
      <c r="G478" s="251"/>
      <c r="H478" s="254">
        <v>1</v>
      </c>
      <c r="I478" s="255"/>
      <c r="J478" s="251"/>
      <c r="K478" s="251"/>
      <c r="L478" s="256"/>
      <c r="M478" s="257"/>
      <c r="N478" s="258"/>
      <c r="O478" s="258"/>
      <c r="P478" s="258"/>
      <c r="Q478" s="258"/>
      <c r="R478" s="258"/>
      <c r="S478" s="258"/>
      <c r="T478" s="259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60" t="s">
        <v>138</v>
      </c>
      <c r="AU478" s="260" t="s">
        <v>85</v>
      </c>
      <c r="AV478" s="14" t="s">
        <v>85</v>
      </c>
      <c r="AW478" s="14" t="s">
        <v>32</v>
      </c>
      <c r="AX478" s="14" t="s">
        <v>76</v>
      </c>
      <c r="AY478" s="260" t="s">
        <v>129</v>
      </c>
    </row>
    <row r="479" s="15" customFormat="1">
      <c r="A479" s="15"/>
      <c r="B479" s="261"/>
      <c r="C479" s="262"/>
      <c r="D479" s="241" t="s">
        <v>138</v>
      </c>
      <c r="E479" s="263" t="s">
        <v>1</v>
      </c>
      <c r="F479" s="264" t="s">
        <v>141</v>
      </c>
      <c r="G479" s="262"/>
      <c r="H479" s="265">
        <v>1</v>
      </c>
      <c r="I479" s="266"/>
      <c r="J479" s="262"/>
      <c r="K479" s="262"/>
      <c r="L479" s="267"/>
      <c r="M479" s="268"/>
      <c r="N479" s="269"/>
      <c r="O479" s="269"/>
      <c r="P479" s="269"/>
      <c r="Q479" s="269"/>
      <c r="R479" s="269"/>
      <c r="S479" s="269"/>
      <c r="T479" s="270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71" t="s">
        <v>138</v>
      </c>
      <c r="AU479" s="271" t="s">
        <v>85</v>
      </c>
      <c r="AV479" s="15" t="s">
        <v>136</v>
      </c>
      <c r="AW479" s="15" t="s">
        <v>32</v>
      </c>
      <c r="AX479" s="15" t="s">
        <v>83</v>
      </c>
      <c r="AY479" s="271" t="s">
        <v>129</v>
      </c>
    </row>
    <row r="480" s="2" customFormat="1" ht="16.5" customHeight="1">
      <c r="A480" s="38"/>
      <c r="B480" s="39"/>
      <c r="C480" s="226" t="s">
        <v>741</v>
      </c>
      <c r="D480" s="226" t="s">
        <v>131</v>
      </c>
      <c r="E480" s="227" t="s">
        <v>742</v>
      </c>
      <c r="F480" s="228" t="s">
        <v>743</v>
      </c>
      <c r="G480" s="229" t="s">
        <v>134</v>
      </c>
      <c r="H480" s="230">
        <v>32</v>
      </c>
      <c r="I480" s="231"/>
      <c r="J480" s="232">
        <f>ROUND(I480*H480,2)</f>
        <v>0</v>
      </c>
      <c r="K480" s="228" t="s">
        <v>135</v>
      </c>
      <c r="L480" s="44"/>
      <c r="M480" s="233" t="s">
        <v>1</v>
      </c>
      <c r="N480" s="234" t="s">
        <v>41</v>
      </c>
      <c r="O480" s="91"/>
      <c r="P480" s="235">
        <f>O480*H480</f>
        <v>0</v>
      </c>
      <c r="Q480" s="235">
        <v>0</v>
      </c>
      <c r="R480" s="235">
        <f>Q480*H480</f>
        <v>0</v>
      </c>
      <c r="S480" s="235">
        <v>0.01</v>
      </c>
      <c r="T480" s="236">
        <f>S480*H480</f>
        <v>0.32000000000000001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37" t="s">
        <v>136</v>
      </c>
      <c r="AT480" s="237" t="s">
        <v>131</v>
      </c>
      <c r="AU480" s="237" t="s">
        <v>85</v>
      </c>
      <c r="AY480" s="17" t="s">
        <v>129</v>
      </c>
      <c r="BE480" s="238">
        <f>IF(N480="základní",J480,0)</f>
        <v>0</v>
      </c>
      <c r="BF480" s="238">
        <f>IF(N480="snížená",J480,0)</f>
        <v>0</v>
      </c>
      <c r="BG480" s="238">
        <f>IF(N480="zákl. přenesená",J480,0)</f>
        <v>0</v>
      </c>
      <c r="BH480" s="238">
        <f>IF(N480="sníž. přenesená",J480,0)</f>
        <v>0</v>
      </c>
      <c r="BI480" s="238">
        <f>IF(N480="nulová",J480,0)</f>
        <v>0</v>
      </c>
      <c r="BJ480" s="17" t="s">
        <v>83</v>
      </c>
      <c r="BK480" s="238">
        <f>ROUND(I480*H480,2)</f>
        <v>0</v>
      </c>
      <c r="BL480" s="17" t="s">
        <v>136</v>
      </c>
      <c r="BM480" s="237" t="s">
        <v>744</v>
      </c>
    </row>
    <row r="481" s="13" customFormat="1">
      <c r="A481" s="13"/>
      <c r="B481" s="239"/>
      <c r="C481" s="240"/>
      <c r="D481" s="241" t="s">
        <v>138</v>
      </c>
      <c r="E481" s="242" t="s">
        <v>1</v>
      </c>
      <c r="F481" s="243" t="s">
        <v>586</v>
      </c>
      <c r="G481" s="240"/>
      <c r="H481" s="242" t="s">
        <v>1</v>
      </c>
      <c r="I481" s="244"/>
      <c r="J481" s="240"/>
      <c r="K481" s="240"/>
      <c r="L481" s="245"/>
      <c r="M481" s="246"/>
      <c r="N481" s="247"/>
      <c r="O481" s="247"/>
      <c r="P481" s="247"/>
      <c r="Q481" s="247"/>
      <c r="R481" s="247"/>
      <c r="S481" s="247"/>
      <c r="T481" s="248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9" t="s">
        <v>138</v>
      </c>
      <c r="AU481" s="249" t="s">
        <v>85</v>
      </c>
      <c r="AV481" s="13" t="s">
        <v>83</v>
      </c>
      <c r="AW481" s="13" t="s">
        <v>32</v>
      </c>
      <c r="AX481" s="13" t="s">
        <v>76</v>
      </c>
      <c r="AY481" s="249" t="s">
        <v>129</v>
      </c>
    </row>
    <row r="482" s="14" customFormat="1">
      <c r="A482" s="14"/>
      <c r="B482" s="250"/>
      <c r="C482" s="251"/>
      <c r="D482" s="241" t="s">
        <v>138</v>
      </c>
      <c r="E482" s="252" t="s">
        <v>1</v>
      </c>
      <c r="F482" s="253" t="s">
        <v>185</v>
      </c>
      <c r="G482" s="251"/>
      <c r="H482" s="254">
        <v>32</v>
      </c>
      <c r="I482" s="255"/>
      <c r="J482" s="251"/>
      <c r="K482" s="251"/>
      <c r="L482" s="256"/>
      <c r="M482" s="257"/>
      <c r="N482" s="258"/>
      <c r="O482" s="258"/>
      <c r="P482" s="258"/>
      <c r="Q482" s="258"/>
      <c r="R482" s="258"/>
      <c r="S482" s="258"/>
      <c r="T482" s="259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60" t="s">
        <v>138</v>
      </c>
      <c r="AU482" s="260" t="s">
        <v>85</v>
      </c>
      <c r="AV482" s="14" t="s">
        <v>85</v>
      </c>
      <c r="AW482" s="14" t="s">
        <v>32</v>
      </c>
      <c r="AX482" s="14" t="s">
        <v>76</v>
      </c>
      <c r="AY482" s="260" t="s">
        <v>129</v>
      </c>
    </row>
    <row r="483" s="15" customFormat="1">
      <c r="A483" s="15"/>
      <c r="B483" s="261"/>
      <c r="C483" s="262"/>
      <c r="D483" s="241" t="s">
        <v>138</v>
      </c>
      <c r="E483" s="263" t="s">
        <v>1</v>
      </c>
      <c r="F483" s="264" t="s">
        <v>141</v>
      </c>
      <c r="G483" s="262"/>
      <c r="H483" s="265">
        <v>32</v>
      </c>
      <c r="I483" s="266"/>
      <c r="J483" s="262"/>
      <c r="K483" s="262"/>
      <c r="L483" s="267"/>
      <c r="M483" s="268"/>
      <c r="N483" s="269"/>
      <c r="O483" s="269"/>
      <c r="P483" s="269"/>
      <c r="Q483" s="269"/>
      <c r="R483" s="269"/>
      <c r="S483" s="269"/>
      <c r="T483" s="270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271" t="s">
        <v>138</v>
      </c>
      <c r="AU483" s="271" t="s">
        <v>85</v>
      </c>
      <c r="AV483" s="15" t="s">
        <v>136</v>
      </c>
      <c r="AW483" s="15" t="s">
        <v>32</v>
      </c>
      <c r="AX483" s="15" t="s">
        <v>83</v>
      </c>
      <c r="AY483" s="271" t="s">
        <v>129</v>
      </c>
    </row>
    <row r="484" s="2" customFormat="1" ht="16.5" customHeight="1">
      <c r="A484" s="38"/>
      <c r="B484" s="39"/>
      <c r="C484" s="226" t="s">
        <v>745</v>
      </c>
      <c r="D484" s="226" t="s">
        <v>131</v>
      </c>
      <c r="E484" s="227" t="s">
        <v>746</v>
      </c>
      <c r="F484" s="228" t="s">
        <v>747</v>
      </c>
      <c r="G484" s="229" t="s">
        <v>189</v>
      </c>
      <c r="H484" s="230">
        <v>22</v>
      </c>
      <c r="I484" s="231"/>
      <c r="J484" s="232">
        <f>ROUND(I484*H484,2)</f>
        <v>0</v>
      </c>
      <c r="K484" s="228" t="s">
        <v>1</v>
      </c>
      <c r="L484" s="44"/>
      <c r="M484" s="233" t="s">
        <v>1</v>
      </c>
      <c r="N484" s="234" t="s">
        <v>41</v>
      </c>
      <c r="O484" s="91"/>
      <c r="P484" s="235">
        <f>O484*H484</f>
        <v>0</v>
      </c>
      <c r="Q484" s="235">
        <v>0</v>
      </c>
      <c r="R484" s="235">
        <f>Q484*H484</f>
        <v>0</v>
      </c>
      <c r="S484" s="235">
        <v>0</v>
      </c>
      <c r="T484" s="236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37" t="s">
        <v>136</v>
      </c>
      <c r="AT484" s="237" t="s">
        <v>131</v>
      </c>
      <c r="AU484" s="237" t="s">
        <v>85</v>
      </c>
      <c r="AY484" s="17" t="s">
        <v>129</v>
      </c>
      <c r="BE484" s="238">
        <f>IF(N484="základní",J484,0)</f>
        <v>0</v>
      </c>
      <c r="BF484" s="238">
        <f>IF(N484="snížená",J484,0)</f>
        <v>0</v>
      </c>
      <c r="BG484" s="238">
        <f>IF(N484="zákl. přenesená",J484,0)</f>
        <v>0</v>
      </c>
      <c r="BH484" s="238">
        <f>IF(N484="sníž. přenesená",J484,0)</f>
        <v>0</v>
      </c>
      <c r="BI484" s="238">
        <f>IF(N484="nulová",J484,0)</f>
        <v>0</v>
      </c>
      <c r="BJ484" s="17" t="s">
        <v>83</v>
      </c>
      <c r="BK484" s="238">
        <f>ROUND(I484*H484,2)</f>
        <v>0</v>
      </c>
      <c r="BL484" s="17" t="s">
        <v>136</v>
      </c>
      <c r="BM484" s="237" t="s">
        <v>748</v>
      </c>
    </row>
    <row r="485" s="13" customFormat="1">
      <c r="A485" s="13"/>
      <c r="B485" s="239"/>
      <c r="C485" s="240"/>
      <c r="D485" s="241" t="s">
        <v>138</v>
      </c>
      <c r="E485" s="242" t="s">
        <v>1</v>
      </c>
      <c r="F485" s="243" t="s">
        <v>749</v>
      </c>
      <c r="G485" s="240"/>
      <c r="H485" s="242" t="s">
        <v>1</v>
      </c>
      <c r="I485" s="244"/>
      <c r="J485" s="240"/>
      <c r="K485" s="240"/>
      <c r="L485" s="245"/>
      <c r="M485" s="246"/>
      <c r="N485" s="247"/>
      <c r="O485" s="247"/>
      <c r="P485" s="247"/>
      <c r="Q485" s="247"/>
      <c r="R485" s="247"/>
      <c r="S485" s="247"/>
      <c r="T485" s="248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9" t="s">
        <v>138</v>
      </c>
      <c r="AU485" s="249" t="s">
        <v>85</v>
      </c>
      <c r="AV485" s="13" t="s">
        <v>83</v>
      </c>
      <c r="AW485" s="13" t="s">
        <v>32</v>
      </c>
      <c r="AX485" s="13" t="s">
        <v>76</v>
      </c>
      <c r="AY485" s="249" t="s">
        <v>129</v>
      </c>
    </row>
    <row r="486" s="14" customFormat="1">
      <c r="A486" s="14"/>
      <c r="B486" s="250"/>
      <c r="C486" s="251"/>
      <c r="D486" s="241" t="s">
        <v>138</v>
      </c>
      <c r="E486" s="252" t="s">
        <v>1</v>
      </c>
      <c r="F486" s="253" t="s">
        <v>750</v>
      </c>
      <c r="G486" s="251"/>
      <c r="H486" s="254">
        <v>22</v>
      </c>
      <c r="I486" s="255"/>
      <c r="J486" s="251"/>
      <c r="K486" s="251"/>
      <c r="L486" s="256"/>
      <c r="M486" s="257"/>
      <c r="N486" s="258"/>
      <c r="O486" s="258"/>
      <c r="P486" s="258"/>
      <c r="Q486" s="258"/>
      <c r="R486" s="258"/>
      <c r="S486" s="258"/>
      <c r="T486" s="259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60" t="s">
        <v>138</v>
      </c>
      <c r="AU486" s="260" t="s">
        <v>85</v>
      </c>
      <c r="AV486" s="14" t="s">
        <v>85</v>
      </c>
      <c r="AW486" s="14" t="s">
        <v>32</v>
      </c>
      <c r="AX486" s="14" t="s">
        <v>76</v>
      </c>
      <c r="AY486" s="260" t="s">
        <v>129</v>
      </c>
    </row>
    <row r="487" s="15" customFormat="1">
      <c r="A487" s="15"/>
      <c r="B487" s="261"/>
      <c r="C487" s="262"/>
      <c r="D487" s="241" t="s">
        <v>138</v>
      </c>
      <c r="E487" s="263" t="s">
        <v>1</v>
      </c>
      <c r="F487" s="264" t="s">
        <v>141</v>
      </c>
      <c r="G487" s="262"/>
      <c r="H487" s="265">
        <v>22</v>
      </c>
      <c r="I487" s="266"/>
      <c r="J487" s="262"/>
      <c r="K487" s="262"/>
      <c r="L487" s="267"/>
      <c r="M487" s="268"/>
      <c r="N487" s="269"/>
      <c r="O487" s="269"/>
      <c r="P487" s="269"/>
      <c r="Q487" s="269"/>
      <c r="R487" s="269"/>
      <c r="S487" s="269"/>
      <c r="T487" s="270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71" t="s">
        <v>138</v>
      </c>
      <c r="AU487" s="271" t="s">
        <v>85</v>
      </c>
      <c r="AV487" s="15" t="s">
        <v>136</v>
      </c>
      <c r="AW487" s="15" t="s">
        <v>32</v>
      </c>
      <c r="AX487" s="15" t="s">
        <v>83</v>
      </c>
      <c r="AY487" s="271" t="s">
        <v>129</v>
      </c>
    </row>
    <row r="488" s="2" customFormat="1" ht="16.5" customHeight="1">
      <c r="A488" s="38"/>
      <c r="B488" s="39"/>
      <c r="C488" s="226" t="s">
        <v>751</v>
      </c>
      <c r="D488" s="226" t="s">
        <v>131</v>
      </c>
      <c r="E488" s="227" t="s">
        <v>752</v>
      </c>
      <c r="F488" s="228" t="s">
        <v>753</v>
      </c>
      <c r="G488" s="229" t="s">
        <v>266</v>
      </c>
      <c r="H488" s="230">
        <v>8</v>
      </c>
      <c r="I488" s="231"/>
      <c r="J488" s="232">
        <f>ROUND(I488*H488,2)</f>
        <v>0</v>
      </c>
      <c r="K488" s="228" t="s">
        <v>1</v>
      </c>
      <c r="L488" s="44"/>
      <c r="M488" s="233" t="s">
        <v>1</v>
      </c>
      <c r="N488" s="234" t="s">
        <v>41</v>
      </c>
      <c r="O488" s="91"/>
      <c r="P488" s="235">
        <f>O488*H488</f>
        <v>0</v>
      </c>
      <c r="Q488" s="235">
        <v>0</v>
      </c>
      <c r="R488" s="235">
        <f>Q488*H488</f>
        <v>0</v>
      </c>
      <c r="S488" s="235">
        <v>0</v>
      </c>
      <c r="T488" s="236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37" t="s">
        <v>136</v>
      </c>
      <c r="AT488" s="237" t="s">
        <v>131</v>
      </c>
      <c r="AU488" s="237" t="s">
        <v>85</v>
      </c>
      <c r="AY488" s="17" t="s">
        <v>129</v>
      </c>
      <c r="BE488" s="238">
        <f>IF(N488="základní",J488,0)</f>
        <v>0</v>
      </c>
      <c r="BF488" s="238">
        <f>IF(N488="snížená",J488,0)</f>
        <v>0</v>
      </c>
      <c r="BG488" s="238">
        <f>IF(N488="zákl. přenesená",J488,0)</f>
        <v>0</v>
      </c>
      <c r="BH488" s="238">
        <f>IF(N488="sníž. přenesená",J488,0)</f>
        <v>0</v>
      </c>
      <c r="BI488" s="238">
        <f>IF(N488="nulová",J488,0)</f>
        <v>0</v>
      </c>
      <c r="BJ488" s="17" t="s">
        <v>83</v>
      </c>
      <c r="BK488" s="238">
        <f>ROUND(I488*H488,2)</f>
        <v>0</v>
      </c>
      <c r="BL488" s="17" t="s">
        <v>136</v>
      </c>
      <c r="BM488" s="237" t="s">
        <v>754</v>
      </c>
    </row>
    <row r="489" s="13" customFormat="1">
      <c r="A489" s="13"/>
      <c r="B489" s="239"/>
      <c r="C489" s="240"/>
      <c r="D489" s="241" t="s">
        <v>138</v>
      </c>
      <c r="E489" s="242" t="s">
        <v>1</v>
      </c>
      <c r="F489" s="243" t="s">
        <v>755</v>
      </c>
      <c r="G489" s="240"/>
      <c r="H489" s="242" t="s">
        <v>1</v>
      </c>
      <c r="I489" s="244"/>
      <c r="J489" s="240"/>
      <c r="K489" s="240"/>
      <c r="L489" s="245"/>
      <c r="M489" s="246"/>
      <c r="N489" s="247"/>
      <c r="O489" s="247"/>
      <c r="P489" s="247"/>
      <c r="Q489" s="247"/>
      <c r="R489" s="247"/>
      <c r="S489" s="247"/>
      <c r="T489" s="248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9" t="s">
        <v>138</v>
      </c>
      <c r="AU489" s="249" t="s">
        <v>85</v>
      </c>
      <c r="AV489" s="13" t="s">
        <v>83</v>
      </c>
      <c r="AW489" s="13" t="s">
        <v>32</v>
      </c>
      <c r="AX489" s="13" t="s">
        <v>76</v>
      </c>
      <c r="AY489" s="249" t="s">
        <v>129</v>
      </c>
    </row>
    <row r="490" s="14" customFormat="1">
      <c r="A490" s="14"/>
      <c r="B490" s="250"/>
      <c r="C490" s="251"/>
      <c r="D490" s="241" t="s">
        <v>138</v>
      </c>
      <c r="E490" s="252" t="s">
        <v>1</v>
      </c>
      <c r="F490" s="253" t="s">
        <v>756</v>
      </c>
      <c r="G490" s="251"/>
      <c r="H490" s="254">
        <v>8</v>
      </c>
      <c r="I490" s="255"/>
      <c r="J490" s="251"/>
      <c r="K490" s="251"/>
      <c r="L490" s="256"/>
      <c r="M490" s="257"/>
      <c r="N490" s="258"/>
      <c r="O490" s="258"/>
      <c r="P490" s="258"/>
      <c r="Q490" s="258"/>
      <c r="R490" s="258"/>
      <c r="S490" s="258"/>
      <c r="T490" s="259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0" t="s">
        <v>138</v>
      </c>
      <c r="AU490" s="260" t="s">
        <v>85</v>
      </c>
      <c r="AV490" s="14" t="s">
        <v>85</v>
      </c>
      <c r="AW490" s="14" t="s">
        <v>32</v>
      </c>
      <c r="AX490" s="14" t="s">
        <v>76</v>
      </c>
      <c r="AY490" s="260" t="s">
        <v>129</v>
      </c>
    </row>
    <row r="491" s="15" customFormat="1">
      <c r="A491" s="15"/>
      <c r="B491" s="261"/>
      <c r="C491" s="262"/>
      <c r="D491" s="241" t="s">
        <v>138</v>
      </c>
      <c r="E491" s="263" t="s">
        <v>1</v>
      </c>
      <c r="F491" s="264" t="s">
        <v>141</v>
      </c>
      <c r="G491" s="262"/>
      <c r="H491" s="265">
        <v>8</v>
      </c>
      <c r="I491" s="266"/>
      <c r="J491" s="262"/>
      <c r="K491" s="262"/>
      <c r="L491" s="267"/>
      <c r="M491" s="268"/>
      <c r="N491" s="269"/>
      <c r="O491" s="269"/>
      <c r="P491" s="269"/>
      <c r="Q491" s="269"/>
      <c r="R491" s="269"/>
      <c r="S491" s="269"/>
      <c r="T491" s="270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71" t="s">
        <v>138</v>
      </c>
      <c r="AU491" s="271" t="s">
        <v>85</v>
      </c>
      <c r="AV491" s="15" t="s">
        <v>136</v>
      </c>
      <c r="AW491" s="15" t="s">
        <v>32</v>
      </c>
      <c r="AX491" s="15" t="s">
        <v>83</v>
      </c>
      <c r="AY491" s="271" t="s">
        <v>129</v>
      </c>
    </row>
    <row r="492" s="2" customFormat="1" ht="16.5" customHeight="1">
      <c r="A492" s="38"/>
      <c r="B492" s="39"/>
      <c r="C492" s="226" t="s">
        <v>757</v>
      </c>
      <c r="D492" s="226" t="s">
        <v>131</v>
      </c>
      <c r="E492" s="227" t="s">
        <v>758</v>
      </c>
      <c r="F492" s="228" t="s">
        <v>759</v>
      </c>
      <c r="G492" s="229" t="s">
        <v>266</v>
      </c>
      <c r="H492" s="230">
        <v>1</v>
      </c>
      <c r="I492" s="231"/>
      <c r="J492" s="232">
        <f>ROUND(I492*H492,2)</f>
        <v>0</v>
      </c>
      <c r="K492" s="228" t="s">
        <v>1</v>
      </c>
      <c r="L492" s="44"/>
      <c r="M492" s="233" t="s">
        <v>1</v>
      </c>
      <c r="N492" s="234" t="s">
        <v>41</v>
      </c>
      <c r="O492" s="91"/>
      <c r="P492" s="235">
        <f>O492*H492</f>
        <v>0</v>
      </c>
      <c r="Q492" s="235">
        <v>0</v>
      </c>
      <c r="R492" s="235">
        <f>Q492*H492</f>
        <v>0</v>
      </c>
      <c r="S492" s="235">
        <v>0</v>
      </c>
      <c r="T492" s="236">
        <f>S492*H492</f>
        <v>0</v>
      </c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R492" s="237" t="s">
        <v>136</v>
      </c>
      <c r="AT492" s="237" t="s">
        <v>131</v>
      </c>
      <c r="AU492" s="237" t="s">
        <v>85</v>
      </c>
      <c r="AY492" s="17" t="s">
        <v>129</v>
      </c>
      <c r="BE492" s="238">
        <f>IF(N492="základní",J492,0)</f>
        <v>0</v>
      </c>
      <c r="BF492" s="238">
        <f>IF(N492="snížená",J492,0)</f>
        <v>0</v>
      </c>
      <c r="BG492" s="238">
        <f>IF(N492="zákl. přenesená",J492,0)</f>
        <v>0</v>
      </c>
      <c r="BH492" s="238">
        <f>IF(N492="sníž. přenesená",J492,0)</f>
        <v>0</v>
      </c>
      <c r="BI492" s="238">
        <f>IF(N492="nulová",J492,0)</f>
        <v>0</v>
      </c>
      <c r="BJ492" s="17" t="s">
        <v>83</v>
      </c>
      <c r="BK492" s="238">
        <f>ROUND(I492*H492,2)</f>
        <v>0</v>
      </c>
      <c r="BL492" s="17" t="s">
        <v>136</v>
      </c>
      <c r="BM492" s="237" t="s">
        <v>760</v>
      </c>
    </row>
    <row r="493" s="13" customFormat="1">
      <c r="A493" s="13"/>
      <c r="B493" s="239"/>
      <c r="C493" s="240"/>
      <c r="D493" s="241" t="s">
        <v>138</v>
      </c>
      <c r="E493" s="242" t="s">
        <v>1</v>
      </c>
      <c r="F493" s="243" t="s">
        <v>761</v>
      </c>
      <c r="G493" s="240"/>
      <c r="H493" s="242" t="s">
        <v>1</v>
      </c>
      <c r="I493" s="244"/>
      <c r="J493" s="240"/>
      <c r="K493" s="240"/>
      <c r="L493" s="245"/>
      <c r="M493" s="246"/>
      <c r="N493" s="247"/>
      <c r="O493" s="247"/>
      <c r="P493" s="247"/>
      <c r="Q493" s="247"/>
      <c r="R493" s="247"/>
      <c r="S493" s="247"/>
      <c r="T493" s="248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9" t="s">
        <v>138</v>
      </c>
      <c r="AU493" s="249" t="s">
        <v>85</v>
      </c>
      <c r="AV493" s="13" t="s">
        <v>83</v>
      </c>
      <c r="AW493" s="13" t="s">
        <v>32</v>
      </c>
      <c r="AX493" s="13" t="s">
        <v>76</v>
      </c>
      <c r="AY493" s="249" t="s">
        <v>129</v>
      </c>
    </row>
    <row r="494" s="14" customFormat="1">
      <c r="A494" s="14"/>
      <c r="B494" s="250"/>
      <c r="C494" s="251"/>
      <c r="D494" s="241" t="s">
        <v>138</v>
      </c>
      <c r="E494" s="252" t="s">
        <v>1</v>
      </c>
      <c r="F494" s="253" t="s">
        <v>83</v>
      </c>
      <c r="G494" s="251"/>
      <c r="H494" s="254">
        <v>1</v>
      </c>
      <c r="I494" s="255"/>
      <c r="J494" s="251"/>
      <c r="K494" s="251"/>
      <c r="L494" s="256"/>
      <c r="M494" s="257"/>
      <c r="N494" s="258"/>
      <c r="O494" s="258"/>
      <c r="P494" s="258"/>
      <c r="Q494" s="258"/>
      <c r="R494" s="258"/>
      <c r="S494" s="258"/>
      <c r="T494" s="259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60" t="s">
        <v>138</v>
      </c>
      <c r="AU494" s="260" t="s">
        <v>85</v>
      </c>
      <c r="AV494" s="14" t="s">
        <v>85</v>
      </c>
      <c r="AW494" s="14" t="s">
        <v>32</v>
      </c>
      <c r="AX494" s="14" t="s">
        <v>76</v>
      </c>
      <c r="AY494" s="260" t="s">
        <v>129</v>
      </c>
    </row>
    <row r="495" s="15" customFormat="1">
      <c r="A495" s="15"/>
      <c r="B495" s="261"/>
      <c r="C495" s="262"/>
      <c r="D495" s="241" t="s">
        <v>138</v>
      </c>
      <c r="E495" s="263" t="s">
        <v>1</v>
      </c>
      <c r="F495" s="264" t="s">
        <v>141</v>
      </c>
      <c r="G495" s="262"/>
      <c r="H495" s="265">
        <v>1</v>
      </c>
      <c r="I495" s="266"/>
      <c r="J495" s="262"/>
      <c r="K495" s="262"/>
      <c r="L495" s="267"/>
      <c r="M495" s="268"/>
      <c r="N495" s="269"/>
      <c r="O495" s="269"/>
      <c r="P495" s="269"/>
      <c r="Q495" s="269"/>
      <c r="R495" s="269"/>
      <c r="S495" s="269"/>
      <c r="T495" s="270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71" t="s">
        <v>138</v>
      </c>
      <c r="AU495" s="271" t="s">
        <v>85</v>
      </c>
      <c r="AV495" s="15" t="s">
        <v>136</v>
      </c>
      <c r="AW495" s="15" t="s">
        <v>32</v>
      </c>
      <c r="AX495" s="15" t="s">
        <v>83</v>
      </c>
      <c r="AY495" s="271" t="s">
        <v>129</v>
      </c>
    </row>
    <row r="496" s="12" customFormat="1" ht="22.8" customHeight="1">
      <c r="A496" s="12"/>
      <c r="B496" s="210"/>
      <c r="C496" s="211"/>
      <c r="D496" s="212" t="s">
        <v>75</v>
      </c>
      <c r="E496" s="224" t="s">
        <v>366</v>
      </c>
      <c r="F496" s="224" t="s">
        <v>367</v>
      </c>
      <c r="G496" s="211"/>
      <c r="H496" s="211"/>
      <c r="I496" s="214"/>
      <c r="J496" s="225">
        <f>BK496</f>
        <v>0</v>
      </c>
      <c r="K496" s="211"/>
      <c r="L496" s="216"/>
      <c r="M496" s="217"/>
      <c r="N496" s="218"/>
      <c r="O496" s="218"/>
      <c r="P496" s="219">
        <f>SUM(P497:P498)</f>
        <v>0</v>
      </c>
      <c r="Q496" s="218"/>
      <c r="R496" s="219">
        <f>SUM(R497:R498)</f>
        <v>0</v>
      </c>
      <c r="S496" s="218"/>
      <c r="T496" s="220">
        <f>SUM(T497:T498)</f>
        <v>0</v>
      </c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R496" s="221" t="s">
        <v>83</v>
      </c>
      <c r="AT496" s="222" t="s">
        <v>75</v>
      </c>
      <c r="AU496" s="222" t="s">
        <v>83</v>
      </c>
      <c r="AY496" s="221" t="s">
        <v>129</v>
      </c>
      <c r="BK496" s="223">
        <f>SUM(BK497:BK498)</f>
        <v>0</v>
      </c>
    </row>
    <row r="497" s="2" customFormat="1" ht="21.75" customHeight="1">
      <c r="A497" s="38"/>
      <c r="B497" s="39"/>
      <c r="C497" s="226" t="s">
        <v>762</v>
      </c>
      <c r="D497" s="226" t="s">
        <v>131</v>
      </c>
      <c r="E497" s="227" t="s">
        <v>369</v>
      </c>
      <c r="F497" s="228" t="s">
        <v>370</v>
      </c>
      <c r="G497" s="229" t="s">
        <v>233</v>
      </c>
      <c r="H497" s="230">
        <v>427.428</v>
      </c>
      <c r="I497" s="231"/>
      <c r="J497" s="232">
        <f>ROUND(I497*H497,2)</f>
        <v>0</v>
      </c>
      <c r="K497" s="228" t="s">
        <v>135</v>
      </c>
      <c r="L497" s="44"/>
      <c r="M497" s="233" t="s">
        <v>1</v>
      </c>
      <c r="N497" s="234" t="s">
        <v>41</v>
      </c>
      <c r="O497" s="91"/>
      <c r="P497" s="235">
        <f>O497*H497</f>
        <v>0</v>
      </c>
      <c r="Q497" s="235">
        <v>0</v>
      </c>
      <c r="R497" s="235">
        <f>Q497*H497</f>
        <v>0</v>
      </c>
      <c r="S497" s="235">
        <v>0</v>
      </c>
      <c r="T497" s="236">
        <f>S497*H497</f>
        <v>0</v>
      </c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R497" s="237" t="s">
        <v>136</v>
      </c>
      <c r="AT497" s="237" t="s">
        <v>131</v>
      </c>
      <c r="AU497" s="237" t="s">
        <v>85</v>
      </c>
      <c r="AY497" s="17" t="s">
        <v>129</v>
      </c>
      <c r="BE497" s="238">
        <f>IF(N497="základní",J497,0)</f>
        <v>0</v>
      </c>
      <c r="BF497" s="238">
        <f>IF(N497="snížená",J497,0)</f>
        <v>0</v>
      </c>
      <c r="BG497" s="238">
        <f>IF(N497="zákl. přenesená",J497,0)</f>
        <v>0</v>
      </c>
      <c r="BH497" s="238">
        <f>IF(N497="sníž. přenesená",J497,0)</f>
        <v>0</v>
      </c>
      <c r="BI497" s="238">
        <f>IF(N497="nulová",J497,0)</f>
        <v>0</v>
      </c>
      <c r="BJ497" s="17" t="s">
        <v>83</v>
      </c>
      <c r="BK497" s="238">
        <f>ROUND(I497*H497,2)</f>
        <v>0</v>
      </c>
      <c r="BL497" s="17" t="s">
        <v>136</v>
      </c>
      <c r="BM497" s="237" t="s">
        <v>763</v>
      </c>
    </row>
    <row r="498" s="2" customFormat="1" ht="21.75" customHeight="1">
      <c r="A498" s="38"/>
      <c r="B498" s="39"/>
      <c r="C498" s="226" t="s">
        <v>764</v>
      </c>
      <c r="D498" s="226" t="s">
        <v>131</v>
      </c>
      <c r="E498" s="227" t="s">
        <v>373</v>
      </c>
      <c r="F498" s="228" t="s">
        <v>374</v>
      </c>
      <c r="G498" s="229" t="s">
        <v>233</v>
      </c>
      <c r="H498" s="230">
        <v>427.428</v>
      </c>
      <c r="I498" s="231"/>
      <c r="J498" s="232">
        <f>ROUND(I498*H498,2)</f>
        <v>0</v>
      </c>
      <c r="K498" s="228" t="s">
        <v>135</v>
      </c>
      <c r="L498" s="44"/>
      <c r="M498" s="285" t="s">
        <v>1</v>
      </c>
      <c r="N498" s="286" t="s">
        <v>41</v>
      </c>
      <c r="O498" s="287"/>
      <c r="P498" s="288">
        <f>O498*H498</f>
        <v>0</v>
      </c>
      <c r="Q498" s="288">
        <v>0</v>
      </c>
      <c r="R498" s="288">
        <f>Q498*H498</f>
        <v>0</v>
      </c>
      <c r="S498" s="288">
        <v>0</v>
      </c>
      <c r="T498" s="289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237" t="s">
        <v>136</v>
      </c>
      <c r="AT498" s="237" t="s">
        <v>131</v>
      </c>
      <c r="AU498" s="237" t="s">
        <v>85</v>
      </c>
      <c r="AY498" s="17" t="s">
        <v>129</v>
      </c>
      <c r="BE498" s="238">
        <f>IF(N498="základní",J498,0)</f>
        <v>0</v>
      </c>
      <c r="BF498" s="238">
        <f>IF(N498="snížená",J498,0)</f>
        <v>0</v>
      </c>
      <c r="BG498" s="238">
        <f>IF(N498="zákl. přenesená",J498,0)</f>
        <v>0</v>
      </c>
      <c r="BH498" s="238">
        <f>IF(N498="sníž. přenesená",J498,0)</f>
        <v>0</v>
      </c>
      <c r="BI498" s="238">
        <f>IF(N498="nulová",J498,0)</f>
        <v>0</v>
      </c>
      <c r="BJ498" s="17" t="s">
        <v>83</v>
      </c>
      <c r="BK498" s="238">
        <f>ROUND(I498*H498,2)</f>
        <v>0</v>
      </c>
      <c r="BL498" s="17" t="s">
        <v>136</v>
      </c>
      <c r="BM498" s="237" t="s">
        <v>765</v>
      </c>
    </row>
    <row r="499" s="2" customFormat="1" ht="6.96" customHeight="1">
      <c r="A499" s="38"/>
      <c r="B499" s="66"/>
      <c r="C499" s="67"/>
      <c r="D499" s="67"/>
      <c r="E499" s="67"/>
      <c r="F499" s="67"/>
      <c r="G499" s="67"/>
      <c r="H499" s="67"/>
      <c r="I499" s="67"/>
      <c r="J499" s="67"/>
      <c r="K499" s="67"/>
      <c r="L499" s="44"/>
      <c r="M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</row>
  </sheetData>
  <sheetProtection sheet="1" autoFilter="0" formatColumns="0" formatRows="0" objects="1" scenarios="1" spinCount="100000" saltValue="J56bnaq+64OgCZIMSGaoU8YoeXA1jUWLXW1wz0/ZE/k5QlUlvypNxm3Lfv4wBEP3PGMFmRbhheOxlXKJGGaWfQ==" hashValue="2ZXkQRDUYMmL9fBeW8sBuSxzMY48BKRKMWgEM5/eqE8wY0ObOJQMQzY2ee8oHYTKDKMczH80V5IPqnhIosPbXg==" algorithmName="SHA-512" password="CC35"/>
  <autoFilter ref="C126:K49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97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Oprava komunikace v ulici Kuklenská, Hradec Králové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98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766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15. 11. 2024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28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30</v>
      </c>
      <c r="E20" s="38"/>
      <c r="F20" s="38"/>
      <c r="G20" s="38"/>
      <c r="H20" s="38"/>
      <c r="I20" s="150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0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33</v>
      </c>
      <c r="E23" s="38"/>
      <c r="F23" s="38"/>
      <c r="G23" s="38"/>
      <c r="H23" s="38"/>
      <c r="I23" s="150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0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ROUND((SUM(BE122:BE147)),  2)</f>
        <v>0</v>
      </c>
      <c r="G33" s="38"/>
      <c r="H33" s="38"/>
      <c r="I33" s="164">
        <v>0.20999999999999999</v>
      </c>
      <c r="J33" s="163">
        <f>ROUND(((SUM(BE122:BE147))*I33),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42</v>
      </c>
      <c r="F34" s="163">
        <f>ROUND((SUM(BF122:BF147)),  2)</f>
        <v>0</v>
      </c>
      <c r="G34" s="38"/>
      <c r="H34" s="38"/>
      <c r="I34" s="164">
        <v>0.12</v>
      </c>
      <c r="J34" s="163">
        <f>ROUND(((SUM(BF122:BF147))*I34),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ROUND((SUM(BG122:BG147)),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ROUND((SUM(BH122:BH147)),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ROUND((SUM(BI122:BI147)),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Oprava komunikace v ulici Kuklenská, Hradec Králové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B - Vedlejší a ostatní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Hradec Králové</v>
      </c>
      <c r="G89" s="40"/>
      <c r="H89" s="40"/>
      <c r="I89" s="32" t="s">
        <v>22</v>
      </c>
      <c r="J89" s="79" t="str">
        <f>IF(J12="","",J12)</f>
        <v>15. 11. 2024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>VIAPROJEKT s.r.o. HK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B.Burešová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103</v>
      </c>
      <c r="D94" s="185"/>
      <c r="E94" s="185"/>
      <c r="F94" s="185"/>
      <c r="G94" s="185"/>
      <c r="H94" s="185"/>
      <c r="I94" s="185"/>
      <c r="J94" s="186" t="s">
        <v>104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105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88"/>
      <c r="C97" s="189"/>
      <c r="D97" s="190" t="s">
        <v>767</v>
      </c>
      <c r="E97" s="191"/>
      <c r="F97" s="191"/>
      <c r="G97" s="191"/>
      <c r="H97" s="191"/>
      <c r="I97" s="191"/>
      <c r="J97" s="192">
        <f>J123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768</v>
      </c>
      <c r="E98" s="196"/>
      <c r="F98" s="196"/>
      <c r="G98" s="196"/>
      <c r="H98" s="196"/>
      <c r="I98" s="196"/>
      <c r="J98" s="197">
        <f>J124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769</v>
      </c>
      <c r="E99" s="196"/>
      <c r="F99" s="196"/>
      <c r="G99" s="196"/>
      <c r="H99" s="196"/>
      <c r="I99" s="196"/>
      <c r="J99" s="197">
        <f>J130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770</v>
      </c>
      <c r="E100" s="196"/>
      <c r="F100" s="196"/>
      <c r="G100" s="196"/>
      <c r="H100" s="196"/>
      <c r="I100" s="196"/>
      <c r="J100" s="197">
        <f>J139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771</v>
      </c>
      <c r="E101" s="196"/>
      <c r="F101" s="196"/>
      <c r="G101" s="196"/>
      <c r="H101" s="196"/>
      <c r="I101" s="196"/>
      <c r="J101" s="197">
        <f>J141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772</v>
      </c>
      <c r="E102" s="196"/>
      <c r="F102" s="196"/>
      <c r="G102" s="196"/>
      <c r="H102" s="196"/>
      <c r="I102" s="196"/>
      <c r="J102" s="197">
        <f>J146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114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3" t="str">
        <f>E7</f>
        <v>Oprava komunikace v ulici Kuklenská, Hradec Králové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98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B - Vedlejší a ostatní náklady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Hradec Králové</v>
      </c>
      <c r="G116" s="40"/>
      <c r="H116" s="40"/>
      <c r="I116" s="32" t="s">
        <v>22</v>
      </c>
      <c r="J116" s="79" t="str">
        <f>IF(J12="","",J12)</f>
        <v>15. 11. 2024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30</v>
      </c>
      <c r="J118" s="36" t="str">
        <f>E21</f>
        <v>VIAPROJEKT s.r.o. HK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33</v>
      </c>
      <c r="J119" s="36" t="str">
        <f>E24</f>
        <v>B.Burešová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115</v>
      </c>
      <c r="D121" s="202" t="s">
        <v>61</v>
      </c>
      <c r="E121" s="202" t="s">
        <v>57</v>
      </c>
      <c r="F121" s="202" t="s">
        <v>58</v>
      </c>
      <c r="G121" s="202" t="s">
        <v>116</v>
      </c>
      <c r="H121" s="202" t="s">
        <v>117</v>
      </c>
      <c r="I121" s="202" t="s">
        <v>118</v>
      </c>
      <c r="J121" s="202" t="s">
        <v>104</v>
      </c>
      <c r="K121" s="203" t="s">
        <v>119</v>
      </c>
      <c r="L121" s="204"/>
      <c r="M121" s="100" t="s">
        <v>1</v>
      </c>
      <c r="N121" s="101" t="s">
        <v>40</v>
      </c>
      <c r="O121" s="101" t="s">
        <v>120</v>
      </c>
      <c r="P121" s="101" t="s">
        <v>121</v>
      </c>
      <c r="Q121" s="101" t="s">
        <v>122</v>
      </c>
      <c r="R121" s="101" t="s">
        <v>123</v>
      </c>
      <c r="S121" s="101" t="s">
        <v>124</v>
      </c>
      <c r="T121" s="102" t="s">
        <v>125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126</v>
      </c>
      <c r="D122" s="40"/>
      <c r="E122" s="40"/>
      <c r="F122" s="40"/>
      <c r="G122" s="40"/>
      <c r="H122" s="40"/>
      <c r="I122" s="40"/>
      <c r="J122" s="205">
        <f>BK122</f>
        <v>0</v>
      </c>
      <c r="K122" s="40"/>
      <c r="L122" s="44"/>
      <c r="M122" s="103"/>
      <c r="N122" s="206"/>
      <c r="O122" s="104"/>
      <c r="P122" s="207">
        <f>P123</f>
        <v>0</v>
      </c>
      <c r="Q122" s="104"/>
      <c r="R122" s="207">
        <f>R123</f>
        <v>0</v>
      </c>
      <c r="S122" s="104"/>
      <c r="T122" s="208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106</v>
      </c>
      <c r="BK122" s="209">
        <f>BK123</f>
        <v>0</v>
      </c>
    </row>
    <row r="123" s="12" customFormat="1" ht="25.92" customHeight="1">
      <c r="A123" s="12"/>
      <c r="B123" s="210"/>
      <c r="C123" s="211"/>
      <c r="D123" s="212" t="s">
        <v>75</v>
      </c>
      <c r="E123" s="213" t="s">
        <v>773</v>
      </c>
      <c r="F123" s="213" t="s">
        <v>774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P124+P130+P139+P141+P146</f>
        <v>0</v>
      </c>
      <c r="Q123" s="218"/>
      <c r="R123" s="219">
        <f>R124+R130+R139+R141+R146</f>
        <v>0</v>
      </c>
      <c r="S123" s="218"/>
      <c r="T123" s="220">
        <f>T124+T130+T139+T141+T146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156</v>
      </c>
      <c r="AT123" s="222" t="s">
        <v>75</v>
      </c>
      <c r="AU123" s="222" t="s">
        <v>76</v>
      </c>
      <c r="AY123" s="221" t="s">
        <v>129</v>
      </c>
      <c r="BK123" s="223">
        <f>BK124+BK130+BK139+BK141+BK146</f>
        <v>0</v>
      </c>
    </row>
    <row r="124" s="12" customFormat="1" ht="22.8" customHeight="1">
      <c r="A124" s="12"/>
      <c r="B124" s="210"/>
      <c r="C124" s="211"/>
      <c r="D124" s="212" t="s">
        <v>75</v>
      </c>
      <c r="E124" s="224" t="s">
        <v>775</v>
      </c>
      <c r="F124" s="224" t="s">
        <v>776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SUM(P125:P129)</f>
        <v>0</v>
      </c>
      <c r="Q124" s="218"/>
      <c r="R124" s="219">
        <f>SUM(R125:R129)</f>
        <v>0</v>
      </c>
      <c r="S124" s="218"/>
      <c r="T124" s="220">
        <f>SUM(T125:T129)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156</v>
      </c>
      <c r="AT124" s="222" t="s">
        <v>75</v>
      </c>
      <c r="AU124" s="222" t="s">
        <v>83</v>
      </c>
      <c r="AY124" s="221" t="s">
        <v>129</v>
      </c>
      <c r="BK124" s="223">
        <f>SUM(BK125:BK129)</f>
        <v>0</v>
      </c>
    </row>
    <row r="125" s="2" customFormat="1" ht="16.5" customHeight="1">
      <c r="A125" s="38"/>
      <c r="B125" s="39"/>
      <c r="C125" s="226" t="s">
        <v>83</v>
      </c>
      <c r="D125" s="226" t="s">
        <v>131</v>
      </c>
      <c r="E125" s="227" t="s">
        <v>777</v>
      </c>
      <c r="F125" s="228" t="s">
        <v>778</v>
      </c>
      <c r="G125" s="229" t="s">
        <v>266</v>
      </c>
      <c r="H125" s="230">
        <v>1</v>
      </c>
      <c r="I125" s="231"/>
      <c r="J125" s="232">
        <f>ROUND(I125*H125,2)</f>
        <v>0</v>
      </c>
      <c r="K125" s="228" t="s">
        <v>135</v>
      </c>
      <c r="L125" s="44"/>
      <c r="M125" s="233" t="s">
        <v>1</v>
      </c>
      <c r="N125" s="234" t="s">
        <v>41</v>
      </c>
      <c r="O125" s="91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7" t="s">
        <v>779</v>
      </c>
      <c r="AT125" s="237" t="s">
        <v>131</v>
      </c>
      <c r="AU125" s="237" t="s">
        <v>85</v>
      </c>
      <c r="AY125" s="17" t="s">
        <v>129</v>
      </c>
      <c r="BE125" s="238">
        <f>IF(N125="základní",J125,0)</f>
        <v>0</v>
      </c>
      <c r="BF125" s="238">
        <f>IF(N125="snížená",J125,0)</f>
        <v>0</v>
      </c>
      <c r="BG125" s="238">
        <f>IF(N125="zákl. přenesená",J125,0)</f>
        <v>0</v>
      </c>
      <c r="BH125" s="238">
        <f>IF(N125="sníž. přenesená",J125,0)</f>
        <v>0</v>
      </c>
      <c r="BI125" s="238">
        <f>IF(N125="nulová",J125,0)</f>
        <v>0</v>
      </c>
      <c r="BJ125" s="17" t="s">
        <v>83</v>
      </c>
      <c r="BK125" s="238">
        <f>ROUND(I125*H125,2)</f>
        <v>0</v>
      </c>
      <c r="BL125" s="17" t="s">
        <v>779</v>
      </c>
      <c r="BM125" s="237" t="s">
        <v>780</v>
      </c>
    </row>
    <row r="126" s="13" customFormat="1">
      <c r="A126" s="13"/>
      <c r="B126" s="239"/>
      <c r="C126" s="240"/>
      <c r="D126" s="241" t="s">
        <v>138</v>
      </c>
      <c r="E126" s="242" t="s">
        <v>1</v>
      </c>
      <c r="F126" s="243" t="s">
        <v>781</v>
      </c>
      <c r="G126" s="240"/>
      <c r="H126" s="242" t="s">
        <v>1</v>
      </c>
      <c r="I126" s="244"/>
      <c r="J126" s="240"/>
      <c r="K126" s="240"/>
      <c r="L126" s="245"/>
      <c r="M126" s="246"/>
      <c r="N126" s="247"/>
      <c r="O126" s="247"/>
      <c r="P126" s="247"/>
      <c r="Q126" s="247"/>
      <c r="R126" s="247"/>
      <c r="S126" s="247"/>
      <c r="T126" s="24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9" t="s">
        <v>138</v>
      </c>
      <c r="AU126" s="249" t="s">
        <v>85</v>
      </c>
      <c r="AV126" s="13" t="s">
        <v>83</v>
      </c>
      <c r="AW126" s="13" t="s">
        <v>32</v>
      </c>
      <c r="AX126" s="13" t="s">
        <v>76</v>
      </c>
      <c r="AY126" s="249" t="s">
        <v>129</v>
      </c>
    </row>
    <row r="127" s="14" customFormat="1">
      <c r="A127" s="14"/>
      <c r="B127" s="250"/>
      <c r="C127" s="251"/>
      <c r="D127" s="241" t="s">
        <v>138</v>
      </c>
      <c r="E127" s="252" t="s">
        <v>1</v>
      </c>
      <c r="F127" s="253" t="s">
        <v>83</v>
      </c>
      <c r="G127" s="251"/>
      <c r="H127" s="254">
        <v>1</v>
      </c>
      <c r="I127" s="255"/>
      <c r="J127" s="251"/>
      <c r="K127" s="251"/>
      <c r="L127" s="256"/>
      <c r="M127" s="257"/>
      <c r="N127" s="258"/>
      <c r="O127" s="258"/>
      <c r="P127" s="258"/>
      <c r="Q127" s="258"/>
      <c r="R127" s="258"/>
      <c r="S127" s="258"/>
      <c r="T127" s="25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0" t="s">
        <v>138</v>
      </c>
      <c r="AU127" s="260" t="s">
        <v>85</v>
      </c>
      <c r="AV127" s="14" t="s">
        <v>85</v>
      </c>
      <c r="AW127" s="14" t="s">
        <v>32</v>
      </c>
      <c r="AX127" s="14" t="s">
        <v>76</v>
      </c>
      <c r="AY127" s="260" t="s">
        <v>129</v>
      </c>
    </row>
    <row r="128" s="15" customFormat="1">
      <c r="A128" s="15"/>
      <c r="B128" s="261"/>
      <c r="C128" s="262"/>
      <c r="D128" s="241" t="s">
        <v>138</v>
      </c>
      <c r="E128" s="263" t="s">
        <v>1</v>
      </c>
      <c r="F128" s="264" t="s">
        <v>141</v>
      </c>
      <c r="G128" s="262"/>
      <c r="H128" s="265">
        <v>1</v>
      </c>
      <c r="I128" s="266"/>
      <c r="J128" s="262"/>
      <c r="K128" s="262"/>
      <c r="L128" s="267"/>
      <c r="M128" s="268"/>
      <c r="N128" s="269"/>
      <c r="O128" s="269"/>
      <c r="P128" s="269"/>
      <c r="Q128" s="269"/>
      <c r="R128" s="269"/>
      <c r="S128" s="269"/>
      <c r="T128" s="270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71" t="s">
        <v>138</v>
      </c>
      <c r="AU128" s="271" t="s">
        <v>85</v>
      </c>
      <c r="AV128" s="15" t="s">
        <v>136</v>
      </c>
      <c r="AW128" s="15" t="s">
        <v>32</v>
      </c>
      <c r="AX128" s="15" t="s">
        <v>83</v>
      </c>
      <c r="AY128" s="271" t="s">
        <v>129</v>
      </c>
    </row>
    <row r="129" s="2" customFormat="1" ht="16.5" customHeight="1">
      <c r="A129" s="38"/>
      <c r="B129" s="39"/>
      <c r="C129" s="226" t="s">
        <v>85</v>
      </c>
      <c r="D129" s="226" t="s">
        <v>131</v>
      </c>
      <c r="E129" s="227" t="s">
        <v>782</v>
      </c>
      <c r="F129" s="228" t="s">
        <v>783</v>
      </c>
      <c r="G129" s="229" t="s">
        <v>266</v>
      </c>
      <c r="H129" s="230">
        <v>1</v>
      </c>
      <c r="I129" s="231"/>
      <c r="J129" s="232">
        <f>ROUND(I129*H129,2)</f>
        <v>0</v>
      </c>
      <c r="K129" s="228" t="s">
        <v>135</v>
      </c>
      <c r="L129" s="44"/>
      <c r="M129" s="233" t="s">
        <v>1</v>
      </c>
      <c r="N129" s="234" t="s">
        <v>41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779</v>
      </c>
      <c r="AT129" s="237" t="s">
        <v>131</v>
      </c>
      <c r="AU129" s="237" t="s">
        <v>85</v>
      </c>
      <c r="AY129" s="17" t="s">
        <v>129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83</v>
      </c>
      <c r="BK129" s="238">
        <f>ROUND(I129*H129,2)</f>
        <v>0</v>
      </c>
      <c r="BL129" s="17" t="s">
        <v>779</v>
      </c>
      <c r="BM129" s="237" t="s">
        <v>784</v>
      </c>
    </row>
    <row r="130" s="12" customFormat="1" ht="22.8" customHeight="1">
      <c r="A130" s="12"/>
      <c r="B130" s="210"/>
      <c r="C130" s="211"/>
      <c r="D130" s="212" t="s">
        <v>75</v>
      </c>
      <c r="E130" s="224" t="s">
        <v>785</v>
      </c>
      <c r="F130" s="224" t="s">
        <v>786</v>
      </c>
      <c r="G130" s="211"/>
      <c r="H130" s="211"/>
      <c r="I130" s="214"/>
      <c r="J130" s="225">
        <f>BK130</f>
        <v>0</v>
      </c>
      <c r="K130" s="211"/>
      <c r="L130" s="216"/>
      <c r="M130" s="217"/>
      <c r="N130" s="218"/>
      <c r="O130" s="218"/>
      <c r="P130" s="219">
        <f>SUM(P131:P138)</f>
        <v>0</v>
      </c>
      <c r="Q130" s="218"/>
      <c r="R130" s="219">
        <f>SUM(R131:R138)</f>
        <v>0</v>
      </c>
      <c r="S130" s="218"/>
      <c r="T130" s="220">
        <f>SUM(T131:T138)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1" t="s">
        <v>156</v>
      </c>
      <c r="AT130" s="222" t="s">
        <v>75</v>
      </c>
      <c r="AU130" s="222" t="s">
        <v>83</v>
      </c>
      <c r="AY130" s="221" t="s">
        <v>129</v>
      </c>
      <c r="BK130" s="223">
        <f>SUM(BK131:BK138)</f>
        <v>0</v>
      </c>
    </row>
    <row r="131" s="2" customFormat="1" ht="16.5" customHeight="1">
      <c r="A131" s="38"/>
      <c r="B131" s="39"/>
      <c r="C131" s="226" t="s">
        <v>147</v>
      </c>
      <c r="D131" s="226" t="s">
        <v>131</v>
      </c>
      <c r="E131" s="227" t="s">
        <v>787</v>
      </c>
      <c r="F131" s="228" t="s">
        <v>786</v>
      </c>
      <c r="G131" s="229" t="s">
        <v>266</v>
      </c>
      <c r="H131" s="230">
        <v>1</v>
      </c>
      <c r="I131" s="231"/>
      <c r="J131" s="232">
        <f>ROUND(I131*H131,2)</f>
        <v>0</v>
      </c>
      <c r="K131" s="228" t="s">
        <v>135</v>
      </c>
      <c r="L131" s="44"/>
      <c r="M131" s="233" t="s">
        <v>1</v>
      </c>
      <c r="N131" s="234" t="s">
        <v>41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779</v>
      </c>
      <c r="AT131" s="237" t="s">
        <v>131</v>
      </c>
      <c r="AU131" s="237" t="s">
        <v>85</v>
      </c>
      <c r="AY131" s="17" t="s">
        <v>129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83</v>
      </c>
      <c r="BK131" s="238">
        <f>ROUND(I131*H131,2)</f>
        <v>0</v>
      </c>
      <c r="BL131" s="17" t="s">
        <v>779</v>
      </c>
      <c r="BM131" s="237" t="s">
        <v>788</v>
      </c>
    </row>
    <row r="132" s="13" customFormat="1">
      <c r="A132" s="13"/>
      <c r="B132" s="239"/>
      <c r="C132" s="240"/>
      <c r="D132" s="241" t="s">
        <v>138</v>
      </c>
      <c r="E132" s="242" t="s">
        <v>1</v>
      </c>
      <c r="F132" s="243" t="s">
        <v>789</v>
      </c>
      <c r="G132" s="240"/>
      <c r="H132" s="242" t="s">
        <v>1</v>
      </c>
      <c r="I132" s="244"/>
      <c r="J132" s="240"/>
      <c r="K132" s="240"/>
      <c r="L132" s="245"/>
      <c r="M132" s="246"/>
      <c r="N132" s="247"/>
      <c r="O132" s="247"/>
      <c r="P132" s="247"/>
      <c r="Q132" s="247"/>
      <c r="R132" s="247"/>
      <c r="S132" s="247"/>
      <c r="T132" s="24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9" t="s">
        <v>138</v>
      </c>
      <c r="AU132" s="249" t="s">
        <v>85</v>
      </c>
      <c r="AV132" s="13" t="s">
        <v>83</v>
      </c>
      <c r="AW132" s="13" t="s">
        <v>32</v>
      </c>
      <c r="AX132" s="13" t="s">
        <v>76</v>
      </c>
      <c r="AY132" s="249" t="s">
        <v>129</v>
      </c>
    </row>
    <row r="133" s="14" customFormat="1">
      <c r="A133" s="14"/>
      <c r="B133" s="250"/>
      <c r="C133" s="251"/>
      <c r="D133" s="241" t="s">
        <v>138</v>
      </c>
      <c r="E133" s="252" t="s">
        <v>1</v>
      </c>
      <c r="F133" s="253" t="s">
        <v>83</v>
      </c>
      <c r="G133" s="251"/>
      <c r="H133" s="254">
        <v>1</v>
      </c>
      <c r="I133" s="255"/>
      <c r="J133" s="251"/>
      <c r="K133" s="251"/>
      <c r="L133" s="256"/>
      <c r="M133" s="257"/>
      <c r="N133" s="258"/>
      <c r="O133" s="258"/>
      <c r="P133" s="258"/>
      <c r="Q133" s="258"/>
      <c r="R133" s="258"/>
      <c r="S133" s="258"/>
      <c r="T133" s="25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0" t="s">
        <v>138</v>
      </c>
      <c r="AU133" s="260" t="s">
        <v>85</v>
      </c>
      <c r="AV133" s="14" t="s">
        <v>85</v>
      </c>
      <c r="AW133" s="14" t="s">
        <v>32</v>
      </c>
      <c r="AX133" s="14" t="s">
        <v>76</v>
      </c>
      <c r="AY133" s="260" t="s">
        <v>129</v>
      </c>
    </row>
    <row r="134" s="15" customFormat="1">
      <c r="A134" s="15"/>
      <c r="B134" s="261"/>
      <c r="C134" s="262"/>
      <c r="D134" s="241" t="s">
        <v>138</v>
      </c>
      <c r="E134" s="263" t="s">
        <v>1</v>
      </c>
      <c r="F134" s="264" t="s">
        <v>141</v>
      </c>
      <c r="G134" s="262"/>
      <c r="H134" s="265">
        <v>1</v>
      </c>
      <c r="I134" s="266"/>
      <c r="J134" s="262"/>
      <c r="K134" s="262"/>
      <c r="L134" s="267"/>
      <c r="M134" s="268"/>
      <c r="N134" s="269"/>
      <c r="O134" s="269"/>
      <c r="P134" s="269"/>
      <c r="Q134" s="269"/>
      <c r="R134" s="269"/>
      <c r="S134" s="269"/>
      <c r="T134" s="270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1" t="s">
        <v>138</v>
      </c>
      <c r="AU134" s="271" t="s">
        <v>85</v>
      </c>
      <c r="AV134" s="15" t="s">
        <v>136</v>
      </c>
      <c r="AW134" s="15" t="s">
        <v>32</v>
      </c>
      <c r="AX134" s="15" t="s">
        <v>83</v>
      </c>
      <c r="AY134" s="271" t="s">
        <v>129</v>
      </c>
    </row>
    <row r="135" s="2" customFormat="1" ht="16.5" customHeight="1">
      <c r="A135" s="38"/>
      <c r="B135" s="39"/>
      <c r="C135" s="226" t="s">
        <v>136</v>
      </c>
      <c r="D135" s="226" t="s">
        <v>131</v>
      </c>
      <c r="E135" s="227" t="s">
        <v>790</v>
      </c>
      <c r="F135" s="228" t="s">
        <v>791</v>
      </c>
      <c r="G135" s="229" t="s">
        <v>266</v>
      </c>
      <c r="H135" s="230">
        <v>1</v>
      </c>
      <c r="I135" s="231"/>
      <c r="J135" s="232">
        <f>ROUND(I135*H135,2)</f>
        <v>0</v>
      </c>
      <c r="K135" s="228" t="s">
        <v>135</v>
      </c>
      <c r="L135" s="44"/>
      <c r="M135" s="233" t="s">
        <v>1</v>
      </c>
      <c r="N135" s="234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779</v>
      </c>
      <c r="AT135" s="237" t="s">
        <v>131</v>
      </c>
      <c r="AU135" s="237" t="s">
        <v>85</v>
      </c>
      <c r="AY135" s="17" t="s">
        <v>129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779</v>
      </c>
      <c r="BM135" s="237" t="s">
        <v>792</v>
      </c>
    </row>
    <row r="136" s="13" customFormat="1">
      <c r="A136" s="13"/>
      <c r="B136" s="239"/>
      <c r="C136" s="240"/>
      <c r="D136" s="241" t="s">
        <v>138</v>
      </c>
      <c r="E136" s="242" t="s">
        <v>1</v>
      </c>
      <c r="F136" s="243" t="s">
        <v>793</v>
      </c>
      <c r="G136" s="240"/>
      <c r="H136" s="242" t="s">
        <v>1</v>
      </c>
      <c r="I136" s="244"/>
      <c r="J136" s="240"/>
      <c r="K136" s="240"/>
      <c r="L136" s="245"/>
      <c r="M136" s="246"/>
      <c r="N136" s="247"/>
      <c r="O136" s="247"/>
      <c r="P136" s="247"/>
      <c r="Q136" s="247"/>
      <c r="R136" s="247"/>
      <c r="S136" s="247"/>
      <c r="T136" s="24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9" t="s">
        <v>138</v>
      </c>
      <c r="AU136" s="249" t="s">
        <v>85</v>
      </c>
      <c r="AV136" s="13" t="s">
        <v>83</v>
      </c>
      <c r="AW136" s="13" t="s">
        <v>32</v>
      </c>
      <c r="AX136" s="13" t="s">
        <v>76</v>
      </c>
      <c r="AY136" s="249" t="s">
        <v>129</v>
      </c>
    </row>
    <row r="137" s="14" customFormat="1">
      <c r="A137" s="14"/>
      <c r="B137" s="250"/>
      <c r="C137" s="251"/>
      <c r="D137" s="241" t="s">
        <v>138</v>
      </c>
      <c r="E137" s="252" t="s">
        <v>1</v>
      </c>
      <c r="F137" s="253" t="s">
        <v>83</v>
      </c>
      <c r="G137" s="251"/>
      <c r="H137" s="254">
        <v>1</v>
      </c>
      <c r="I137" s="255"/>
      <c r="J137" s="251"/>
      <c r="K137" s="251"/>
      <c r="L137" s="256"/>
      <c r="M137" s="257"/>
      <c r="N137" s="258"/>
      <c r="O137" s="258"/>
      <c r="P137" s="258"/>
      <c r="Q137" s="258"/>
      <c r="R137" s="258"/>
      <c r="S137" s="258"/>
      <c r="T137" s="25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0" t="s">
        <v>138</v>
      </c>
      <c r="AU137" s="260" t="s">
        <v>85</v>
      </c>
      <c r="AV137" s="14" t="s">
        <v>85</v>
      </c>
      <c r="AW137" s="14" t="s">
        <v>32</v>
      </c>
      <c r="AX137" s="14" t="s">
        <v>76</v>
      </c>
      <c r="AY137" s="260" t="s">
        <v>129</v>
      </c>
    </row>
    <row r="138" s="15" customFormat="1">
      <c r="A138" s="15"/>
      <c r="B138" s="261"/>
      <c r="C138" s="262"/>
      <c r="D138" s="241" t="s">
        <v>138</v>
      </c>
      <c r="E138" s="263" t="s">
        <v>1</v>
      </c>
      <c r="F138" s="264" t="s">
        <v>141</v>
      </c>
      <c r="G138" s="262"/>
      <c r="H138" s="265">
        <v>1</v>
      </c>
      <c r="I138" s="266"/>
      <c r="J138" s="262"/>
      <c r="K138" s="262"/>
      <c r="L138" s="267"/>
      <c r="M138" s="268"/>
      <c r="N138" s="269"/>
      <c r="O138" s="269"/>
      <c r="P138" s="269"/>
      <c r="Q138" s="269"/>
      <c r="R138" s="269"/>
      <c r="S138" s="269"/>
      <c r="T138" s="270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1" t="s">
        <v>138</v>
      </c>
      <c r="AU138" s="271" t="s">
        <v>85</v>
      </c>
      <c r="AV138" s="15" t="s">
        <v>136</v>
      </c>
      <c r="AW138" s="15" t="s">
        <v>32</v>
      </c>
      <c r="AX138" s="15" t="s">
        <v>83</v>
      </c>
      <c r="AY138" s="271" t="s">
        <v>129</v>
      </c>
    </row>
    <row r="139" s="12" customFormat="1" ht="22.8" customHeight="1">
      <c r="A139" s="12"/>
      <c r="B139" s="210"/>
      <c r="C139" s="211"/>
      <c r="D139" s="212" t="s">
        <v>75</v>
      </c>
      <c r="E139" s="224" t="s">
        <v>794</v>
      </c>
      <c r="F139" s="224" t="s">
        <v>795</v>
      </c>
      <c r="G139" s="211"/>
      <c r="H139" s="211"/>
      <c r="I139" s="214"/>
      <c r="J139" s="225">
        <f>BK139</f>
        <v>0</v>
      </c>
      <c r="K139" s="211"/>
      <c r="L139" s="216"/>
      <c r="M139" s="217"/>
      <c r="N139" s="218"/>
      <c r="O139" s="218"/>
      <c r="P139" s="219">
        <f>P140</f>
        <v>0</v>
      </c>
      <c r="Q139" s="218"/>
      <c r="R139" s="219">
        <f>R140</f>
        <v>0</v>
      </c>
      <c r="S139" s="218"/>
      <c r="T139" s="220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1" t="s">
        <v>156</v>
      </c>
      <c r="AT139" s="222" t="s">
        <v>75</v>
      </c>
      <c r="AU139" s="222" t="s">
        <v>83</v>
      </c>
      <c r="AY139" s="221" t="s">
        <v>129</v>
      </c>
      <c r="BK139" s="223">
        <f>BK140</f>
        <v>0</v>
      </c>
    </row>
    <row r="140" s="2" customFormat="1" ht="16.5" customHeight="1">
      <c r="A140" s="38"/>
      <c r="B140" s="39"/>
      <c r="C140" s="226" t="s">
        <v>156</v>
      </c>
      <c r="D140" s="226" t="s">
        <v>131</v>
      </c>
      <c r="E140" s="227" t="s">
        <v>796</v>
      </c>
      <c r="F140" s="228" t="s">
        <v>797</v>
      </c>
      <c r="G140" s="229" t="s">
        <v>266</v>
      </c>
      <c r="H140" s="230">
        <v>4</v>
      </c>
      <c r="I140" s="231"/>
      <c r="J140" s="232">
        <f>ROUND(I140*H140,2)</f>
        <v>0</v>
      </c>
      <c r="K140" s="228" t="s">
        <v>135</v>
      </c>
      <c r="L140" s="44"/>
      <c r="M140" s="233" t="s">
        <v>1</v>
      </c>
      <c r="N140" s="234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779</v>
      </c>
      <c r="AT140" s="237" t="s">
        <v>131</v>
      </c>
      <c r="AU140" s="237" t="s">
        <v>85</v>
      </c>
      <c r="AY140" s="17" t="s">
        <v>129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779</v>
      </c>
      <c r="BM140" s="237" t="s">
        <v>798</v>
      </c>
    </row>
    <row r="141" s="12" customFormat="1" ht="22.8" customHeight="1">
      <c r="A141" s="12"/>
      <c r="B141" s="210"/>
      <c r="C141" s="211"/>
      <c r="D141" s="212" t="s">
        <v>75</v>
      </c>
      <c r="E141" s="224" t="s">
        <v>799</v>
      </c>
      <c r="F141" s="224" t="s">
        <v>800</v>
      </c>
      <c r="G141" s="211"/>
      <c r="H141" s="211"/>
      <c r="I141" s="214"/>
      <c r="J141" s="225">
        <f>BK141</f>
        <v>0</v>
      </c>
      <c r="K141" s="211"/>
      <c r="L141" s="216"/>
      <c r="M141" s="217"/>
      <c r="N141" s="218"/>
      <c r="O141" s="218"/>
      <c r="P141" s="219">
        <f>SUM(P142:P145)</f>
        <v>0</v>
      </c>
      <c r="Q141" s="218"/>
      <c r="R141" s="219">
        <f>SUM(R142:R145)</f>
        <v>0</v>
      </c>
      <c r="S141" s="218"/>
      <c r="T141" s="220">
        <f>SUM(T142:T145)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1" t="s">
        <v>156</v>
      </c>
      <c r="AT141" s="222" t="s">
        <v>75</v>
      </c>
      <c r="AU141" s="222" t="s">
        <v>83</v>
      </c>
      <c r="AY141" s="221" t="s">
        <v>129</v>
      </c>
      <c r="BK141" s="223">
        <f>SUM(BK142:BK145)</f>
        <v>0</v>
      </c>
    </row>
    <row r="142" s="2" customFormat="1" ht="16.5" customHeight="1">
      <c r="A142" s="38"/>
      <c r="B142" s="39"/>
      <c r="C142" s="226" t="s">
        <v>160</v>
      </c>
      <c r="D142" s="226" t="s">
        <v>131</v>
      </c>
      <c r="E142" s="227" t="s">
        <v>801</v>
      </c>
      <c r="F142" s="228" t="s">
        <v>802</v>
      </c>
      <c r="G142" s="229" t="s">
        <v>266</v>
      </c>
      <c r="H142" s="230">
        <v>1</v>
      </c>
      <c r="I142" s="231"/>
      <c r="J142" s="232">
        <f>ROUND(I142*H142,2)</f>
        <v>0</v>
      </c>
      <c r="K142" s="228" t="s">
        <v>135</v>
      </c>
      <c r="L142" s="44"/>
      <c r="M142" s="233" t="s">
        <v>1</v>
      </c>
      <c r="N142" s="234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779</v>
      </c>
      <c r="AT142" s="237" t="s">
        <v>131</v>
      </c>
      <c r="AU142" s="237" t="s">
        <v>85</v>
      </c>
      <c r="AY142" s="17" t="s">
        <v>129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779</v>
      </c>
      <c r="BM142" s="237" t="s">
        <v>803</v>
      </c>
    </row>
    <row r="143" s="13" customFormat="1">
      <c r="A143" s="13"/>
      <c r="B143" s="239"/>
      <c r="C143" s="240"/>
      <c r="D143" s="241" t="s">
        <v>138</v>
      </c>
      <c r="E143" s="242" t="s">
        <v>1</v>
      </c>
      <c r="F143" s="243" t="s">
        <v>804</v>
      </c>
      <c r="G143" s="240"/>
      <c r="H143" s="242" t="s">
        <v>1</v>
      </c>
      <c r="I143" s="244"/>
      <c r="J143" s="240"/>
      <c r="K143" s="240"/>
      <c r="L143" s="245"/>
      <c r="M143" s="246"/>
      <c r="N143" s="247"/>
      <c r="O143" s="247"/>
      <c r="P143" s="247"/>
      <c r="Q143" s="247"/>
      <c r="R143" s="247"/>
      <c r="S143" s="247"/>
      <c r="T143" s="24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9" t="s">
        <v>138</v>
      </c>
      <c r="AU143" s="249" t="s">
        <v>85</v>
      </c>
      <c r="AV143" s="13" t="s">
        <v>83</v>
      </c>
      <c r="AW143" s="13" t="s">
        <v>32</v>
      </c>
      <c r="AX143" s="13" t="s">
        <v>76</v>
      </c>
      <c r="AY143" s="249" t="s">
        <v>129</v>
      </c>
    </row>
    <row r="144" s="14" customFormat="1">
      <c r="A144" s="14"/>
      <c r="B144" s="250"/>
      <c r="C144" s="251"/>
      <c r="D144" s="241" t="s">
        <v>138</v>
      </c>
      <c r="E144" s="252" t="s">
        <v>1</v>
      </c>
      <c r="F144" s="253" t="s">
        <v>83</v>
      </c>
      <c r="G144" s="251"/>
      <c r="H144" s="254">
        <v>1</v>
      </c>
      <c r="I144" s="255"/>
      <c r="J144" s="251"/>
      <c r="K144" s="251"/>
      <c r="L144" s="256"/>
      <c r="M144" s="257"/>
      <c r="N144" s="258"/>
      <c r="O144" s="258"/>
      <c r="P144" s="258"/>
      <c r="Q144" s="258"/>
      <c r="R144" s="258"/>
      <c r="S144" s="258"/>
      <c r="T144" s="25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0" t="s">
        <v>138</v>
      </c>
      <c r="AU144" s="260" t="s">
        <v>85</v>
      </c>
      <c r="AV144" s="14" t="s">
        <v>85</v>
      </c>
      <c r="AW144" s="14" t="s">
        <v>32</v>
      </c>
      <c r="AX144" s="14" t="s">
        <v>76</v>
      </c>
      <c r="AY144" s="260" t="s">
        <v>129</v>
      </c>
    </row>
    <row r="145" s="15" customFormat="1">
      <c r="A145" s="15"/>
      <c r="B145" s="261"/>
      <c r="C145" s="262"/>
      <c r="D145" s="241" t="s">
        <v>138</v>
      </c>
      <c r="E145" s="263" t="s">
        <v>1</v>
      </c>
      <c r="F145" s="264" t="s">
        <v>141</v>
      </c>
      <c r="G145" s="262"/>
      <c r="H145" s="265">
        <v>1</v>
      </c>
      <c r="I145" s="266"/>
      <c r="J145" s="262"/>
      <c r="K145" s="262"/>
      <c r="L145" s="267"/>
      <c r="M145" s="268"/>
      <c r="N145" s="269"/>
      <c r="O145" s="269"/>
      <c r="P145" s="269"/>
      <c r="Q145" s="269"/>
      <c r="R145" s="269"/>
      <c r="S145" s="269"/>
      <c r="T145" s="270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1" t="s">
        <v>138</v>
      </c>
      <c r="AU145" s="271" t="s">
        <v>85</v>
      </c>
      <c r="AV145" s="15" t="s">
        <v>136</v>
      </c>
      <c r="AW145" s="15" t="s">
        <v>32</v>
      </c>
      <c r="AX145" s="15" t="s">
        <v>83</v>
      </c>
      <c r="AY145" s="271" t="s">
        <v>129</v>
      </c>
    </row>
    <row r="146" s="12" customFormat="1" ht="22.8" customHeight="1">
      <c r="A146" s="12"/>
      <c r="B146" s="210"/>
      <c r="C146" s="211"/>
      <c r="D146" s="212" t="s">
        <v>75</v>
      </c>
      <c r="E146" s="224" t="s">
        <v>805</v>
      </c>
      <c r="F146" s="224" t="s">
        <v>806</v>
      </c>
      <c r="G146" s="211"/>
      <c r="H146" s="211"/>
      <c r="I146" s="214"/>
      <c r="J146" s="225">
        <f>BK146</f>
        <v>0</v>
      </c>
      <c r="K146" s="211"/>
      <c r="L146" s="216"/>
      <c r="M146" s="217"/>
      <c r="N146" s="218"/>
      <c r="O146" s="218"/>
      <c r="P146" s="219">
        <f>P147</f>
        <v>0</v>
      </c>
      <c r="Q146" s="218"/>
      <c r="R146" s="219">
        <f>R147</f>
        <v>0</v>
      </c>
      <c r="S146" s="218"/>
      <c r="T146" s="220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1" t="s">
        <v>156</v>
      </c>
      <c r="AT146" s="222" t="s">
        <v>75</v>
      </c>
      <c r="AU146" s="222" t="s">
        <v>83</v>
      </c>
      <c r="AY146" s="221" t="s">
        <v>129</v>
      </c>
      <c r="BK146" s="223">
        <f>BK147</f>
        <v>0</v>
      </c>
    </row>
    <row r="147" s="2" customFormat="1" ht="16.5" customHeight="1">
      <c r="A147" s="38"/>
      <c r="B147" s="39"/>
      <c r="C147" s="226" t="s">
        <v>165</v>
      </c>
      <c r="D147" s="226" t="s">
        <v>131</v>
      </c>
      <c r="E147" s="227" t="s">
        <v>807</v>
      </c>
      <c r="F147" s="228" t="s">
        <v>808</v>
      </c>
      <c r="G147" s="229" t="s">
        <v>266</v>
      </c>
      <c r="H147" s="230">
        <v>1</v>
      </c>
      <c r="I147" s="231"/>
      <c r="J147" s="232">
        <f>ROUND(I147*H147,2)</f>
        <v>0</v>
      </c>
      <c r="K147" s="228" t="s">
        <v>135</v>
      </c>
      <c r="L147" s="44"/>
      <c r="M147" s="285" t="s">
        <v>1</v>
      </c>
      <c r="N147" s="286" t="s">
        <v>41</v>
      </c>
      <c r="O147" s="287"/>
      <c r="P147" s="288">
        <f>O147*H147</f>
        <v>0</v>
      </c>
      <c r="Q147" s="288">
        <v>0</v>
      </c>
      <c r="R147" s="288">
        <f>Q147*H147</f>
        <v>0</v>
      </c>
      <c r="S147" s="288">
        <v>0</v>
      </c>
      <c r="T147" s="289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779</v>
      </c>
      <c r="AT147" s="237" t="s">
        <v>131</v>
      </c>
      <c r="AU147" s="237" t="s">
        <v>85</v>
      </c>
      <c r="AY147" s="17" t="s">
        <v>129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779</v>
      </c>
      <c r="BM147" s="237" t="s">
        <v>809</v>
      </c>
    </row>
    <row r="148" s="2" customFormat="1" ht="6.96" customHeight="1">
      <c r="A148" s="38"/>
      <c r="B148" s="66"/>
      <c r="C148" s="67"/>
      <c r="D148" s="67"/>
      <c r="E148" s="67"/>
      <c r="F148" s="67"/>
      <c r="G148" s="67"/>
      <c r="H148" s="67"/>
      <c r="I148" s="67"/>
      <c r="J148" s="67"/>
      <c r="K148" s="67"/>
      <c r="L148" s="44"/>
      <c r="M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</row>
  </sheetData>
  <sheetProtection sheet="1" autoFilter="0" formatColumns="0" formatRows="0" objects="1" scenarios="1" spinCount="100000" saltValue="ts6lufCOrQM1iPZHvt4jNRSv+3wn5XQgqyWvWPDlRgZMcl8xlUIG/k9+83WYevUvH73/LZpwHRu6QA3VZvJkoA==" hashValue="NT63c4rGHwPwYk7gF2O3x3G9t/I2VxTupoYg/bwPLLbr/sYkD80t7SlFt5fkOT1EMghMLgJcGCLBdJ1cMfJrtQ==" algorithmName="SHA-512" password="CC35"/>
  <autoFilter ref="C121:K147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BOBINA2\Bobina</dc:creator>
  <cp:lastModifiedBy>BOBINA2\Bobina</cp:lastModifiedBy>
  <dcterms:created xsi:type="dcterms:W3CDTF">2024-11-15T08:35:46Z</dcterms:created>
  <dcterms:modified xsi:type="dcterms:W3CDTF">2024-11-15T08:35:51Z</dcterms:modified>
</cp:coreProperties>
</file>