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Uzivatel\Desktop\exel rozpočy\"/>
    </mc:Choice>
  </mc:AlternateContent>
  <bookViews>
    <workbookView xWindow="0" yWindow="0" windowWidth="0" windowHeight="0"/>
  </bookViews>
  <sheets>
    <sheet name="Rekapitulace stavby" sheetId="1" r:id="rId1"/>
    <sheet name="SO-01.1.1 - Bourací práce" sheetId="2" r:id="rId2"/>
    <sheet name="SO-01.1.2 - Pavilon E" sheetId="3" r:id="rId3"/>
    <sheet name="SO-01.2.1 - ZTI" sheetId="4" r:id="rId4"/>
    <sheet name="SO-01.2.2 - ÚT" sheetId="5" r:id="rId5"/>
    <sheet name="SO-01.2.3.1 - SEZNAM STRO..." sheetId="6" r:id="rId6"/>
    <sheet name="SO-01.2.3.2 - KRABICE" sheetId="7" r:id="rId7"/>
    <sheet name="SO-01.2.3.3 - TRUBKY" sheetId="8" r:id="rId8"/>
    <sheet name="SO-01.2.3.4 - SVÍTIDLA" sheetId="9" r:id="rId9"/>
    <sheet name="SO-01.2.3.5 - OSTATNÍ" sheetId="10" r:id="rId10"/>
    <sheet name="SO-01.2.5 - VZT" sheetId="11" r:id="rId11"/>
    <sheet name="VRN - Vedlejší rozpočtové..." sheetId="12" r:id="rId12"/>
    <sheet name="Seznam figur" sheetId="13" r:id="rId13"/>
    <sheet name="Pokyny pro vyplnění" sheetId="14" r:id="rId14"/>
  </sheets>
  <definedNames>
    <definedName name="_xlnm.Print_Area" localSheetId="0">'Rekapitulace stavby'!$D$4:$AO$36,'Rekapitulace stavby'!$C$42:$AQ$70</definedName>
    <definedName name="_xlnm.Print_Titles" localSheetId="0">'Rekapitulace stavby'!$52:$52</definedName>
    <definedName name="_xlnm._FilterDatabase" localSheetId="1" hidden="1">'SO-01.1.1 - Bourací práce'!$C$97:$K$335</definedName>
    <definedName name="_xlnm.Print_Area" localSheetId="1">'SO-01.1.1 - Bourací práce'!$C$4:$J$43,'SO-01.1.1 - Bourací práce'!$C$49:$J$75,'SO-01.1.1 - Bourací práce'!$C$81:$K$335</definedName>
    <definedName name="_xlnm.Print_Titles" localSheetId="1">'SO-01.1.1 - Bourací práce'!$97:$97</definedName>
    <definedName name="_xlnm._FilterDatabase" localSheetId="2" hidden="1">'SO-01.1.2 - Pavilon E'!$C$104:$K$722</definedName>
    <definedName name="_xlnm.Print_Area" localSheetId="2">'SO-01.1.2 - Pavilon E'!$C$4:$J$43,'SO-01.1.2 - Pavilon E'!$C$49:$J$82,'SO-01.1.2 - Pavilon E'!$C$88:$K$722</definedName>
    <definedName name="_xlnm.Print_Titles" localSheetId="2">'SO-01.1.2 - Pavilon E'!$104:$104</definedName>
    <definedName name="_xlnm._FilterDatabase" localSheetId="3" hidden="1">'SO-01.2.1 - ZTI'!$C$95:$K$166</definedName>
    <definedName name="_xlnm.Print_Area" localSheetId="3">'SO-01.2.1 - ZTI'!$C$4:$J$43,'SO-01.2.1 - ZTI'!$C$49:$J$73,'SO-01.2.1 - ZTI'!$C$79:$K$166</definedName>
    <definedName name="_xlnm.Print_Titles" localSheetId="3">'SO-01.2.1 - ZTI'!$95:$95</definedName>
    <definedName name="_xlnm._FilterDatabase" localSheetId="4" hidden="1">'SO-01.2.2 - ÚT'!$C$96:$K$126</definedName>
    <definedName name="_xlnm.Print_Area" localSheetId="4">'SO-01.2.2 - ÚT'!$C$4:$J$43,'SO-01.2.2 - ÚT'!$C$49:$J$74,'SO-01.2.2 - ÚT'!$C$80:$K$126</definedName>
    <definedName name="_xlnm.Print_Titles" localSheetId="4">'SO-01.2.2 - ÚT'!$96:$96</definedName>
    <definedName name="_xlnm._FilterDatabase" localSheetId="5" hidden="1">'SO-01.2.3.1 - SEZNAM STRO...'!$C$91:$K$95</definedName>
    <definedName name="_xlnm.Print_Area" localSheetId="5">'SO-01.2.3.1 - SEZNAM STRO...'!$C$4:$J$43,'SO-01.2.3.1 - SEZNAM STRO...'!$C$49:$J$69,'SO-01.2.3.1 - SEZNAM STRO...'!$C$75:$K$95</definedName>
    <definedName name="_xlnm.Print_Titles" localSheetId="5">'SO-01.2.3.1 - SEZNAM STRO...'!$91:$91</definedName>
    <definedName name="_xlnm._FilterDatabase" localSheetId="6" hidden="1">'SO-01.2.3.2 - KRABICE'!$C$91:$K$119</definedName>
    <definedName name="_xlnm.Print_Area" localSheetId="6">'SO-01.2.3.2 - KRABICE'!$C$4:$J$43,'SO-01.2.3.2 - KRABICE'!$C$49:$J$69,'SO-01.2.3.2 - KRABICE'!$C$75:$K$119</definedName>
    <definedName name="_xlnm.Print_Titles" localSheetId="6">'SO-01.2.3.2 - KRABICE'!$91:$91</definedName>
    <definedName name="_xlnm._FilterDatabase" localSheetId="7" hidden="1">'SO-01.2.3.3 - TRUBKY'!$C$91:$K$121</definedName>
    <definedName name="_xlnm.Print_Area" localSheetId="7">'SO-01.2.3.3 - TRUBKY'!$C$4:$J$43,'SO-01.2.3.3 - TRUBKY'!$C$49:$J$69,'SO-01.2.3.3 - TRUBKY'!$C$75:$K$121</definedName>
    <definedName name="_xlnm.Print_Titles" localSheetId="7">'SO-01.2.3.3 - TRUBKY'!$91:$91</definedName>
    <definedName name="_xlnm._FilterDatabase" localSheetId="8" hidden="1">'SO-01.2.3.4 - SVÍTIDLA'!$C$91:$K$109</definedName>
    <definedName name="_xlnm.Print_Area" localSheetId="8">'SO-01.2.3.4 - SVÍTIDLA'!$C$4:$J$43,'SO-01.2.3.4 - SVÍTIDLA'!$C$49:$J$69,'SO-01.2.3.4 - SVÍTIDLA'!$C$75:$K$109</definedName>
    <definedName name="_xlnm.Print_Titles" localSheetId="8">'SO-01.2.3.4 - SVÍTIDLA'!$91:$91</definedName>
    <definedName name="_xlnm._FilterDatabase" localSheetId="9" hidden="1">'SO-01.2.3.5 - OSTATNÍ'!$C$92:$K$98</definedName>
    <definedName name="_xlnm.Print_Area" localSheetId="9">'SO-01.2.3.5 - OSTATNÍ'!$C$4:$J$43,'SO-01.2.3.5 - OSTATNÍ'!$C$49:$J$70,'SO-01.2.3.5 - OSTATNÍ'!$C$76:$K$98</definedName>
    <definedName name="_xlnm.Print_Titles" localSheetId="9">'SO-01.2.3.5 - OSTATNÍ'!$92:$92</definedName>
    <definedName name="_xlnm._FilterDatabase" localSheetId="10" hidden="1">'SO-01.2.5 - VZT'!$C$95:$K$155</definedName>
    <definedName name="_xlnm.Print_Area" localSheetId="10">'SO-01.2.5 - VZT'!$C$4:$J$43,'SO-01.2.5 - VZT'!$C$49:$J$73,'SO-01.2.5 - VZT'!$C$79:$K$155</definedName>
    <definedName name="_xlnm.Print_Titles" localSheetId="10">'SO-01.2.5 - VZT'!$95:$95</definedName>
    <definedName name="_xlnm._FilterDatabase" localSheetId="11" hidden="1">'VRN - Vedlejší rozpočtové...'!$C$81:$K$102</definedName>
    <definedName name="_xlnm.Print_Area" localSheetId="11">'VRN - Vedlejší rozpočtové...'!$C$4:$J$39,'VRN - Vedlejší rozpočtové...'!$C$45:$J$63,'VRN - Vedlejší rozpočtové...'!$C$69:$K$102</definedName>
    <definedName name="_xlnm.Print_Titles" localSheetId="11">'VRN - Vedlejší rozpočtové...'!$81:$81</definedName>
    <definedName name="_xlnm.Print_Area" localSheetId="12">'Seznam figur'!$C$4:$G$269</definedName>
    <definedName name="_xlnm.Print_Titles" localSheetId="12">'Seznam figur'!$9:$9</definedName>
    <definedName name="_xlnm.Print_Area" localSheetId="1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3" l="1" r="D7"/>
  <c i="12" r="J37"/>
  <c r="J36"/>
  <c i="1" r="AY69"/>
  <c i="12" r="J35"/>
  <c i="1" r="AX69"/>
  <c i="12" r="BI102"/>
  <c r="BH102"/>
  <c r="BG102"/>
  <c r="BF102"/>
  <c r="T102"/>
  <c r="T101"/>
  <c r="R102"/>
  <c r="R101"/>
  <c r="P102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91"/>
  <c r="BH91"/>
  <c r="BG91"/>
  <c r="BF91"/>
  <c r="T91"/>
  <c r="R91"/>
  <c r="P91"/>
  <c r="BI89"/>
  <c r="BH89"/>
  <c r="BG89"/>
  <c r="BF89"/>
  <c r="T89"/>
  <c r="R89"/>
  <c r="P89"/>
  <c r="BI87"/>
  <c r="BH87"/>
  <c r="BG87"/>
  <c r="BF87"/>
  <c r="T87"/>
  <c r="R87"/>
  <c r="P87"/>
  <c r="BI85"/>
  <c r="BH85"/>
  <c r="BG85"/>
  <c r="BF85"/>
  <c r="T85"/>
  <c r="R85"/>
  <c r="P85"/>
  <c r="J79"/>
  <c r="J78"/>
  <c r="F78"/>
  <c r="F76"/>
  <c r="E74"/>
  <c r="J55"/>
  <c r="J54"/>
  <c r="F54"/>
  <c r="F52"/>
  <c r="E50"/>
  <c r="J18"/>
  <c r="E18"/>
  <c r="F79"/>
  <c r="J17"/>
  <c r="J12"/>
  <c r="J52"/>
  <c r="E7"/>
  <c r="E72"/>
  <c i="11" r="J41"/>
  <c r="J40"/>
  <c i="1" r="AY68"/>
  <c i="11" r="J39"/>
  <c i="1" r="AX68"/>
  <c i="11"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J93"/>
  <c r="J92"/>
  <c r="F92"/>
  <c r="F90"/>
  <c r="E88"/>
  <c r="J63"/>
  <c r="J62"/>
  <c r="F62"/>
  <c r="F60"/>
  <c r="E58"/>
  <c r="J22"/>
  <c r="E22"/>
  <c r="F93"/>
  <c r="J21"/>
  <c r="J16"/>
  <c r="J60"/>
  <c r="E7"/>
  <c r="E82"/>
  <c i="10" r="J41"/>
  <c r="J40"/>
  <c i="1" r="AY67"/>
  <c i="10" r="J39"/>
  <c i="1" r="AX67"/>
  <c i="10"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J90"/>
  <c r="J89"/>
  <c r="F89"/>
  <c r="F87"/>
  <c r="E85"/>
  <c r="J63"/>
  <c r="J62"/>
  <c r="F62"/>
  <c r="F60"/>
  <c r="E58"/>
  <c r="J22"/>
  <c r="E22"/>
  <c r="F63"/>
  <c r="J21"/>
  <c r="J16"/>
  <c r="J87"/>
  <c r="E7"/>
  <c r="E79"/>
  <c i="9" r="J41"/>
  <c r="J40"/>
  <c i="1" r="AY66"/>
  <c i="9" r="J39"/>
  <c i="1" r="AX66"/>
  <c i="9"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J89"/>
  <c r="J88"/>
  <c r="F88"/>
  <c r="F86"/>
  <c r="E84"/>
  <c r="J63"/>
  <c r="J62"/>
  <c r="F62"/>
  <c r="F60"/>
  <c r="E58"/>
  <c r="J22"/>
  <c r="E22"/>
  <c r="F89"/>
  <c r="J21"/>
  <c r="J16"/>
  <c r="J86"/>
  <c r="E7"/>
  <c r="E52"/>
  <c i="8" r="J41"/>
  <c r="J40"/>
  <c i="1" r="AY65"/>
  <c i="8" r="J39"/>
  <c i="1" r="AX65"/>
  <c i="8"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J89"/>
  <c r="J88"/>
  <c r="F88"/>
  <c r="F86"/>
  <c r="E84"/>
  <c r="J63"/>
  <c r="J62"/>
  <c r="F62"/>
  <c r="F60"/>
  <c r="E58"/>
  <c r="J22"/>
  <c r="E22"/>
  <c r="F89"/>
  <c r="J21"/>
  <c r="J16"/>
  <c r="J60"/>
  <c r="E7"/>
  <c r="E78"/>
  <c i="7" r="J41"/>
  <c r="J40"/>
  <c i="1" r="AY64"/>
  <c i="7" r="J39"/>
  <c i="1" r="AX64"/>
  <c i="7"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J89"/>
  <c r="J88"/>
  <c r="F88"/>
  <c r="F86"/>
  <c r="E84"/>
  <c r="J63"/>
  <c r="J62"/>
  <c r="F62"/>
  <c r="F60"/>
  <c r="E58"/>
  <c r="J22"/>
  <c r="E22"/>
  <c r="F89"/>
  <c r="J21"/>
  <c r="J16"/>
  <c r="J60"/>
  <c r="E7"/>
  <c r="E78"/>
  <c i="6" r="J41"/>
  <c r="J40"/>
  <c i="1" r="AY63"/>
  <c i="6" r="J39"/>
  <c i="1" r="AX63"/>
  <c i="6" r="BI95"/>
  <c r="BH95"/>
  <c r="BG95"/>
  <c r="BF95"/>
  <c r="T95"/>
  <c r="R95"/>
  <c r="P95"/>
  <c r="BI94"/>
  <c r="BH94"/>
  <c r="BG94"/>
  <c r="BF94"/>
  <c r="T94"/>
  <c r="R94"/>
  <c r="P94"/>
  <c r="J89"/>
  <c r="J88"/>
  <c r="F88"/>
  <c r="F86"/>
  <c r="E84"/>
  <c r="J63"/>
  <c r="J62"/>
  <c r="F62"/>
  <c r="F60"/>
  <c r="E58"/>
  <c r="J22"/>
  <c r="E22"/>
  <c r="F89"/>
  <c r="J21"/>
  <c r="J16"/>
  <c r="J86"/>
  <c r="E7"/>
  <c r="E78"/>
  <c i="5" r="J41"/>
  <c r="J40"/>
  <c i="1" r="AY61"/>
  <c i="5" r="J39"/>
  <c i="1" r="AX61"/>
  <c i="5"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19"/>
  <c r="BH119"/>
  <c r="BG119"/>
  <c r="BF119"/>
  <c r="T119"/>
  <c r="T118"/>
  <c r="R119"/>
  <c r="R118"/>
  <c r="P119"/>
  <c r="P118"/>
  <c r="BI117"/>
  <c r="BH117"/>
  <c r="BG117"/>
  <c r="BF117"/>
  <c r="T117"/>
  <c r="T116"/>
  <c r="R117"/>
  <c r="R116"/>
  <c r="P117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J94"/>
  <c r="J93"/>
  <c r="F93"/>
  <c r="F91"/>
  <c r="E89"/>
  <c r="J63"/>
  <c r="J62"/>
  <c r="F62"/>
  <c r="F60"/>
  <c r="E58"/>
  <c r="J22"/>
  <c r="E22"/>
  <c r="F94"/>
  <c r="J21"/>
  <c r="J16"/>
  <c r="J91"/>
  <c r="E7"/>
  <c r="E83"/>
  <c i="4" r="J41"/>
  <c r="J40"/>
  <c i="1" r="AY60"/>
  <c i="4" r="J39"/>
  <c i="1" r="AX60"/>
  <c i="4"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J93"/>
  <c r="J92"/>
  <c r="F92"/>
  <c r="F90"/>
  <c r="E88"/>
  <c r="J63"/>
  <c r="J62"/>
  <c r="F62"/>
  <c r="F60"/>
  <c r="E58"/>
  <c r="J22"/>
  <c r="E22"/>
  <c r="F93"/>
  <c r="J21"/>
  <c r="J16"/>
  <c r="J60"/>
  <c r="E7"/>
  <c r="E82"/>
  <c i="3" r="J41"/>
  <c r="J40"/>
  <c i="1" r="AY58"/>
  <c i="3" r="J39"/>
  <c i="1" r="AX58"/>
  <c i="3" r="BI719"/>
  <c r="BH719"/>
  <c r="BG719"/>
  <c r="BF719"/>
  <c r="T719"/>
  <c r="R719"/>
  <c r="P719"/>
  <c r="BI709"/>
  <c r="BH709"/>
  <c r="BG709"/>
  <c r="BF709"/>
  <c r="T709"/>
  <c r="R709"/>
  <c r="P709"/>
  <c r="BI707"/>
  <c r="BH707"/>
  <c r="BG707"/>
  <c r="BF707"/>
  <c r="T707"/>
  <c r="R707"/>
  <c r="P707"/>
  <c r="BI703"/>
  <c r="BH703"/>
  <c r="BG703"/>
  <c r="BF703"/>
  <c r="T703"/>
  <c r="R703"/>
  <c r="P703"/>
  <c r="BI682"/>
  <c r="BH682"/>
  <c r="BG682"/>
  <c r="BF682"/>
  <c r="T682"/>
  <c r="R682"/>
  <c r="P682"/>
  <c r="BI645"/>
  <c r="BH645"/>
  <c r="BG645"/>
  <c r="BF645"/>
  <c r="T645"/>
  <c r="R645"/>
  <c r="P645"/>
  <c r="BI640"/>
  <c r="BH640"/>
  <c r="BG640"/>
  <c r="BF640"/>
  <c r="T640"/>
  <c r="R640"/>
  <c r="P640"/>
  <c r="BI636"/>
  <c r="BH636"/>
  <c r="BG636"/>
  <c r="BF636"/>
  <c r="T636"/>
  <c r="R636"/>
  <c r="P636"/>
  <c r="BI632"/>
  <c r="BH632"/>
  <c r="BG632"/>
  <c r="BF632"/>
  <c r="T632"/>
  <c r="R632"/>
  <c r="P632"/>
  <c r="BI628"/>
  <c r="BH628"/>
  <c r="BG628"/>
  <c r="BF628"/>
  <c r="T628"/>
  <c r="R628"/>
  <c r="P628"/>
  <c r="BI624"/>
  <c r="BH624"/>
  <c r="BG624"/>
  <c r="BF624"/>
  <c r="T624"/>
  <c r="R624"/>
  <c r="P624"/>
  <c r="BI621"/>
  <c r="BH621"/>
  <c r="BG621"/>
  <c r="BF621"/>
  <c r="T621"/>
  <c r="R621"/>
  <c r="P621"/>
  <c r="BI619"/>
  <c r="BH619"/>
  <c r="BG619"/>
  <c r="BF619"/>
  <c r="T619"/>
  <c r="R619"/>
  <c r="P619"/>
  <c r="BI615"/>
  <c r="BH615"/>
  <c r="BG615"/>
  <c r="BF615"/>
  <c r="T615"/>
  <c r="R615"/>
  <c r="P615"/>
  <c r="BI609"/>
  <c r="BH609"/>
  <c r="BG609"/>
  <c r="BF609"/>
  <c r="T609"/>
  <c r="R609"/>
  <c r="P609"/>
  <c r="BI605"/>
  <c r="BH605"/>
  <c r="BG605"/>
  <c r="BF605"/>
  <c r="T605"/>
  <c r="R605"/>
  <c r="P605"/>
  <c r="BI592"/>
  <c r="BH592"/>
  <c r="BG592"/>
  <c r="BF592"/>
  <c r="T592"/>
  <c r="R592"/>
  <c r="P592"/>
  <c r="BI588"/>
  <c r="BH588"/>
  <c r="BG588"/>
  <c r="BF588"/>
  <c r="T588"/>
  <c r="R588"/>
  <c r="P588"/>
  <c r="BI568"/>
  <c r="BH568"/>
  <c r="BG568"/>
  <c r="BF568"/>
  <c r="T568"/>
  <c r="R568"/>
  <c r="P568"/>
  <c r="BI527"/>
  <c r="BH527"/>
  <c r="BG527"/>
  <c r="BF527"/>
  <c r="T527"/>
  <c r="R527"/>
  <c r="P527"/>
  <c r="BI524"/>
  <c r="BH524"/>
  <c r="BG524"/>
  <c r="BF524"/>
  <c r="T524"/>
  <c r="R524"/>
  <c r="P524"/>
  <c r="BI522"/>
  <c r="BH522"/>
  <c r="BG522"/>
  <c r="BF522"/>
  <c r="T522"/>
  <c r="R522"/>
  <c r="P522"/>
  <c r="BI514"/>
  <c r="BH514"/>
  <c r="BG514"/>
  <c r="BF514"/>
  <c r="T514"/>
  <c r="R514"/>
  <c r="P514"/>
  <c r="BI507"/>
  <c r="BH507"/>
  <c r="BG507"/>
  <c r="BF507"/>
  <c r="T507"/>
  <c r="R507"/>
  <c r="P507"/>
  <c r="BI504"/>
  <c r="BH504"/>
  <c r="BG504"/>
  <c r="BF504"/>
  <c r="T504"/>
  <c r="R504"/>
  <c r="P504"/>
  <c r="BI501"/>
  <c r="BH501"/>
  <c r="BG501"/>
  <c r="BF501"/>
  <c r="T501"/>
  <c r="R501"/>
  <c r="P501"/>
  <c r="BI496"/>
  <c r="BH496"/>
  <c r="BG496"/>
  <c r="BF496"/>
  <c r="T496"/>
  <c r="R496"/>
  <c r="P496"/>
  <c r="BI494"/>
  <c r="BH494"/>
  <c r="BG494"/>
  <c r="BF494"/>
  <c r="T494"/>
  <c r="R494"/>
  <c r="P494"/>
  <c r="BI490"/>
  <c r="BH490"/>
  <c r="BG490"/>
  <c r="BF490"/>
  <c r="T490"/>
  <c r="R490"/>
  <c r="P490"/>
  <c r="BI488"/>
  <c r="BH488"/>
  <c r="BG488"/>
  <c r="BF488"/>
  <c r="T488"/>
  <c r="R488"/>
  <c r="P488"/>
  <c r="BI483"/>
  <c r="BH483"/>
  <c r="BG483"/>
  <c r="BF483"/>
  <c r="T483"/>
  <c r="R483"/>
  <c r="P483"/>
  <c r="BI480"/>
  <c r="BH480"/>
  <c r="BG480"/>
  <c r="BF480"/>
  <c r="T480"/>
  <c r="R480"/>
  <c r="P480"/>
  <c r="BI465"/>
  <c r="BH465"/>
  <c r="BG465"/>
  <c r="BF465"/>
  <c r="T465"/>
  <c r="R465"/>
  <c r="P465"/>
  <c r="BI463"/>
  <c r="BH463"/>
  <c r="BG463"/>
  <c r="BF463"/>
  <c r="T463"/>
  <c r="R463"/>
  <c r="P463"/>
  <c r="BI458"/>
  <c r="BH458"/>
  <c r="BG458"/>
  <c r="BF458"/>
  <c r="T458"/>
  <c r="R458"/>
  <c r="P458"/>
  <c r="BI456"/>
  <c r="BH456"/>
  <c r="BG456"/>
  <c r="BF456"/>
  <c r="T456"/>
  <c r="R456"/>
  <c r="P456"/>
  <c r="BI450"/>
  <c r="BH450"/>
  <c r="BG450"/>
  <c r="BF450"/>
  <c r="T450"/>
  <c r="R450"/>
  <c r="P450"/>
  <c r="BI440"/>
  <c r="BH440"/>
  <c r="BG440"/>
  <c r="BF440"/>
  <c r="T440"/>
  <c r="R440"/>
  <c r="P440"/>
  <c r="BI433"/>
  <c r="BH433"/>
  <c r="BG433"/>
  <c r="BF433"/>
  <c r="T433"/>
  <c r="R433"/>
  <c r="P433"/>
  <c r="BI430"/>
  <c r="BH430"/>
  <c r="BG430"/>
  <c r="BF430"/>
  <c r="T430"/>
  <c r="R430"/>
  <c r="P430"/>
  <c r="BI428"/>
  <c r="BH428"/>
  <c r="BG428"/>
  <c r="BF428"/>
  <c r="T428"/>
  <c r="R428"/>
  <c r="P428"/>
  <c r="BI427"/>
  <c r="BH427"/>
  <c r="BG427"/>
  <c r="BF427"/>
  <c r="T427"/>
  <c r="R427"/>
  <c r="P427"/>
  <c r="BI426"/>
  <c r="BH426"/>
  <c r="BG426"/>
  <c r="BF426"/>
  <c r="T426"/>
  <c r="R426"/>
  <c r="P426"/>
  <c r="BI425"/>
  <c r="BH425"/>
  <c r="BG425"/>
  <c r="BF425"/>
  <c r="T425"/>
  <c r="R425"/>
  <c r="P425"/>
  <c r="BI424"/>
  <c r="BH424"/>
  <c r="BG424"/>
  <c r="BF424"/>
  <c r="T424"/>
  <c r="R424"/>
  <c r="P424"/>
  <c r="BI423"/>
  <c r="BH423"/>
  <c r="BG423"/>
  <c r="BF423"/>
  <c r="T423"/>
  <c r="R423"/>
  <c r="P423"/>
  <c r="BI422"/>
  <c r="BH422"/>
  <c r="BG422"/>
  <c r="BF422"/>
  <c r="T422"/>
  <c r="R422"/>
  <c r="P422"/>
  <c r="BI421"/>
  <c r="BH421"/>
  <c r="BG421"/>
  <c r="BF421"/>
  <c r="T421"/>
  <c r="R421"/>
  <c r="P421"/>
  <c r="BI420"/>
  <c r="BH420"/>
  <c r="BG420"/>
  <c r="BF420"/>
  <c r="T420"/>
  <c r="R420"/>
  <c r="P420"/>
  <c r="BI419"/>
  <c r="BH419"/>
  <c r="BG419"/>
  <c r="BF419"/>
  <c r="T419"/>
  <c r="R419"/>
  <c r="P419"/>
  <c r="BI418"/>
  <c r="BH418"/>
  <c r="BG418"/>
  <c r="BF418"/>
  <c r="T418"/>
  <c r="R418"/>
  <c r="P418"/>
  <c r="BI417"/>
  <c r="BH417"/>
  <c r="BG417"/>
  <c r="BF417"/>
  <c r="T417"/>
  <c r="R417"/>
  <c r="P417"/>
  <c r="BI416"/>
  <c r="BH416"/>
  <c r="BG416"/>
  <c r="BF416"/>
  <c r="T416"/>
  <c r="R416"/>
  <c r="P416"/>
  <c r="BI411"/>
  <c r="BH411"/>
  <c r="BG411"/>
  <c r="BF411"/>
  <c r="T411"/>
  <c r="R411"/>
  <c r="P411"/>
  <c r="BI405"/>
  <c r="BH405"/>
  <c r="BG405"/>
  <c r="BF405"/>
  <c r="T405"/>
  <c r="R405"/>
  <c r="P405"/>
  <c r="BI402"/>
  <c r="BH402"/>
  <c r="BG402"/>
  <c r="BF402"/>
  <c r="T402"/>
  <c r="R402"/>
  <c r="P402"/>
  <c r="BI400"/>
  <c r="BH400"/>
  <c r="BG400"/>
  <c r="BF400"/>
  <c r="T400"/>
  <c r="R400"/>
  <c r="P400"/>
  <c r="BI391"/>
  <c r="BH391"/>
  <c r="BG391"/>
  <c r="BF391"/>
  <c r="T391"/>
  <c r="R391"/>
  <c r="P391"/>
  <c r="BI385"/>
  <c r="BH385"/>
  <c r="BG385"/>
  <c r="BF385"/>
  <c r="T385"/>
  <c r="R385"/>
  <c r="P385"/>
  <c r="BI380"/>
  <c r="BH380"/>
  <c r="BG380"/>
  <c r="BF380"/>
  <c r="T380"/>
  <c r="R380"/>
  <c r="P380"/>
  <c r="BI375"/>
  <c r="BH375"/>
  <c r="BG375"/>
  <c r="BF375"/>
  <c r="T375"/>
  <c r="R375"/>
  <c r="P375"/>
  <c r="BI369"/>
  <c r="BH369"/>
  <c r="BG369"/>
  <c r="BF369"/>
  <c r="T369"/>
  <c r="R369"/>
  <c r="P369"/>
  <c r="BI358"/>
  <c r="BH358"/>
  <c r="BG358"/>
  <c r="BF358"/>
  <c r="T358"/>
  <c r="R358"/>
  <c r="P358"/>
  <c r="BI355"/>
  <c r="BH355"/>
  <c r="BG355"/>
  <c r="BF355"/>
  <c r="T355"/>
  <c r="R355"/>
  <c r="P355"/>
  <c r="BI353"/>
  <c r="BH353"/>
  <c r="BG353"/>
  <c r="BF353"/>
  <c r="T353"/>
  <c r="R353"/>
  <c r="P353"/>
  <c r="BI347"/>
  <c r="BH347"/>
  <c r="BG347"/>
  <c r="BF347"/>
  <c r="T347"/>
  <c r="R347"/>
  <c r="P347"/>
  <c r="BI342"/>
  <c r="BH342"/>
  <c r="BG342"/>
  <c r="BF342"/>
  <c r="T342"/>
  <c r="R342"/>
  <c r="P342"/>
  <c r="BI339"/>
  <c r="BH339"/>
  <c r="BG339"/>
  <c r="BF339"/>
  <c r="T339"/>
  <c r="R339"/>
  <c r="P339"/>
  <c r="BI337"/>
  <c r="BH337"/>
  <c r="BG337"/>
  <c r="BF337"/>
  <c r="T337"/>
  <c r="R337"/>
  <c r="P337"/>
  <c r="BI335"/>
  <c r="BH335"/>
  <c r="BG335"/>
  <c r="BF335"/>
  <c r="T335"/>
  <c r="R335"/>
  <c r="P335"/>
  <c r="BI327"/>
  <c r="BH327"/>
  <c r="BG327"/>
  <c r="BF327"/>
  <c r="T327"/>
  <c r="R327"/>
  <c r="P327"/>
  <c r="BI325"/>
  <c r="BH325"/>
  <c r="BG325"/>
  <c r="BF325"/>
  <c r="T325"/>
  <c r="R325"/>
  <c r="P325"/>
  <c r="BI318"/>
  <c r="BH318"/>
  <c r="BG318"/>
  <c r="BF318"/>
  <c r="T318"/>
  <c r="R318"/>
  <c r="P318"/>
  <c r="BI316"/>
  <c r="BH316"/>
  <c r="BG316"/>
  <c r="BF316"/>
  <c r="T316"/>
  <c r="R316"/>
  <c r="P316"/>
  <c r="BI308"/>
  <c r="BH308"/>
  <c r="BG308"/>
  <c r="BF308"/>
  <c r="T308"/>
  <c r="R308"/>
  <c r="P308"/>
  <c r="BI306"/>
  <c r="BH306"/>
  <c r="BG306"/>
  <c r="BF306"/>
  <c r="T306"/>
  <c r="R306"/>
  <c r="P306"/>
  <c r="BI278"/>
  <c r="BH278"/>
  <c r="BG278"/>
  <c r="BF278"/>
  <c r="T278"/>
  <c r="R278"/>
  <c r="P278"/>
  <c r="BI274"/>
  <c r="BH274"/>
  <c r="BG274"/>
  <c r="BF274"/>
  <c r="T274"/>
  <c r="T273"/>
  <c r="R274"/>
  <c r="R273"/>
  <c r="P274"/>
  <c r="P273"/>
  <c r="BI267"/>
  <c r="BH267"/>
  <c r="BG267"/>
  <c r="BF267"/>
  <c r="T267"/>
  <c r="R267"/>
  <c r="P267"/>
  <c r="BI260"/>
  <c r="BH260"/>
  <c r="BG260"/>
  <c r="BF260"/>
  <c r="T260"/>
  <c r="R260"/>
  <c r="P260"/>
  <c r="BI253"/>
  <c r="BH253"/>
  <c r="BG253"/>
  <c r="BF253"/>
  <c r="T253"/>
  <c r="R253"/>
  <c r="P253"/>
  <c r="BI248"/>
  <c r="BH248"/>
  <c r="BG248"/>
  <c r="BF248"/>
  <c r="T248"/>
  <c r="R248"/>
  <c r="P248"/>
  <c r="BI243"/>
  <c r="BH243"/>
  <c r="BG243"/>
  <c r="BF243"/>
  <c r="T243"/>
  <c r="R243"/>
  <c r="P243"/>
  <c r="BI236"/>
  <c r="BH236"/>
  <c r="BG236"/>
  <c r="BF236"/>
  <c r="T236"/>
  <c r="R236"/>
  <c r="P236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7"/>
  <c r="BH217"/>
  <c r="BG217"/>
  <c r="BF217"/>
  <c r="T217"/>
  <c r="R217"/>
  <c r="P217"/>
  <c r="BI211"/>
  <c r="BH211"/>
  <c r="BG211"/>
  <c r="BF211"/>
  <c r="T211"/>
  <c r="R211"/>
  <c r="P211"/>
  <c r="BI163"/>
  <c r="BH163"/>
  <c r="BG163"/>
  <c r="BF163"/>
  <c r="T163"/>
  <c r="R163"/>
  <c r="P163"/>
  <c r="BI157"/>
  <c r="BH157"/>
  <c r="BG157"/>
  <c r="BF157"/>
  <c r="T157"/>
  <c r="R157"/>
  <c r="P157"/>
  <c r="BI150"/>
  <c r="BH150"/>
  <c r="BG150"/>
  <c r="BF150"/>
  <c r="T150"/>
  <c r="R150"/>
  <c r="P150"/>
  <c r="BI135"/>
  <c r="BH135"/>
  <c r="BG135"/>
  <c r="BF135"/>
  <c r="T135"/>
  <c r="R135"/>
  <c r="P135"/>
  <c r="BI130"/>
  <c r="BH130"/>
  <c r="BG130"/>
  <c r="BF130"/>
  <c r="T130"/>
  <c r="R130"/>
  <c r="P130"/>
  <c r="BI123"/>
  <c r="BH123"/>
  <c r="BG123"/>
  <c r="BF123"/>
  <c r="T123"/>
  <c r="R123"/>
  <c r="P123"/>
  <c r="BI117"/>
  <c r="BH117"/>
  <c r="BG117"/>
  <c r="BF117"/>
  <c r="T117"/>
  <c r="R117"/>
  <c r="P117"/>
  <c r="BI112"/>
  <c r="BH112"/>
  <c r="BG112"/>
  <c r="BF112"/>
  <c r="T112"/>
  <c r="R112"/>
  <c r="P112"/>
  <c r="BI108"/>
  <c r="BH108"/>
  <c r="BG108"/>
  <c r="BF108"/>
  <c r="T108"/>
  <c r="R108"/>
  <c r="P108"/>
  <c r="J102"/>
  <c r="J101"/>
  <c r="F101"/>
  <c r="F99"/>
  <c r="E97"/>
  <c r="J63"/>
  <c r="J62"/>
  <c r="F62"/>
  <c r="F60"/>
  <c r="E58"/>
  <c r="J22"/>
  <c r="E22"/>
  <c r="F63"/>
  <c r="J21"/>
  <c r="J16"/>
  <c r="J99"/>
  <c r="E7"/>
  <c r="E91"/>
  <c i="2" r="J41"/>
  <c r="J40"/>
  <c i="1" r="AY57"/>
  <c i="2" r="J39"/>
  <c i="1" r="AX57"/>
  <c i="2" r="BI317"/>
  <c r="BH317"/>
  <c r="BG317"/>
  <c r="BF317"/>
  <c r="T317"/>
  <c r="R317"/>
  <c r="P317"/>
  <c r="BI311"/>
  <c r="BH311"/>
  <c r="BG311"/>
  <c r="BF311"/>
  <c r="T311"/>
  <c r="R311"/>
  <c r="P311"/>
  <c r="BI302"/>
  <c r="BH302"/>
  <c r="BG302"/>
  <c r="BF302"/>
  <c r="T302"/>
  <c r="T301"/>
  <c r="R302"/>
  <c r="R301"/>
  <c r="P302"/>
  <c r="P301"/>
  <c r="BI285"/>
  <c r="BH285"/>
  <c r="BG285"/>
  <c r="BF285"/>
  <c r="T285"/>
  <c r="T284"/>
  <c r="R285"/>
  <c r="R284"/>
  <c r="P285"/>
  <c r="P284"/>
  <c r="BI281"/>
  <c r="BH281"/>
  <c r="BG281"/>
  <c r="BF281"/>
  <c r="T281"/>
  <c r="R281"/>
  <c r="P281"/>
  <c r="BI279"/>
  <c r="BH279"/>
  <c r="BG279"/>
  <c r="BF279"/>
  <c r="T279"/>
  <c r="R279"/>
  <c r="P279"/>
  <c r="BI275"/>
  <c r="BH275"/>
  <c r="BG275"/>
  <c r="BF275"/>
  <c r="T275"/>
  <c r="R275"/>
  <c r="P275"/>
  <c r="BI273"/>
  <c r="BH273"/>
  <c r="BG273"/>
  <c r="BF273"/>
  <c r="T273"/>
  <c r="R273"/>
  <c r="P273"/>
  <c r="BI271"/>
  <c r="BH271"/>
  <c r="BG271"/>
  <c r="BF271"/>
  <c r="T271"/>
  <c r="R271"/>
  <c r="P271"/>
  <c r="BI252"/>
  <c r="BH252"/>
  <c r="BG252"/>
  <c r="BF252"/>
  <c r="T252"/>
  <c r="R252"/>
  <c r="P252"/>
  <c r="BI202"/>
  <c r="BH202"/>
  <c r="BG202"/>
  <c r="BF202"/>
  <c r="T202"/>
  <c r="R202"/>
  <c r="P202"/>
  <c r="BI185"/>
  <c r="BH185"/>
  <c r="BG185"/>
  <c r="BF185"/>
  <c r="T185"/>
  <c r="R185"/>
  <c r="P185"/>
  <c r="BI173"/>
  <c r="BH173"/>
  <c r="BG173"/>
  <c r="BF173"/>
  <c r="T173"/>
  <c r="R173"/>
  <c r="P173"/>
  <c r="BI167"/>
  <c r="BH167"/>
  <c r="BG167"/>
  <c r="BF167"/>
  <c r="T167"/>
  <c r="R167"/>
  <c r="P167"/>
  <c r="BI162"/>
  <c r="BH162"/>
  <c r="BG162"/>
  <c r="BF162"/>
  <c r="T162"/>
  <c r="R162"/>
  <c r="P162"/>
  <c r="BI157"/>
  <c r="BH157"/>
  <c r="BG157"/>
  <c r="BF157"/>
  <c r="T157"/>
  <c r="R157"/>
  <c r="P157"/>
  <c r="BI149"/>
  <c r="BH149"/>
  <c r="BG149"/>
  <c r="BF149"/>
  <c r="T149"/>
  <c r="R149"/>
  <c r="P149"/>
  <c r="BI141"/>
  <c r="BH141"/>
  <c r="BG141"/>
  <c r="BF141"/>
  <c r="T141"/>
  <c r="R141"/>
  <c r="P141"/>
  <c r="BI124"/>
  <c r="BH124"/>
  <c r="BG124"/>
  <c r="BF124"/>
  <c r="T124"/>
  <c r="R124"/>
  <c r="P124"/>
  <c r="BI117"/>
  <c r="BH117"/>
  <c r="BG117"/>
  <c r="BF117"/>
  <c r="T117"/>
  <c r="R117"/>
  <c r="P117"/>
  <c r="BI108"/>
  <c r="BH108"/>
  <c r="BG108"/>
  <c r="BF108"/>
  <c r="T108"/>
  <c r="R108"/>
  <c r="P108"/>
  <c r="BI101"/>
  <c r="BH101"/>
  <c r="BG101"/>
  <c r="BF101"/>
  <c r="T101"/>
  <c r="R101"/>
  <c r="P101"/>
  <c r="J95"/>
  <c r="J94"/>
  <c r="F94"/>
  <c r="F92"/>
  <c r="E90"/>
  <c r="J63"/>
  <c r="J62"/>
  <c r="F62"/>
  <c r="F60"/>
  <c r="E58"/>
  <c r="J22"/>
  <c r="E22"/>
  <c r="F95"/>
  <c r="J21"/>
  <c r="J16"/>
  <c r="J60"/>
  <c r="E7"/>
  <c r="E84"/>
  <c i="1" r="L50"/>
  <c r="AM50"/>
  <c r="AM49"/>
  <c r="L49"/>
  <c r="AM47"/>
  <c r="L47"/>
  <c r="L45"/>
  <c r="L44"/>
  <c i="2" r="J202"/>
  <c r="BK173"/>
  <c r="BK117"/>
  <c i="1" r="AS56"/>
  <c i="2" r="BK281"/>
  <c i="1" r="AS62"/>
  <c i="2" r="BK157"/>
  <c r="BK285"/>
  <c r="J273"/>
  <c r="BK252"/>
  <c i="3" r="J709"/>
  <c r="BK645"/>
  <c r="BK628"/>
  <c r="BK615"/>
  <c r="J568"/>
  <c r="BK507"/>
  <c r="BK496"/>
  <c r="J433"/>
  <c r="BK421"/>
  <c r="BK391"/>
  <c r="BK353"/>
  <c r="BK316"/>
  <c r="BK274"/>
  <c r="BK157"/>
  <c r="BK112"/>
  <c r="J645"/>
  <c r="J619"/>
  <c r="J588"/>
  <c r="J514"/>
  <c r="BK488"/>
  <c r="J450"/>
  <c r="BK426"/>
  <c r="BK419"/>
  <c r="J400"/>
  <c r="BK369"/>
  <c r="J353"/>
  <c r="J337"/>
  <c r="BK325"/>
  <c r="BK267"/>
  <c r="BK130"/>
  <c r="J420"/>
  <c r="J418"/>
  <c r="BK380"/>
  <c r="J342"/>
  <c r="J306"/>
  <c r="J223"/>
  <c i="4" r="BK162"/>
  <c r="BK156"/>
  <c r="J151"/>
  <c r="J140"/>
  <c r="J133"/>
  <c r="BK125"/>
  <c r="J110"/>
  <c r="BK100"/>
  <c r="J98"/>
  <c r="J164"/>
  <c r="BK159"/>
  <c r="J150"/>
  <c r="BK140"/>
  <c r="BK134"/>
  <c r="BK120"/>
  <c r="BK117"/>
  <c r="J107"/>
  <c r="BK102"/>
  <c r="J152"/>
  <c r="J135"/>
  <c r="J125"/>
  <c r="BK110"/>
  <c r="J99"/>
  <c i="5" r="J111"/>
  <c r="BK101"/>
  <c r="BK111"/>
  <c r="J108"/>
  <c r="J125"/>
  <c r="J117"/>
  <c r="J110"/>
  <c r="BK99"/>
  <c i="7" r="J113"/>
  <c r="J108"/>
  <c r="J97"/>
  <c r="J111"/>
  <c r="BK106"/>
  <c r="J96"/>
  <c r="J107"/>
  <c r="J98"/>
  <c r="J115"/>
  <c r="BK95"/>
  <c i="8" r="BK100"/>
  <c r="BK95"/>
  <c r="BK111"/>
  <c r="BK120"/>
  <c r="J111"/>
  <c r="J106"/>
  <c r="J104"/>
  <c i="9" r="BK104"/>
  <c r="J106"/>
  <c r="BK109"/>
  <c r="BK105"/>
  <c r="J94"/>
  <c i="10" r="J96"/>
  <c i="11" r="BK138"/>
  <c r="J120"/>
  <c r="J155"/>
  <c r="J139"/>
  <c r="BK121"/>
  <c r="J98"/>
  <c r="J123"/>
  <c r="BK146"/>
  <c r="J138"/>
  <c r="BK122"/>
  <c r="J112"/>
  <c i="12" r="BK91"/>
  <c r="BK93"/>
  <c i="2" r="BK302"/>
  <c r="J124"/>
  <c r="BK271"/>
  <c r="BK124"/>
  <c i="3" r="J682"/>
  <c r="J605"/>
  <c r="J522"/>
  <c r="J488"/>
  <c r="BK456"/>
  <c r="BK422"/>
  <c r="J339"/>
  <c r="BK306"/>
  <c r="BK150"/>
  <c r="J707"/>
  <c r="BK621"/>
  <c r="J527"/>
  <c r="J496"/>
  <c r="BK425"/>
  <c r="J416"/>
  <c r="J391"/>
  <c r="BK335"/>
  <c r="J260"/>
  <c r="J221"/>
  <c r="J424"/>
  <c r="J402"/>
  <c r="BK339"/>
  <c r="BK229"/>
  <c r="J157"/>
  <c i="4" r="J158"/>
  <c r="BK141"/>
  <c r="BK136"/>
  <c r="J127"/>
  <c r="J120"/>
  <c r="BK107"/>
  <c r="BK164"/>
  <c r="J146"/>
  <c r="J136"/>
  <c r="J119"/>
  <c r="BK109"/>
  <c r="J162"/>
  <c r="BK149"/>
  <c r="BK144"/>
  <c r="BK112"/>
  <c r="J101"/>
  <c i="5" r="BK124"/>
  <c r="J113"/>
  <c r="BK105"/>
  <c r="J119"/>
  <c r="J124"/>
  <c r="BK113"/>
  <c i="6" r="BK94"/>
  <c i="7" r="J112"/>
  <c r="BK102"/>
  <c r="J117"/>
  <c r="BK118"/>
  <c r="J99"/>
  <c r="BK114"/>
  <c r="J94"/>
  <c i="8" r="J105"/>
  <c r="BK118"/>
  <c r="J119"/>
  <c r="J109"/>
  <c r="J94"/>
  <c r="J108"/>
  <c i="9" r="J99"/>
  <c r="J104"/>
  <c r="BK106"/>
  <c r="BK96"/>
  <c i="11" r="BK154"/>
  <c r="J137"/>
  <c r="BK119"/>
  <c r="BK102"/>
  <c r="J127"/>
  <c r="J100"/>
  <c r="BK149"/>
  <c r="BK124"/>
  <c r="BK107"/>
  <c r="BK147"/>
  <c r="BK123"/>
  <c r="BK111"/>
  <c i="12" r="J87"/>
  <c r="BK89"/>
  <c r="J91"/>
  <c r="J89"/>
  <c i="3" r="J316"/>
  <c r="BK253"/>
  <c r="J229"/>
  <c r="BK211"/>
  <c r="J117"/>
  <c r="BK416"/>
  <c r="J369"/>
  <c r="BK327"/>
  <c r="J236"/>
  <c r="BK163"/>
  <c r="J108"/>
  <c i="4" r="J153"/>
  <c r="J145"/>
  <c r="J138"/>
  <c r="J131"/>
  <c r="BK123"/>
  <c r="J117"/>
  <c r="J165"/>
  <c r="BK163"/>
  <c r="J156"/>
  <c r="J149"/>
  <c r="J144"/>
  <c r="BK133"/>
  <c r="BK126"/>
  <c r="BK114"/>
  <c r="J105"/>
  <c r="J100"/>
  <c r="J157"/>
  <c r="BK148"/>
  <c r="J122"/>
  <c r="J114"/>
  <c r="J108"/>
  <c i="5" r="BK114"/>
  <c r="J106"/>
  <c r="BK121"/>
  <c r="J104"/>
  <c r="BK126"/>
  <c r="J121"/>
  <c r="BK108"/>
  <c r="BK104"/>
  <c i="6" r="J94"/>
  <c i="7" r="J110"/>
  <c r="BK100"/>
  <c r="J116"/>
  <c r="J103"/>
  <c r="BK98"/>
  <c r="BK103"/>
  <c r="J100"/>
  <c r="J119"/>
  <c r="BK105"/>
  <c i="8" r="J118"/>
  <c r="BK109"/>
  <c r="BK99"/>
  <c r="J100"/>
  <c r="J117"/>
  <c r="BK108"/>
  <c r="BK105"/>
  <c r="J95"/>
  <c i="9" r="BK95"/>
  <c r="J102"/>
  <c r="J107"/>
  <c r="J103"/>
  <c i="10" r="J98"/>
  <c r="BK98"/>
  <c i="11" r="BK127"/>
  <c r="J104"/>
  <c r="BK141"/>
  <c r="J126"/>
  <c r="J103"/>
  <c r="J150"/>
  <c r="J111"/>
  <c r="BK100"/>
  <c r="J141"/>
  <c r="BK118"/>
  <c i="12" r="BK99"/>
  <c r="J85"/>
  <c r="BK85"/>
  <c i="2" r="J185"/>
  <c r="J302"/>
  <c r="BK202"/>
  <c i="3" r="BK719"/>
  <c r="BK640"/>
  <c r="BK588"/>
  <c r="BK514"/>
  <c r="J480"/>
  <c r="BK428"/>
  <c r="J405"/>
  <c r="J325"/>
  <c r="J267"/>
  <c r="J123"/>
  <c r="BK682"/>
  <c r="J628"/>
  <c r="BK568"/>
  <c r="J483"/>
  <c r="BK463"/>
  <c r="BK430"/>
  <c r="BK424"/>
  <c r="BK418"/>
  <c r="J358"/>
  <c r="BK248"/>
  <c r="BK227"/>
  <c r="BK123"/>
  <c r="J423"/>
  <c r="BK400"/>
  <c r="J347"/>
  <c r="BK117"/>
  <c i="4" r="J161"/>
  <c r="J154"/>
  <c r="J139"/>
  <c r="BK132"/>
  <c r="J126"/>
  <c r="BK165"/>
  <c r="J163"/>
  <c r="BK158"/>
  <c r="J148"/>
  <c r="BK137"/>
  <c r="BK115"/>
  <c r="J160"/>
  <c r="J147"/>
  <c r="J142"/>
  <c r="BK124"/>
  <c r="J113"/>
  <c r="BK105"/>
  <c i="5" r="J126"/>
  <c r="BK117"/>
  <c r="BK110"/>
  <c r="J100"/>
  <c r="BK119"/>
  <c r="J107"/>
  <c r="BK100"/>
  <c i="7" r="BK99"/>
  <c r="BK115"/>
  <c r="BK109"/>
  <c r="BK101"/>
  <c r="J101"/>
  <c r="BK116"/>
  <c i="8" r="J101"/>
  <c r="J121"/>
  <c r="BK112"/>
  <c r="BK101"/>
  <c r="BK116"/>
  <c r="BK107"/>
  <c r="J98"/>
  <c i="9" r="BK98"/>
  <c r="BK107"/>
  <c r="J96"/>
  <c r="BK102"/>
  <c i="10" r="J97"/>
  <c i="11" r="BK128"/>
  <c r="J109"/>
  <c r="J145"/>
  <c r="BK133"/>
  <c r="J116"/>
  <c r="BK137"/>
  <c r="BK103"/>
  <c r="BK145"/>
  <c r="BK139"/>
  <c r="J119"/>
  <c r="BK98"/>
  <c i="12" r="BK95"/>
  <c i="2" r="BK317"/>
  <c r="J162"/>
  <c r="BK108"/>
  <c r="J311"/>
  <c r="BK279"/>
  <c r="J271"/>
  <c r="BK141"/>
  <c r="J252"/>
  <c r="J117"/>
  <c r="J317"/>
  <c r="J167"/>
  <c r="BK101"/>
  <c i="3" r="J609"/>
  <c r="BK524"/>
  <c r="BK504"/>
  <c r="BK490"/>
  <c r="BK450"/>
  <c r="J426"/>
  <c r="BK417"/>
  <c r="J385"/>
  <c r="BK347"/>
  <c r="J335"/>
  <c r="J248"/>
  <c r="BK217"/>
  <c r="J130"/>
  <c r="J703"/>
  <c r="BK624"/>
  <c r="BK605"/>
  <c r="J524"/>
  <c r="BK494"/>
  <c r="J458"/>
  <c r="J428"/>
  <c r="J421"/>
  <c r="BK411"/>
  <c r="J380"/>
  <c i="8" r="BK119"/>
  <c r="J107"/>
  <c r="J99"/>
  <c r="J114"/>
  <c r="J116"/>
  <c r="J103"/>
  <c i="9" r="BK108"/>
  <c r="J105"/>
  <c r="J95"/>
  <c r="BK101"/>
  <c i="11" r="J153"/>
  <c r="J147"/>
  <c r="J135"/>
  <c r="J113"/>
  <c r="BK148"/>
  <c r="BK129"/>
  <c r="BK112"/>
  <c r="J148"/>
  <c r="J133"/>
  <c r="BK104"/>
  <c r="BK144"/>
  <c r="J131"/>
  <c r="BK105"/>
  <c i="12" r="BK87"/>
  <c i="2" r="J275"/>
  <c r="J101"/>
  <c r="J173"/>
  <c i="3" r="BK707"/>
  <c r="BK632"/>
  <c r="J501"/>
  <c r="BK458"/>
  <c r="J427"/>
  <c r="BK337"/>
  <c r="J253"/>
  <c r="BK221"/>
  <c r="BK636"/>
  <c r="J592"/>
  <c r="BK522"/>
  <c r="J490"/>
  <c r="BK480"/>
  <c r="BK440"/>
  <c r="BK420"/>
  <c r="BK405"/>
  <c r="J355"/>
  <c r="J318"/>
  <c r="BK236"/>
  <c r="J163"/>
  <c r="J375"/>
  <c r="J308"/>
  <c r="BK225"/>
  <c r="J112"/>
  <c i="4" r="BK157"/>
  <c r="BK152"/>
  <c r="J124"/>
  <c r="J116"/>
  <c r="J103"/>
  <c r="BK153"/>
  <c r="J141"/>
  <c r="BK127"/>
  <c r="BK116"/>
  <c r="BK103"/>
  <c r="BK154"/>
  <c r="J129"/>
  <c r="BK118"/>
  <c r="J109"/>
  <c r="BK98"/>
  <c i="5" r="J115"/>
  <c r="BK107"/>
  <c r="J105"/>
  <c r="J99"/>
  <c r="BK109"/>
  <c i="6" r="J95"/>
  <c i="7" r="J109"/>
  <c r="BK96"/>
  <c r="BK107"/>
  <c r="BK110"/>
  <c r="BK94"/>
  <c r="BK113"/>
  <c i="8" r="BK113"/>
  <c r="BK96"/>
  <c r="BK110"/>
  <c r="BK121"/>
  <c r="J110"/>
  <c r="BK104"/>
  <c r="J120"/>
  <c i="9" r="BK103"/>
  <c r="J100"/>
  <c r="BK94"/>
  <c r="J98"/>
  <c i="10" r="BK97"/>
  <c i="11" r="J151"/>
  <c r="J146"/>
  <c r="J121"/>
  <c r="J142"/>
  <c r="BK125"/>
  <c r="J107"/>
  <c r="BK126"/>
  <c r="BK120"/>
  <c r="J105"/>
  <c r="BK135"/>
  <c r="J128"/>
  <c r="BK113"/>
  <c i="12" r="J95"/>
  <c r="BK102"/>
  <c r="J102"/>
  <c i="2" r="J281"/>
  <c r="BK149"/>
  <c r="J285"/>
  <c r="BK275"/>
  <c r="J157"/>
  <c r="J279"/>
  <c r="BK167"/>
  <c r="J108"/>
  <c r="BK185"/>
  <c r="J141"/>
  <c i="3" r="BK703"/>
  <c r="J636"/>
  <c r="J621"/>
  <c r="BK592"/>
  <c r="BK483"/>
  <c r="BK465"/>
  <c r="J463"/>
  <c r="J430"/>
  <c r="BK402"/>
  <c r="BK342"/>
  <c r="BK308"/>
  <c r="BK260"/>
  <c r="J225"/>
  <c r="BK709"/>
  <c r="J632"/>
  <c r="J615"/>
  <c r="J507"/>
  <c r="BK501"/>
  <c r="J465"/>
  <c r="BK433"/>
  <c r="BK423"/>
  <c r="J417"/>
  <c r="BK385"/>
  <c r="J274"/>
  <c r="BK243"/>
  <c r="BK223"/>
  <c r="J150"/>
  <c r="J425"/>
  <c r="BK358"/>
  <c r="BK318"/>
  <c r="J227"/>
  <c r="J135"/>
  <c i="4" r="BK166"/>
  <c r="J159"/>
  <c r="BK142"/>
  <c r="J134"/>
  <c r="J128"/>
  <c r="J121"/>
  <c r="J115"/>
  <c r="J104"/>
  <c r="BK161"/>
  <c r="BK147"/>
  <c r="BK138"/>
  <c r="BK135"/>
  <c r="BK128"/>
  <c r="J118"/>
  <c r="J112"/>
  <c r="BK150"/>
  <c r="BK145"/>
  <c r="BK143"/>
  <c r="BK131"/>
  <c r="BK119"/>
  <c r="BK104"/>
  <c i="5" r="J122"/>
  <c r="BK115"/>
  <c r="J109"/>
  <c r="J101"/>
  <c r="BK123"/>
  <c r="BK106"/>
  <c i="6" r="BK95"/>
  <c i="7" r="J114"/>
  <c r="J105"/>
  <c r="BK119"/>
  <c r="BK108"/>
  <c r="BK111"/>
  <c r="BK117"/>
  <c r="BK104"/>
  <c i="8" r="BK102"/>
  <c r="BK97"/>
  <c r="BK117"/>
  <c r="J102"/>
  <c r="J97"/>
  <c r="BK103"/>
  <c r="J113"/>
  <c r="BK94"/>
  <c i="9" r="J101"/>
  <c r="J97"/>
  <c r="BK97"/>
  <c i="11" r="BK155"/>
  <c r="J149"/>
  <c r="J118"/>
  <c r="J143"/>
  <c r="BK131"/>
  <c r="BK109"/>
  <c r="J140"/>
  <c r="J125"/>
  <c r="J102"/>
  <c r="BK142"/>
  <c r="J124"/>
  <c r="BK116"/>
  <c i="12" r="J99"/>
  <c r="BK97"/>
  <c i="2" r="BK311"/>
  <c r="BK162"/>
  <c r="BK273"/>
  <c r="J149"/>
  <c i="3" r="J624"/>
  <c r="BK619"/>
  <c r="BK527"/>
  <c r="J494"/>
  <c r="J440"/>
  <c r="J411"/>
  <c r="J243"/>
  <c r="J211"/>
  <c r="J719"/>
  <c r="J640"/>
  <c r="BK609"/>
  <c r="J504"/>
  <c r="J456"/>
  <c r="BK427"/>
  <c r="J422"/>
  <c r="BK375"/>
  <c r="J327"/>
  <c r="BK278"/>
  <c r="BK135"/>
  <c r="BK108"/>
  <c r="J419"/>
  <c r="BK355"/>
  <c r="J278"/>
  <c r="J217"/>
  <c i="4" r="J166"/>
  <c r="J143"/>
  <c r="J137"/>
  <c r="BK129"/>
  <c r="BK122"/>
  <c r="BK108"/>
  <c r="BK99"/>
  <c r="BK160"/>
  <c r="BK151"/>
  <c r="BK139"/>
  <c r="J123"/>
  <c r="BK113"/>
  <c r="BK101"/>
  <c r="BK146"/>
  <c r="J132"/>
  <c r="BK121"/>
  <c r="J102"/>
  <c i="5" r="BK125"/>
  <c r="J123"/>
  <c r="J114"/>
  <c r="J102"/>
  <c r="BK122"/>
  <c r="BK102"/>
  <c i="7" r="J118"/>
  <c r="J106"/>
  <c r="BK112"/>
  <c r="J102"/>
  <c r="J104"/>
  <c r="J95"/>
  <c r="BK97"/>
  <c i="8" r="J112"/>
  <c r="BK115"/>
  <c r="BK106"/>
  <c r="BK98"/>
  <c r="J115"/>
  <c r="J96"/>
  <c r="BK114"/>
  <c i="9" r="J109"/>
  <c r="BK99"/>
  <c r="J108"/>
  <c r="BK100"/>
  <c i="10" r="BK96"/>
  <c i="11" r="BK150"/>
  <c r="J114"/>
  <c r="BK151"/>
  <c r="BK140"/>
  <c r="J122"/>
  <c r="J154"/>
  <c r="J144"/>
  <c r="BK153"/>
  <c r="BK143"/>
  <c r="J129"/>
  <c r="BK114"/>
  <c i="12" r="J93"/>
  <c r="J97"/>
  <c i="2" l="1" r="T310"/>
  <c r="T283"/>
  <c r="R310"/>
  <c r="R283"/>
  <c r="P310"/>
  <c r="P283"/>
  <c r="P100"/>
  <c r="R100"/>
  <c r="BK270"/>
  <c r="J270"/>
  <c r="J70"/>
  <c r="P270"/>
  <c i="4" r="BK97"/>
  <c r="J97"/>
  <c r="J68"/>
  <c r="T97"/>
  <c r="P106"/>
  <c r="T111"/>
  <c r="R130"/>
  <c r="T155"/>
  <c i="5" r="R98"/>
  <c r="T98"/>
  <c r="T103"/>
  <c r="R112"/>
  <c r="BK120"/>
  <c r="J120"/>
  <c r="J73"/>
  <c r="T120"/>
  <c i="6" r="BK93"/>
  <c r="J93"/>
  <c r="J68"/>
  <c r="T93"/>
  <c r="T92"/>
  <c i="7" r="P93"/>
  <c r="P92"/>
  <c i="1" r="AU64"/>
  <c i="8" r="P93"/>
  <c r="P92"/>
  <c i="1" r="AU65"/>
  <c i="9" r="P93"/>
  <c r="P92"/>
  <c i="1" r="AU66"/>
  <c i="10" r="P95"/>
  <c r="P94"/>
  <c r="P93"/>
  <c i="1" r="AU67"/>
  <c i="11" r="BK97"/>
  <c r="J97"/>
  <c r="J68"/>
  <c r="BK106"/>
  <c r="J106"/>
  <c r="J69"/>
  <c r="BK115"/>
  <c r="J115"/>
  <c r="J70"/>
  <c r="BK130"/>
  <c r="J130"/>
  <c r="J71"/>
  <c r="BK152"/>
  <c r="J152"/>
  <c r="J72"/>
  <c i="4" r="R97"/>
  <c r="BK111"/>
  <c r="J111"/>
  <c r="J70"/>
  <c r="R111"/>
  <c r="P130"/>
  <c r="BK155"/>
  <c r="J155"/>
  <c r="J72"/>
  <c r="P155"/>
  <c i="5" r="BK98"/>
  <c r="J98"/>
  <c r="J68"/>
  <c r="P103"/>
  <c r="BK112"/>
  <c r="J112"/>
  <c r="J70"/>
  <c r="T112"/>
  <c r="R120"/>
  <c i="6" r="P93"/>
  <c r="P92"/>
  <c i="1" r="AU63"/>
  <c i="7" r="BK93"/>
  <c r="J93"/>
  <c r="J68"/>
  <c r="T93"/>
  <c r="T92"/>
  <c i="8" r="T93"/>
  <c r="T92"/>
  <c i="9" r="BK93"/>
  <c r="J93"/>
  <c r="J68"/>
  <c r="R93"/>
  <c r="R92"/>
  <c i="10" r="T95"/>
  <c r="T94"/>
  <c r="T93"/>
  <c i="11" r="R97"/>
  <c r="T106"/>
  <c r="R115"/>
  <c r="T130"/>
  <c r="P152"/>
  <c r="P97"/>
  <c r="P106"/>
  <c r="P115"/>
  <c r="P130"/>
  <c r="T152"/>
  <c i="12" r="P84"/>
  <c r="P83"/>
  <c r="P82"/>
  <c i="1" r="AU69"/>
  <c i="2" r="BK100"/>
  <c r="BK99"/>
  <c r="J99"/>
  <c r="J68"/>
  <c r="T100"/>
  <c r="T99"/>
  <c r="T98"/>
  <c r="R270"/>
  <c r="T270"/>
  <c i="3" r="BK107"/>
  <c r="J107"/>
  <c r="J69"/>
  <c r="P107"/>
  <c r="R107"/>
  <c r="T107"/>
  <c r="BK129"/>
  <c r="J129"/>
  <c r="J70"/>
  <c r="P129"/>
  <c r="R129"/>
  <c r="T129"/>
  <c r="BK252"/>
  <c r="J252"/>
  <c r="J71"/>
  <c r="P252"/>
  <c r="R252"/>
  <c r="T252"/>
  <c r="BK277"/>
  <c r="P277"/>
  <c r="R277"/>
  <c r="T277"/>
  <c r="BK341"/>
  <c r="J341"/>
  <c r="J75"/>
  <c r="P341"/>
  <c r="R341"/>
  <c r="T341"/>
  <c r="BK357"/>
  <c r="J357"/>
  <c r="J76"/>
  <c r="P357"/>
  <c r="R357"/>
  <c r="T357"/>
  <c r="BK404"/>
  <c r="J404"/>
  <c r="J77"/>
  <c r="P404"/>
  <c r="R404"/>
  <c r="T404"/>
  <c r="BK432"/>
  <c r="J432"/>
  <c r="J78"/>
  <c r="P432"/>
  <c r="R432"/>
  <c r="T432"/>
  <c r="BK526"/>
  <c r="J526"/>
  <c r="J79"/>
  <c r="P526"/>
  <c r="R526"/>
  <c r="T526"/>
  <c r="BK623"/>
  <c r="J623"/>
  <c r="J80"/>
  <c r="P623"/>
  <c r="R623"/>
  <c r="T623"/>
  <c r="BK644"/>
  <c r="J644"/>
  <c r="J81"/>
  <c r="P644"/>
  <c r="R644"/>
  <c r="T644"/>
  <c i="4" r="P97"/>
  <c r="BK106"/>
  <c r="J106"/>
  <c r="J69"/>
  <c r="R106"/>
  <c r="T106"/>
  <c r="P111"/>
  <c r="BK130"/>
  <c r="J130"/>
  <c r="J71"/>
  <c r="T130"/>
  <c r="R155"/>
  <c i="5" r="P98"/>
  <c r="BK103"/>
  <c r="J103"/>
  <c r="J69"/>
  <c r="R103"/>
  <c r="P112"/>
  <c r="P120"/>
  <c i="6" r="R93"/>
  <c r="R92"/>
  <c i="7" r="R93"/>
  <c r="R92"/>
  <c i="8" r="BK93"/>
  <c r="J93"/>
  <c r="J68"/>
  <c r="R93"/>
  <c r="R92"/>
  <c i="9" r="T93"/>
  <c r="T92"/>
  <c i="10" r="BK95"/>
  <c r="J95"/>
  <c r="J69"/>
  <c r="R95"/>
  <c r="R94"/>
  <c r="R93"/>
  <c i="11" r="T97"/>
  <c r="R106"/>
  <c r="T115"/>
  <c r="R130"/>
  <c r="R152"/>
  <c i="12" r="BK84"/>
  <c r="J84"/>
  <c r="J61"/>
  <c r="R84"/>
  <c r="R83"/>
  <c r="R82"/>
  <c r="T84"/>
  <c r="T83"/>
  <c r="T82"/>
  <c i="2" r="BK284"/>
  <c r="J284"/>
  <c r="J72"/>
  <c r="BK310"/>
  <c r="J310"/>
  <c r="J74"/>
  <c r="BK301"/>
  <c r="J301"/>
  <c r="J73"/>
  <c i="3" r="BK273"/>
  <c r="J273"/>
  <c r="J72"/>
  <c i="5" r="BK116"/>
  <c r="J116"/>
  <c r="J71"/>
  <c r="BK118"/>
  <c r="J118"/>
  <c r="J72"/>
  <c i="12" r="BK101"/>
  <c r="J101"/>
  <c r="J62"/>
  <c r="F55"/>
  <c r="J76"/>
  <c r="BE91"/>
  <c r="BE95"/>
  <c r="E48"/>
  <c r="BE85"/>
  <c r="BE87"/>
  <c r="BE89"/>
  <c r="BE97"/>
  <c i="11" r="BK96"/>
  <c r="J96"/>
  <c r="J67"/>
  <c i="12" r="BE93"/>
  <c r="BE99"/>
  <c r="BE102"/>
  <c i="11" r="J90"/>
  <c r="BE102"/>
  <c r="BE107"/>
  <c r="BE125"/>
  <c r="BE141"/>
  <c r="BE142"/>
  <c r="BE143"/>
  <c r="BE145"/>
  <c r="BE148"/>
  <c r="BE149"/>
  <c r="F63"/>
  <c r="BE103"/>
  <c r="BE112"/>
  <c r="BE113"/>
  <c r="BE116"/>
  <c r="BE118"/>
  <c r="BE120"/>
  <c r="BE121"/>
  <c r="BE126"/>
  <c r="BE128"/>
  <c r="BE133"/>
  <c r="BE138"/>
  <c r="BE146"/>
  <c r="BE147"/>
  <c r="BE151"/>
  <c r="E52"/>
  <c r="BE98"/>
  <c r="BE100"/>
  <c r="BE119"/>
  <c r="BE122"/>
  <c r="BE123"/>
  <c r="BE135"/>
  <c r="BE137"/>
  <c r="BE139"/>
  <c r="BE140"/>
  <c r="BE150"/>
  <c r="BE153"/>
  <c r="BE104"/>
  <c r="BE105"/>
  <c r="BE109"/>
  <c r="BE111"/>
  <c r="BE114"/>
  <c r="BE124"/>
  <c r="BE127"/>
  <c r="BE129"/>
  <c r="BE131"/>
  <c r="BE144"/>
  <c r="BE154"/>
  <c r="BE155"/>
  <c i="10" r="E52"/>
  <c r="J60"/>
  <c r="F90"/>
  <c r="BE96"/>
  <c r="BE97"/>
  <c r="BE98"/>
  <c i="9" r="J60"/>
  <c r="E78"/>
  <c r="BE96"/>
  <c r="BE100"/>
  <c r="BE101"/>
  <c r="BE103"/>
  <c r="BE105"/>
  <c r="BE106"/>
  <c r="BE94"/>
  <c r="BE95"/>
  <c r="BE98"/>
  <c r="BE99"/>
  <c r="BE104"/>
  <c r="BE107"/>
  <c r="BE108"/>
  <c i="8" r="BK92"/>
  <c r="J92"/>
  <c r="J67"/>
  <c i="9" r="F63"/>
  <c r="BE97"/>
  <c r="BE102"/>
  <c r="BE109"/>
  <c i="8" r="E52"/>
  <c r="BE97"/>
  <c r="BE103"/>
  <c r="BE104"/>
  <c r="BE106"/>
  <c r="BE112"/>
  <c r="BE114"/>
  <c r="BE116"/>
  <c r="F63"/>
  <c r="J86"/>
  <c r="BE96"/>
  <c r="BE108"/>
  <c r="BE109"/>
  <c r="BE121"/>
  <c r="BE94"/>
  <c r="BE95"/>
  <c r="BE100"/>
  <c r="BE102"/>
  <c r="BE107"/>
  <c r="BE98"/>
  <c r="BE99"/>
  <c r="BE101"/>
  <c r="BE105"/>
  <c r="BE110"/>
  <c r="BE111"/>
  <c r="BE113"/>
  <c r="BE115"/>
  <c r="BE117"/>
  <c r="BE118"/>
  <c r="BE119"/>
  <c r="BE120"/>
  <c i="6" r="BK92"/>
  <c r="J92"/>
  <c r="J67"/>
  <c i="7" r="E52"/>
  <c r="BE96"/>
  <c r="BE97"/>
  <c r="BE98"/>
  <c r="BE99"/>
  <c r="BE100"/>
  <c r="BE106"/>
  <c r="BE111"/>
  <c r="BE114"/>
  <c r="F63"/>
  <c r="J86"/>
  <c r="BE95"/>
  <c r="BE101"/>
  <c r="BE104"/>
  <c r="BE112"/>
  <c r="BE113"/>
  <c r="BE119"/>
  <c r="BE109"/>
  <c r="BE94"/>
  <c r="BE102"/>
  <c r="BE103"/>
  <c r="BE105"/>
  <c r="BE107"/>
  <c r="BE108"/>
  <c r="BE110"/>
  <c r="BE115"/>
  <c r="BE116"/>
  <c r="BE117"/>
  <c r="BE118"/>
  <c i="6" r="J60"/>
  <c r="BE94"/>
  <c r="E52"/>
  <c r="BE95"/>
  <c r="F63"/>
  <c i="5" r="J60"/>
  <c r="F63"/>
  <c r="BE99"/>
  <c r="BE102"/>
  <c r="BE105"/>
  <c r="BE109"/>
  <c r="BE121"/>
  <c r="BE122"/>
  <c r="BE124"/>
  <c r="E52"/>
  <c r="BE101"/>
  <c r="BE107"/>
  <c r="BE108"/>
  <c r="BE110"/>
  <c r="BE111"/>
  <c r="BE114"/>
  <c r="BE119"/>
  <c r="BE125"/>
  <c r="BE126"/>
  <c r="BE100"/>
  <c r="BE104"/>
  <c r="BE106"/>
  <c r="BE113"/>
  <c r="BE115"/>
  <c r="BE117"/>
  <c r="BE123"/>
  <c i="4" r="F63"/>
  <c r="BE98"/>
  <c r="BE101"/>
  <c r="BE103"/>
  <c r="BE113"/>
  <c r="BE117"/>
  <c r="BE118"/>
  <c r="BE123"/>
  <c r="BE128"/>
  <c r="BE142"/>
  <c r="BE143"/>
  <c r="BE144"/>
  <c r="BE145"/>
  <c r="BE147"/>
  <c r="BE148"/>
  <c r="BE149"/>
  <c r="BE159"/>
  <c i="3" r="BK106"/>
  <c r="J106"/>
  <c r="J68"/>
  <c r="J277"/>
  <c r="J74"/>
  <c i="4" r="J90"/>
  <c r="BE100"/>
  <c r="BE104"/>
  <c r="BE105"/>
  <c r="BE108"/>
  <c r="BE112"/>
  <c r="BE114"/>
  <c r="BE116"/>
  <c r="BE119"/>
  <c r="BE125"/>
  <c r="BE127"/>
  <c r="BE132"/>
  <c r="BE134"/>
  <c r="BE136"/>
  <c r="BE138"/>
  <c r="BE146"/>
  <c r="BE152"/>
  <c r="BE156"/>
  <c r="BE157"/>
  <c r="BE158"/>
  <c r="BE160"/>
  <c r="BE164"/>
  <c r="E52"/>
  <c r="BE99"/>
  <c r="BE102"/>
  <c r="BE107"/>
  <c r="BE109"/>
  <c r="BE110"/>
  <c r="BE115"/>
  <c r="BE120"/>
  <c r="BE121"/>
  <c r="BE122"/>
  <c r="BE124"/>
  <c r="BE126"/>
  <c r="BE129"/>
  <c r="BE131"/>
  <c r="BE133"/>
  <c r="BE135"/>
  <c r="BE137"/>
  <c r="BE139"/>
  <c r="BE140"/>
  <c r="BE141"/>
  <c r="BE150"/>
  <c r="BE151"/>
  <c r="BE153"/>
  <c r="BE154"/>
  <c r="BE161"/>
  <c r="BE162"/>
  <c r="BE163"/>
  <c r="BE165"/>
  <c r="BE166"/>
  <c i="3" r="F102"/>
  <c r="BE112"/>
  <c r="BE123"/>
  <c r="BE157"/>
  <c r="BE223"/>
  <c r="BE243"/>
  <c r="BE274"/>
  <c r="BE316"/>
  <c r="BE325"/>
  <c r="BE327"/>
  <c r="BE335"/>
  <c r="BE337"/>
  <c r="BE353"/>
  <c r="BE355"/>
  <c r="BE391"/>
  <c r="BE411"/>
  <c r="BE421"/>
  <c r="BE423"/>
  <c r="BE424"/>
  <c r="BE425"/>
  <c r="BE426"/>
  <c i="2" r="J100"/>
  <c r="J69"/>
  <c i="3" r="E52"/>
  <c r="J60"/>
  <c r="BE117"/>
  <c r="BE130"/>
  <c r="BE135"/>
  <c r="BE217"/>
  <c r="BE221"/>
  <c r="BE225"/>
  <c r="BE227"/>
  <c r="BE248"/>
  <c r="BE253"/>
  <c r="BE267"/>
  <c r="BE278"/>
  <c r="BE306"/>
  <c r="BE318"/>
  <c r="BE339"/>
  <c r="BE369"/>
  <c r="BE375"/>
  <c r="BE380"/>
  <c r="BE402"/>
  <c r="BE405"/>
  <c r="BE417"/>
  <c r="BE418"/>
  <c r="BE419"/>
  <c r="BE420"/>
  <c r="BE422"/>
  <c r="BE430"/>
  <c r="BE440"/>
  <c r="BE463"/>
  <c r="BE480"/>
  <c r="BE488"/>
  <c r="BE490"/>
  <c r="BE494"/>
  <c r="BE496"/>
  <c r="BE504"/>
  <c r="BE524"/>
  <c r="BE588"/>
  <c r="BE592"/>
  <c r="BE605"/>
  <c r="BE609"/>
  <c r="BE619"/>
  <c r="BE621"/>
  <c r="BE624"/>
  <c r="BE640"/>
  <c r="BE645"/>
  <c r="BE682"/>
  <c r="BE707"/>
  <c r="BE719"/>
  <c r="BE108"/>
  <c r="BE150"/>
  <c r="BE163"/>
  <c r="BE211"/>
  <c r="BE229"/>
  <c r="BE236"/>
  <c r="BE260"/>
  <c r="BE308"/>
  <c r="BE342"/>
  <c r="BE347"/>
  <c r="BE358"/>
  <c r="BE385"/>
  <c r="BE400"/>
  <c r="BE416"/>
  <c r="BE427"/>
  <c r="BE428"/>
  <c r="BE433"/>
  <c r="BE450"/>
  <c r="BE456"/>
  <c r="BE458"/>
  <c r="BE465"/>
  <c r="BE483"/>
  <c r="BE501"/>
  <c r="BE507"/>
  <c r="BE514"/>
  <c r="BE522"/>
  <c r="BE527"/>
  <c r="BE568"/>
  <c r="BE615"/>
  <c r="BE628"/>
  <c r="BE632"/>
  <c r="BE636"/>
  <c r="BE703"/>
  <c r="BE709"/>
  <c i="2" r="E52"/>
  <c r="F63"/>
  <c r="BE108"/>
  <c r="BE141"/>
  <c r="BE157"/>
  <c r="BE271"/>
  <c r="BE273"/>
  <c r="BE281"/>
  <c r="BE311"/>
  <c r="J92"/>
  <c r="BE173"/>
  <c r="BE279"/>
  <c r="BE285"/>
  <c r="BE302"/>
  <c r="BE101"/>
  <c r="BE117"/>
  <c r="BE149"/>
  <c r="BE162"/>
  <c r="BE167"/>
  <c r="BE202"/>
  <c r="BE275"/>
  <c r="BE124"/>
  <c r="BE185"/>
  <c r="BE252"/>
  <c r="BE317"/>
  <c i="8" r="F40"/>
  <c i="1" r="BC65"/>
  <c i="9" r="F41"/>
  <c i="1" r="BD66"/>
  <c i="9" r="F39"/>
  <c i="1" r="BB66"/>
  <c i="11" r="J38"/>
  <c i="1" r="AW68"/>
  <c r="AS59"/>
  <c i="2" r="F41"/>
  <c i="1" r="BD57"/>
  <c i="4" r="F38"/>
  <c i="1" r="BA60"/>
  <c i="8" r="F39"/>
  <c i="1" r="BB65"/>
  <c i="10" r="F39"/>
  <c i="1" r="BB67"/>
  <c i="12" r="F35"/>
  <c i="1" r="BB69"/>
  <c i="3" r="F40"/>
  <c i="1" r="BC58"/>
  <c i="10" r="F38"/>
  <c i="1" r="BA67"/>
  <c i="3" r="F41"/>
  <c i="1" r="BD58"/>
  <c i="6" r="F41"/>
  <c i="1" r="BD63"/>
  <c i="7" r="F38"/>
  <c i="1" r="BA64"/>
  <c i="9" r="F38"/>
  <c i="1" r="BA66"/>
  <c i="2" r="F40"/>
  <c i="1" r="BC57"/>
  <c i="5" r="F38"/>
  <c i="1" r="BA61"/>
  <c i="5" r="F40"/>
  <c i="1" r="BC61"/>
  <c i="8" r="F41"/>
  <c i="1" r="BD65"/>
  <c i="10" r="J38"/>
  <c i="1" r="AW67"/>
  <c i="12" r="F34"/>
  <c i="1" r="BA69"/>
  <c i="3" r="F39"/>
  <c i="1" r="BB58"/>
  <c i="2" r="J38"/>
  <c i="1" r="AW57"/>
  <c i="12" r="F37"/>
  <c i="1" r="BD69"/>
  <c i="12" r="F36"/>
  <c i="1" r="BC69"/>
  <c i="3" r="F38"/>
  <c i="1" r="BA58"/>
  <c i="4" r="F40"/>
  <c i="1" r="BC60"/>
  <c i="10" r="F40"/>
  <c i="1" r="BC67"/>
  <c i="2" r="F39"/>
  <c i="1" r="BB57"/>
  <c i="6" r="J38"/>
  <c i="1" r="AW63"/>
  <c i="7" r="F41"/>
  <c i="1" r="BD64"/>
  <c i="10" r="F41"/>
  <c i="1" r="BD67"/>
  <c i="11" r="F38"/>
  <c i="1" r="BA68"/>
  <c i="2" r="F38"/>
  <c i="1" r="BA57"/>
  <c i="4" r="F41"/>
  <c i="1" r="BD60"/>
  <c i="7" r="J38"/>
  <c i="1" r="AW64"/>
  <c i="9" r="J38"/>
  <c i="1" r="AW66"/>
  <c i="11" r="F40"/>
  <c i="1" r="BC68"/>
  <c i="3" r="J38"/>
  <c i="1" r="AW58"/>
  <c i="5" r="F39"/>
  <c i="1" r="BB61"/>
  <c i="8" r="J38"/>
  <c i="1" r="AW65"/>
  <c i="11" r="F41"/>
  <c i="1" r="BD68"/>
  <c i="4" r="F39"/>
  <c i="1" r="BB60"/>
  <c i="5" r="F41"/>
  <c i="1" r="BD61"/>
  <c i="7" r="F39"/>
  <c i="1" r="BB64"/>
  <c i="9" r="F40"/>
  <c i="1" r="BC66"/>
  <c i="12" r="J34"/>
  <c i="1" r="AW69"/>
  <c i="4" r="J38"/>
  <c i="1" r="AW60"/>
  <c i="5" r="J38"/>
  <c i="1" r="AW61"/>
  <c i="6" r="F39"/>
  <c i="1" r="BB63"/>
  <c i="6" r="F40"/>
  <c i="1" r="BC63"/>
  <c i="6" r="F38"/>
  <c i="1" r="BA63"/>
  <c i="7" r="F40"/>
  <c i="1" r="BC64"/>
  <c i="8" r="F38"/>
  <c i="1" r="BA65"/>
  <c i="11" r="F39"/>
  <c i="1" r="BB68"/>
  <c i="11" l="1" r="T96"/>
  <c i="4" r="P96"/>
  <c i="1" r="AU60"/>
  <c i="3" r="T276"/>
  <c i="11" r="P96"/>
  <c i="1" r="AU68"/>
  <c i="11" r="R96"/>
  <c i="4" r="R96"/>
  <c i="3" r="BK276"/>
  <c r="J276"/>
  <c r="J73"/>
  <c r="R106"/>
  <c i="5" r="T97"/>
  <c r="P97"/>
  <c i="1" r="AU61"/>
  <c i="3" r="R276"/>
  <c r="T106"/>
  <c r="T105"/>
  <c r="P106"/>
  <c i="5" r="R97"/>
  <c i="4" r="T96"/>
  <c i="2" r="R99"/>
  <c r="R98"/>
  <c i="3" r="P276"/>
  <c i="2" r="P99"/>
  <c r="P98"/>
  <c i="1" r="AU57"/>
  <c i="2" r="BK283"/>
  <c r="J283"/>
  <c r="J71"/>
  <c i="7" r="BK92"/>
  <c r="J92"/>
  <c i="9" r="BK92"/>
  <c r="J92"/>
  <c r="J67"/>
  <c i="10" r="BK94"/>
  <c r="J94"/>
  <c r="J68"/>
  <c i="5" r="BK97"/>
  <c r="J97"/>
  <c r="J67"/>
  <c i="12" r="BK83"/>
  <c r="J83"/>
  <c r="J60"/>
  <c i="4" r="BK96"/>
  <c r="J96"/>
  <c r="J67"/>
  <c i="3" r="BK105"/>
  <c r="J105"/>
  <c r="J67"/>
  <c i="7" r="J34"/>
  <c i="1" r="AG64"/>
  <c i="5" r="F37"/>
  <c i="1" r="AZ61"/>
  <c i="6" r="F37"/>
  <c i="1" r="AZ63"/>
  <c i="7" r="J37"/>
  <c i="1" r="AV64"/>
  <c r="AT64"/>
  <c r="AN64"/>
  <c i="9" r="J37"/>
  <c i="1" r="AV66"/>
  <c r="AT66"/>
  <c r="BD56"/>
  <c r="BA56"/>
  <c r="AW56"/>
  <c r="BD62"/>
  <c i="11" r="J34"/>
  <c i="1" r="AG68"/>
  <c i="12" r="J33"/>
  <c i="1" r="AV69"/>
  <c r="AT69"/>
  <c r="BA62"/>
  <c r="AW62"/>
  <c i="12" r="F33"/>
  <c i="1" r="AZ69"/>
  <c r="AU62"/>
  <c i="2" r="F37"/>
  <c i="1" r="AZ57"/>
  <c i="4" r="F37"/>
  <c i="1" r="AZ60"/>
  <c i="5" r="J37"/>
  <c i="1" r="AV61"/>
  <c r="AT61"/>
  <c i="6" r="J37"/>
  <c i="1" r="AV63"/>
  <c r="AT63"/>
  <c i="6" r="J34"/>
  <c i="1" r="AG63"/>
  <c i="7" r="F37"/>
  <c i="1" r="AZ64"/>
  <c i="8" r="F37"/>
  <c i="1" r="AZ65"/>
  <c i="10" r="F37"/>
  <c i="1" r="AZ67"/>
  <c i="11" r="F37"/>
  <c i="1" r="AZ68"/>
  <c i="2" r="J37"/>
  <c i="1" r="AV57"/>
  <c r="AT57"/>
  <c r="BB62"/>
  <c r="AX62"/>
  <c i="11" r="J37"/>
  <c i="1" r="AV68"/>
  <c r="AT68"/>
  <c r="BC56"/>
  <c i="3" r="J37"/>
  <c i="1" r="AV58"/>
  <c r="AT58"/>
  <c i="9" r="F37"/>
  <c i="1" r="AZ66"/>
  <c i="4" r="J37"/>
  <c i="1" r="AV60"/>
  <c r="AT60"/>
  <c i="8" r="J37"/>
  <c i="1" r="AV65"/>
  <c r="AT65"/>
  <c i="10" r="J37"/>
  <c i="1" r="AV67"/>
  <c r="AT67"/>
  <c r="AS55"/>
  <c r="AS54"/>
  <c r="BB56"/>
  <c i="3" r="F37"/>
  <c i="1" r="AZ58"/>
  <c i="8" r="J34"/>
  <c i="1" r="AG65"/>
  <c r="BC62"/>
  <c r="AY62"/>
  <c i="3" l="1" r="R105"/>
  <c r="P105"/>
  <c i="1" r="AU58"/>
  <c i="2" r="BK98"/>
  <c r="J98"/>
  <c r="J67"/>
  <c i="10" r="BK93"/>
  <c r="J93"/>
  <c r="J67"/>
  <c i="12" r="BK82"/>
  <c r="J82"/>
  <c i="7" r="J67"/>
  <c i="1" r="AN68"/>
  <c i="11" r="J43"/>
  <c i="1" r="AN65"/>
  <c i="8" r="J43"/>
  <c i="1" r="AN63"/>
  <c i="7" r="J43"/>
  <c i="6" r="J43"/>
  <c i="1" r="AU56"/>
  <c r="AY56"/>
  <c r="BA59"/>
  <c r="AW59"/>
  <c i="4" r="J34"/>
  <c i="1" r="AG60"/>
  <c i="9" r="J34"/>
  <c i="1" r="AG66"/>
  <c i="3" r="J34"/>
  <c i="1" r="AG58"/>
  <c r="AN58"/>
  <c r="BD59"/>
  <c r="AU59"/>
  <c i="5" r="J34"/>
  <c i="1" r="AG61"/>
  <c r="AZ56"/>
  <c r="BB59"/>
  <c r="AX59"/>
  <c r="BC59"/>
  <c r="AY59"/>
  <c i="12" r="J30"/>
  <c i="1" r="AG69"/>
  <c r="AX56"/>
  <c r="AZ62"/>
  <c r="AV62"/>
  <c r="AT62"/>
  <c i="9" l="1" r="J43"/>
  <c i="4" r="J43"/>
  <c i="5" r="J43"/>
  <c i="12" r="J39"/>
  <c r="J59"/>
  <c i="3" r="J43"/>
  <c i="1" r="AN60"/>
  <c r="AN66"/>
  <c r="AN69"/>
  <c r="AN61"/>
  <c r="AU55"/>
  <c r="AU54"/>
  <c r="AV56"/>
  <c r="AT56"/>
  <c r="BA55"/>
  <c r="BC55"/>
  <c r="AZ59"/>
  <c r="AV59"/>
  <c r="AT59"/>
  <c i="10" r="J34"/>
  <c i="1" r="AG67"/>
  <c r="AG62"/>
  <c r="BD55"/>
  <c i="2" r="J34"/>
  <c i="1" r="AG57"/>
  <c r="AN57"/>
  <c r="BB55"/>
  <c r="AX55"/>
  <c i="2" l="1" r="J43"/>
  <c i="10" r="J43"/>
  <c i="1" r="AN67"/>
  <c r="AN62"/>
  <c r="AG59"/>
  <c r="AG56"/>
  <c r="AG55"/>
  <c r="AG54"/>
  <c r="AK26"/>
  <c r="BA54"/>
  <c r="W30"/>
  <c r="BD54"/>
  <c r="W33"/>
  <c r="BC54"/>
  <c r="W32"/>
  <c r="AW55"/>
  <c r="AY55"/>
  <c r="AZ55"/>
  <c r="AV55"/>
  <c r="BB54"/>
  <c r="W31"/>
  <c l="1" r="AN59"/>
  <c r="AN56"/>
  <c r="AW54"/>
  <c r="AK30"/>
  <c r="AY54"/>
  <c r="AX54"/>
  <c r="AZ54"/>
  <c r="W29"/>
  <c r="AT55"/>
  <c r="AN55"/>
  <c l="1" r="AV54"/>
  <c r="AK29"/>
  <c r="AK35"/>
  <c l="1" r="AT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<sst xmlns="http://schemas.openxmlformats.org/spreadsheetml/2006/main">
  <si>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</si>
  <si>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</si>
  <si>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</si>
  <si>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</si>
  <si>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</si>
  <si>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{f8d2fd95-0944-4ebd-a58d-2a0a6b4c1783}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</si>
  <si>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</si>
  <si>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</si>
  <si>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</si>
  <si>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</si>
  <si>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</si>
  <si>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</si>
  <si>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</si>
  <si>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</si>
  <si>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2021342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</si>
  <si>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</si>
  <si>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</si>
  <si>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pavilonu E ZŠ Lysá nad Labem - II. etapa</t>
  </si>
  <si>
    <t>KSO:</t>
  </si>
  <si>
    <t>801 54 15</t>
  </si>
  <si>
    <t>CC-CZ:</t>
  </si>
  <si>
    <t/>
  </si>
  <si>
    <t>Místo:</t>
  </si>
  <si>
    <t>Lysá nad Labem</t>
  </si>
  <si>
    <t>Datum:</t>
  </si>
  <si>
    <t>11. 10. 2021</t>
  </si>
  <si>
    <t>Zadavatel:</t>
  </si>
  <si>
    <t>IČ:</t>
  </si>
  <si>
    <t>Ing.arch. Vojtěch Milan</t>
  </si>
  <si>
    <t>DIČ:</t>
  </si>
  <si>
    <t>Uchazeč:</t>
  </si>
  <si>
    <t>Vyplň údaj</t>
  </si>
  <si>
    <t>Projektant:</t>
  </si>
  <si>
    <t>True</t>
  </si>
  <si>
    <t>Zpracovatel:</t>
  </si>
  <si>
    <t>13193902</t>
  </si>
  <si>
    <t>Toman Martin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</si>
  <si>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</si>
  <si>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podminky.urs.cz._x000d_
Obsahuje-li tato PD odkaz na konkrétní značku a/nebo výrobce či odkaz na ně, je možné nahradit konkrétní materiál, značku a výrobce jiným, kvalitativně a technicky obdobným / lepším řešením.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</si>
  <si>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</si>
  <si>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</si>
  <si>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</si>
  <si>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</si>
  <si>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</si>
  <si>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</si>
  <si>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</si>
  <si>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</si>
  <si>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</si>
  <si>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</si>
  <si>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</si>
  <si>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</si>
  <si>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</si>
  <si>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</si>
  <si>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</si>
  <si>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</si>
  <si>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</si>
  <si>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</si>
  <si>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</si>
  <si>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</si>
  <si>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</si>
  <si>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</si>
  <si>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</si>
  <si>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</si>
  <si>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</si>
  <si>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</si>
  <si>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</si>
  <si>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</si>
  <si>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</si>
  <si>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</si>
  <si>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</si>
  <si>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</si>
  <si>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</si>
  <si>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</si>
  <si>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</si>
  <si>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</si>
  <si>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</si>
  <si>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</si>
  <si>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SO-01</t>
  </si>
  <si>
    <t>Stavební objekt</t>
  </si>
  <si>
    <t>STA</t>
  </si>
  <si>
    <t>1</t>
  </si>
  <si>
    <t>{a7c3c321-4548-4603-a13b-b666cb23d1f5}</t>
  </si>
  <si>
    <t>2</t>
  </si>
  <si>
    <t>SO-01.1</t>
  </si>
  <si>
    <t>Architektonicko stavební řešení</t>
  </si>
  <si>
    <t>Soupis</t>
  </si>
  <si>
    <t>{81cdd2ae-26ef-4a0a-9ac9-a45c438043eb}</t>
  </si>
  <si>
    <t>/</t>
  </si>
  <si>
    <t>SO-01.1.1</t>
  </si>
  <si>
    <t>Bourací práce</t>
  </si>
  <si>
    <t>3</t>
  </si>
  <si>
    <t>{f05a1d20-51e5-4331-abf6-88fc6e30b6d7}</t>
  </si>
  <si>
    <t>SO-01.1.2</t>
  </si>
  <si>
    <t>Pavilon E</t>
  </si>
  <si>
    <t>{d0d9f3bf-0a31-4b45-8978-5dca5c5ecd10}</t>
  </si>
  <si>
    <t>SO-01.2</t>
  </si>
  <si>
    <t>Technická zařízení budov</t>
  </si>
  <si>
    <t>{5bdde1a0-0576-4d43-9d5f-7d28a27e50eb}</t>
  </si>
  <si>
    <t>SO-01.2.1</t>
  </si>
  <si>
    <t>ZTI</t>
  </si>
  <si>
    <t>{29998e0a-5cf9-40a1-9d31-d22bf2fc75af}</t>
  </si>
  <si>
    <t>SO-01.2.2</t>
  </si>
  <si>
    <t>ÚT</t>
  </si>
  <si>
    <t>{fced5d14-63a2-4159-b3fe-5cde8c089c1d}</t>
  </si>
  <si>
    <t>SO-01.2.3</t>
  </si>
  <si>
    <t>Elektroinstalace</t>
  </si>
  <si>
    <t>{bc8dea86-214c-42ae-833c-68fcd727183e}</t>
  </si>
  <si>
    <t>SO-01.2.3.1</t>
  </si>
  <si>
    <t>SEZNAM STROJŮ A ZAŘÍZENÍ</t>
  </si>
  <si>
    <t>4</t>
  </si>
  <si>
    <t>{13b5910e-5692-4d74-93aa-717ffbe93e94}</t>
  </si>
  <si>
    <t>SO-01.2.3.2</t>
  </si>
  <si>
    <t>KRABICE</t>
  </si>
  <si>
    <t>{158598c3-02bd-465d-8fd5-697dcab31836}</t>
  </si>
  <si>
    <t>SO-01.2.3.3</t>
  </si>
  <si>
    <t>TRUBKY</t>
  </si>
  <si>
    <t>{ceb5b523-b6ce-48dc-8d62-dfa8e59e57c8}</t>
  </si>
  <si>
    <t>SO-01.2.3.4</t>
  </si>
  <si>
    <t>SVÍTIDLA</t>
  </si>
  <si>
    <t>{d0845578-7f2d-4578-907e-5ff7342ed10e}</t>
  </si>
  <si>
    <t>SO-01.2.3.5</t>
  </si>
  <si>
    <t>OSTATNÍ</t>
  </si>
  <si>
    <t>{c3e57127-2388-4c84-8be6-4988fdd09ba8}</t>
  </si>
  <si>
    <t>SO-01.2.5</t>
  </si>
  <si>
    <t>VZT</t>
  </si>
  <si>
    <t>{f8e8a53c-7714-47cf-8ae0-3ec4ad08e1a1}</t>
  </si>
  <si>
    <t>VRN</t>
  </si>
  <si>
    <t>Vedlejší rozpočtové náklady</t>
  </si>
  <si>
    <t>{3b45ba27-c3f7-4cbe-bb3c-a8b3b0c00b39}</t>
  </si>
  <si>
    <t>KRYCÍ LIST SOUPISU PRACÍ</t>
  </si>
  <si>
    <t>Objekt:</t>
  </si>
  <si>
    <t>SO-01 - Stavební objekt</t>
  </si>
  <si>
    <t>Soupis:</t>
  </si>
  <si>
    <t>SO-01.1 - Architektonicko stavební řešení</t>
  </si>
  <si>
    <t>Úroveň 3:</t>
  </si>
  <si>
    <t>SO-01.1.1 - Bourací práce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</si>
  <si>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Obsahuje-li tato PD odkaz na konkrétní značku a/nebo výrobce či odkaz na ně, je možné nahradit konkrétní materiál, značku a výrobce jiným, kvalitativně a technicky obdobným / lepším řešením.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</si>
  <si>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</si>
  <si>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</si>
  <si>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</si>
  <si>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</si>
  <si>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</si>
  <si>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</si>
  <si>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</si>
  <si>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</si>
  <si>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</si>
  <si>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766 - Konstrukce truhlářské</t>
  </si>
  <si>
    <t xml:space="preserve">    771 - Podlahy z dlaždic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</si>
  <si>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</si>
  <si>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</si>
  <si>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</si>
  <si>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</si>
  <si>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</si>
  <si>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</si>
  <si>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</si>
  <si>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</si>
  <si>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</si>
  <si>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</si>
  <si>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</si>
  <si>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</si>
  <si>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</si>
  <si>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</si>
  <si>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</si>
  <si>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</si>
  <si>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</si>
  <si>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</si>
  <si>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</si>
  <si>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962031132</t>
  </si>
  <si>
    <t>Bourání příček z cihel, tvárnic nebo příčkovek z cihel pálených, plných nebo dutých na maltu vápennou nebo vápenocementovou, tl. do 100 mm</t>
  </si>
  <si>
    <t>m2</t>
  </si>
  <si>
    <t>CS ÚRS 2021 02</t>
  </si>
  <si>
    <t>461642243</t>
  </si>
  <si>
    <t>Online PSC</t>
  </si>
  <si>
    <t>https://podminky.urs.cz/item/CS_URS_2021_02/962031132</t>
  </si>
  <si>
    <t>VV</t>
  </si>
  <si>
    <t>II. etapa</t>
  </si>
  <si>
    <t>1.PP</t>
  </si>
  <si>
    <t>(1,72+4,08)*3,4</t>
  </si>
  <si>
    <t>-0,6*1,97*1</t>
  </si>
  <si>
    <t>Součet</t>
  </si>
  <si>
    <t>962031133</t>
  </si>
  <si>
    <t>Bourání příček z cihel, tvárnic nebo příčkovek z cihel pálených, plných nebo dutých na maltu vápennou nebo vápenocementovou, tl. do 150 mm</t>
  </si>
  <si>
    <t>129659129</t>
  </si>
  <si>
    <t>https://podminky.urs.cz/item/CS_URS_2021_02/962031133</t>
  </si>
  <si>
    <t>1,7*0,5</t>
  </si>
  <si>
    <t>1,2*4*3,54</t>
  </si>
  <si>
    <t>4,124*3,4</t>
  </si>
  <si>
    <t>-0,8*1,97</t>
  </si>
  <si>
    <t>962032231</t>
  </si>
  <si>
    <t>Bourání zdiva nadzákladového z cihel nebo tvárnic z cihel pálených nebo vápenopískových, na maltu vápennou nebo vápenocementovou, objemu přes 1 m3</t>
  </si>
  <si>
    <t>m3</t>
  </si>
  <si>
    <t>-2062252922</t>
  </si>
  <si>
    <t>https://podminky.urs.cz/item/CS_URS_2021_02/962032231</t>
  </si>
  <si>
    <t>(2,46+5,2+1,7)*0,3*2,3</t>
  </si>
  <si>
    <t>1,28*0,2*1,3*3</t>
  </si>
  <si>
    <t>5</t>
  </si>
  <si>
    <t>965042141</t>
  </si>
  <si>
    <t>Bourání mazanin betonových nebo z litého asfaltu tl. do 100 mm, plochy přes 4 m2</t>
  </si>
  <si>
    <t>925830845</t>
  </si>
  <si>
    <t>https://podminky.urs.cz/item/CS_URS_2021_02/965042141</t>
  </si>
  <si>
    <t>II.etapa</t>
  </si>
  <si>
    <t>"M 0.1" 152,28*0,1</t>
  </si>
  <si>
    <t>"M 0.6" 14,78*0,1</t>
  </si>
  <si>
    <t>"M 0.7" 51,68*0,1</t>
  </si>
  <si>
    <t>"M 0.8" 22,86*0,1</t>
  </si>
  <si>
    <t>"M 0.17" 23,5*0,1</t>
  </si>
  <si>
    <t>"M 0.18" 17,9*0,1</t>
  </si>
  <si>
    <t>"M 0.19" 20,25*0,1</t>
  </si>
  <si>
    <t>"M 0.20" 13,9*0,1</t>
  </si>
  <si>
    <t>"M 0.21" 20,75*0,1</t>
  </si>
  <si>
    <t>"M 0.22" 14,26*0,1</t>
  </si>
  <si>
    <t>"M 0.23" 20,55*0,1</t>
  </si>
  <si>
    <t>"M 0.24" 17,05*0,1</t>
  </si>
  <si>
    <t>"M 0.25" 8,1*0,1</t>
  </si>
  <si>
    <t>6</t>
  </si>
  <si>
    <t>968072455</t>
  </si>
  <si>
    <t>Vybourání kovových rámů oken s křídly, dveřních zárubní, vrat, stěn, ostění nebo obkladů dveřních zárubní, plochy do 2 m2</t>
  </si>
  <si>
    <t>1847542583</t>
  </si>
  <si>
    <t>https://podminky.urs.cz/item/CS_URS_2021_02/968072455</t>
  </si>
  <si>
    <t>M 0.6</t>
  </si>
  <si>
    <t>0,8*1,97</t>
  </si>
  <si>
    <t>M 0.16- M 0.24</t>
  </si>
  <si>
    <t>0,8*1,97*9</t>
  </si>
  <si>
    <t>7</t>
  </si>
  <si>
    <t>968072456</t>
  </si>
  <si>
    <t>Vybourání kovových rámů oken s křídly, dveřních zárubní, vrat, stěn, ostění nebo obkladů dveřních zárubní, plochy přes 2 m2</t>
  </si>
  <si>
    <t>1050911321</t>
  </si>
  <si>
    <t>https://podminky.urs.cz/item/CS_URS_2021_02/968072456</t>
  </si>
  <si>
    <t>M 0.1</t>
  </si>
  <si>
    <t>1,5*2,1</t>
  </si>
  <si>
    <t>M 0.25</t>
  </si>
  <si>
    <t>1,5*2,1*2</t>
  </si>
  <si>
    <t>8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</si>
  <si>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</si>
  <si>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</si>
  <si>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kus</t>
  </si>
  <si>
    <t>-636904684</t>
  </si>
  <si>
    <t>https://podminky.urs.cz/item/CS_URS_2021_02/971033341</t>
  </si>
  <si>
    <t>971033451</t>
  </si>
  <si>
    <t>Vybourání otvorů ve zdivu základovém nebo nadzákladovém z cihel, tvárnic, příčkovek z cihel pálených na maltu vápennou nebo vápenocementovou plochy do 0,25 m2, tl. do 450 mm</t>
  </si>
  <si>
    <t>-1912477222</t>
  </si>
  <si>
    <t>https://podminky.urs.cz/item/CS_URS_2021_02/971033451</t>
  </si>
  <si>
    <t>10</t>
  </si>
  <si>
    <t>971033651</t>
  </si>
  <si>
    <t>Vybourání otvorů ve zdivu základovém nebo nadzákladovém z cihel, tvárnic, příčkovek z cihel pálených na maltu vápennou nebo vápenocementovou plochy do 4 m2, tl. do 600 mm</t>
  </si>
  <si>
    <t>-1773518036</t>
  </si>
  <si>
    <t>https://podminky.urs.cz/item/CS_URS_2021_02/971033651</t>
  </si>
  <si>
    <t>1,75*0,375*2,35</t>
  </si>
  <si>
    <t>11</t>
  </si>
  <si>
    <t>972054491</t>
  </si>
  <si>
    <t>Vybourání otvorů ve stropech nebo klenbách železobetonových bez odstranění podlahy a násypu, plochy do 1 m2, tl. přes 80 mm</t>
  </si>
  <si>
    <t>-1366670855</t>
  </si>
  <si>
    <t>https://podminky.urs.cz/item/CS_URS_2021_02/972054491</t>
  </si>
  <si>
    <t>I.etapa</t>
  </si>
  <si>
    <t>0,5*0,7*0,15</t>
  </si>
  <si>
    <t>0,63*1,7*0,15</t>
  </si>
  <si>
    <t>0,5*0,14*0,15</t>
  </si>
  <si>
    <t>0,5*2*0,15*2</t>
  </si>
  <si>
    <t>0,5*0,5*0,15</t>
  </si>
  <si>
    <t>0,55*0,25*0,15</t>
  </si>
  <si>
    <t>0,7*0,35*0,15</t>
  </si>
  <si>
    <t>0,35*0,25*0,15</t>
  </si>
  <si>
    <t>12</t>
  </si>
  <si>
    <t>978011191</t>
  </si>
  <si>
    <t>Otlučení vápenných nebo vápenocementových omítek vnitřních ploch stropů, v rozsahu přes 50 do 100 %</t>
  </si>
  <si>
    <t>1800219625</t>
  </si>
  <si>
    <t>https://podminky.urs.cz/item/CS_URS_2021_02/978011191</t>
  </si>
  <si>
    <t>"M 0.1" 152,28</t>
  </si>
  <si>
    <t>"M 0.6" 14,78</t>
  </si>
  <si>
    <t>"M 0.7" 51,68</t>
  </si>
  <si>
    <t>"M 0.8" 22,86</t>
  </si>
  <si>
    <t>"M 0.17" 23,5</t>
  </si>
  <si>
    <t>"M 0.18" 17,9</t>
  </si>
  <si>
    <t>"M 0.19" 20,25</t>
  </si>
  <si>
    <t>"M 0.20" 13,9</t>
  </si>
  <si>
    <t>"M 0.21" 20,75</t>
  </si>
  <si>
    <t>"M 0.22" 14,26</t>
  </si>
  <si>
    <t>"M 0.23" 20,55</t>
  </si>
  <si>
    <t>"M 0.24" 17,05</t>
  </si>
  <si>
    <t>"M 0.25" 8,1</t>
  </si>
  <si>
    <t>13</t>
  </si>
  <si>
    <t>978013191</t>
  </si>
  <si>
    <t>Otlučení vápenných nebo vápenocementových omítek vnitřních ploch stěn s vyškrabáním spar, s očištěním zdiva, v rozsahu přes 50 do 100 %</t>
  </si>
  <si>
    <t>1477549777</t>
  </si>
  <si>
    <t>https://podminky.urs.cz/item/CS_URS_2021_02/978013191</t>
  </si>
  <si>
    <t>(12,15*2+12,23*2+1,2*4+0,75*2)*4,4</t>
  </si>
  <si>
    <t>(3,1*2+3,164*2)*3,4</t>
  </si>
  <si>
    <t>-1,75*2,75</t>
  </si>
  <si>
    <t>-1,8*1,14*3</t>
  </si>
  <si>
    <t>-1,9*2,5*2</t>
  </si>
  <si>
    <t>1,5*1,97</t>
  </si>
  <si>
    <t>(2,955*2+5,04*2)*1,44</t>
  </si>
  <si>
    <t>M 0.7</t>
  </si>
  <si>
    <t>(8,917*2+5,87+0,51*2)*3,54</t>
  </si>
  <si>
    <t>-0,8*1,97*2</t>
  </si>
  <si>
    <t>M 0.8</t>
  </si>
  <si>
    <t>(6,497*2+2,955*2+1,14*2+0,375*2)*3,54</t>
  </si>
  <si>
    <t>-0,8*1,97*4</t>
  </si>
  <si>
    <t>-1,55*2,93</t>
  </si>
  <si>
    <t>M 0.16</t>
  </si>
  <si>
    <t>(23,394+15,02)*3,35</t>
  </si>
  <si>
    <t>-0,6*1,97*3</t>
  </si>
  <si>
    <t>-0,8*1,97*5</t>
  </si>
  <si>
    <t>M 0.17</t>
  </si>
  <si>
    <t>(5*2+5,374)*3,4</t>
  </si>
  <si>
    <t>M 0.18</t>
  </si>
  <si>
    <t>(3,93*2+5,1)*1,3</t>
  </si>
  <si>
    <t>M 0.19</t>
  </si>
  <si>
    <t>(5*2+4,05*2+0,5*4)*3,4</t>
  </si>
  <si>
    <t>M 0.20</t>
  </si>
  <si>
    <t>(3,93*2+4,05*2)*1,3</t>
  </si>
  <si>
    <t>M 0.21</t>
  </si>
  <si>
    <t>(5*2+4,15*2+0,5*4)*3,4</t>
  </si>
  <si>
    <t>M 0.22</t>
  </si>
  <si>
    <t>(3,93*2+4,15*2)*1,3</t>
  </si>
  <si>
    <t>M 0.23</t>
  </si>
  <si>
    <t>(5*2+4,11*2)*3,4</t>
  </si>
  <si>
    <t>M 0.24</t>
  </si>
  <si>
    <t>(2,79*2+2,925*2)*3,4</t>
  </si>
  <si>
    <t>-1,45*1,97*2</t>
  </si>
  <si>
    <t>M 1.1</t>
  </si>
  <si>
    <t>19,2*3,3</t>
  </si>
  <si>
    <t>-1*2,3*2</t>
  </si>
  <si>
    <t>14</t>
  </si>
  <si>
    <t>978059541</t>
  </si>
  <si>
    <t>Odsekání obkladů stěn včetně otlučení podkladní omítky až na zdivo z obkládaček vnitřních, z jakýchkoliv materiálů, plochy přes 1 m2</t>
  </si>
  <si>
    <t>-536370885</t>
  </si>
  <si>
    <t>https://podminky.urs.cz/item/CS_URS_2021_02/978059541</t>
  </si>
  <si>
    <t>(2,955*2+5,04*2)*2,1</t>
  </si>
  <si>
    <t>(3,93*2+5,1)*2,1</t>
  </si>
  <si>
    <t>(3,93*2+4,05*2)*2,1</t>
  </si>
  <si>
    <t>(3,93*2+4,15*2)*2,1</t>
  </si>
  <si>
    <t>997</t>
  </si>
  <si>
    <t>Přesun sutě</t>
  </si>
  <si>
    <t>997013152</t>
  </si>
  <si>
    <t>Vnitrostaveništní doprava suti a vybouraných hmot vodorovně do 50 m svisle s omezením mechanizace pro budovy a haly výšky přes 6 do 9 m</t>
  </si>
  <si>
    <t>t</t>
  </si>
  <si>
    <t>-1416483900</t>
  </si>
  <si>
    <t>https://podminky.urs.cz/item/CS_URS_2021_02/997013152</t>
  </si>
  <si>
    <t>16</t>
  </si>
  <si>
    <t>997013501</t>
  </si>
  <si>
    <t>Odvoz suti a vybouraných hmot na skládku nebo meziskládku se složením, na vzdálenost do 1 km</t>
  </si>
  <si>
    <t>855068755</t>
  </si>
  <si>
    <t>https://podminky.urs.cz/item/CS_URS_2021_02/997013501</t>
  </si>
  <si>
    <t>17</t>
  </si>
  <si>
    <t>997013509</t>
  </si>
  <si>
    <t>Odvoz suti a vybouraných hmot na skládku nebo meziskládku se složením, na vzdálenost Příplatek k ceně za každý další i započatý 1 km přes 1 km</t>
  </si>
  <si>
    <t>1349786313</t>
  </si>
  <si>
    <t>https://podminky.urs.cz/item/CS_URS_2021_02/997013509</t>
  </si>
  <si>
    <t>251,384*20</t>
  </si>
  <si>
    <t>18</t>
  </si>
  <si>
    <t>997013871</t>
  </si>
  <si>
    <t>Poplatek za uložení stavebního odpadu na recyklační skládce (skládkovné) směsného stavebního a demoličního zatříděného do Katalogu odpadů pod kódem 17 09 04</t>
  </si>
  <si>
    <t>-2132881771</t>
  </si>
  <si>
    <t>https://podminky.urs.cz/item/CS_URS_2021_02/997013871</t>
  </si>
  <si>
    <t>19</t>
  </si>
  <si>
    <t>997013875</t>
  </si>
  <si>
    <t>Poplatek za uložení stavebního odpadu na recyklační skládce (skládkovné) asfaltového bez obsahu dehtu zatříděného do Katalogu odpadů pod kódem 17 03 02</t>
  </si>
  <si>
    <t>823639965</t>
  </si>
  <si>
    <t>https://podminky.urs.cz/item/CS_URS_2021_02/997013875</t>
  </si>
  <si>
    <t>PSV</t>
  </si>
  <si>
    <t>Práce a dodávky PSV</t>
  </si>
  <si>
    <t>711</t>
  </si>
  <si>
    <t>Izolace proti vodě, vlhkosti a plynům</t>
  </si>
  <si>
    <t>20</t>
  </si>
  <si>
    <t>711131811</t>
  </si>
  <si>
    <t>Odstranění izolace proti zemní vlhkosti na ploše vodorovné V</t>
  </si>
  <si>
    <t>37785676</t>
  </si>
  <si>
    <t>https://podminky.urs.cz/item/CS_URS_2021_02/711131811</t>
  </si>
  <si>
    <t>766</t>
  </si>
  <si>
    <t>Konstrukce truhlářské</t>
  </si>
  <si>
    <t>766441811</t>
  </si>
  <si>
    <t>Demontáž parapetních desek dřevěných nebo plastových šířky do 300 mm délky do 1 m</t>
  </si>
  <si>
    <t>239387795</t>
  </si>
  <si>
    <t>https://podminky.urs.cz/item/CS_URS_2021_02/766441811</t>
  </si>
  <si>
    <t>"M 0.18" 3</t>
  </si>
  <si>
    <t>"M 0.20" 1</t>
  </si>
  <si>
    <t>"M 0.22" 1</t>
  </si>
  <si>
    <t>"M 0.24" 3</t>
  </si>
  <si>
    <t>771</t>
  </si>
  <si>
    <t>Podlahy z dlaždic</t>
  </si>
  <si>
    <t>22</t>
  </si>
  <si>
    <t>771471810</t>
  </si>
  <si>
    <t>Demontáž soklíků z dlaždic keramických kladených do malty rovných</t>
  </si>
  <si>
    <t>m</t>
  </si>
  <si>
    <t>1965515175</t>
  </si>
  <si>
    <t>https://podminky.urs.cz/item/CS_URS_2021_02/771471810</t>
  </si>
  <si>
    <t>"M 0.16" 203*0,9</t>
  </si>
  <si>
    <t>"M 1.1" 150,17*0,9</t>
  </si>
  <si>
    <t>23</t>
  </si>
  <si>
    <t>771571810</t>
  </si>
  <si>
    <t>Demontáž podlah z dlaždic keramických kladených do malty</t>
  </si>
  <si>
    <t>203645807</t>
  </si>
  <si>
    <t>https://podminky.urs.cz/item/CS_URS_2021_02/771571810</t>
  </si>
  <si>
    <t>"M 0.16" 203</t>
  </si>
  <si>
    <t>"M 0.26" 77,3/2</t>
  </si>
  <si>
    <t>"M 1.1" 150,17</t>
  </si>
  <si>
    <t>MALBA</t>
  </si>
  <si>
    <t xml:space="preserve">Malba </t>
  </si>
  <si>
    <t>2772,087</t>
  </si>
  <si>
    <t>P10</t>
  </si>
  <si>
    <t>Skladba P10</t>
  </si>
  <si>
    <t>184,19</t>
  </si>
  <si>
    <t>P11</t>
  </si>
  <si>
    <t>Skladba P11</t>
  </si>
  <si>
    <t>201,5</t>
  </si>
  <si>
    <t>P13</t>
  </si>
  <si>
    <t>Skladba P13</t>
  </si>
  <si>
    <t>190,14</t>
  </si>
  <si>
    <t>P4a</t>
  </si>
  <si>
    <t>Skladba P4a</t>
  </si>
  <si>
    <t>120,7</t>
  </si>
  <si>
    <t>P8</t>
  </si>
  <si>
    <t>Skladba P8</t>
  </si>
  <si>
    <t>16,83</t>
  </si>
  <si>
    <t>P9</t>
  </si>
  <si>
    <t>Skladba P9</t>
  </si>
  <si>
    <t>39,52</t>
  </si>
  <si>
    <t>OBKLAD_stěny</t>
  </si>
  <si>
    <t>Obklad stěny</t>
  </si>
  <si>
    <t>114,51</t>
  </si>
  <si>
    <t>OBKLAD_mozaiky</t>
  </si>
  <si>
    <t>Obklad mozaika</t>
  </si>
  <si>
    <t>14,4</t>
  </si>
  <si>
    <t>OM_stěny_štuk</t>
  </si>
  <si>
    <t>Omítka stěny štuk</t>
  </si>
  <si>
    <t>1012,646</t>
  </si>
  <si>
    <t>OM_strop_štuk</t>
  </si>
  <si>
    <t>Omítky strop štuk</t>
  </si>
  <si>
    <t>365,49</t>
  </si>
  <si>
    <t>SO-01.1.2 - Pavilon E</t>
  </si>
  <si>
    <t>SDK_podhled</t>
  </si>
  <si>
    <t>SDK podhled</t>
  </si>
  <si>
    <t>76,121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</si>
  <si>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</si>
  <si>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</si>
  <si>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</si>
  <si>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713 - Izolace tepelné</t>
  </si>
  <si>
    <t xml:space="preserve">    763 - Konstrukce suché výstavby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</si>
  <si>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</si>
  <si>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</si>
  <si>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</si>
  <si>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Svislé a kompletní konstrukce</t>
  </si>
  <si>
    <t>317142422</t>
  </si>
  <si>
    <t>Překlady nenosné z pórobetonu osazené do tenkého maltového lože, výšky do 250 mm, šířky překladu 100 mm, délky překladu přes 1000 do 1250 mm</t>
  </si>
  <si>
    <t>-682719743</t>
  </si>
  <si>
    <t>https://podminky.urs.cz/item/CS_URS_2021_02/317142422</t>
  </si>
  <si>
    <t>317168056</t>
  </si>
  <si>
    <t>Překlady keramické vysoké osazené do maltového lože, šířky překladu 70 mm výšky 238 mm, délky 2250 mm</t>
  </si>
  <si>
    <t>995118</t>
  </si>
  <si>
    <t>https://podminky.urs.cz/item/CS_URS_2021_02/317168056</t>
  </si>
  <si>
    <t>342272245</t>
  </si>
  <si>
    <t>Příčky z pórobetonových tvárnic hladkých na tenké maltové lože objemová hmotnost do 500 kg/m3, tloušťka příčky 150 mm</t>
  </si>
  <si>
    <t>1843638710</t>
  </si>
  <si>
    <t>https://podminky.urs.cz/item/CS_URS_2021_02/342272245</t>
  </si>
  <si>
    <t>(5,111+2,45)*3,35-0,8*1,97</t>
  </si>
  <si>
    <t>346272246</t>
  </si>
  <si>
    <t>Přizdívky z pórobetonových tvárnic objemová hmotnost do 500 kg/m3, na tenké maltové lože, tloušťka přizdívky 125 mm</t>
  </si>
  <si>
    <t>-1650960703</t>
  </si>
  <si>
    <t>https://podminky.urs.cz/item/CS_URS_2021_02/346272246</t>
  </si>
  <si>
    <t>"M 0.23" 3,93*3,4</t>
  </si>
  <si>
    <t>"M 0.25" 3,93*3,4</t>
  </si>
  <si>
    <t>Úpravy povrchů, podlahy a osazování výplní</t>
  </si>
  <si>
    <t>611131101</t>
  </si>
  <si>
    <t>Podkladní a spojovací vrstva vnitřních omítaných ploch cementový postřik nanášený ručně celoplošně stropů</t>
  </si>
  <si>
    <t>-1314679676</t>
  </si>
  <si>
    <t>https://podminky.urs.cz/item/CS_URS_2021_02/611131101</t>
  </si>
  <si>
    <t>611321341</t>
  </si>
  <si>
    <t>Omítka vápenocementová vnitřních ploch nanášená strojně dvouvrstvá, tloušťky jádrové omítky do 10 mm a tloušťky štuku do 3 mm štuková vodorovných konstrukcí stropů rovných</t>
  </si>
  <si>
    <t>-1173531830</t>
  </si>
  <si>
    <t>https://podminky.urs.cz/item/CS_URS_2021_02/611321341</t>
  </si>
  <si>
    <t>"M 0.11" 77,28/2</t>
  </si>
  <si>
    <t>"M 0.14" 151,5</t>
  </si>
  <si>
    <t>"M 0.16" 9,61</t>
  </si>
  <si>
    <t>"M 0.17" 11,73</t>
  </si>
  <si>
    <t>"M 0.18" 51,65</t>
  </si>
  <si>
    <t>"M 0.20" 11,1</t>
  </si>
  <si>
    <t>"M 0.22" 20,25</t>
  </si>
  <si>
    <t>"M 0.23" 9,97</t>
  </si>
  <si>
    <t>"M 0.24" 20,75</t>
  </si>
  <si>
    <t>"M 0.25" 9,97</t>
  </si>
  <si>
    <t>"M 0.26" 20,35</t>
  </si>
  <si>
    <t>"M 0.27" 9,97</t>
  </si>
  <si>
    <t>612131101</t>
  </si>
  <si>
    <t>Podkladní a spojovací vrstva vnitřních omítaných ploch cementový postřik nanášený ručně celoplošně stěn</t>
  </si>
  <si>
    <t>-1700452487</t>
  </si>
  <si>
    <t>https://podminky.urs.cz/item/CS_URS_2021_02/612131101</t>
  </si>
  <si>
    <t>612321321</t>
  </si>
  <si>
    <t>Omítka vápenocementová vnitřních ploch nanášená strojně jednovrstvá, tloušťky do 10 mm hladká svislých konstrukcí stěn</t>
  </si>
  <si>
    <t>-529643556</t>
  </si>
  <si>
    <t>https://podminky.urs.cz/item/CS_URS_2021_02/612321321</t>
  </si>
  <si>
    <t>612321341</t>
  </si>
  <si>
    <t>Omítka vápenocementová vnitřních ploch nanášená strojně dvouvrstvá, tloušťky jádrové omítky do 10 mm a tloušťky štuku do 3 mm štuková svislých konstrukcí stěn</t>
  </si>
  <si>
    <t>-1956562180</t>
  </si>
  <si>
    <t>https://podminky.urs.cz/item/CS_URS_2021_02/612321341</t>
  </si>
  <si>
    <t xml:space="preserve">"M 0.14" </t>
  </si>
  <si>
    <t>(12,15*2+11,959*2+1,2*4+0,75*2+0,45*4)*4,4</t>
  </si>
  <si>
    <t>-1,05*2</t>
  </si>
  <si>
    <t>-1,75*2,5</t>
  </si>
  <si>
    <t>-1,801*1,114*2</t>
  </si>
  <si>
    <t xml:space="preserve">"M 0.16" </t>
  </si>
  <si>
    <t>(5,04*2+2,955*2+0,24*2)*1,54</t>
  </si>
  <si>
    <t xml:space="preserve">"M 0.17" </t>
  </si>
  <si>
    <t>(4,747*2+2,955*2)*3,54</t>
  </si>
  <si>
    <t>-0,8*1,9*2</t>
  </si>
  <si>
    <t xml:space="preserve">"M 0.18" </t>
  </si>
  <si>
    <t>(8,918*2+5,87*2)*3,54</t>
  </si>
  <si>
    <t xml:space="preserve">"M 0.19" </t>
  </si>
  <si>
    <t>(24,6+13,2+2,79*2+2,71*2)*3,35</t>
  </si>
  <si>
    <t>-0,8*1,97*9-1,45*1,97*2</t>
  </si>
  <si>
    <t xml:space="preserve">"M 0.20" </t>
  </si>
  <si>
    <t>(4,961*2+2,45*2+1*2)*3,35</t>
  </si>
  <si>
    <t xml:space="preserve">"M 0.21" </t>
  </si>
  <si>
    <t>(9,08*2+6,124*2+1,25*2)*2,95</t>
  </si>
  <si>
    <t>-2,7*1,5</t>
  </si>
  <si>
    <t xml:space="preserve">"M 0.22" </t>
  </si>
  <si>
    <t>(5*2+4,05*2)*3,4</t>
  </si>
  <si>
    <t xml:space="preserve">"M 0.23" </t>
  </si>
  <si>
    <t>(3,93*2+4,05*2)*1,4</t>
  </si>
  <si>
    <t xml:space="preserve">"M 0.24" </t>
  </si>
  <si>
    <t>(5*2+4,15*2)*3,4</t>
  </si>
  <si>
    <t xml:space="preserve">"M 0.25" </t>
  </si>
  <si>
    <t>(3,93*2+4,15*2)*1,4</t>
  </si>
  <si>
    <t xml:space="preserve">"M 0.26" </t>
  </si>
  <si>
    <t xml:space="preserve">"M 0.27" </t>
  </si>
  <si>
    <t>(3,93*2+4,96*2)*1,4</t>
  </si>
  <si>
    <t>Mezisoučet</t>
  </si>
  <si>
    <t xml:space="preserve">"M 1.1" </t>
  </si>
  <si>
    <t>19,2*3,5</t>
  </si>
  <si>
    <t>-0,7*1,97-0,9*1,97</t>
  </si>
  <si>
    <t>631311115</t>
  </si>
  <si>
    <t>Mazanina z betonu prostého bez zvýšených nároků na prostředí tl. přes 50 do 80 mm tř. C 20/25</t>
  </si>
  <si>
    <t>-348930529</t>
  </si>
  <si>
    <t>https://podminky.urs.cz/item/CS_URS_2021_02/631311115</t>
  </si>
  <si>
    <t>P8*0,051</t>
  </si>
  <si>
    <t>P9*0,051</t>
  </si>
  <si>
    <t>P10*0,051</t>
  </si>
  <si>
    <t>631311125</t>
  </si>
  <si>
    <t>Mazanina z betonu prostého bez zvýšených nároků na prostředí tl. přes 80 do 120 mm tř. C 20/25</t>
  </si>
  <si>
    <t>-683150616</t>
  </si>
  <si>
    <t>https://podminky.urs.cz/item/CS_URS_2021_02/631311125</t>
  </si>
  <si>
    <t>P13*0,083</t>
  </si>
  <si>
    <t>631319011</t>
  </si>
  <si>
    <t>Příplatek k cenám mazanin za úpravu povrchu mazaniny přehlazením, mazanina tl. přes 50 do 80 mm</t>
  </si>
  <si>
    <t>1543907029</t>
  </si>
  <si>
    <t>https://podminky.urs.cz/item/CS_URS_2021_02/631319011</t>
  </si>
  <si>
    <t>631319012</t>
  </si>
  <si>
    <t>Příplatek k cenám mazanin za úpravu povrchu mazaniny přehlazením, mazanina tl. přes 80 do 120 mm</t>
  </si>
  <si>
    <t>-1163597511</t>
  </si>
  <si>
    <t>https://podminky.urs.cz/item/CS_URS_2021_02/631319012</t>
  </si>
  <si>
    <t>631319171</t>
  </si>
  <si>
    <t>Příplatek k cenám mazanin za stržení povrchu spodní vrstvy mazaniny latí před vložením výztuže nebo pletiva pro tl. obou vrstev mazaniny přes 50 do 80 mm</t>
  </si>
  <si>
    <t>-1009822530</t>
  </si>
  <si>
    <t>https://podminky.urs.cz/item/CS_URS_2021_02/631319171</t>
  </si>
  <si>
    <t>631319173</t>
  </si>
  <si>
    <t>Příplatek k cenám mazanin za stržení povrchu spodní vrstvy mazaniny latí před vložením výztuže nebo pletiva pro tl. obou vrstev mazaniny přes 80 do 120 mm</t>
  </si>
  <si>
    <t>-1839473677</t>
  </si>
  <si>
    <t>https://podminky.urs.cz/item/CS_URS_2021_02/631319173</t>
  </si>
  <si>
    <t>631362021</t>
  </si>
  <si>
    <t>Výztuž mazanin ze svařovaných sítí z drátů typu KARI</t>
  </si>
  <si>
    <t>908684888</t>
  </si>
  <si>
    <t>https://podminky.urs.cz/item/CS_URS_2021_02/631362021</t>
  </si>
  <si>
    <t>P8*0,00135*1,1</t>
  </si>
  <si>
    <t>P9*0,00135*1,1</t>
  </si>
  <si>
    <t>P10*0,00135*1,1</t>
  </si>
  <si>
    <t>P13*0,00135*1,1</t>
  </si>
  <si>
    <t>634112112</t>
  </si>
  <si>
    <t>Obvodová dilatace mezi stěnou a mazaninou nebo potěrem podlahovým páskem z pěnového PE tl. do 10 mm, výšky 100 mm</t>
  </si>
  <si>
    <t>672450883</t>
  </si>
  <si>
    <t>https://podminky.urs.cz/item/CS_URS_2021_02/634112112</t>
  </si>
  <si>
    <t>P8*0,9</t>
  </si>
  <si>
    <t>P9*0,9</t>
  </si>
  <si>
    <t>P10*0,9</t>
  </si>
  <si>
    <t>P13*0,9</t>
  </si>
  <si>
    <t>642944121</t>
  </si>
  <si>
    <t>Osazení ocelových dveřních zárubní lisovaných nebo z úhelníků dodatečně s vybetonováním prahu, plochy do 2,5 m2</t>
  </si>
  <si>
    <t>618619454</t>
  </si>
  <si>
    <t>https://podminky.urs.cz/item/CS_URS_2021_02/642944121</t>
  </si>
  <si>
    <t>"D4" 6</t>
  </si>
  <si>
    <t>"D5" 4</t>
  </si>
  <si>
    <t>M</t>
  </si>
  <si>
    <t>55331492</t>
  </si>
  <si>
    <t>zárubeň jednokřídlá ocelová pro zdění tl stěny 160-200mm rozměru 800/1970, 2100mm</t>
  </si>
  <si>
    <t>-73718603</t>
  </si>
  <si>
    <t>949101111</t>
  </si>
  <si>
    <t>Lešení pomocné pracovní pro objekty pozemních staveb pro zatížení do 150 kg/m2, o výšce lešeňové podlahy do 1,9 m</t>
  </si>
  <si>
    <t>1008778122</t>
  </si>
  <si>
    <t>https://podminky.urs.cz/item/CS_URS_2021_02/949101111</t>
  </si>
  <si>
    <t>plocha místností 1.PP</t>
  </si>
  <si>
    <t>597,04</t>
  </si>
  <si>
    <t>plocha místností 1.NP bez bazénu</t>
  </si>
  <si>
    <t>82,74</t>
  </si>
  <si>
    <t>952901111</t>
  </si>
  <si>
    <t>Vyčištění budov nebo objektů před předáním do užívání budov bytové nebo občanské výstavby, světlé výšky podlaží do 4 m</t>
  </si>
  <si>
    <t>-839853930</t>
  </si>
  <si>
    <t>https://podminky.urs.cz/item/CS_URS_2021_02/952901111</t>
  </si>
  <si>
    <t xml:space="preserve">plocha místností 1.NP </t>
  </si>
  <si>
    <t>121,33</t>
  </si>
  <si>
    <t>9853121</t>
  </si>
  <si>
    <t>Stěrka cementová k vyrovnání betonových ploch po bourání podlah tl přes 2 do 3 mm (podklad pod hydroizolaci)</t>
  </si>
  <si>
    <t>vlastní</t>
  </si>
  <si>
    <t>-1088639431</t>
  </si>
  <si>
    <t>998</t>
  </si>
  <si>
    <t>Přesun hmot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</si>
  <si>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</si>
  <si>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</si>
  <si>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-905783293</t>
  </si>
  <si>
    <t>https://podminky.urs.cz/item/CS_URS_2021_02/998018002</t>
  </si>
  <si>
    <t>24</t>
  </si>
  <si>
    <t>711111001</t>
  </si>
  <si>
    <t>Provedení izolace proti zemní vlhkosti natěradly a tmely za studena na ploše vodorovné V nátěrem penetračním</t>
  </si>
  <si>
    <t>-1983148231</t>
  </si>
  <si>
    <t>https://podminky.urs.cz/item/CS_URS_2021_02/711111001</t>
  </si>
  <si>
    <t>skladba P8</t>
  </si>
  <si>
    <t>"M 0.16" 5,04</t>
  </si>
  <si>
    <t>"M 0.23" 3,93</t>
  </si>
  <si>
    <t>"M 0.25" 3,93</t>
  </si>
  <si>
    <t>"M 0.27" 3,93</t>
  </si>
  <si>
    <t>skladba P9</t>
  </si>
  <si>
    <t>skladba P10</t>
  </si>
  <si>
    <t>"M 0.21" 48,36</t>
  </si>
  <si>
    <t>skladba P13</t>
  </si>
  <si>
    <t>25</t>
  </si>
  <si>
    <t>11163150</t>
  </si>
  <si>
    <t>lak penetrační asfaltový</t>
  </si>
  <si>
    <t>32</t>
  </si>
  <si>
    <t>640648426</t>
  </si>
  <si>
    <t>430,68*0,00033 'Přepočtené koeficientem množství</t>
  </si>
  <si>
    <t>26</t>
  </si>
  <si>
    <t>711112001</t>
  </si>
  <si>
    <t>Provedení izolace proti zemní vlhkosti natěradly a tmely za studena na ploše svislé S nátěrem penetračním</t>
  </si>
  <si>
    <t>1173062031</t>
  </si>
  <si>
    <t>https://podminky.urs.cz/item/CS_URS_2021_02/711112001</t>
  </si>
  <si>
    <t>vytažení na svislé stěny v. 100mm</t>
  </si>
  <si>
    <t>P8*0,9*0,1</t>
  </si>
  <si>
    <t>P9*0,9*0,1</t>
  </si>
  <si>
    <t>P10*0,9*0,1</t>
  </si>
  <si>
    <t>P13*0,9*0,1</t>
  </si>
  <si>
    <t>27</t>
  </si>
  <si>
    <t>671671657</t>
  </si>
  <si>
    <t>36,1422742615184*0,00034 'Přepočtené koeficientem množství</t>
  </si>
  <si>
    <t>28</t>
  </si>
  <si>
    <t>711141559</t>
  </si>
  <si>
    <t>Provedení izolace proti zemní vlhkosti pásy přitavením NAIP na ploše vodorovné V</t>
  </si>
  <si>
    <t>206235046</t>
  </si>
  <si>
    <t>https://podminky.urs.cz/item/CS_URS_2021_02/711141559</t>
  </si>
  <si>
    <t>29</t>
  </si>
  <si>
    <t>62853004</t>
  </si>
  <si>
    <t>pás asfaltový natavitelný modifikovaný SBS tl 4,0mm s vložkou ze skleněné tkaniny a spalitelnou PE fólií nebo jemnozrnným minerálním posypem na horním povrchu</t>
  </si>
  <si>
    <t>1179060081</t>
  </si>
  <si>
    <t>430,68*1,1655 'Přepočtené koeficientem množství</t>
  </si>
  <si>
    <t>30</t>
  </si>
  <si>
    <t>711142559</t>
  </si>
  <si>
    <t>Provedení izolace proti zemní vlhkosti pásy přitavením NAIP na ploše svislé S</t>
  </si>
  <si>
    <t>257912973</t>
  </si>
  <si>
    <t>https://podminky.urs.cz/item/CS_URS_2021_02/711142559</t>
  </si>
  <si>
    <t>31</t>
  </si>
  <si>
    <t>1305557511</t>
  </si>
  <si>
    <t>38,762*1,221 'Přepočtené koeficientem množství</t>
  </si>
  <si>
    <t>998711102</t>
  </si>
  <si>
    <t>Přesun hmot pro izolace proti vodě, vlhkosti a plynům stanovený z hmotnosti přesunovaného materiálu vodorovná dopravní vzdálenost do 50 m v objektech výšky přes 6 do 12 m</t>
  </si>
  <si>
    <t>-1143931490</t>
  </si>
  <si>
    <t>https://podminky.urs.cz/item/CS_URS_2021_02/998711102</t>
  </si>
  <si>
    <t>33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</si>
  <si>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</si>
  <si>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</si>
  <si>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151980694</t>
  </si>
  <si>
    <t>https://podminky.urs.cz/item/CS_URS_2021_02/998711181</t>
  </si>
  <si>
    <t>713</t>
  </si>
  <si>
    <t>Izolace tepelné</t>
  </si>
  <si>
    <t>34</t>
  </si>
  <si>
    <t>713121113</t>
  </si>
  <si>
    <t>Montáž izolace tepelné podlah lepená polyur. lepidlem rohožemi, pásy, dílci, deskami 1 vrstva</t>
  </si>
  <si>
    <t>1046489325</t>
  </si>
  <si>
    <t>35</t>
  </si>
  <si>
    <t>28376071</t>
  </si>
  <si>
    <t>deska EPS grafitová fasádní λ=0,030-0,031 tl 30mm</t>
  </si>
  <si>
    <t>1056514073</t>
  </si>
  <si>
    <t>240,54*1,02 'Přepočtené koeficientem množství</t>
  </si>
  <si>
    <t>36</t>
  </si>
  <si>
    <t>998713102</t>
  </si>
  <si>
    <t>Přesun hmot pro izolace tepelné stanovený z hmotnosti přesunovaného materiálu vodorovná dopravní vzdálenost do 50 m v objektech výšky přes 6 m do 12 m</t>
  </si>
  <si>
    <t>-1650005365</t>
  </si>
  <si>
    <t>https://podminky.urs.cz/item/CS_URS_2021_02/998713102</t>
  </si>
  <si>
    <t>37</t>
  </si>
  <si>
    <t>998713181</t>
  </si>
  <si>
    <t>Přesun hmot pro izolace tepelné stanovený z hmotnosti přesunovaného materiálu Příplatek k cenám za přesun prováděný bez použití mechanizace pro jakoukoliv výšku objektu</t>
  </si>
  <si>
    <t>-470161184</t>
  </si>
  <si>
    <t>https://podminky.urs.cz/item/CS_URS_2021_02/998713181</t>
  </si>
  <si>
    <t>763</t>
  </si>
  <si>
    <t>Konstrukce suché výstavby</t>
  </si>
  <si>
    <t>38</t>
  </si>
  <si>
    <t>763131451</t>
  </si>
  <si>
    <t>Podhled ze sádrokartonových desek dvouvrstvá zavěšená spodní konstrukce z ocelových profilů CD, UD jednoduše opláštěná deskou impregnovanou H2, tl. 12,5 mm, bez izolace</t>
  </si>
  <si>
    <t>1936652750</t>
  </si>
  <si>
    <t>https://podminky.urs.cz/item/CS_URS_2021_02/763131451</t>
  </si>
  <si>
    <t>2,314*2,79</t>
  </si>
  <si>
    <t>(1,2+1,52)*2,1</t>
  </si>
  <si>
    <t>4,455*3,5</t>
  </si>
  <si>
    <t>39</t>
  </si>
  <si>
    <t>763131721</t>
  </si>
  <si>
    <t>Podhled ze sádrokartonových desek ostatní práce a konstrukce na podhledech ze sádrokartonových desek skokové změny výšky podhledu do 0,5 m</t>
  </si>
  <si>
    <t>-1698340082</t>
  </si>
  <si>
    <t>https://podminky.urs.cz/item/CS_URS_2021_02/763131721</t>
  </si>
  <si>
    <t>2,1</t>
  </si>
  <si>
    <t>40</t>
  </si>
  <si>
    <t>763131751</t>
  </si>
  <si>
    <t>Podhled ze sádrokartonových desek ostatní práce a konstrukce na podhledech ze sádrokartonových desek montáž parotěsné zábrany</t>
  </si>
  <si>
    <t>210502698</t>
  </si>
  <si>
    <t>https://podminky.urs.cz/item/CS_URS_2021_02/763131751</t>
  </si>
  <si>
    <t>41</t>
  </si>
  <si>
    <t>28329276</t>
  </si>
  <si>
    <t>fólie PE vyztužená pro parotěsnou vrstvu (reakce na oheň - třída E) 140g/m2</t>
  </si>
  <si>
    <t>1793001207</t>
  </si>
  <si>
    <t>76,121*1,1235 'Přepočtené koeficientem množství</t>
  </si>
  <si>
    <t>42</t>
  </si>
  <si>
    <t>763164531</t>
  </si>
  <si>
    <t>Obklad konstrukcí sádrokartonovými deskami včetně ochranných úhelníků ve tvaru L rozvinuté šíře přes 0,4 do 0,8 m, opláštěný deskou standardní A, tl. 12,5 mm</t>
  </si>
  <si>
    <t>314457801</t>
  </si>
  <si>
    <t>https://podminky.urs.cz/item/CS_URS_2021_02/763164531</t>
  </si>
  <si>
    <t>zakrytí instalací na chodbách 200x300mm</t>
  </si>
  <si>
    <t>9,994+28,746+2,8+25,494+16,33</t>
  </si>
  <si>
    <t>43</t>
  </si>
  <si>
    <t>763164561</t>
  </si>
  <si>
    <t>Obklad konstrukcí sádrokartonovými deskami včetně ochranných úhelníků ve tvaru L rozvinuté šíře přes 0,8 m, opláštěný deskou impregnovanou H2, tl. 12,5 mm</t>
  </si>
  <si>
    <t>1386879513</t>
  </si>
  <si>
    <t>https://podminky.urs.cz/item/CS_URS_2021_02/763164561</t>
  </si>
  <si>
    <t>šatny a sprchy</t>
  </si>
  <si>
    <t>(3,93+2,73)*(0,25+0,7)</t>
  </si>
  <si>
    <t>5*(0,35+0,7)</t>
  </si>
  <si>
    <t>(3,93*2)*(0,45+0,7)</t>
  </si>
  <si>
    <t>(4,05+4,15+4,11)*(0,6+0,7)</t>
  </si>
  <si>
    <t>44</t>
  </si>
  <si>
    <t>998763101</t>
  </si>
  <si>
    <t>Přesun hmot pro dřevostavby stanovený z hmotnosti přesunovaného materiálu vodorovná dopravní vzdálenost do 50 m v objektech výšky přes 6 do 12 m</t>
  </si>
  <si>
    <t>-503498131</t>
  </si>
  <si>
    <t>https://podminky.urs.cz/item/CS_URS_2021_02/998763101</t>
  </si>
  <si>
    <t>45</t>
  </si>
  <si>
    <t>998763181</t>
  </si>
  <si>
    <t>Přesun hmot pro dřevostavby stanovený z hmotnosti přesunovaného materiálu Příplatek k ceně za přesun prováděný bez použití mechanizace pro jakoukoliv výšku objektu</t>
  </si>
  <si>
    <t>-2064290325</t>
  </si>
  <si>
    <t>https://podminky.urs.cz/item/CS_URS_2021_02/998763181</t>
  </si>
  <si>
    <t>46</t>
  </si>
  <si>
    <t>766660001</t>
  </si>
  <si>
    <t>Montáž dveřních křídel dřevěných nebo plastových otevíravých do ocelové zárubně povrchově upravených jednokřídlových, šířky do 800 mm</t>
  </si>
  <si>
    <t>-1540291099</t>
  </si>
  <si>
    <t>https://podminky.urs.cz/item/CS_URS_2021_02/766660001</t>
  </si>
  <si>
    <t>"D4" 8</t>
  </si>
  <si>
    <t>"D5" 5</t>
  </si>
  <si>
    <t>47</t>
  </si>
  <si>
    <t>61162086</t>
  </si>
  <si>
    <t>dveře jednokřídlé dřevotřískové povrch laminátový plné 800x1970-2100mm</t>
  </si>
  <si>
    <t>-998144405</t>
  </si>
  <si>
    <t>48</t>
  </si>
  <si>
    <t>7666609</t>
  </si>
  <si>
    <t>D+M kliky,štítky,vložka</t>
  </si>
  <si>
    <t>soub</t>
  </si>
  <si>
    <t>1197007839</t>
  </si>
  <si>
    <t>49</t>
  </si>
  <si>
    <t>7668180</t>
  </si>
  <si>
    <t>T7 - D+M lavička s opěradlem specifikace dle PD</t>
  </si>
  <si>
    <t>93862368</t>
  </si>
  <si>
    <t>50</t>
  </si>
  <si>
    <t>7668185</t>
  </si>
  <si>
    <t>T12 - D+M školní lavice specifikace dle PD</t>
  </si>
  <si>
    <t>1058626642</t>
  </si>
  <si>
    <t>51</t>
  </si>
  <si>
    <t>7668186</t>
  </si>
  <si>
    <t>T13 - D+M školní židle specifikace dle PD</t>
  </si>
  <si>
    <t>-1101855117</t>
  </si>
  <si>
    <t>52</t>
  </si>
  <si>
    <t>7668187</t>
  </si>
  <si>
    <t>T14 - D+M školní židle nastavitelná specifikace dle PD</t>
  </si>
  <si>
    <t>-1445501631</t>
  </si>
  <si>
    <t>53</t>
  </si>
  <si>
    <t>7668188</t>
  </si>
  <si>
    <t>T15 - D+M zásobník ručníků specifikace dle PD</t>
  </si>
  <si>
    <t>974977155</t>
  </si>
  <si>
    <t>54</t>
  </si>
  <si>
    <t>7668189</t>
  </si>
  <si>
    <t>T16 - D+M dávkovač mýdla specifikace dle PD</t>
  </si>
  <si>
    <t>462125622</t>
  </si>
  <si>
    <t>55</t>
  </si>
  <si>
    <t>7668192</t>
  </si>
  <si>
    <t>T19 - D+M odpadkový koš specifikace dle PD</t>
  </si>
  <si>
    <t>1132205410</t>
  </si>
  <si>
    <t>56</t>
  </si>
  <si>
    <t>7668193</t>
  </si>
  <si>
    <t>T20 - D+M zrcadlo specifikace dle PD</t>
  </si>
  <si>
    <t>84355461</t>
  </si>
  <si>
    <t>57</t>
  </si>
  <si>
    <t>7668194</t>
  </si>
  <si>
    <t>T21 - D+M háček na ručníky specifikace dle PD</t>
  </si>
  <si>
    <t>1044485850</t>
  </si>
  <si>
    <t>58</t>
  </si>
  <si>
    <t>7668195</t>
  </si>
  <si>
    <t>T22 - D+M kuchyňská linka specifikace dle PD</t>
  </si>
  <si>
    <t>-1288336083</t>
  </si>
  <si>
    <t>59</t>
  </si>
  <si>
    <t>7668196</t>
  </si>
  <si>
    <t>T23 - D+M kovový regál specifikace dle PD</t>
  </si>
  <si>
    <t>-1601470079</t>
  </si>
  <si>
    <t>60</t>
  </si>
  <si>
    <t>998766102</t>
  </si>
  <si>
    <t>Přesun hmot pro konstrukce truhlářské stanovený z hmotnosti přesunovaného materiálu vodorovná dopravní vzdálenost do 50 m v objektech výšky přes 6 do 12 m</t>
  </si>
  <si>
    <t>-589750081</t>
  </si>
  <si>
    <t>https://podminky.urs.cz/item/CS_URS_2021_02/998766102</t>
  </si>
  <si>
    <t>61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</si>
  <si>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</si>
  <si>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</si>
  <si>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-2056762036</t>
  </si>
  <si>
    <t>https://podminky.urs.cz/item/CS_URS_2021_02/998766181</t>
  </si>
  <si>
    <t>62</t>
  </si>
  <si>
    <t>771121011</t>
  </si>
  <si>
    <t>Příprava podkladu před provedením dlažby nátěr penetrační na podlahu</t>
  </si>
  <si>
    <t>-345080902</t>
  </si>
  <si>
    <t>https://podminky.urs.cz/item/CS_URS_2021_02/771121011</t>
  </si>
  <si>
    <t>63</t>
  </si>
  <si>
    <t>771151021</t>
  </si>
  <si>
    <t>Příprava podkladu před provedením dlažby samonivelační stěrka min.pevnosti 30 MPa, tloušťky do 3 mm</t>
  </si>
  <si>
    <t>1737124647</t>
  </si>
  <si>
    <t>https://podminky.urs.cz/item/CS_URS_2021_02/771151021</t>
  </si>
  <si>
    <t>skladba P4a</t>
  </si>
  <si>
    <t>"M 1.1" 120,7</t>
  </si>
  <si>
    <t>skladba P11</t>
  </si>
  <si>
    <t>"M 0.19"</t>
  </si>
  <si>
    <t>64</t>
  </si>
  <si>
    <t>771161011</t>
  </si>
  <si>
    <t>Příprava podkladu před provedením dlažby montáž profilu dilatační spáry v rovině dlažby</t>
  </si>
  <si>
    <t>549771503</t>
  </si>
  <si>
    <t>https://podminky.urs.cz/item/CS_URS_2021_02/771161011</t>
  </si>
  <si>
    <t>P4a/9</t>
  </si>
  <si>
    <t>P10/9</t>
  </si>
  <si>
    <t>P11/9</t>
  </si>
  <si>
    <t>65</t>
  </si>
  <si>
    <t>5905413</t>
  </si>
  <si>
    <t xml:space="preserve">dilatační podlahový profil AL v. 10mm </t>
  </si>
  <si>
    <t>1108040220</t>
  </si>
  <si>
    <t>56,266*1,1 'Přepočtené koeficientem množství</t>
  </si>
  <si>
    <t>66</t>
  </si>
  <si>
    <t>771474113</t>
  </si>
  <si>
    <t>Montáž soklů z dlaždic keramických lepených flexibilním lepidlem rovných, výšky přes 90 do 120 mm</t>
  </si>
  <si>
    <t>-412467037</t>
  </si>
  <si>
    <t>https://podminky.urs.cz/item/CS_URS_2021_02/771474113</t>
  </si>
  <si>
    <t>P4a*0,9</t>
  </si>
  <si>
    <t>P11*0,9</t>
  </si>
  <si>
    <t>67</t>
  </si>
  <si>
    <t>59761009</t>
  </si>
  <si>
    <t>sokl-dlažba keramická slinutá hladká do interiéru i exteriéru 600x95mm</t>
  </si>
  <si>
    <t>2125594049</t>
  </si>
  <si>
    <t>289,98*1,837 'Přepočtené koeficientem množství</t>
  </si>
  <si>
    <t>68</t>
  </si>
  <si>
    <t>771474143</t>
  </si>
  <si>
    <t>Montáž soklů z dlaždic keramických lepených flexibilním lepidlem s požlábkem, výšky přes 120 do 200 mm</t>
  </si>
  <si>
    <t>-443352677</t>
  </si>
  <si>
    <t>https://podminky.urs.cz/item/CS_URS_2021_02/771474143</t>
  </si>
  <si>
    <t>(5,04*2+2,955*2+0,24*2)</t>
  </si>
  <si>
    <t>-0,8</t>
  </si>
  <si>
    <t>(3,93*2+4,05*2)</t>
  </si>
  <si>
    <t>(3,93*2+4,15*2)</t>
  </si>
  <si>
    <t>(3,93*2+4,96*2)</t>
  </si>
  <si>
    <t>69</t>
  </si>
  <si>
    <t>59761279</t>
  </si>
  <si>
    <t>sokl s položlábkem-dlažba keramická hutná hladká do interiéru 200x200mm</t>
  </si>
  <si>
    <t>1313706576</t>
  </si>
  <si>
    <t>63,17/0,2</t>
  </si>
  <si>
    <t>70</t>
  </si>
  <si>
    <t>771574153</t>
  </si>
  <si>
    <t>Montáž podlah z dlaždic keramických lepených flexibilním lepidlem velkoformátových hladkých přes 2 do 4 ks/m2</t>
  </si>
  <si>
    <t>-1148344325</t>
  </si>
  <si>
    <t>https://podminky.urs.cz/item/CS_URS_2021_02/771574153</t>
  </si>
  <si>
    <t>71</t>
  </si>
  <si>
    <t>59761440</t>
  </si>
  <si>
    <t>dlažba velkoformátová keramická slinutá hladká do interiéru i exteriéru pro vysoké mechanické namáhání přes 2 do 4ks/m2</t>
  </si>
  <si>
    <t>283709253</t>
  </si>
  <si>
    <t>322,2*1,15 'Přepočtené koeficientem množství</t>
  </si>
  <si>
    <t>72</t>
  </si>
  <si>
    <t>771574154</t>
  </si>
  <si>
    <t>Montáž podlah z dlaždic keramických lepených flexibilním lepidlem velkoformátových hladkých přes 4 do 6 ks/m2</t>
  </si>
  <si>
    <t>-1172806730</t>
  </si>
  <si>
    <t>https://podminky.urs.cz/item/CS_URS_2021_02/771574154</t>
  </si>
  <si>
    <t>73</t>
  </si>
  <si>
    <t>59761443</t>
  </si>
  <si>
    <t>dlažba velkoformátová keramická slinutá hladká do interiéru i exteriéru pro vysoké mechanické namáhání přes 4 do 6ks/m2</t>
  </si>
  <si>
    <t>325697315</t>
  </si>
  <si>
    <t>184,19*1,15 'Přepočtené koeficientem množství</t>
  </si>
  <si>
    <t>74</t>
  </si>
  <si>
    <t>771584123</t>
  </si>
  <si>
    <t>Montáž podlah z mozaikových lepenců lepených flexibilním lepidlem keramických glazovaných</t>
  </si>
  <si>
    <t>1103565751</t>
  </si>
  <si>
    <t>https://podminky.urs.cz/item/CS_URS_2021_02/771584123</t>
  </si>
  <si>
    <t>75</t>
  </si>
  <si>
    <t>59761181</t>
  </si>
  <si>
    <t>mozaika keramická hladká na podlahu i stěnu pro interiér i exteriér (5x5)-set 300mx300mm</t>
  </si>
  <si>
    <t>678584286</t>
  </si>
  <si>
    <t>P8/(0,3*0,3)</t>
  </si>
  <si>
    <t>76</t>
  </si>
  <si>
    <t>597619</t>
  </si>
  <si>
    <t>mozaika keramická hladká na podlahu i stěnu pro interiér i exteriér (10x10)-set 300mx300mm</t>
  </si>
  <si>
    <t>11992770</t>
  </si>
  <si>
    <t>P9/(0,3*0,3)</t>
  </si>
  <si>
    <t>77</t>
  </si>
  <si>
    <t>771591112</t>
  </si>
  <si>
    <t>Izolace podlahy pod dlažbu nátěrem nebo stěrkou ve dvou vrstvách</t>
  </si>
  <si>
    <t>1990877643</t>
  </si>
  <si>
    <t>https://podminky.urs.cz/item/CS_URS_2021_02/771591112</t>
  </si>
  <si>
    <t>78</t>
  </si>
  <si>
    <t>771592011</t>
  </si>
  <si>
    <t>Čištění vnitřních ploch po položení dlažby podlah nebo schodišť chemickými prostředky</t>
  </si>
  <si>
    <t>1224398713</t>
  </si>
  <si>
    <t>https://podminky.urs.cz/item/CS_URS_2021_02/771592011</t>
  </si>
  <si>
    <t>79</t>
  </si>
  <si>
    <t>998771102</t>
  </si>
  <si>
    <t>Přesun hmot pro podlahy z dlaždic stanovený z hmotnosti přesunovaného materiálu vodorovná dopravní vzdálenost do 50 m v objektech výšky přes 6 do 12 m</t>
  </si>
  <si>
    <t>664826314</t>
  </si>
  <si>
    <t>https://podminky.urs.cz/item/CS_URS_2021_02/998771102</t>
  </si>
  <si>
    <t>80</t>
  </si>
  <si>
    <t>998771181</t>
  </si>
  <si>
    <t>Přesun hmot pro podlahy z dlaždic stanovený z hmotnosti přesunovaného materiálu Příplatek k ceně za přesun prováděný bez použití mechanizace pro jakoukoliv výšku objektu</t>
  </si>
  <si>
    <t>30224491</t>
  </si>
  <si>
    <t>https://podminky.urs.cz/item/CS_URS_2021_02/998771181</t>
  </si>
  <si>
    <t>781</t>
  </si>
  <si>
    <t>Dokončovací práce - obklady</t>
  </si>
  <si>
    <t>81</t>
  </si>
  <si>
    <t>781131112</t>
  </si>
  <si>
    <t>Izolace stěny pod obklad izolace nátěrem nebo stěrkou ve dvou vrstvách</t>
  </si>
  <si>
    <t>-1078485161</t>
  </si>
  <si>
    <t>https://podminky.urs.cz/item/CS_URS_2021_02/781131112</t>
  </si>
  <si>
    <t>(5,04+1,955*2+0,24*2)*0,15</t>
  </si>
  <si>
    <t>(5,04+1*2)*2</t>
  </si>
  <si>
    <t>-0,8*0,15</t>
  </si>
  <si>
    <t>(4,74*2+2,955*2)*0,15</t>
  </si>
  <si>
    <t>-0,8*0,15*2</t>
  </si>
  <si>
    <t>(8,918*2+5,87*2)*0,15</t>
  </si>
  <si>
    <t>(4,961*2+2,45*2+1*2)*0,15</t>
  </si>
  <si>
    <t>(9,08*2+6,124*2+1,25*2)*0,15</t>
  </si>
  <si>
    <t>(5*2+4,05*2+0,42*4)*0,15</t>
  </si>
  <si>
    <t>(3,93+3,05*2)*0,15</t>
  </si>
  <si>
    <t>(3,93+1*2)*2</t>
  </si>
  <si>
    <t>(5*2+4,15*2+0,42*4)*0,15</t>
  </si>
  <si>
    <t>(3,93+3,15*2)*0,15</t>
  </si>
  <si>
    <t>(5*2+4,15*2)*0,15</t>
  </si>
  <si>
    <t>(3,93+3,96*2)*0,15</t>
  </si>
  <si>
    <t>82</t>
  </si>
  <si>
    <t>781474115</t>
  </si>
  <si>
    <t>Montáž obkladů vnitřních stěn z dlaždic keramických lepených flexibilním lepidlem maloformátových hladkých přes 22 do 25 ks/m2</t>
  </si>
  <si>
    <t>159042040</t>
  </si>
  <si>
    <t>https://podminky.urs.cz/item/CS_URS_2021_02/781474115</t>
  </si>
  <si>
    <t>(5,04*2+2,955*2+0,24*2)*2</t>
  </si>
  <si>
    <t>2,7*1,5</t>
  </si>
  <si>
    <t>(3,93*2+4,05*2)*2</t>
  </si>
  <si>
    <t>(3,93*2+4,15*2)*2</t>
  </si>
  <si>
    <t>(3,93*2+4,96*2)*2</t>
  </si>
  <si>
    <t>odečet mozaika</t>
  </si>
  <si>
    <t>-OBKLAD_mozaiky</t>
  </si>
  <si>
    <t>83</t>
  </si>
  <si>
    <t>59761039</t>
  </si>
  <si>
    <t>obklad keramický hladký přes 22 do 25ks/m2</t>
  </si>
  <si>
    <t>1340401691</t>
  </si>
  <si>
    <t>114,51*1,1 'Přepočtené koeficientem množství</t>
  </si>
  <si>
    <t>84</t>
  </si>
  <si>
    <t>781484116</t>
  </si>
  <si>
    <t>Montáž obkladů vnitřních stěn z mozaikových lepenců keramických nebo skleněných lepených flexibilním lepidlem dílce vel. 300 x 300 mm</t>
  </si>
  <si>
    <t>-1401719988</t>
  </si>
  <si>
    <t>https://podminky.urs.cz/item/CS_URS_2021_02/781484116</t>
  </si>
  <si>
    <t>sprchy pruh 600mm v. 2000mm</t>
  </si>
  <si>
    <t>"M 0.16"</t>
  </si>
  <si>
    <t>0,6*2*3</t>
  </si>
  <si>
    <t>"M 0.23"</t>
  </si>
  <si>
    <t>"M 0.25"</t>
  </si>
  <si>
    <t>"M 0.27"</t>
  </si>
  <si>
    <t>85</t>
  </si>
  <si>
    <t>233300909</t>
  </si>
  <si>
    <t>14,4*12,22222 'Přepočtené koeficientem množství</t>
  </si>
  <si>
    <t>86</t>
  </si>
  <si>
    <t>781489191</t>
  </si>
  <si>
    <t>Montáž obkladů vnitřních stěn z mozaikových lepenců keramických nebo skleněných Příplatek k cenám za plochu do 10 m2 jednotlivě</t>
  </si>
  <si>
    <t>-1107040870</t>
  </si>
  <si>
    <t>https://podminky.urs.cz/item/CS_URS_2021_02/781489191</t>
  </si>
  <si>
    <t>obklad stěny</t>
  </si>
  <si>
    <t>87</t>
  </si>
  <si>
    <t>7814946</t>
  </si>
  <si>
    <t>ALU profily ukončovací a rohové lepené flexibilním lepidlem</t>
  </si>
  <si>
    <t>-2031651649</t>
  </si>
  <si>
    <t>88</t>
  </si>
  <si>
    <t>998781102</t>
  </si>
  <si>
    <t>Přesun hmot pro obklady keramické stanovený z hmotnosti přesunovaného materiálu vodorovná dopravní vzdálenost do 50 m v objektech výšky přes 6 do 12 m</t>
  </si>
  <si>
    <t>1489519082</t>
  </si>
  <si>
    <t>https://podminky.urs.cz/item/CS_URS_2021_02/998781102</t>
  </si>
  <si>
    <t>89</t>
  </si>
  <si>
    <t>998781181</t>
  </si>
  <si>
    <t>Přesun hmot pro obklady keramické stanovený z hmotnosti přesunovaného materiálu Příplatek k cenám za přesun prováděný bez použití mechanizace pro jakoukoliv výšku objektu</t>
  </si>
  <si>
    <t>-1757353814</t>
  </si>
  <si>
    <t>https://podminky.urs.cz/item/CS_URS_2021_02/998781181</t>
  </si>
  <si>
    <t>783</t>
  </si>
  <si>
    <t>Dokončovací práce - nátěry</t>
  </si>
  <si>
    <t>90</t>
  </si>
  <si>
    <t>783318</t>
  </si>
  <si>
    <t>nátěr zárubní jednokřídlových</t>
  </si>
  <si>
    <t>-1742118375</t>
  </si>
  <si>
    <t>91</t>
  </si>
  <si>
    <t>783932171</t>
  </si>
  <si>
    <t>Vyrovnání podkladu betonových podlah celoplošně, tloušťky do 3 mm modifikovanou cementovou stěrkou</t>
  </si>
  <si>
    <t>1942761655</t>
  </si>
  <si>
    <t>https://podminky.urs.cz/item/CS_URS_2021_02/783932171</t>
  </si>
  <si>
    <t>92</t>
  </si>
  <si>
    <t>783933151</t>
  </si>
  <si>
    <t>Penetrační nátěr betonových podlah hladkých (z pohledového nebo gletovaného betonu, stěrky apod.) epoxidový</t>
  </si>
  <si>
    <t>-260306081</t>
  </si>
  <si>
    <t>https://podminky.urs.cz/item/CS_URS_2021_02/783933151</t>
  </si>
  <si>
    <t>93</t>
  </si>
  <si>
    <t>783937161</t>
  </si>
  <si>
    <t>Krycí (uzavírací) nátěr betonových podlah dvojnásobný epoxidový vodou ředitelný</t>
  </si>
  <si>
    <t>-1769818747</t>
  </si>
  <si>
    <t>https://podminky.urs.cz/item/CS_URS_2021_02/783937161</t>
  </si>
  <si>
    <t>94</t>
  </si>
  <si>
    <t>783997151</t>
  </si>
  <si>
    <t>Krycí (uzavírací) nátěr betonových podlah Příplatek k cenám za provedení protiskluzné vrstvy prosypem křemičitým pískem nebo skleněnými kuličkami</t>
  </si>
  <si>
    <t>-1461330603</t>
  </si>
  <si>
    <t>https://podminky.urs.cz/item/CS_URS_2021_02/783997151</t>
  </si>
  <si>
    <t>784</t>
  </si>
  <si>
    <t>Dokončovací práce - malby a tapety</t>
  </si>
  <si>
    <t>95</t>
  </si>
  <si>
    <t>784111011</t>
  </si>
  <si>
    <t>Obroušení podkladu omítky v místnostech výšky do 3,80 m</t>
  </si>
  <si>
    <t>2076875522</t>
  </si>
  <si>
    <t>https://podminky.urs.cz/item/CS_URS_2021_02/784111011</t>
  </si>
  <si>
    <t>omítky stěny</t>
  </si>
  <si>
    <t>-1,75*2,5+4</t>
  </si>
  <si>
    <t>-2,7*1,5+4</t>
  </si>
  <si>
    <t>96</t>
  </si>
  <si>
    <t>784121001</t>
  </si>
  <si>
    <t>Oškrabání malby v místnostech výšky do 3,80 m</t>
  </si>
  <si>
    <t>-936552784</t>
  </si>
  <si>
    <t>https://podminky.urs.cz/item/CS_URS_2021_02/784121001</t>
  </si>
  <si>
    <t>zbývající část společných chodeb</t>
  </si>
  <si>
    <t>stropy</t>
  </si>
  <si>
    <t>stěny</t>
  </si>
  <si>
    <t>201,5*0,9*3,335</t>
  </si>
  <si>
    <t>odečet nové omítky</t>
  </si>
  <si>
    <t>-163,48</t>
  </si>
  <si>
    <t>150,17</t>
  </si>
  <si>
    <t>150,17*0,9*3,5</t>
  </si>
  <si>
    <t>-67,2</t>
  </si>
  <si>
    <t>97</t>
  </si>
  <si>
    <t>784171111</t>
  </si>
  <si>
    <t>Zakrytí nemalovaných ploch (materiál ve specifikaci) včetně pozdějšího odkrytí svislých ploch např. stěn, oken, dveří v místnostech výšky do 3,80</t>
  </si>
  <si>
    <t>1998706072</t>
  </si>
  <si>
    <t>https://podminky.urs.cz/item/CS_URS_2021_02/784171111</t>
  </si>
  <si>
    <t>98</t>
  </si>
  <si>
    <t>58124844</t>
  </si>
  <si>
    <t>fólie pro malířské potřeby zakrývací tl 25µ 4x5m</t>
  </si>
  <si>
    <t>525790713</t>
  </si>
  <si>
    <t>50*1,05 'Přepočtené koeficientem množství</t>
  </si>
  <si>
    <t>99</t>
  </si>
  <si>
    <t>784181101</t>
  </si>
  <si>
    <t>Penetrace podkladu jednonásobná základní akrylátová bezbarvá v místnostech výšky do 3,80 m</t>
  </si>
  <si>
    <t>-520959747</t>
  </si>
  <si>
    <t>https://podminky.urs.cz/item/CS_URS_2021_02/784181101</t>
  </si>
  <si>
    <t>1198,828</t>
  </si>
  <si>
    <t>omítky štuk</t>
  </si>
  <si>
    <t>1437,138</t>
  </si>
  <si>
    <t>obklad SDK</t>
  </si>
  <si>
    <t>100</t>
  </si>
  <si>
    <t>784211101</t>
  </si>
  <si>
    <t>Malby z malířských směsí oděruvzdorných za mokra dvojnásobné, bílé za mokra oděruvzdorné výborně v místnostech výšky do 3,80 m</t>
  </si>
  <si>
    <t>-1593700519</t>
  </si>
  <si>
    <t>https://podminky.urs.cz/item/CS_URS_2021_02/784211101</t>
  </si>
  <si>
    <t>SO-01.2 - Technická zařízení budov</t>
  </si>
  <si>
    <t>SO-01.2.1 - ZTI</t>
  </si>
  <si>
    <t>1 - Zemní a ostatní práce</t>
  </si>
  <si>
    <t>2 - Stavební a bourací práce, ostatní práce</t>
  </si>
  <si>
    <t>3 - Kanalizace</t>
  </si>
  <si>
    <t>4 - Vodovod</t>
  </si>
  <si>
    <t>7 - Zařizovací předměty</t>
  </si>
  <si>
    <t>Zemní a ostatní práce</t>
  </si>
  <si>
    <t>1004</t>
  </si>
  <si>
    <t>Hloubení rýh š do 600 mm v hornině tř. 3 objemu do 100 m3</t>
  </si>
  <si>
    <t>1009</t>
  </si>
  <si>
    <t>Příplatek za ztížené vykopávky</t>
  </si>
  <si>
    <t>1011</t>
  </si>
  <si>
    <t>Příplatek za práci v objektu (ruční hloubení)</t>
  </si>
  <si>
    <t>1026</t>
  </si>
  <si>
    <t>Zásyp jam, šachet rýh nebo kolem objektů sypaninou se zhutněním</t>
  </si>
  <si>
    <t>1028</t>
  </si>
  <si>
    <t>Lože pod potrubí a stoky ze štěrkopísku, v otevřeném výkopu</t>
  </si>
  <si>
    <t>1029</t>
  </si>
  <si>
    <t>Obsyp potrubí písčitým materiálem</t>
  </si>
  <si>
    <t>1059</t>
  </si>
  <si>
    <t>Písek tříděný, zásypový, frakce 0-8</t>
  </si>
  <si>
    <t>1084</t>
  </si>
  <si>
    <t>Odvozy a likvidace přebytečných hmot vč. nakládání na dopravní prostředky</t>
  </si>
  <si>
    <t>Stavební a bourací práce, ostatní práce</t>
  </si>
  <si>
    <t>2003</t>
  </si>
  <si>
    <t>Vybourání otvorů,drážek ve zdivu cihelném</t>
  </si>
  <si>
    <t>2010</t>
  </si>
  <si>
    <t>Vybourání ŽB podlahy , vč. ručního naložení, odvozu a likvidace</t>
  </si>
  <si>
    <t>2071</t>
  </si>
  <si>
    <t>Demontáž a nezávadná likvidace stávajících zařizovacích předmětů a viditelných prvků ZTI</t>
  </si>
  <si>
    <t>kpl</t>
  </si>
  <si>
    <t>2083</t>
  </si>
  <si>
    <t>Odvozy a likvidacesuti a přebytečných směsných stavebních hmot vč. nakládání na dopravní prostředky</t>
  </si>
  <si>
    <t>Kanalizace</t>
  </si>
  <si>
    <t>3020</t>
  </si>
  <si>
    <t>Potrubí plastové kanalizační svodné, systém PVC KG DN 100 (SN4)</t>
  </si>
  <si>
    <t>3022</t>
  </si>
  <si>
    <t>Potrubí plastové kanalizační svodné, systém PVC KG DN 160 (SN4)</t>
  </si>
  <si>
    <t>3043</t>
  </si>
  <si>
    <t>Potrubí plastové kanalizační vnitřní, systém PPs-HT DN 32</t>
  </si>
  <si>
    <t>3045</t>
  </si>
  <si>
    <t>Potrubí plastové kanalizační vnitřní, systém PPs-HT DN 50</t>
  </si>
  <si>
    <t>3046</t>
  </si>
  <si>
    <t>Potrubí plastové kanalizační vnitřní, systém PPs-HT DN 70</t>
  </si>
  <si>
    <t>3077</t>
  </si>
  <si>
    <t>Vyvedení a upevnění odpadních výpustek DN 40</t>
  </si>
  <si>
    <t>3078</t>
  </si>
  <si>
    <t>Vyvedení a upevnění odpadních výpustek DN 50</t>
  </si>
  <si>
    <t>3185</t>
  </si>
  <si>
    <t>Nerez. žlab včetně roštu, délka 650mm</t>
  </si>
  <si>
    <t>ks</t>
  </si>
  <si>
    <t>3272</t>
  </si>
  <si>
    <t>Kondenzační sifon (suchá zápach. uzávěra)</t>
  </si>
  <si>
    <t>3287</t>
  </si>
  <si>
    <t>Napojení na stáv. svodná potrubí</t>
  </si>
  <si>
    <t>3296</t>
  </si>
  <si>
    <t>Zaslepení stávající kanalizace</t>
  </si>
  <si>
    <t>3300</t>
  </si>
  <si>
    <t>Čištění kanalizace - tlakový proplach (pokud bude třeba)</t>
  </si>
  <si>
    <t>3302</t>
  </si>
  <si>
    <t>Průzkum potrubí pomocí kamery</t>
  </si>
  <si>
    <t>3303</t>
  </si>
  <si>
    <t>Dopravné, zpráva k průzkumu kanalizace, práce technika</t>
  </si>
  <si>
    <t>3308</t>
  </si>
  <si>
    <t>Zkouška těsnosti potrubí kanalizace vodou do DN 125</t>
  </si>
  <si>
    <t>3309</t>
  </si>
  <si>
    <t>Zkouška těsnosti potrubí kanalizace vodou do DN 200</t>
  </si>
  <si>
    <t>3310</t>
  </si>
  <si>
    <t>Zkouška těsnosti potrubí kanalizace kouřem do DN 300</t>
  </si>
  <si>
    <t>3312</t>
  </si>
  <si>
    <t>Přesun hmot pro vnitřní kanalizace</t>
  </si>
  <si>
    <t>Vodovod</t>
  </si>
  <si>
    <t>4067</t>
  </si>
  <si>
    <t>Potrubí vod. plastové PP-RCT trubka EVO 20x2,3 S4, svar polyfuze</t>
  </si>
  <si>
    <t>4068</t>
  </si>
  <si>
    <t>Potrubí vod. plastové PP-RCT trubka EVO 25x2,8 S4, svar polyfuze</t>
  </si>
  <si>
    <t>4069</t>
  </si>
  <si>
    <t>Potrubí vod. plastové PP-RCT trubka EVO 32x3,6 S4, svar polyfuze</t>
  </si>
  <si>
    <t>4070</t>
  </si>
  <si>
    <t>Potrubí vod. plastové PP-RCT trubka EVO 40x4,5 S4, svar polyfuze</t>
  </si>
  <si>
    <t>4112</t>
  </si>
  <si>
    <t>Ochrana vodovodního potrubí přilepenými tepelně izolačními trubicemi z PE, s AL fólií, tl do 10 mm DN do 42 mm</t>
  </si>
  <si>
    <t>4113</t>
  </si>
  <si>
    <t>Ochrana vodovodního potrubí přilepenými tepelně izolačními trubicemi z PE, s AL fólií, tl do 15 mm DN do 35 mm</t>
  </si>
  <si>
    <t>4117</t>
  </si>
  <si>
    <t>Ochrana vodovodního potrubí přilepenými tepelně izolačními trubicemi z PE, s AL fólií, tl do 20 mm DN do 65 mm</t>
  </si>
  <si>
    <t>4123</t>
  </si>
  <si>
    <t>Ochrana vodovodního potrubí přilepenými tepelně izolačními trubicemi z PE tl do 10 mm DN do 42 mm</t>
  </si>
  <si>
    <t>4127</t>
  </si>
  <si>
    <t>Ochrana vodovodního potrubí přilepenými tepelně izolačními trubicemi z PE tl do 20 mm DN do 35 mm</t>
  </si>
  <si>
    <t>4130</t>
  </si>
  <si>
    <t>Ochrana vodovodního potrubí přilepenými tepelně izolačními trubicemi z PE tl do 25 mm DN do 35 mm</t>
  </si>
  <si>
    <t>4132</t>
  </si>
  <si>
    <t>Ochrana vodovodního potrubí přilepenými tepelně izolačními trubicemi z PE tl do 30 mm DN do 35 mm</t>
  </si>
  <si>
    <t>4133</t>
  </si>
  <si>
    <t>Ochrana vodovodního potrubí přilepenými tepelně izolačními trubicemi z PE tl do 40 mm DN do 65 mm</t>
  </si>
  <si>
    <t>4134</t>
  </si>
  <si>
    <t>Zaizolování tvarovek a armatur na vodovodním potrubí plstěnými pásy (cca 25% procent z izolování přímých tras)</t>
  </si>
  <si>
    <t>4211</t>
  </si>
  <si>
    <t>Rohový ventil 1/2"</t>
  </si>
  <si>
    <t>4214</t>
  </si>
  <si>
    <t>Nástěnka závitová K 247 pro baterii G 1/2 s jedním závitem</t>
  </si>
  <si>
    <t>pár</t>
  </si>
  <si>
    <t>4231</t>
  </si>
  <si>
    <t>Odvzdušňovací ventil 3/8"</t>
  </si>
  <si>
    <t>4350</t>
  </si>
  <si>
    <t>Provedení pevného bodu na potrubí</t>
  </si>
  <si>
    <t>4352</t>
  </si>
  <si>
    <t>Podpůrné vynešení hlavního horizontálního rozvodu na konzoly (vč. uchycení rozvodu).</t>
  </si>
  <si>
    <t>4361</t>
  </si>
  <si>
    <t>Napojeno na stávající OC vodovod</t>
  </si>
  <si>
    <t>4384</t>
  </si>
  <si>
    <t>Demontáž stávajícího vodovodu, vč. nezávadné likvidace odpadu</t>
  </si>
  <si>
    <t>4386</t>
  </si>
  <si>
    <t>Zkouška těsnosti vodovodního potrubí</t>
  </si>
  <si>
    <t>102</t>
  </si>
  <si>
    <t>4388</t>
  </si>
  <si>
    <t>Proplach a dezinfekce vodovodního potrubí do DN 80</t>
  </si>
  <si>
    <t>104</t>
  </si>
  <si>
    <t>4389</t>
  </si>
  <si>
    <t>Proplach vodovodního potrubí</t>
  </si>
  <si>
    <t>106</t>
  </si>
  <si>
    <t>4390</t>
  </si>
  <si>
    <t>Přesun hmot pro vnitřní vodovod</t>
  </si>
  <si>
    <t>108</t>
  </si>
  <si>
    <t>Zařizovací předměty</t>
  </si>
  <si>
    <t>7043</t>
  </si>
  <si>
    <t>Umyvadlo keramické připevněné šrouby (v bílé barvě - 600x450 mm)</t>
  </si>
  <si>
    <t>soubor</t>
  </si>
  <si>
    <t>110</t>
  </si>
  <si>
    <t>7067</t>
  </si>
  <si>
    <t>Kryt na sifon</t>
  </si>
  <si>
    <t>112</t>
  </si>
  <si>
    <t>7069</t>
  </si>
  <si>
    <t>Zápachová uzávěrka pro umyvadla</t>
  </si>
  <si>
    <t>114</t>
  </si>
  <si>
    <t>7077</t>
  </si>
  <si>
    <t>Baterie umyvadlové stojánkové, vč. úsporného perlátoru</t>
  </si>
  <si>
    <t>116</t>
  </si>
  <si>
    <t>7107</t>
  </si>
  <si>
    <t>Piezo ovládání sprchy se směš. baterií pro teplou a studenou vodu</t>
  </si>
  <si>
    <t>118</t>
  </si>
  <si>
    <t>7108</t>
  </si>
  <si>
    <t>Sprchové ramínko, naklápěcí</t>
  </si>
  <si>
    <t>120</t>
  </si>
  <si>
    <t>7122</t>
  </si>
  <si>
    <t>Dřez (kartáčovaná nerez)</t>
  </si>
  <si>
    <t>122</t>
  </si>
  <si>
    <t>7123</t>
  </si>
  <si>
    <t>Dřez s odkládací ploškou (kartáčovaná nerez)</t>
  </si>
  <si>
    <t>124</t>
  </si>
  <si>
    <t>7146</t>
  </si>
  <si>
    <t>Dřezová nástěná baterie, rozteč 150 mm.</t>
  </si>
  <si>
    <t>126</t>
  </si>
  <si>
    <t>7147</t>
  </si>
  <si>
    <t>Zápachová uzávěrka pro dřezy</t>
  </si>
  <si>
    <t>128</t>
  </si>
  <si>
    <t>7152</t>
  </si>
  <si>
    <t>Demontáž stávajících zařizovacích předmětů</t>
  </si>
  <si>
    <t>130</t>
  </si>
  <si>
    <t>SO-01.2.2 - ÚT</t>
  </si>
  <si>
    <t>733 - Rozvod potrubí</t>
  </si>
  <si>
    <t>734 - Armatury</t>
  </si>
  <si>
    <t>735 - Otopná tělesa</t>
  </si>
  <si>
    <t>783 - Nátěry</t>
  </si>
  <si>
    <t>731 - Kotelny</t>
  </si>
  <si>
    <t>0 - Všeobecné konstrukce a práce</t>
  </si>
  <si>
    <t>733</t>
  </si>
  <si>
    <t>Rozvod potrubí</t>
  </si>
  <si>
    <t>733111112R00</t>
  </si>
  <si>
    <t>Potrubí závit. bezešvé běžné v kotelnách DN 10</t>
  </si>
  <si>
    <t>733111114R00</t>
  </si>
  <si>
    <t>Potrubí závit. bezešvé běžné v kotelnách DN 20</t>
  </si>
  <si>
    <t>733111115R00</t>
  </si>
  <si>
    <t>Potrubí závit. bezešvé běžné v kotelnách DN 25</t>
  </si>
  <si>
    <t>733123111R00</t>
  </si>
  <si>
    <t>Příplatek za zhotovení přípojek D 25/2,6</t>
  </si>
  <si>
    <t>734</t>
  </si>
  <si>
    <t>Armatury</t>
  </si>
  <si>
    <t>734209103R00</t>
  </si>
  <si>
    <t>Montáž armatur závitových,s 1závitem, G 1/2</t>
  </si>
  <si>
    <t>734209112R00</t>
  </si>
  <si>
    <t>Montáž armatur závitových,se 2závity, G 3/8</t>
  </si>
  <si>
    <t>734209114R00</t>
  </si>
  <si>
    <t>Montáž armatur závitových,se 2závity, G 3/4</t>
  </si>
  <si>
    <t>734209124R00</t>
  </si>
  <si>
    <t>Montáž armatur závitových,se 3závity, G 3/4</t>
  </si>
  <si>
    <t>734222611R00</t>
  </si>
  <si>
    <t>Ventily s hlavicí termostatickou přímé, G 3/8</t>
  </si>
  <si>
    <t>734261212R00</t>
  </si>
  <si>
    <t>Šroubení přímé, G 3/8</t>
  </si>
  <si>
    <t>734261214R00</t>
  </si>
  <si>
    <t>Šroubení přímé, G 3/4</t>
  </si>
  <si>
    <t>734291113R00</t>
  </si>
  <si>
    <t>Kohouty plnící a vypouštěcí G 1/2</t>
  </si>
  <si>
    <t>735</t>
  </si>
  <si>
    <t>Otopná tělesa</t>
  </si>
  <si>
    <t>735117110R00</t>
  </si>
  <si>
    <t>Odpojení a připojení těles po nátěru</t>
  </si>
  <si>
    <t>735111350R00</t>
  </si>
  <si>
    <t>Tělesa otopná litinová zákl.nátěr, 600/160 8. čl.</t>
  </si>
  <si>
    <t>735191904R00</t>
  </si>
  <si>
    <t>Propláchnutí otopných těles litinových</t>
  </si>
  <si>
    <t>Nátěry</t>
  </si>
  <si>
    <t>783323230R00</t>
  </si>
  <si>
    <t>Nátěr syntetický radiátorů deskových 2x + 1x email</t>
  </si>
  <si>
    <t>731</t>
  </si>
  <si>
    <t>Kotelny</t>
  </si>
  <si>
    <t>731391824R00</t>
  </si>
  <si>
    <t>Vypouštění vody ze systému</t>
  </si>
  <si>
    <t>Všeobecné konstrukce a práce</t>
  </si>
  <si>
    <t>0034VD</t>
  </si>
  <si>
    <t>Kulový kohout KK 3/4</t>
  </si>
  <si>
    <t>0038VD</t>
  </si>
  <si>
    <t>Filtr F 3/4</t>
  </si>
  <si>
    <t>0033VD</t>
  </si>
  <si>
    <t>přímé šroubení G 1/2</t>
  </si>
  <si>
    <t>0063VD</t>
  </si>
  <si>
    <t>TUBEX 22/20</t>
  </si>
  <si>
    <t>0064VD</t>
  </si>
  <si>
    <t>TUBEX 28/20</t>
  </si>
  <si>
    <t>006VD</t>
  </si>
  <si>
    <t>montáž izolace</t>
  </si>
  <si>
    <t>sbr</t>
  </si>
  <si>
    <t>Úroveň 4:</t>
  </si>
  <si>
    <t>SO-01.2.3.1 - SEZNAM STROJŮ A ZAŘÍZENÍ</t>
  </si>
  <si>
    <t xml:space="preserve">D1 - </t>
  </si>
  <si>
    <t>D1</t>
  </si>
  <si>
    <t>Pol266</t>
  </si>
  <si>
    <t>Zařízení komunikačních rozvodů komplet a školního rozhlasu vč. montáže a dosavatelské dokumentace</t>
  </si>
  <si>
    <t>Pol11</t>
  </si>
  <si>
    <t>Zařízení EZS, úprava a doplnění stávajícího systému</t>
  </si>
  <si>
    <t>SO-01.2.3.2 - KRABICE</t>
  </si>
  <si>
    <t>Pol275</t>
  </si>
  <si>
    <t>krabice přístrojová KP 67</t>
  </si>
  <si>
    <t>Pol276</t>
  </si>
  <si>
    <t>krabice rozbočná KU 1902</t>
  </si>
  <si>
    <t>Pol277</t>
  </si>
  <si>
    <t>krabice odbočná KO 97</t>
  </si>
  <si>
    <t>Pol278</t>
  </si>
  <si>
    <t>krabice přístrojová KPR 68-KA</t>
  </si>
  <si>
    <t>Pol279</t>
  </si>
  <si>
    <t>krabice rozbočná IP44</t>
  </si>
  <si>
    <t>Pol280</t>
  </si>
  <si>
    <t>krabice rozbočná KO 100E-EPS3</t>
  </si>
  <si>
    <t>Pol281</t>
  </si>
  <si>
    <t>svorka bezšroubová 273-112 2x2,5</t>
  </si>
  <si>
    <t>Pol282</t>
  </si>
  <si>
    <t>svorka bezšroubová 273-104 3x2,5</t>
  </si>
  <si>
    <t>Pol283</t>
  </si>
  <si>
    <t>svorka bezšroubová 273-102 4x2,5</t>
  </si>
  <si>
    <t>Pol284</t>
  </si>
  <si>
    <t>svorka bezšroubová 273-105 5x2,5</t>
  </si>
  <si>
    <t>Pol286</t>
  </si>
  <si>
    <t>1-pólový spínač 10A, 250V, např. typ 3558-A01345</t>
  </si>
  <si>
    <t>Pol287</t>
  </si>
  <si>
    <t>tlačítko spínač 10A, 250V, např. typ 3559-A-91345</t>
  </si>
  <si>
    <t>Pol288</t>
  </si>
  <si>
    <t>střídavý spínač 10A, 250V, např. typ 3559-A06345</t>
  </si>
  <si>
    <t>Pol290</t>
  </si>
  <si>
    <t>střídavý spínač 10AX, 250V, např. typ 3559-A-06940 B, IP44</t>
  </si>
  <si>
    <t>Pol296</t>
  </si>
  <si>
    <t>domovní zásuvka 10/16A, 250V, např. typ 5519A-A02357 B</t>
  </si>
  <si>
    <t>Pol297</t>
  </si>
  <si>
    <t>domovní zásuvka 10/16A, 250V, např. typ 5598A-A02357 B př. ochrana</t>
  </si>
  <si>
    <t>Pol299</t>
  </si>
  <si>
    <t>zásuvka 10/16A, 250V, např. typ 5519N-C02540B, IP54</t>
  </si>
  <si>
    <t>Pol301</t>
  </si>
  <si>
    <t>zásuvka vestavná 16A/400V, 5p, IP44</t>
  </si>
  <si>
    <t>Pol307</t>
  </si>
  <si>
    <t>kryt sp.typ 01-3558A-A651 B</t>
  </si>
  <si>
    <t>Pol308</t>
  </si>
  <si>
    <t>rámeček jednonásobný</t>
  </si>
  <si>
    <t>Pol309</t>
  </si>
  <si>
    <t>rámeček dvojnásobný</t>
  </si>
  <si>
    <t>Pol311</t>
  </si>
  <si>
    <t>rámeček čtyřnásobný</t>
  </si>
  <si>
    <t>Pol315</t>
  </si>
  <si>
    <t>vykružování krabic komplet</t>
  </si>
  <si>
    <t>Pol316</t>
  </si>
  <si>
    <t>montáž vypínačů a přepínačů</t>
  </si>
  <si>
    <t>Pol317</t>
  </si>
  <si>
    <t>montáž zásuvek</t>
  </si>
  <si>
    <t>Pol318</t>
  </si>
  <si>
    <t>montáž zásuvek 400V</t>
  </si>
  <si>
    <t>SO-01.2.3.3 - TRUBKY</t>
  </si>
  <si>
    <t>Pol319</t>
  </si>
  <si>
    <t>vodič CY 2,5mm²</t>
  </si>
  <si>
    <t>Pol320</t>
  </si>
  <si>
    <t>vodič CY 4 mm²</t>
  </si>
  <si>
    <t>Pol321</t>
  </si>
  <si>
    <t>vodič CY 6mm²</t>
  </si>
  <si>
    <t>Pol322</t>
  </si>
  <si>
    <t>vodič CY 16mm²</t>
  </si>
  <si>
    <t>Pol324</t>
  </si>
  <si>
    <t>kabel CYKY-O 3x1,5 mm²</t>
  </si>
  <si>
    <t>Pol325</t>
  </si>
  <si>
    <t>kabel CYKY-J 3x1,5 mm²</t>
  </si>
  <si>
    <t>Pol326</t>
  </si>
  <si>
    <t>kabel CYKY-J 5x1,5 mm²</t>
  </si>
  <si>
    <t>Pol327</t>
  </si>
  <si>
    <t>kabel CYKY-J 3x2,5 mm²</t>
  </si>
  <si>
    <t>Pol328</t>
  </si>
  <si>
    <t>kabel CYKY-J 5x2,5 mm²</t>
  </si>
  <si>
    <t>Pol329</t>
  </si>
  <si>
    <t>kabel CYKY-J 5x6 mm²</t>
  </si>
  <si>
    <t>Pol333</t>
  </si>
  <si>
    <t>kabel1-CXKH-R-J P60R B2CAS1D0 3x1,5 mm²</t>
  </si>
  <si>
    <t>Pol334</t>
  </si>
  <si>
    <t>kabel1-CXKH-R-O P60R B2CAS1D0 3x1,5 mm²</t>
  </si>
  <si>
    <t>Pol335</t>
  </si>
  <si>
    <t>trubka super monoflex 1216</t>
  </si>
  <si>
    <t>Pol336</t>
  </si>
  <si>
    <t>trubka super monoflex 1240</t>
  </si>
  <si>
    <t>Pol337</t>
  </si>
  <si>
    <t>trubka plastová 1516E komplet</t>
  </si>
  <si>
    <t>Pol338</t>
  </si>
  <si>
    <t>trubka plastová 1520E komplet</t>
  </si>
  <si>
    <t>Pol339</t>
  </si>
  <si>
    <t>trubka plastová 1540E komplet</t>
  </si>
  <si>
    <t>Pol340</t>
  </si>
  <si>
    <t>kabelový drátěný žlab 50x50</t>
  </si>
  <si>
    <t>Pol344</t>
  </si>
  <si>
    <t>montáž trubek vč. sádrování</t>
  </si>
  <si>
    <t>Pol12</t>
  </si>
  <si>
    <t>požární desky a tmel</t>
  </si>
  <si>
    <t>Pol346</t>
  </si>
  <si>
    <t>průrazy pro kabely komplet ( vyvrtání, vyčištění)</t>
  </si>
  <si>
    <t>Pol347</t>
  </si>
  <si>
    <t>drážky pro kabely komplet</t>
  </si>
  <si>
    <t>Pol348</t>
  </si>
  <si>
    <t>uložení kabelů komplet ( uložení vč. sádrování)</t>
  </si>
  <si>
    <t>Pol349</t>
  </si>
  <si>
    <t>uložení kabelů komplet v PVC trubkách a kab. žlabech</t>
  </si>
  <si>
    <t>Pol350</t>
  </si>
  <si>
    <t>montáž trubek</t>
  </si>
  <si>
    <t>Pol13</t>
  </si>
  <si>
    <t>pomocný materiál hmoždinky, vruty, šrouby, kotvení atd</t>
  </si>
  <si>
    <t>Pol14</t>
  </si>
  <si>
    <t>montáž rozvaděče RE 1.1</t>
  </si>
  <si>
    <t>Pol15</t>
  </si>
  <si>
    <t>montáž rozvaděče RE 1.2</t>
  </si>
  <si>
    <t>SO-01.2.3.4 - SVÍTIDLA</t>
  </si>
  <si>
    <t>Pol359</t>
  </si>
  <si>
    <t>SVÍTIDLO např., EXTRA-LED-5000-236-4K,IP66, Industrial lighting, 1 x LED, 33W, 4449lm, Ra80, 0K</t>
  </si>
  <si>
    <t>Pol362</t>
  </si>
  <si>
    <t>SVÍTIDLO např., PULI6-LED-PC-5070-4K, IP54, Interiérové LED svítidlo, 1 x LED, 36W, 5070lm, Ra80, 4000K</t>
  </si>
  <si>
    <t>Pol363</t>
  </si>
  <si>
    <t>SVÍTIDLO např., GRIFON-LED-OP-6400-4K, IP40, Interiérové LED svítidlo, 1 x LED, 48W, 5092lm, Ra80, 4000K</t>
  </si>
  <si>
    <t>Pol364</t>
  </si>
  <si>
    <t>SVÍTIDLO např.., GRIFON-LED-OP-3200-4K, IP40, Interiérové LED svítidlo, 1 x LED, 24W, 2546lm, Ra80, 4000K</t>
  </si>
  <si>
    <t>Pol365</t>
  </si>
  <si>
    <t>SVÍTIDLO např., GRIFON-LED-SQ-OP-4100-4K, IP40, Interior lighting, 1 x LED, 25W, 3066lm, Ra80, 0K</t>
  </si>
  <si>
    <t>Pol366</t>
  </si>
  <si>
    <t>SVÍTIDLO např., MAWERICK-LED-5250-4K, IP40, Interiérové LED svítidlo, 1 x LED, 35W, 3696lm, Ra80, 4000K</t>
  </si>
  <si>
    <t>Pol369</t>
  </si>
  <si>
    <t>SVÍTIDLO např., MAWERICK-LED-6550-4K, IP40, IInterior lighting, 1 x LED, 44W, 4621lm, Ra80, 0K</t>
  </si>
  <si>
    <t>Pol370</t>
  </si>
  <si>
    <t>SVÍTIDLO např., MAWERICK-LED-9100-4K, IP40, Interior lighting, 1 x LED, 62W, 6470lm, Ra80, 0K</t>
  </si>
  <si>
    <t>Pol16</t>
  </si>
  <si>
    <t>LED venkovní nástěnné svítidlo Ilvita, se senzorem, 1 x 9,86 W LED, IP54</t>
  </si>
  <si>
    <t>Pol373</t>
  </si>
  <si>
    <t>SVÍTIDLO např., PALAS-LED-1-M2-ST, 1h, IP65, Nouzové svítidlo, Emergency lighting, 1 x LED, 6,6W, 241lm, Ra80, 5700K</t>
  </si>
  <si>
    <t>Pol374</t>
  </si>
  <si>
    <t>SVÍTIDLO např.,, DIOS-COR-C2-ST, 1h, IP65, Nouzové LED svítidlo,koridorové, 1 x Integral module 2xLED, 3,7W, 433lm, Ra70, 5700K</t>
  </si>
  <si>
    <t>Pol375</t>
  </si>
  <si>
    <t>SVÍTIDLO např.,, PALAS-LED-1-M2-ST, IP65 1h+podvěs.pikt., Nouzové LED svítidlo s podvěsným piktogramem, 7 x LED, 0,9W, 18,3lm, Ra80, 5700K</t>
  </si>
  <si>
    <t>Pol376</t>
  </si>
  <si>
    <t>SVÍTIDLO např., PALAS-LED-1-W2-ST-COLD, 1h, IP65, Nouzové LED svítidlo asymetrické se stříškou, bez piktogramu, 2 x LED, 3,2W, 175,5lm, Ra70, 5700K</t>
  </si>
  <si>
    <t>Pol377</t>
  </si>
  <si>
    <t>SVÍTIDLO např., DIOS-M5-1H, IP65, Nouzové LED svítidlo, protipanické, 1 x LED, 6W, 524lm, Ra70, 5700K</t>
  </si>
  <si>
    <t>Pol378</t>
  </si>
  <si>
    <t>Montáž a zapojení svítidel</t>
  </si>
  <si>
    <t>Pol379</t>
  </si>
  <si>
    <t>Recyklace svítidel</t>
  </si>
  <si>
    <t>SO-01.2.3.5 - OSTATNÍ</t>
  </si>
  <si>
    <t>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Obsahuje-li tato PD odkaz na konkrétní značku a/nebo výrobce či odkaz na ně, je možné nahradit konkrétní materiál, značku a výrobce jiným, kvalitativně a technicky obdobným / lepším řešením.</t>
  </si>
  <si>
    <t xml:space="preserve">    741 - Elektroinstalace - silnoproud</t>
  </si>
  <si>
    <t>741</t>
  </si>
  <si>
    <t>Elektroinstalace - silnoproud</t>
  </si>
  <si>
    <t>7413783</t>
  </si>
  <si>
    <t>Výchozí revize</t>
  </si>
  <si>
    <t>-722414782</t>
  </si>
  <si>
    <t>7413784</t>
  </si>
  <si>
    <t>Skutečná dokumentace akce</t>
  </si>
  <si>
    <t>-1087664403</t>
  </si>
  <si>
    <t>7413785</t>
  </si>
  <si>
    <t>Řízení stavby</t>
  </si>
  <si>
    <t>680713726</t>
  </si>
  <si>
    <t>SO-01.2.5 - VZT</t>
  </si>
  <si>
    <t>D1 - Větrání místnosti 1</t>
  </si>
  <si>
    <t>D2 - Větrání místnosti 2</t>
  </si>
  <si>
    <t>D3 - Větrání šaten a umýváren u místností 1 a 2</t>
  </si>
  <si>
    <t>D4 - Větrání keramické dílny</t>
  </si>
  <si>
    <t>D5 - Ostatní</t>
  </si>
  <si>
    <t>Větrání místnosti 1</t>
  </si>
  <si>
    <t>Pol140</t>
  </si>
  <si>
    <t>Stojací sestavná VZT jednotka s vývody vzhůru, deskovým rekuperátorem, teplovodním ohřevem, volnou komorou pro přímý výpar, ve vnitřním provedení vč. kompletního příslušenství a MaR</t>
  </si>
  <si>
    <t>P</t>
  </si>
  <si>
    <t xml:space="preserve">Poznámka k položce:_x000d_
MaR bude zahrnovat externí dotykový ovladač do recepce, řízení výkonu dle čidel CO2 a týdenním časovým programem nebo manualně. Řízení teploty dle přívodního vzduchu do místnosti_x000d_
Vp/Vo=2800/2800m3/h, Pext=410/410Pa_x000d_
Qtop=8,5kW 80/60°C_x000d_
- silentbloky pod závěsy VZT zařízení_x000d_
- prokabelování a oživení systému MaR_x000d_
Referenční výrobek:  FläktGroup CQ35IVBV,  podrobné parametry - viz k TZ přiložený technický list. Možno nahradit jiným, kvalitativně a technicky obdobným/lepším výrobkem</t>
  </si>
  <si>
    <t>Pol146</t>
  </si>
  <si>
    <t>Přívodní difuzor ø250 s naklápěcími lamelami, Vp=350m3/h, pracovní dosah vzduchu při úhlu 75°a při V=0,2m/s min 6m, vertikální připojení</t>
  </si>
  <si>
    <t>Poznámka k položce:_x000d_
Referenční výrobek: LINDAB RCW-0-250 Možno nahradit jiným, kvalitativně a technicky obdobným/lepším výrobkem</t>
  </si>
  <si>
    <t>Pol149</t>
  </si>
  <si>
    <t>Čtyřhranné VZT potrubí sk.I. pozink provedení vč. tvarovek a přírub do obvodu 5,0m, těsné</t>
  </si>
  <si>
    <t>Pol113</t>
  </si>
  <si>
    <t>Kruhové spirálně vinuté potrubí v pozink provedení do ø250 40% tvarovek, třída těsnosti C</t>
  </si>
  <si>
    <t>bm</t>
  </si>
  <si>
    <t>Pol150</t>
  </si>
  <si>
    <t>Nátěr VZT pozink. potrubí a tvarovek v prostoru tělocvičny ve složení 1x základní a 2x krycí, RAL dle arch.</t>
  </si>
  <si>
    <t>Pol180</t>
  </si>
  <si>
    <t>Tepelná kaučuková izolace ze samolepících pásů tl. 40 mm s ALU polepem</t>
  </si>
  <si>
    <t>-1132969206</t>
  </si>
  <si>
    <t>D2</t>
  </si>
  <si>
    <t>Větrání místnosti 2</t>
  </si>
  <si>
    <t>Pol151</t>
  </si>
  <si>
    <t>Stojací sestavná VZT jednotka s vývody vzhůru, dsekovým rekuperátorem, teplovodním ohřevem, volnou komorou pro přímý výpar, ve vnitřním provedení vč. kompletního příslušenství a MaR</t>
  </si>
  <si>
    <t xml:space="preserve">Poznámka k položce:_x000d_
MaR bude zahrnovat externí dotykový ovladač do recepce, řízení výkonu dle čidel CO2 a týdenním časovým programem nebo manualně. Řízení teploty dle přívodního vzduchu do místnosti_x000d_
Vp/Vo=2800/2800m3/h, Pext=580/580Pa_x000d_
Qtop=8,5kW 80/60°C_x000d_
- silentbloky pod závěsy VZT zařízení_x000d_
- prokabelování a oživení systému MaR_x000d_
Referenční výrobek:  FläktGroup CQ35IVBV,  podrobné parametry - viz k TZ přiložený technický list. Možno nahradit jiným, kvalitativně a technicky obdobným/lepším výrobkem</t>
  </si>
  <si>
    <t>Pol153</t>
  </si>
  <si>
    <t>Čtyřhranné VZT potrubí sk.I. pozink provedení vč. tvarovek a přírub do obvodu 2,6m, těsné</t>
  </si>
  <si>
    <t>Pol181</t>
  </si>
  <si>
    <t>197317044</t>
  </si>
  <si>
    <t>D3</t>
  </si>
  <si>
    <t>Větrání šaten a umýváren u místností 1 a 2</t>
  </si>
  <si>
    <t>Pol154</t>
  </si>
  <si>
    <t xml:space="preserve">Poznámka k položce:_x000d_
MaR bude zahrnovat externí dotykový ovladač do recepce, řízení výkonu dle čidel CO2 a týdenním časovým programem nebo manualně. Řízení teploty dle přívodního vzduchu do místnosti_x000d_
Vp/Vo=2400/2400m3/h, Pext=490/490Pa_x000d_
Qtop=8,4kW 80/60°C_x000d_
- silentbloky pod závěsy VZT zařízení_x000d_
- prokabelování a oživení systému MaR_x000d_
Referenční výrobek:  FläktGroup CQ35IVBV,  podrobné parametry - viz k TZ přiložený technický list. Možno nahradit jiným, kvalitativně a technicky obdobným/lepším výrobkem</t>
  </si>
  <si>
    <t>Pol160</t>
  </si>
  <si>
    <t>Požární samovypěňovací mřížka 400x200, odolnost EI60</t>
  </si>
  <si>
    <t>Pol161</t>
  </si>
  <si>
    <t>Regulační klapka do čtyřhranného potrubí 500x200, ruční ovládání</t>
  </si>
  <si>
    <t>Pol162</t>
  </si>
  <si>
    <t>Regulační klapka do čtyřhranného potrubí 450x200, ruční ovládání</t>
  </si>
  <si>
    <t>Pol163</t>
  </si>
  <si>
    <t>Regulační klapka do čtyřhranného potrubí 200x200, ruční ovládání</t>
  </si>
  <si>
    <t>Pol164</t>
  </si>
  <si>
    <t>Přívodní komfortní dvouřadá vyústka v ALU provedení do čtyřhranného potrubí s regulací R1 a upevňovacím rámečkem na pružiny do potrubí , rozměr 525x125</t>
  </si>
  <si>
    <t>Pol108</t>
  </si>
  <si>
    <t>Přívodní komfortní dvouřadá vyústka v ALU provedení do čtyřhranného potrubí s regulací R1 a upevňovacím rámečkem na pružiny do potrubí , rozměr 425x75</t>
  </si>
  <si>
    <t>Pol165</t>
  </si>
  <si>
    <t>Odvodní komfortní dvouřadá vyústka v ALU provedení do čtyřhranného potrubí s regulací R1 a upevňovacím rámečkem na pružiny do potrubí , rozměr 425x75</t>
  </si>
  <si>
    <t>Pol166</t>
  </si>
  <si>
    <t>Stěnová mřížka v ALU provedení, rozteč lamel 20mnm, s upevňovacím rámečkem na pružiny do potrubí, rozměr 500x500</t>
  </si>
  <si>
    <t>Pol111</t>
  </si>
  <si>
    <t>Stěnová mřížka v ALU provedení, rozteč lamel 20mnm, s upevňovacím rámečkem na pružiny do potrubí, rozměr 400x200</t>
  </si>
  <si>
    <t>Pol167</t>
  </si>
  <si>
    <t>Kruhové spirálně vinuté potrubí v pozink provedení do ø160 50% tvarovek, třída těsnosti C</t>
  </si>
  <si>
    <t>Pol182</t>
  </si>
  <si>
    <t>803217448</t>
  </si>
  <si>
    <t>D4</t>
  </si>
  <si>
    <t>Větrání keramické dílny</t>
  </si>
  <si>
    <t>Pol172</t>
  </si>
  <si>
    <t>Sestavná podstropní VZT jednotka s deskovým rekuperátorem, reverzibilním přímým výparen, elektrickým dohřevem při odmražování, ve vnitřním provedení vč. kompletního příslušenství a MaR</t>
  </si>
  <si>
    <t xml:space="preserve">Poznámka k položce:_x000d_
MaR bude zahrnovat externí dotykový ovladač do učebny, řízení výkonu dle čidel CO2 a týdenním časovým programem nebo manualně. Řízení teploty dle přívodního vzduchu do místnosti_x000d_
Vp/Vo=1000/1000m3/h, Pext=320/320Pa_x000d_
Qchl/Qtop=6,4kW R410_x000d_
Qtop=12kW 3x400V/50Hz_x000d_
- silentbloky pod závěsy VZT zařízení_x000d_
- prokabelování a oživení systému MaR_x000d_
Referenční výrobek:  FläktGroup 10.05 Suspended,  podrobné parametry - viz k TZ přiložený technický list. Možno nahradit jiným, kvalitativně a technicky obdobným/lepším výrobkem</t>
  </si>
  <si>
    <t>Pol173</t>
  </si>
  <si>
    <t>Venkovní kondenzační jednotka pro přímý výpar vč. AHU kitu s řízením 0-10V, ovladače a kompletního příslušenství a konzol</t>
  </si>
  <si>
    <t>Poznámka k položce:_x000d_
Qchl/Qtop=6,9/6,9 kW</t>
  </si>
  <si>
    <t>Pol143</t>
  </si>
  <si>
    <t>Buňkový tlumič hluku vč. trouby sk 1.pozink 500x500-1500</t>
  </si>
  <si>
    <t>Poznámka k položce:_x000d_
- útlum min 23dB(A)</t>
  </si>
  <si>
    <t>Pol174</t>
  </si>
  <si>
    <t>Přívodní vířivá vyúsť 600x600 s nastavitelnými lamelami vč. plenumboxu 600x600, horizontální připojení ø250 s regulační klapkou, Vp=330-340m3/h</t>
  </si>
  <si>
    <t>Pol175</t>
  </si>
  <si>
    <t>Odvodní vířivá vyúsť 600x600 s nastavitelnými lamelami vč. plenumboxu 600x600, horizontální připojení ø250 s regulační klapkou, Vp=330-340m3/h</t>
  </si>
  <si>
    <t>Pol176</t>
  </si>
  <si>
    <t>Protidešťová žaluzie v ALU provedení vč. upínacího rámu do potrubí a síta, RAL dle arch., rozměr 500x500</t>
  </si>
  <si>
    <t>Pol177</t>
  </si>
  <si>
    <t>Čtyřhranné VZT potrubí sk.I. pozink provedení vč. tvarovek a přírub do obvodu 2,0m, těsné</t>
  </si>
  <si>
    <t>Pol178</t>
  </si>
  <si>
    <t>Ohebná tepelně a hlukově izolovaná hadice tl.25mm do ø250, balení 10m</t>
  </si>
  <si>
    <t>bal</t>
  </si>
  <si>
    <t>Pol99</t>
  </si>
  <si>
    <t>Pol179</t>
  </si>
  <si>
    <t>Cu dvoutrubní svazek do DN16/10 pro vedení chladiva R410 vč. parotěsné kaučukové izolace /venkovní UV odolné/vč.komunikace</t>
  </si>
  <si>
    <t>Pol1</t>
  </si>
  <si>
    <t>Demontáž a ekologická likvidace stávajícího VZT zařízení</t>
  </si>
  <si>
    <t>Pol2</t>
  </si>
  <si>
    <t>Montáž VZT/klimatizačního zařízení</t>
  </si>
  <si>
    <t>Pol3</t>
  </si>
  <si>
    <t>Montáž MaR</t>
  </si>
  <si>
    <t>Pol4</t>
  </si>
  <si>
    <t>Doprava a přesun hmot</t>
  </si>
  <si>
    <t>Pol5</t>
  </si>
  <si>
    <t>Svislá přeprava, jeřábnické práce</t>
  </si>
  <si>
    <t>Pol6</t>
  </si>
  <si>
    <t>Lešení/plošina</t>
  </si>
  <si>
    <t>Pol7</t>
  </si>
  <si>
    <t>Montážní, spojovací a závěsový materiál</t>
  </si>
  <si>
    <t>D5</t>
  </si>
  <si>
    <t>Ostatní</t>
  </si>
  <si>
    <t>Pol8</t>
  </si>
  <si>
    <t>Zprovoznění a zregulování, funkční zkoušky, revize, měření hluku, protokoly</t>
  </si>
  <si>
    <t>Pol9</t>
  </si>
  <si>
    <t>Protipožární ucpávky</t>
  </si>
  <si>
    <t>Pol10</t>
  </si>
  <si>
    <t>Výrobní projektová dokumentace</t>
  </si>
  <si>
    <t>VRN - Vedlejší rozpočtové náklady</t>
  </si>
  <si>
    <t xml:space="preserve">    VRN3 - Zařízení staveniště</t>
  </si>
  <si>
    <t xml:space="preserve">    VRN4 - Inženýrská činnost</t>
  </si>
  <si>
    <t>VRN3</t>
  </si>
  <si>
    <t>Zařízení staveniště</t>
  </si>
  <si>
    <t>032103000</t>
  </si>
  <si>
    <t>Náklady na stavební buňky a mobilní WC</t>
  </si>
  <si>
    <t>1024</t>
  </si>
  <si>
    <t>-1576277668</t>
  </si>
  <si>
    <t>https://podminky.urs.cz/item/CS_URS_2021_02/032103000</t>
  </si>
  <si>
    <t>033103000</t>
  </si>
  <si>
    <t>Připojení energií</t>
  </si>
  <si>
    <t>-1350076213</t>
  </si>
  <si>
    <t>https://podminky.urs.cz/item/CS_URS_2021_02/033103000</t>
  </si>
  <si>
    <t>033203000</t>
  </si>
  <si>
    <t>Energie pro zařízení staveniště</t>
  </si>
  <si>
    <t>-390237340</t>
  </si>
  <si>
    <t>https://podminky.urs.cz/item/CS_URS_2021_02/033203000</t>
  </si>
  <si>
    <t>034103000</t>
  </si>
  <si>
    <t>Oplocení staveniště</t>
  </si>
  <si>
    <t>869993627</t>
  </si>
  <si>
    <t>https://podminky.urs.cz/item/CS_URS_2021_02/034103000</t>
  </si>
  <si>
    <t>034203000</t>
  </si>
  <si>
    <t>Opatření na ochranu pozemků sousedních se staveništěm</t>
  </si>
  <si>
    <t>1238047736</t>
  </si>
  <si>
    <t>https://podminky.urs.cz/item/CS_URS_2021_02/034203000</t>
  </si>
  <si>
    <t>034303000</t>
  </si>
  <si>
    <t>Dopravní značení na staveništi</t>
  </si>
  <si>
    <t>166479303</t>
  </si>
  <si>
    <t>https://podminky.urs.cz/item/CS_URS_2021_02/034303000</t>
  </si>
  <si>
    <t>035103001</t>
  </si>
  <si>
    <t>Pronájem ploch</t>
  </si>
  <si>
    <t>1805540182</t>
  </si>
  <si>
    <t>https://podminky.urs.cz/item/CS_URS_2021_02/035103001</t>
  </si>
  <si>
    <t>039103000</t>
  </si>
  <si>
    <t>Rozebrání, bourání a odvoz zařízení staveniště</t>
  </si>
  <si>
    <t>-1409209746</t>
  </si>
  <si>
    <t>https://podminky.urs.cz/item/CS_URS_2021_02/039103000</t>
  </si>
  <si>
    <t>VRN4</t>
  </si>
  <si>
    <t>Inženýrská činnost</t>
  </si>
  <si>
    <t>0432031</t>
  </si>
  <si>
    <t>Fotodokumentace celkového průběhu výstavby, včetně zajištění fotodokumentace veškerých konstrukcí, které budou v průběhu výstavby skryty nebo zakryty. Zajištění fotodokumentace stávajícího stavu přístupových komunikací</t>
  </si>
  <si>
    <t>34223545</t>
  </si>
  <si>
    <t>SEZNAM FIGUR</t>
  </si>
  <si>
    <t>Výměra</t>
  </si>
  <si>
    <t xml:space="preserve"> SO-01/ SO-01.1/ SO-01.1.2</t>
  </si>
  <si>
    <t>LEŠENÍ</t>
  </si>
  <si>
    <t>Lešení</t>
  </si>
  <si>
    <t>přístavba</t>
  </si>
  <si>
    <t>(4,2+11,46+0,9)*5</t>
  </si>
  <si>
    <t>příčka tělocvična</t>
  </si>
  <si>
    <t>11,28*7</t>
  </si>
  <si>
    <t>Použití figury:</t>
  </si>
  <si>
    <t>Základní akrylátová jednonásobná bezbarvá penetrace podkladu v místnostech v do 3,80 m</t>
  </si>
  <si>
    <t>Dvojnásobné bílé malby ze směsí za mokra výborně oděruvzdorných v místnostech v do 3,80 m</t>
  </si>
  <si>
    <t>Montáž obkladů vnitřních z mozaiky 300x300 mm lepených flexibilním lepidlem</t>
  </si>
  <si>
    <t>Cementový postřik vnitřních stěn nanášený celoplošně ručně</t>
  </si>
  <si>
    <t>Vápenocementová omítka hladká jednovrstvá vnitřních stěn nanášená strojně</t>
  </si>
  <si>
    <t>Montáž obkladů vnitřních keramických hladkých přes 22 do 25 ks/m2 lepených flexibilním lepidlem</t>
  </si>
  <si>
    <t>Vápenocementová omítka štuková dvouvrstvá vnitřních stěn nanášená strojně</t>
  </si>
  <si>
    <t>Vápenocementová omítka štuková dvouvrstvá vnitřních stropů rovných nanášená strojně</t>
  </si>
  <si>
    <t>Cementový postřik vnitřních stropů nanášený celoplošně ručně</t>
  </si>
  <si>
    <t>Obroušení podkladu omítnutého v místnostech v do 3,80 m</t>
  </si>
  <si>
    <t>P1</t>
  </si>
  <si>
    <t>Skladba P1</t>
  </si>
  <si>
    <t>Provedení izolace proti zemní vlhkosti vodorovné za studena nátěrem penetračním</t>
  </si>
  <si>
    <t>Mazanina tl přes 50 do 80 mm z betonu prostého bez zvýšených nároků na prostředí tř. C 20/25</t>
  </si>
  <si>
    <t>Výztuž mazanin svařovanými sítěmi Kari</t>
  </si>
  <si>
    <t>Obvodová dilatace podlahovým páskem z pěnového PE mezi stěnou a mazaninou nebo potěrem v 100 mm</t>
  </si>
  <si>
    <t>Provedení izolace proti zemní vlhkosti svislé za studena nátěrem penetračním</t>
  </si>
  <si>
    <t>Provedení izolace proti zemní vlhkosti pásy přitavením vodorovné NAIP</t>
  </si>
  <si>
    <t>Provedení izolace proti zemní vlhkosti pásy přitavením svislé NAIP</t>
  </si>
  <si>
    <t>Nátěr penetrační na podlahu</t>
  </si>
  <si>
    <t>Montáž profilu dilatační spáry bez izolace v rovině dlažby</t>
  </si>
  <si>
    <t>Montáž podlah keramických velkoformátových hladkých lepených flexibilním lepidlem přes 4 do 6 ks/m2</t>
  </si>
  <si>
    <t>Izolace pod dlažbu nátěrem nebo stěrkou ve dvou vrstvách</t>
  </si>
  <si>
    <t>Čištění vnitřních ploch podlah nebo schodišť po položení dlažby chemickými prostředky</t>
  </si>
  <si>
    <t>Samonivelační stěrka podlah pevnosti 30 MPa tl 3 mm</t>
  </si>
  <si>
    <t>Montáž soklů z dlaždic keramických rovných flexibilní lepidlo v přes 90 do 120 mm</t>
  </si>
  <si>
    <t>Montáž podlah keramických velkoformátových hladkých lepených flexibilním lepidlem přes 2 do 4 ks/m2</t>
  </si>
  <si>
    <t>P12</t>
  </si>
  <si>
    <t>Skladba P12</t>
  </si>
  <si>
    <t>Mazanina tl přes 80 do 120 mm z betonu prostého bez zvýšených nároků na prostředí tř. C 20/25</t>
  </si>
  <si>
    <t>Celoplošné vyrovnání betonové podlahy cementovou stěrkou tl do 3 mm</t>
  </si>
  <si>
    <t>Penetrační epoxidový nátěr hladkých betonových podlah</t>
  </si>
  <si>
    <t>Krycí dvojnásobný epoxidový vodou ředitelný nátěr betonové podlahy</t>
  </si>
  <si>
    <t>Příplatek k cenám krycího nátěru betonové podlahy za protiskluznou úpravu</t>
  </si>
  <si>
    <t>P2</t>
  </si>
  <si>
    <t>Skladba P2</t>
  </si>
  <si>
    <t>P3</t>
  </si>
  <si>
    <t>Skladba P3</t>
  </si>
  <si>
    <t>P5</t>
  </si>
  <si>
    <t>Skladba P5</t>
  </si>
  <si>
    <t>P6</t>
  </si>
  <si>
    <t>Skladba P6</t>
  </si>
  <si>
    <t>P7</t>
  </si>
  <si>
    <t>Skladba P7</t>
  </si>
  <si>
    <t>Montáž podlah z mozaiky glazované lepené flexibilním lepidlem</t>
  </si>
  <si>
    <t>SDK podhled deska 1xH2 12,5 bez izolace dvouvrstvá spodní kce profil CD+UD</t>
  </si>
  <si>
    <t>Montáž parotěsné zábrany do SDK podhledu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</si>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</sst>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sz val="8"/>
      <color rgb="FF00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3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horizontal="left"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39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40" fillId="0" borderId="23" xfId="0" applyFont="1" applyBorder="1" applyAlignment="1" applyProtection="1">
      <alignment horizontal="center" vertical="center"/>
    </xf>
    <xf numFmtId="49" fontId="40" fillId="0" borderId="23" xfId="0" applyNumberFormat="1" applyFont="1" applyBorder="1" applyAlignment="1" applyProtection="1">
      <alignment horizontal="left" vertical="center" wrapText="1"/>
    </xf>
    <xf numFmtId="0" fontId="40" fillId="0" borderId="23" xfId="0" applyFont="1" applyBorder="1" applyAlignment="1" applyProtection="1">
      <alignment horizontal="left" vertical="center" wrapText="1"/>
    </xf>
    <xf numFmtId="0" fontId="40" fillId="0" borderId="23" xfId="0" applyFont="1" applyBorder="1" applyAlignment="1" applyProtection="1">
      <alignment horizontal="center" vertical="center" wrapText="1"/>
    </xf>
    <xf numFmtId="167" fontId="40" fillId="0" borderId="23" xfId="0" applyNumberFormat="1" applyFont="1" applyBorder="1" applyAlignment="1" applyProtection="1">
      <alignment vertical="center"/>
    </xf>
    <xf numFmtId="4" fontId="40" fillId="2" borderId="23" xfId="0" applyNumberFormat="1" applyFont="1" applyFill="1" applyBorder="1" applyAlignment="1" applyProtection="1">
      <alignment vertical="center"/>
      <protection locked="0"/>
    </xf>
    <xf numFmtId="4" fontId="40" fillId="0" borderId="23" xfId="0" applyNumberFormat="1" applyFont="1" applyBorder="1" applyAlignment="1" applyProtection="1">
      <alignment vertical="center"/>
    </xf>
    <xf numFmtId="0" fontId="41" fillId="0" borderId="4" xfId="0" applyFont="1" applyBorder="1" applyAlignment="1">
      <alignment vertical="center"/>
    </xf>
    <xf numFmtId="0" fontId="40" fillId="2" borderId="15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42" fillId="0" borderId="0" xfId="0" applyFont="1" applyAlignment="1" applyProtection="1">
      <alignment vertical="center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/>
    </xf>
    <xf numFmtId="167" fontId="43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7" xfId="0" applyFont="1" applyBorder="1" applyAlignment="1">
      <alignment vertical="center" wrapText="1"/>
    </xf>
    <xf numFmtId="0" fontId="46" fillId="0" borderId="29" xfId="0" applyFont="1" applyBorder="1" applyAlignment="1">
      <alignment horizontal="left" wrapText="1"/>
    </xf>
    <xf numFmtId="0" fontId="44" fillId="0" borderId="28" xfId="0" applyFont="1" applyBorder="1" applyAlignment="1">
      <alignment vertical="center" wrapText="1"/>
    </xf>
    <xf numFmtId="0" fontId="46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48" fillId="0" borderId="27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7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vertical="center"/>
    </xf>
    <xf numFmtId="49" fontId="47" fillId="0" borderId="1" xfId="0" applyNumberFormat="1" applyFont="1" applyBorder="1" applyAlignment="1">
      <alignment horizontal="left" vertical="center" wrapText="1"/>
    </xf>
    <xf numFmtId="49" fontId="47" fillId="0" borderId="1" xfId="0" applyNumberFormat="1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44" fillId="0" borderId="1" xfId="0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50" fillId="0" borderId="29" xfId="0" applyFont="1" applyBorder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2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0" fontId="47" fillId="0" borderId="1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top"/>
    </xf>
    <xf numFmtId="0" fontId="47" fillId="0" borderId="1" xfId="0" applyFont="1" applyBorder="1" applyAlignment="1">
      <alignment horizontal="center" vertical="top"/>
    </xf>
    <xf numFmtId="0" fontId="48" fillId="0" borderId="30" xfId="0" applyFont="1" applyBorder="1" applyAlignment="1">
      <alignment horizontal="left" vertical="center"/>
    </xf>
    <xf numFmtId="0" fontId="48" fillId="0" borderId="31" xfId="0" applyFont="1" applyBorder="1" applyAlignment="1">
      <alignment horizontal="left" vertical="center"/>
    </xf>
    <xf numFmtId="0" fontId="48" fillId="0" borderId="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6" fillId="0" borderId="1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7" fillId="0" borderId="1" xfId="0" applyFont="1" applyBorder="1" applyAlignment="1">
      <alignment vertical="top"/>
    </xf>
    <xf numFmtId="49" fontId="47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6" fillId="0" borderId="29" xfId="0" applyFont="1" applyBorder="1" applyAlignment="1">
      <alignment horizontal="left"/>
    </xf>
    <xf numFmtId="0" fontId="50" fillId="0" borderId="29" xfId="0" applyFont="1" applyBorder="1" applyAlignment="1"/>
    <xf numFmtId="0" fontId="44" fillId="0" borderId="27" xfId="0" applyFont="1" applyBorder="1" applyAlignment="1">
      <alignment vertical="top"/>
    </xf>
    <xf numFmtId="0" fontId="44" fillId="0" borderId="28" xfId="0" applyFont="1" applyBorder="1" applyAlignment="1">
      <alignment vertical="top"/>
    </xf>
    <xf numFmtId="0" fontId="44" fillId="0" borderId="30" xfId="0" applyFont="1" applyBorder="1" applyAlignment="1">
      <alignment vertical="top"/>
    </xf>
    <xf numFmtId="0" fontId="44" fillId="0" borderId="29" xfId="0" applyFont="1" applyBorder="1" applyAlignment="1">
      <alignment vertical="top"/>
    </xf>
    <xf numFmtId="0" fontId="44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theme" Target="theme/theme1.xml" /><Relationship Id="rId17" Type="http://schemas.openxmlformats.org/officeDocument/2006/relationships/calcChain" Target="calcChain.xml" /><Relationship Id="rId1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032103000" TargetMode="External" /><Relationship Id="rId2" Type="http://schemas.openxmlformats.org/officeDocument/2006/relationships/hyperlink" Target="https://podminky.urs.cz/item/CS_URS_2021_02/033103000" TargetMode="External" /><Relationship Id="rId3" Type="http://schemas.openxmlformats.org/officeDocument/2006/relationships/hyperlink" Target="https://podminky.urs.cz/item/CS_URS_2021_02/033203000" TargetMode="External" /><Relationship Id="rId4" Type="http://schemas.openxmlformats.org/officeDocument/2006/relationships/hyperlink" Target="https://podminky.urs.cz/item/CS_URS_2021_02/034103000" TargetMode="External" /><Relationship Id="rId5" Type="http://schemas.openxmlformats.org/officeDocument/2006/relationships/hyperlink" Target="https://podminky.urs.cz/item/CS_URS_2021_02/034203000" TargetMode="External" /><Relationship Id="rId6" Type="http://schemas.openxmlformats.org/officeDocument/2006/relationships/hyperlink" Target="https://podminky.urs.cz/item/CS_URS_2021_02/034303000" TargetMode="External" /><Relationship Id="rId7" Type="http://schemas.openxmlformats.org/officeDocument/2006/relationships/hyperlink" Target="https://podminky.urs.cz/item/CS_URS_2021_02/035103001" TargetMode="External" /><Relationship Id="rId8" Type="http://schemas.openxmlformats.org/officeDocument/2006/relationships/hyperlink" Target="https://podminky.urs.cz/item/CS_URS_2021_02/039103000" TargetMode="External" /><Relationship Id="rId9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962031132" TargetMode="External" /><Relationship Id="rId2" Type="http://schemas.openxmlformats.org/officeDocument/2006/relationships/hyperlink" Target="https://podminky.urs.cz/item/CS_URS_2021_02/962031133" TargetMode="External" /><Relationship Id="rId3" Type="http://schemas.openxmlformats.org/officeDocument/2006/relationships/hyperlink" Target="https://podminky.urs.cz/item/CS_URS_2021_02/962032231" TargetMode="External" /><Relationship Id="rId4" Type="http://schemas.openxmlformats.org/officeDocument/2006/relationships/hyperlink" Target="https://podminky.urs.cz/item/CS_URS_2021_02/965042141" TargetMode="External" /><Relationship Id="rId5" Type="http://schemas.openxmlformats.org/officeDocument/2006/relationships/hyperlink" Target="https://podminky.urs.cz/item/CS_URS_2021_02/968072455" TargetMode="External" /><Relationship Id="rId6" Type="http://schemas.openxmlformats.org/officeDocument/2006/relationships/hyperlink" Target="https://podminky.urs.cz/item/CS_URS_2021_02/968072456" TargetMode="External" /><Relationship Id="rId7" Type="http://schemas.openxmlformats.org/officeDocument/2006/relationships/hyperlink" Target="https://podminky.urs.cz/item/CS_URS_2021_02/971033341" TargetMode="External" /><Relationship Id="rId8" Type="http://schemas.openxmlformats.org/officeDocument/2006/relationships/hyperlink" Target="https://podminky.urs.cz/item/CS_URS_2021_02/971033451" TargetMode="External" /><Relationship Id="rId9" Type="http://schemas.openxmlformats.org/officeDocument/2006/relationships/hyperlink" Target="https://podminky.urs.cz/item/CS_URS_2021_02/971033651" TargetMode="External" /><Relationship Id="rId10" Type="http://schemas.openxmlformats.org/officeDocument/2006/relationships/hyperlink" Target="https://podminky.urs.cz/item/CS_URS_2021_02/972054491" TargetMode="External" /><Relationship Id="rId11" Type="http://schemas.openxmlformats.org/officeDocument/2006/relationships/hyperlink" Target="https://podminky.urs.cz/item/CS_URS_2021_02/978011191" TargetMode="External" /><Relationship Id="rId12" Type="http://schemas.openxmlformats.org/officeDocument/2006/relationships/hyperlink" Target="https://podminky.urs.cz/item/CS_URS_2021_02/978013191" TargetMode="External" /><Relationship Id="rId13" Type="http://schemas.openxmlformats.org/officeDocument/2006/relationships/hyperlink" Target="https://podminky.urs.cz/item/CS_URS_2021_02/978059541" TargetMode="External" /><Relationship Id="rId14" Type="http://schemas.openxmlformats.org/officeDocument/2006/relationships/hyperlink" Target="https://podminky.urs.cz/item/CS_URS_2021_02/997013152" TargetMode="External" /><Relationship Id="rId15" Type="http://schemas.openxmlformats.org/officeDocument/2006/relationships/hyperlink" Target="https://podminky.urs.cz/item/CS_URS_2021_02/997013501" TargetMode="External" /><Relationship Id="rId16" Type="http://schemas.openxmlformats.org/officeDocument/2006/relationships/hyperlink" Target="https://podminky.urs.cz/item/CS_URS_2021_02/997013509" TargetMode="External" /><Relationship Id="rId17" Type="http://schemas.openxmlformats.org/officeDocument/2006/relationships/hyperlink" Target="https://podminky.urs.cz/item/CS_URS_2021_02/997013871" TargetMode="External" /><Relationship Id="rId18" Type="http://schemas.openxmlformats.org/officeDocument/2006/relationships/hyperlink" Target="https://podminky.urs.cz/item/CS_URS_2021_02/997013875" TargetMode="External" /><Relationship Id="rId19" Type="http://schemas.openxmlformats.org/officeDocument/2006/relationships/hyperlink" Target="https://podminky.urs.cz/item/CS_URS_2021_02/711131811" TargetMode="External" /><Relationship Id="rId20" Type="http://schemas.openxmlformats.org/officeDocument/2006/relationships/hyperlink" Target="https://podminky.urs.cz/item/CS_URS_2021_02/766441811" TargetMode="External" /><Relationship Id="rId21" Type="http://schemas.openxmlformats.org/officeDocument/2006/relationships/hyperlink" Target="https://podminky.urs.cz/item/CS_URS_2021_02/771471810" TargetMode="External" /><Relationship Id="rId22" Type="http://schemas.openxmlformats.org/officeDocument/2006/relationships/hyperlink" Target="https://podminky.urs.cz/item/CS_URS_2021_02/771571810" TargetMode="External" /><Relationship Id="rId23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317142422" TargetMode="External" /><Relationship Id="rId2" Type="http://schemas.openxmlformats.org/officeDocument/2006/relationships/hyperlink" Target="https://podminky.urs.cz/item/CS_URS_2021_02/317168056" TargetMode="External" /><Relationship Id="rId3" Type="http://schemas.openxmlformats.org/officeDocument/2006/relationships/hyperlink" Target="https://podminky.urs.cz/item/CS_URS_2021_02/342272245" TargetMode="External" /><Relationship Id="rId4" Type="http://schemas.openxmlformats.org/officeDocument/2006/relationships/hyperlink" Target="https://podminky.urs.cz/item/CS_URS_2021_02/346272246" TargetMode="External" /><Relationship Id="rId5" Type="http://schemas.openxmlformats.org/officeDocument/2006/relationships/hyperlink" Target="https://podminky.urs.cz/item/CS_URS_2021_02/611131101" TargetMode="External" /><Relationship Id="rId6" Type="http://schemas.openxmlformats.org/officeDocument/2006/relationships/hyperlink" Target="https://podminky.urs.cz/item/CS_URS_2021_02/611321341" TargetMode="External" /><Relationship Id="rId7" Type="http://schemas.openxmlformats.org/officeDocument/2006/relationships/hyperlink" Target="https://podminky.urs.cz/item/CS_URS_2021_02/612131101" TargetMode="External" /><Relationship Id="rId8" Type="http://schemas.openxmlformats.org/officeDocument/2006/relationships/hyperlink" Target="https://podminky.urs.cz/item/CS_URS_2021_02/612321321" TargetMode="External" /><Relationship Id="rId9" Type="http://schemas.openxmlformats.org/officeDocument/2006/relationships/hyperlink" Target="https://podminky.urs.cz/item/CS_URS_2021_02/612321341" TargetMode="External" /><Relationship Id="rId10" Type="http://schemas.openxmlformats.org/officeDocument/2006/relationships/hyperlink" Target="https://podminky.urs.cz/item/CS_URS_2021_02/631311115" TargetMode="External" /><Relationship Id="rId11" Type="http://schemas.openxmlformats.org/officeDocument/2006/relationships/hyperlink" Target="https://podminky.urs.cz/item/CS_URS_2021_02/631311125" TargetMode="External" /><Relationship Id="rId12" Type="http://schemas.openxmlformats.org/officeDocument/2006/relationships/hyperlink" Target="https://podminky.urs.cz/item/CS_URS_2021_02/631319011" TargetMode="External" /><Relationship Id="rId13" Type="http://schemas.openxmlformats.org/officeDocument/2006/relationships/hyperlink" Target="https://podminky.urs.cz/item/CS_URS_2021_02/631319012" TargetMode="External" /><Relationship Id="rId14" Type="http://schemas.openxmlformats.org/officeDocument/2006/relationships/hyperlink" Target="https://podminky.urs.cz/item/CS_URS_2021_02/631319171" TargetMode="External" /><Relationship Id="rId15" Type="http://schemas.openxmlformats.org/officeDocument/2006/relationships/hyperlink" Target="https://podminky.urs.cz/item/CS_URS_2021_02/631319173" TargetMode="External" /><Relationship Id="rId16" Type="http://schemas.openxmlformats.org/officeDocument/2006/relationships/hyperlink" Target="https://podminky.urs.cz/item/CS_URS_2021_02/631362021" TargetMode="External" /><Relationship Id="rId17" Type="http://schemas.openxmlformats.org/officeDocument/2006/relationships/hyperlink" Target="https://podminky.urs.cz/item/CS_URS_2021_02/634112112" TargetMode="External" /><Relationship Id="rId18" Type="http://schemas.openxmlformats.org/officeDocument/2006/relationships/hyperlink" Target="https://podminky.urs.cz/item/CS_URS_2021_02/642944121" TargetMode="External" /><Relationship Id="rId19" Type="http://schemas.openxmlformats.org/officeDocument/2006/relationships/hyperlink" Target="https://podminky.urs.cz/item/CS_URS_2021_02/949101111" TargetMode="External" /><Relationship Id="rId20" Type="http://schemas.openxmlformats.org/officeDocument/2006/relationships/hyperlink" Target="https://podminky.urs.cz/item/CS_URS_2021_02/952901111" TargetMode="External" /><Relationship Id="rId21" Type="http://schemas.openxmlformats.org/officeDocument/2006/relationships/hyperlink" Target="https://podminky.urs.cz/item/CS_URS_2021_02/998018002" TargetMode="External" /><Relationship Id="rId22" Type="http://schemas.openxmlformats.org/officeDocument/2006/relationships/hyperlink" Target="https://podminky.urs.cz/item/CS_URS_2021_02/711111001" TargetMode="External" /><Relationship Id="rId23" Type="http://schemas.openxmlformats.org/officeDocument/2006/relationships/hyperlink" Target="https://podminky.urs.cz/item/CS_URS_2021_02/711112001" TargetMode="External" /><Relationship Id="rId24" Type="http://schemas.openxmlformats.org/officeDocument/2006/relationships/hyperlink" Target="https://podminky.urs.cz/item/CS_URS_2021_02/711141559" TargetMode="External" /><Relationship Id="rId25" Type="http://schemas.openxmlformats.org/officeDocument/2006/relationships/hyperlink" Target="https://podminky.urs.cz/item/CS_URS_2021_02/711142559" TargetMode="External" /><Relationship Id="rId26" Type="http://schemas.openxmlformats.org/officeDocument/2006/relationships/hyperlink" Target="https://podminky.urs.cz/item/CS_URS_2021_02/998711102" TargetMode="External" /><Relationship Id="rId27" Type="http://schemas.openxmlformats.org/officeDocument/2006/relationships/hyperlink" Target="https://podminky.urs.cz/item/CS_URS_2021_02/998711181" TargetMode="External" /><Relationship Id="rId28" Type="http://schemas.openxmlformats.org/officeDocument/2006/relationships/hyperlink" Target="https://podminky.urs.cz/item/CS_URS_2021_02/998713102" TargetMode="External" /><Relationship Id="rId29" Type="http://schemas.openxmlformats.org/officeDocument/2006/relationships/hyperlink" Target="https://podminky.urs.cz/item/CS_URS_2021_02/998713181" TargetMode="External" /><Relationship Id="rId30" Type="http://schemas.openxmlformats.org/officeDocument/2006/relationships/hyperlink" Target="https://podminky.urs.cz/item/CS_URS_2021_02/763131451" TargetMode="External" /><Relationship Id="rId31" Type="http://schemas.openxmlformats.org/officeDocument/2006/relationships/hyperlink" Target="https://podminky.urs.cz/item/CS_URS_2021_02/763131721" TargetMode="External" /><Relationship Id="rId32" Type="http://schemas.openxmlformats.org/officeDocument/2006/relationships/hyperlink" Target="https://podminky.urs.cz/item/CS_URS_2021_02/763131751" TargetMode="External" /><Relationship Id="rId33" Type="http://schemas.openxmlformats.org/officeDocument/2006/relationships/hyperlink" Target="https://podminky.urs.cz/item/CS_URS_2021_02/763164531" TargetMode="External" /><Relationship Id="rId34" Type="http://schemas.openxmlformats.org/officeDocument/2006/relationships/hyperlink" Target="https://podminky.urs.cz/item/CS_URS_2021_02/763164561" TargetMode="External" /><Relationship Id="rId35" Type="http://schemas.openxmlformats.org/officeDocument/2006/relationships/hyperlink" Target="https://podminky.urs.cz/item/CS_URS_2021_02/998763101" TargetMode="External" /><Relationship Id="rId36" Type="http://schemas.openxmlformats.org/officeDocument/2006/relationships/hyperlink" Target="https://podminky.urs.cz/item/CS_URS_2021_02/998763181" TargetMode="External" /><Relationship Id="rId37" Type="http://schemas.openxmlformats.org/officeDocument/2006/relationships/hyperlink" Target="https://podminky.urs.cz/item/CS_URS_2021_02/766660001" TargetMode="External" /><Relationship Id="rId38" Type="http://schemas.openxmlformats.org/officeDocument/2006/relationships/hyperlink" Target="https://podminky.urs.cz/item/CS_URS_2021_02/998766102" TargetMode="External" /><Relationship Id="rId39" Type="http://schemas.openxmlformats.org/officeDocument/2006/relationships/hyperlink" Target="https://podminky.urs.cz/item/CS_URS_2021_02/998766181" TargetMode="External" /><Relationship Id="rId40" Type="http://schemas.openxmlformats.org/officeDocument/2006/relationships/hyperlink" Target="https://podminky.urs.cz/item/CS_URS_2021_02/771121011" TargetMode="External" /><Relationship Id="rId41" Type="http://schemas.openxmlformats.org/officeDocument/2006/relationships/hyperlink" Target="https://podminky.urs.cz/item/CS_URS_2021_02/771151021" TargetMode="External" /><Relationship Id="rId42" Type="http://schemas.openxmlformats.org/officeDocument/2006/relationships/hyperlink" Target="https://podminky.urs.cz/item/CS_URS_2021_02/771161011" TargetMode="External" /><Relationship Id="rId43" Type="http://schemas.openxmlformats.org/officeDocument/2006/relationships/hyperlink" Target="https://podminky.urs.cz/item/CS_URS_2021_02/771474113" TargetMode="External" /><Relationship Id="rId44" Type="http://schemas.openxmlformats.org/officeDocument/2006/relationships/hyperlink" Target="https://podminky.urs.cz/item/CS_URS_2021_02/771474143" TargetMode="External" /><Relationship Id="rId45" Type="http://schemas.openxmlformats.org/officeDocument/2006/relationships/hyperlink" Target="https://podminky.urs.cz/item/CS_URS_2021_02/771574153" TargetMode="External" /><Relationship Id="rId46" Type="http://schemas.openxmlformats.org/officeDocument/2006/relationships/hyperlink" Target="https://podminky.urs.cz/item/CS_URS_2021_02/771574154" TargetMode="External" /><Relationship Id="rId47" Type="http://schemas.openxmlformats.org/officeDocument/2006/relationships/hyperlink" Target="https://podminky.urs.cz/item/CS_URS_2021_02/771584123" TargetMode="External" /><Relationship Id="rId48" Type="http://schemas.openxmlformats.org/officeDocument/2006/relationships/hyperlink" Target="https://podminky.urs.cz/item/CS_URS_2021_02/771591112" TargetMode="External" /><Relationship Id="rId49" Type="http://schemas.openxmlformats.org/officeDocument/2006/relationships/hyperlink" Target="https://podminky.urs.cz/item/CS_URS_2021_02/771592011" TargetMode="External" /><Relationship Id="rId50" Type="http://schemas.openxmlformats.org/officeDocument/2006/relationships/hyperlink" Target="https://podminky.urs.cz/item/CS_URS_2021_02/998771102" TargetMode="External" /><Relationship Id="rId51" Type="http://schemas.openxmlformats.org/officeDocument/2006/relationships/hyperlink" Target="https://podminky.urs.cz/item/CS_URS_2021_02/998771181" TargetMode="External" /><Relationship Id="rId52" Type="http://schemas.openxmlformats.org/officeDocument/2006/relationships/hyperlink" Target="https://podminky.urs.cz/item/CS_URS_2021_02/781131112" TargetMode="External" /><Relationship Id="rId53" Type="http://schemas.openxmlformats.org/officeDocument/2006/relationships/hyperlink" Target="https://podminky.urs.cz/item/CS_URS_2021_02/781474115" TargetMode="External" /><Relationship Id="rId54" Type="http://schemas.openxmlformats.org/officeDocument/2006/relationships/hyperlink" Target="https://podminky.urs.cz/item/CS_URS_2021_02/781484116" TargetMode="External" /><Relationship Id="rId55" Type="http://schemas.openxmlformats.org/officeDocument/2006/relationships/hyperlink" Target="https://podminky.urs.cz/item/CS_URS_2021_02/781489191" TargetMode="External" /><Relationship Id="rId56" Type="http://schemas.openxmlformats.org/officeDocument/2006/relationships/hyperlink" Target="https://podminky.urs.cz/item/CS_URS_2021_02/998781102" TargetMode="External" /><Relationship Id="rId57" Type="http://schemas.openxmlformats.org/officeDocument/2006/relationships/hyperlink" Target="https://podminky.urs.cz/item/CS_URS_2021_02/998781181" TargetMode="External" /><Relationship Id="rId58" Type="http://schemas.openxmlformats.org/officeDocument/2006/relationships/hyperlink" Target="https://podminky.urs.cz/item/CS_URS_2021_02/783932171" TargetMode="External" /><Relationship Id="rId59" Type="http://schemas.openxmlformats.org/officeDocument/2006/relationships/hyperlink" Target="https://podminky.urs.cz/item/CS_URS_2021_02/783933151" TargetMode="External" /><Relationship Id="rId60" Type="http://schemas.openxmlformats.org/officeDocument/2006/relationships/hyperlink" Target="https://podminky.urs.cz/item/CS_URS_2021_02/783937161" TargetMode="External" /><Relationship Id="rId61" Type="http://schemas.openxmlformats.org/officeDocument/2006/relationships/hyperlink" Target="https://podminky.urs.cz/item/CS_URS_2021_02/783997151" TargetMode="External" /><Relationship Id="rId62" Type="http://schemas.openxmlformats.org/officeDocument/2006/relationships/hyperlink" Target="https://podminky.urs.cz/item/CS_URS_2021_02/784111011" TargetMode="External" /><Relationship Id="rId63" Type="http://schemas.openxmlformats.org/officeDocument/2006/relationships/hyperlink" Target="https://podminky.urs.cz/item/CS_URS_2021_02/784121001" TargetMode="External" /><Relationship Id="rId64" Type="http://schemas.openxmlformats.org/officeDocument/2006/relationships/hyperlink" Target="https://podminky.urs.cz/item/CS_URS_2021_02/784171111" TargetMode="External" /><Relationship Id="rId65" Type="http://schemas.openxmlformats.org/officeDocument/2006/relationships/hyperlink" Target="https://podminky.urs.cz/item/CS_URS_2021_02/784181101" TargetMode="External" /><Relationship Id="rId66" Type="http://schemas.openxmlformats.org/officeDocument/2006/relationships/hyperlink" Target="https://podminky.urs.cz/item/CS_URS_2021_02/784211101" TargetMode="External" /><Relationship Id="rId67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28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3"/>
      <c r="BS17" s="19" t="s">
        <v>33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35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71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2021342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pavilonu E ZŠ Lysá nad Labem - II. etapa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Lysá nad Labem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 "","",AN8)</f>
        <v>11. 10. 2021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Ing.arch. Vojtěch Milan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Ing.arch. Vojtěch Milan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Toman Martin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ROUND(AG55+AG69,2)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21</v>
      </c>
      <c r="AR54" s="106"/>
      <c r="AS54" s="107">
        <f>ROUND(AS55+AS69,2)</f>
        <v>0</v>
      </c>
      <c r="AT54" s="108">
        <f>ROUND(SUM(AV54:AW54),2)</f>
        <v>0</v>
      </c>
      <c r="AU54" s="109">
        <f>ROUND(AU55+AU69,5)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ROUND(AZ55+AZ69,2)</f>
        <v>0</v>
      </c>
      <c r="BA54" s="108">
        <f>ROUND(BA55+BA69,2)</f>
        <v>0</v>
      </c>
      <c r="BB54" s="108">
        <f>ROUND(BB55+BB69,2)</f>
        <v>0</v>
      </c>
      <c r="BC54" s="108">
        <f>ROUND(BC55+BC69,2)</f>
        <v>0</v>
      </c>
      <c r="BD54" s="110">
        <f>ROUND(BD55+BD69,2)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="7" customFormat="1" ht="16.5" customHeight="1">
      <c r="A55" s="7"/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ROUND(AG56+AG59,2)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79</v>
      </c>
      <c r="AR55" s="120"/>
      <c r="AS55" s="121">
        <f>ROUND(AS56+AS59,2)</f>
        <v>0</v>
      </c>
      <c r="AT55" s="122">
        <f>ROUND(SUM(AV55:AW55),2)</f>
        <v>0</v>
      </c>
      <c r="AU55" s="123">
        <f>ROUND(AU56+AU59,5)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ROUND(AZ56+AZ59,2)</f>
        <v>0</v>
      </c>
      <c r="BA55" s="122">
        <f>ROUND(BA56+BA59,2)</f>
        <v>0</v>
      </c>
      <c r="BB55" s="122">
        <f>ROUND(BB56+BB59,2)</f>
        <v>0</v>
      </c>
      <c r="BC55" s="122">
        <f>ROUND(BC56+BC59,2)</f>
        <v>0</v>
      </c>
      <c r="BD55" s="124">
        <f>ROUND(BD56+BD59,2)</f>
        <v>0</v>
      </c>
      <c r="BE55" s="7"/>
      <c r="BS55" s="125" t="s">
        <v>72</v>
      </c>
      <c r="BT55" s="125" t="s">
        <v>80</v>
      </c>
      <c r="BU55" s="125" t="s">
        <v>74</v>
      </c>
      <c r="BV55" s="125" t="s">
        <v>75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="4" customFormat="1" ht="16.5" customHeight="1">
      <c r="A56" s="4"/>
      <c r="B56" s="65"/>
      <c r="C56" s="126"/>
      <c r="D56" s="126"/>
      <c r="E56" s="127" t="s">
        <v>83</v>
      </c>
      <c r="F56" s="127"/>
      <c r="G56" s="127"/>
      <c r="H56" s="127"/>
      <c r="I56" s="127"/>
      <c r="J56" s="126"/>
      <c r="K56" s="127" t="s">
        <v>84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ROUND(SUM(AG57:AG58),2)</f>
        <v>0</v>
      </c>
      <c r="AH56" s="126"/>
      <c r="AI56" s="126"/>
      <c r="AJ56" s="126"/>
      <c r="AK56" s="126"/>
      <c r="AL56" s="126"/>
      <c r="AM56" s="126"/>
      <c r="AN56" s="129">
        <f>SUM(AG56,AT56)</f>
        <v>0</v>
      </c>
      <c r="AO56" s="126"/>
      <c r="AP56" s="126"/>
      <c r="AQ56" s="130" t="s">
        <v>85</v>
      </c>
      <c r="AR56" s="67"/>
      <c r="AS56" s="131">
        <f>ROUND(SUM(AS57:AS58),2)</f>
        <v>0</v>
      </c>
      <c r="AT56" s="132">
        <f>ROUND(SUM(AV56:AW56),2)</f>
        <v>0</v>
      </c>
      <c r="AU56" s="133">
        <f>ROUND(SUM(AU57:AU58),5)</f>
        <v>0</v>
      </c>
      <c r="AV56" s="132">
        <f>ROUND(AZ56*L29,2)</f>
        <v>0</v>
      </c>
      <c r="AW56" s="132">
        <f>ROUND(BA56*L30,2)</f>
        <v>0</v>
      </c>
      <c r="AX56" s="132">
        <f>ROUND(BB56*L29,2)</f>
        <v>0</v>
      </c>
      <c r="AY56" s="132">
        <f>ROUND(BC56*L30,2)</f>
        <v>0</v>
      </c>
      <c r="AZ56" s="132">
        <f>ROUND(SUM(AZ57:AZ58),2)</f>
        <v>0</v>
      </c>
      <c r="BA56" s="132">
        <f>ROUND(SUM(BA57:BA58),2)</f>
        <v>0</v>
      </c>
      <c r="BB56" s="132">
        <f>ROUND(SUM(BB57:BB58),2)</f>
        <v>0</v>
      </c>
      <c r="BC56" s="132">
        <f>ROUND(SUM(BC57:BC58),2)</f>
        <v>0</v>
      </c>
      <c r="BD56" s="134">
        <f>ROUND(SUM(BD57:BD58),2)</f>
        <v>0</v>
      </c>
      <c r="BE56" s="4"/>
      <c r="BS56" s="135" t="s">
        <v>72</v>
      </c>
      <c r="BT56" s="135" t="s">
        <v>82</v>
      </c>
      <c r="BU56" s="135" t="s">
        <v>74</v>
      </c>
      <c r="BV56" s="135" t="s">
        <v>75</v>
      </c>
      <c r="BW56" s="135" t="s">
        <v>86</v>
      </c>
      <c r="BX56" s="135" t="s">
        <v>81</v>
      </c>
      <c r="CL56" s="135" t="s">
        <v>19</v>
      </c>
    </row>
    <row r="57" s="4" customFormat="1" ht="23.25" customHeight="1">
      <c r="A57" s="136" t="s">
        <v>87</v>
      </c>
      <c r="B57" s="65"/>
      <c r="C57" s="126"/>
      <c r="D57" s="126"/>
      <c r="E57" s="126"/>
      <c r="F57" s="127" t="s">
        <v>88</v>
      </c>
      <c r="G57" s="127"/>
      <c r="H57" s="127"/>
      <c r="I57" s="127"/>
      <c r="J57" s="127"/>
      <c r="K57" s="126"/>
      <c r="L57" s="127" t="s">
        <v>89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9">
        <f>'SO-01.1.1 - Bourací práce'!J34</f>
        <v>0</v>
      </c>
      <c r="AH57" s="126"/>
      <c r="AI57" s="126"/>
      <c r="AJ57" s="126"/>
      <c r="AK57" s="126"/>
      <c r="AL57" s="126"/>
      <c r="AM57" s="126"/>
      <c r="AN57" s="129">
        <f>SUM(AG57,AT57)</f>
        <v>0</v>
      </c>
      <c r="AO57" s="126"/>
      <c r="AP57" s="126"/>
      <c r="AQ57" s="130" t="s">
        <v>85</v>
      </c>
      <c r="AR57" s="67"/>
      <c r="AS57" s="131">
        <v>0</v>
      </c>
      <c r="AT57" s="132">
        <f>ROUND(SUM(AV57:AW57),2)</f>
        <v>0</v>
      </c>
      <c r="AU57" s="133">
        <f>'SO-01.1.1 - Bourací práce'!P98</f>
        <v>0</v>
      </c>
      <c r="AV57" s="132">
        <f>'SO-01.1.1 - Bourací práce'!J37</f>
        <v>0</v>
      </c>
      <c r="AW57" s="132">
        <f>'SO-01.1.1 - Bourací práce'!J38</f>
        <v>0</v>
      </c>
      <c r="AX57" s="132">
        <f>'SO-01.1.1 - Bourací práce'!J39</f>
        <v>0</v>
      </c>
      <c r="AY57" s="132">
        <f>'SO-01.1.1 - Bourací práce'!J40</f>
        <v>0</v>
      </c>
      <c r="AZ57" s="132">
        <f>'SO-01.1.1 - Bourací práce'!F37</f>
        <v>0</v>
      </c>
      <c r="BA57" s="132">
        <f>'SO-01.1.1 - Bourací práce'!F38</f>
        <v>0</v>
      </c>
      <c r="BB57" s="132">
        <f>'SO-01.1.1 - Bourací práce'!F39</f>
        <v>0</v>
      </c>
      <c r="BC57" s="132">
        <f>'SO-01.1.1 - Bourací práce'!F40</f>
        <v>0</v>
      </c>
      <c r="BD57" s="134">
        <f>'SO-01.1.1 - Bourací práce'!F41</f>
        <v>0</v>
      </c>
      <c r="BE57" s="4"/>
      <c r="BT57" s="135" t="s">
        <v>90</v>
      </c>
      <c r="BV57" s="135" t="s">
        <v>75</v>
      </c>
      <c r="BW57" s="135" t="s">
        <v>91</v>
      </c>
      <c r="BX57" s="135" t="s">
        <v>86</v>
      </c>
      <c r="CL57" s="135" t="s">
        <v>19</v>
      </c>
    </row>
    <row r="58" s="4" customFormat="1" ht="23.25" customHeight="1">
      <c r="A58" s="136" t="s">
        <v>87</v>
      </c>
      <c r="B58" s="65"/>
      <c r="C58" s="126"/>
      <c r="D58" s="126"/>
      <c r="E58" s="126"/>
      <c r="F58" s="127" t="s">
        <v>92</v>
      </c>
      <c r="G58" s="127"/>
      <c r="H58" s="127"/>
      <c r="I58" s="127"/>
      <c r="J58" s="127"/>
      <c r="K58" s="126"/>
      <c r="L58" s="127" t="s">
        <v>93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9">
        <f>'SO-01.1.2 - Pavilon E'!J34</f>
        <v>0</v>
      </c>
      <c r="AH58" s="126"/>
      <c r="AI58" s="126"/>
      <c r="AJ58" s="126"/>
      <c r="AK58" s="126"/>
      <c r="AL58" s="126"/>
      <c r="AM58" s="126"/>
      <c r="AN58" s="129">
        <f>SUM(AG58,AT58)</f>
        <v>0</v>
      </c>
      <c r="AO58" s="126"/>
      <c r="AP58" s="126"/>
      <c r="AQ58" s="130" t="s">
        <v>85</v>
      </c>
      <c r="AR58" s="67"/>
      <c r="AS58" s="131">
        <v>0</v>
      </c>
      <c r="AT58" s="132">
        <f>ROUND(SUM(AV58:AW58),2)</f>
        <v>0</v>
      </c>
      <c r="AU58" s="133">
        <f>'SO-01.1.2 - Pavilon E'!P105</f>
        <v>0</v>
      </c>
      <c r="AV58" s="132">
        <f>'SO-01.1.2 - Pavilon E'!J37</f>
        <v>0</v>
      </c>
      <c r="AW58" s="132">
        <f>'SO-01.1.2 - Pavilon E'!J38</f>
        <v>0</v>
      </c>
      <c r="AX58" s="132">
        <f>'SO-01.1.2 - Pavilon E'!J39</f>
        <v>0</v>
      </c>
      <c r="AY58" s="132">
        <f>'SO-01.1.2 - Pavilon E'!J40</f>
        <v>0</v>
      </c>
      <c r="AZ58" s="132">
        <f>'SO-01.1.2 - Pavilon E'!F37</f>
        <v>0</v>
      </c>
      <c r="BA58" s="132">
        <f>'SO-01.1.2 - Pavilon E'!F38</f>
        <v>0</v>
      </c>
      <c r="BB58" s="132">
        <f>'SO-01.1.2 - Pavilon E'!F39</f>
        <v>0</v>
      </c>
      <c r="BC58" s="132">
        <f>'SO-01.1.2 - Pavilon E'!F40</f>
        <v>0</v>
      </c>
      <c r="BD58" s="134">
        <f>'SO-01.1.2 - Pavilon E'!F41</f>
        <v>0</v>
      </c>
      <c r="BE58" s="4"/>
      <c r="BT58" s="135" t="s">
        <v>90</v>
      </c>
      <c r="BV58" s="135" t="s">
        <v>75</v>
      </c>
      <c r="BW58" s="135" t="s">
        <v>94</v>
      </c>
      <c r="BX58" s="135" t="s">
        <v>86</v>
      </c>
      <c r="CL58" s="135" t="s">
        <v>19</v>
      </c>
    </row>
    <row r="59" s="4" customFormat="1" ht="16.5" customHeight="1">
      <c r="A59" s="4"/>
      <c r="B59" s="65"/>
      <c r="C59" s="126"/>
      <c r="D59" s="126"/>
      <c r="E59" s="127" t="s">
        <v>95</v>
      </c>
      <c r="F59" s="127"/>
      <c r="G59" s="127"/>
      <c r="H59" s="127"/>
      <c r="I59" s="127"/>
      <c r="J59" s="126"/>
      <c r="K59" s="127" t="s">
        <v>96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ROUND(AG60+AG61+AG62+AG68,2)</f>
        <v>0</v>
      </c>
      <c r="AH59" s="126"/>
      <c r="AI59" s="126"/>
      <c r="AJ59" s="126"/>
      <c r="AK59" s="126"/>
      <c r="AL59" s="126"/>
      <c r="AM59" s="126"/>
      <c r="AN59" s="129">
        <f>SUM(AG59,AT59)</f>
        <v>0</v>
      </c>
      <c r="AO59" s="126"/>
      <c r="AP59" s="126"/>
      <c r="AQ59" s="130" t="s">
        <v>85</v>
      </c>
      <c r="AR59" s="67"/>
      <c r="AS59" s="131">
        <f>ROUND(AS60+AS61+AS62+AS68,2)</f>
        <v>0</v>
      </c>
      <c r="AT59" s="132">
        <f>ROUND(SUM(AV59:AW59),2)</f>
        <v>0</v>
      </c>
      <c r="AU59" s="133">
        <f>ROUND(AU60+AU61+AU62+AU68,5)</f>
        <v>0</v>
      </c>
      <c r="AV59" s="132">
        <f>ROUND(AZ59*L29,2)</f>
        <v>0</v>
      </c>
      <c r="AW59" s="132">
        <f>ROUND(BA59*L30,2)</f>
        <v>0</v>
      </c>
      <c r="AX59" s="132">
        <f>ROUND(BB59*L29,2)</f>
        <v>0</v>
      </c>
      <c r="AY59" s="132">
        <f>ROUND(BC59*L30,2)</f>
        <v>0</v>
      </c>
      <c r="AZ59" s="132">
        <f>ROUND(AZ60+AZ61+AZ62+AZ68,2)</f>
        <v>0</v>
      </c>
      <c r="BA59" s="132">
        <f>ROUND(BA60+BA61+BA62+BA68,2)</f>
        <v>0</v>
      </c>
      <c r="BB59" s="132">
        <f>ROUND(BB60+BB61+BB62+BB68,2)</f>
        <v>0</v>
      </c>
      <c r="BC59" s="132">
        <f>ROUND(BC60+BC61+BC62+BC68,2)</f>
        <v>0</v>
      </c>
      <c r="BD59" s="134">
        <f>ROUND(BD60+BD61+BD62+BD68,2)</f>
        <v>0</v>
      </c>
      <c r="BE59" s="4"/>
      <c r="BS59" s="135" t="s">
        <v>72</v>
      </c>
      <c r="BT59" s="135" t="s">
        <v>82</v>
      </c>
      <c r="BU59" s="135" t="s">
        <v>74</v>
      </c>
      <c r="BV59" s="135" t="s">
        <v>75</v>
      </c>
      <c r="BW59" s="135" t="s">
        <v>97</v>
      </c>
      <c r="BX59" s="135" t="s">
        <v>81</v>
      </c>
      <c r="CL59" s="135" t="s">
        <v>19</v>
      </c>
    </row>
    <row r="60" s="4" customFormat="1" ht="23.25" customHeight="1">
      <c r="A60" s="136" t="s">
        <v>87</v>
      </c>
      <c r="B60" s="65"/>
      <c r="C60" s="126"/>
      <c r="D60" s="126"/>
      <c r="E60" s="126"/>
      <c r="F60" s="127" t="s">
        <v>98</v>
      </c>
      <c r="G60" s="127"/>
      <c r="H60" s="127"/>
      <c r="I60" s="127"/>
      <c r="J60" s="127"/>
      <c r="K60" s="126"/>
      <c r="L60" s="127" t="s">
        <v>99</v>
      </c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9">
        <f>'SO-01.2.1 - ZTI'!J34</f>
        <v>0</v>
      </c>
      <c r="AH60" s="126"/>
      <c r="AI60" s="126"/>
      <c r="AJ60" s="126"/>
      <c r="AK60" s="126"/>
      <c r="AL60" s="126"/>
      <c r="AM60" s="126"/>
      <c r="AN60" s="129">
        <f>SUM(AG60,AT60)</f>
        <v>0</v>
      </c>
      <c r="AO60" s="126"/>
      <c r="AP60" s="126"/>
      <c r="AQ60" s="130" t="s">
        <v>85</v>
      </c>
      <c r="AR60" s="67"/>
      <c r="AS60" s="131">
        <v>0</v>
      </c>
      <c r="AT60" s="132">
        <f>ROUND(SUM(AV60:AW60),2)</f>
        <v>0</v>
      </c>
      <c r="AU60" s="133">
        <f>'SO-01.2.1 - ZTI'!P96</f>
        <v>0</v>
      </c>
      <c r="AV60" s="132">
        <f>'SO-01.2.1 - ZTI'!J37</f>
        <v>0</v>
      </c>
      <c r="AW60" s="132">
        <f>'SO-01.2.1 - ZTI'!J38</f>
        <v>0</v>
      </c>
      <c r="AX60" s="132">
        <f>'SO-01.2.1 - ZTI'!J39</f>
        <v>0</v>
      </c>
      <c r="AY60" s="132">
        <f>'SO-01.2.1 - ZTI'!J40</f>
        <v>0</v>
      </c>
      <c r="AZ60" s="132">
        <f>'SO-01.2.1 - ZTI'!F37</f>
        <v>0</v>
      </c>
      <c r="BA60" s="132">
        <f>'SO-01.2.1 - ZTI'!F38</f>
        <v>0</v>
      </c>
      <c r="BB60" s="132">
        <f>'SO-01.2.1 - ZTI'!F39</f>
        <v>0</v>
      </c>
      <c r="BC60" s="132">
        <f>'SO-01.2.1 - ZTI'!F40</f>
        <v>0</v>
      </c>
      <c r="BD60" s="134">
        <f>'SO-01.2.1 - ZTI'!F41</f>
        <v>0</v>
      </c>
      <c r="BE60" s="4"/>
      <c r="BT60" s="135" t="s">
        <v>90</v>
      </c>
      <c r="BV60" s="135" t="s">
        <v>75</v>
      </c>
      <c r="BW60" s="135" t="s">
        <v>100</v>
      </c>
      <c r="BX60" s="135" t="s">
        <v>97</v>
      </c>
      <c r="CL60" s="135" t="s">
        <v>21</v>
      </c>
    </row>
    <row r="61" s="4" customFormat="1" ht="23.25" customHeight="1">
      <c r="A61" s="136" t="s">
        <v>87</v>
      </c>
      <c r="B61" s="65"/>
      <c r="C61" s="126"/>
      <c r="D61" s="126"/>
      <c r="E61" s="126"/>
      <c r="F61" s="127" t="s">
        <v>101</v>
      </c>
      <c r="G61" s="127"/>
      <c r="H61" s="127"/>
      <c r="I61" s="127"/>
      <c r="J61" s="127"/>
      <c r="K61" s="126"/>
      <c r="L61" s="127" t="s">
        <v>102</v>
      </c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9">
        <f>'SO-01.2.2 - ÚT'!J34</f>
        <v>0</v>
      </c>
      <c r="AH61" s="126"/>
      <c r="AI61" s="126"/>
      <c r="AJ61" s="126"/>
      <c r="AK61" s="126"/>
      <c r="AL61" s="126"/>
      <c r="AM61" s="126"/>
      <c r="AN61" s="129">
        <f>SUM(AG61,AT61)</f>
        <v>0</v>
      </c>
      <c r="AO61" s="126"/>
      <c r="AP61" s="126"/>
      <c r="AQ61" s="130" t="s">
        <v>85</v>
      </c>
      <c r="AR61" s="67"/>
      <c r="AS61" s="131">
        <v>0</v>
      </c>
      <c r="AT61" s="132">
        <f>ROUND(SUM(AV61:AW61),2)</f>
        <v>0</v>
      </c>
      <c r="AU61" s="133">
        <f>'SO-01.2.2 - ÚT'!P97</f>
        <v>0</v>
      </c>
      <c r="AV61" s="132">
        <f>'SO-01.2.2 - ÚT'!J37</f>
        <v>0</v>
      </c>
      <c r="AW61" s="132">
        <f>'SO-01.2.2 - ÚT'!J38</f>
        <v>0</v>
      </c>
      <c r="AX61" s="132">
        <f>'SO-01.2.2 - ÚT'!J39</f>
        <v>0</v>
      </c>
      <c r="AY61" s="132">
        <f>'SO-01.2.2 - ÚT'!J40</f>
        <v>0</v>
      </c>
      <c r="AZ61" s="132">
        <f>'SO-01.2.2 - ÚT'!F37</f>
        <v>0</v>
      </c>
      <c r="BA61" s="132">
        <f>'SO-01.2.2 - ÚT'!F38</f>
        <v>0</v>
      </c>
      <c r="BB61" s="132">
        <f>'SO-01.2.2 - ÚT'!F39</f>
        <v>0</v>
      </c>
      <c r="BC61" s="132">
        <f>'SO-01.2.2 - ÚT'!F40</f>
        <v>0</v>
      </c>
      <c r="BD61" s="134">
        <f>'SO-01.2.2 - ÚT'!F41</f>
        <v>0</v>
      </c>
      <c r="BE61" s="4"/>
      <c r="BT61" s="135" t="s">
        <v>90</v>
      </c>
      <c r="BV61" s="135" t="s">
        <v>75</v>
      </c>
      <c r="BW61" s="135" t="s">
        <v>103</v>
      </c>
      <c r="BX61" s="135" t="s">
        <v>97</v>
      </c>
      <c r="CL61" s="135" t="s">
        <v>21</v>
      </c>
    </row>
    <row r="62" s="4" customFormat="1" ht="23.25" customHeight="1">
      <c r="A62" s="4"/>
      <c r="B62" s="65"/>
      <c r="C62" s="126"/>
      <c r="D62" s="126"/>
      <c r="E62" s="126"/>
      <c r="F62" s="127" t="s">
        <v>104</v>
      </c>
      <c r="G62" s="127"/>
      <c r="H62" s="127"/>
      <c r="I62" s="127"/>
      <c r="J62" s="127"/>
      <c r="K62" s="126"/>
      <c r="L62" s="127" t="s">
        <v>105</v>
      </c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ROUND(SUM(AG63:AG67),2)</f>
        <v>0</v>
      </c>
      <c r="AH62" s="126"/>
      <c r="AI62" s="126"/>
      <c r="AJ62" s="126"/>
      <c r="AK62" s="126"/>
      <c r="AL62" s="126"/>
      <c r="AM62" s="126"/>
      <c r="AN62" s="129">
        <f>SUM(AG62,AT62)</f>
        <v>0</v>
      </c>
      <c r="AO62" s="126"/>
      <c r="AP62" s="126"/>
      <c r="AQ62" s="130" t="s">
        <v>85</v>
      </c>
      <c r="AR62" s="67"/>
      <c r="AS62" s="131">
        <f>ROUND(SUM(AS63:AS67),2)</f>
        <v>0</v>
      </c>
      <c r="AT62" s="132">
        <f>ROUND(SUM(AV62:AW62),2)</f>
        <v>0</v>
      </c>
      <c r="AU62" s="133">
        <f>ROUND(SUM(AU63:AU67),5)</f>
        <v>0</v>
      </c>
      <c r="AV62" s="132">
        <f>ROUND(AZ62*L29,2)</f>
        <v>0</v>
      </c>
      <c r="AW62" s="132">
        <f>ROUND(BA62*L30,2)</f>
        <v>0</v>
      </c>
      <c r="AX62" s="132">
        <f>ROUND(BB62*L29,2)</f>
        <v>0</v>
      </c>
      <c r="AY62" s="132">
        <f>ROUND(BC62*L30,2)</f>
        <v>0</v>
      </c>
      <c r="AZ62" s="132">
        <f>ROUND(SUM(AZ63:AZ67),2)</f>
        <v>0</v>
      </c>
      <c r="BA62" s="132">
        <f>ROUND(SUM(BA63:BA67),2)</f>
        <v>0</v>
      </c>
      <c r="BB62" s="132">
        <f>ROUND(SUM(BB63:BB67),2)</f>
        <v>0</v>
      </c>
      <c r="BC62" s="132">
        <f>ROUND(SUM(BC63:BC67),2)</f>
        <v>0</v>
      </c>
      <c r="BD62" s="134">
        <f>ROUND(SUM(BD63:BD67),2)</f>
        <v>0</v>
      </c>
      <c r="BE62" s="4"/>
      <c r="BS62" s="135" t="s">
        <v>72</v>
      </c>
      <c r="BT62" s="135" t="s">
        <v>90</v>
      </c>
      <c r="BU62" s="135" t="s">
        <v>74</v>
      </c>
      <c r="BV62" s="135" t="s">
        <v>75</v>
      </c>
      <c r="BW62" s="135" t="s">
        <v>106</v>
      </c>
      <c r="BX62" s="135" t="s">
        <v>97</v>
      </c>
      <c r="CL62" s="135" t="s">
        <v>19</v>
      </c>
    </row>
    <row r="63" s="4" customFormat="1" ht="23.25" customHeight="1">
      <c r="A63" s="136" t="s">
        <v>87</v>
      </c>
      <c r="B63" s="65"/>
      <c r="C63" s="126"/>
      <c r="D63" s="126"/>
      <c r="E63" s="126"/>
      <c r="F63" s="126"/>
      <c r="G63" s="127" t="s">
        <v>107</v>
      </c>
      <c r="H63" s="127"/>
      <c r="I63" s="127"/>
      <c r="J63" s="127"/>
      <c r="K63" s="127"/>
      <c r="L63" s="126"/>
      <c r="M63" s="127" t="s">
        <v>108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9">
        <f>'SO-01.2.3.1 - SEZNAM STRO...'!J34</f>
        <v>0</v>
      </c>
      <c r="AH63" s="126"/>
      <c r="AI63" s="126"/>
      <c r="AJ63" s="126"/>
      <c r="AK63" s="126"/>
      <c r="AL63" s="126"/>
      <c r="AM63" s="126"/>
      <c r="AN63" s="129">
        <f>SUM(AG63,AT63)</f>
        <v>0</v>
      </c>
      <c r="AO63" s="126"/>
      <c r="AP63" s="126"/>
      <c r="AQ63" s="130" t="s">
        <v>85</v>
      </c>
      <c r="AR63" s="67"/>
      <c r="AS63" s="131">
        <v>0</v>
      </c>
      <c r="AT63" s="132">
        <f>ROUND(SUM(AV63:AW63),2)</f>
        <v>0</v>
      </c>
      <c r="AU63" s="133">
        <f>'SO-01.2.3.1 - SEZNAM STRO...'!P92</f>
        <v>0</v>
      </c>
      <c r="AV63" s="132">
        <f>'SO-01.2.3.1 - SEZNAM STRO...'!J37</f>
        <v>0</v>
      </c>
      <c r="AW63" s="132">
        <f>'SO-01.2.3.1 - SEZNAM STRO...'!J38</f>
        <v>0</v>
      </c>
      <c r="AX63" s="132">
        <f>'SO-01.2.3.1 - SEZNAM STRO...'!J39</f>
        <v>0</v>
      </c>
      <c r="AY63" s="132">
        <f>'SO-01.2.3.1 - SEZNAM STRO...'!J40</f>
        <v>0</v>
      </c>
      <c r="AZ63" s="132">
        <f>'SO-01.2.3.1 - SEZNAM STRO...'!F37</f>
        <v>0</v>
      </c>
      <c r="BA63" s="132">
        <f>'SO-01.2.3.1 - SEZNAM STRO...'!F38</f>
        <v>0</v>
      </c>
      <c r="BB63" s="132">
        <f>'SO-01.2.3.1 - SEZNAM STRO...'!F39</f>
        <v>0</v>
      </c>
      <c r="BC63" s="132">
        <f>'SO-01.2.3.1 - SEZNAM STRO...'!F40</f>
        <v>0</v>
      </c>
      <c r="BD63" s="134">
        <f>'SO-01.2.3.1 - SEZNAM STRO...'!F41</f>
        <v>0</v>
      </c>
      <c r="BE63" s="4"/>
      <c r="BT63" s="135" t="s">
        <v>109</v>
      </c>
      <c r="BV63" s="135" t="s">
        <v>75</v>
      </c>
      <c r="BW63" s="135" t="s">
        <v>110</v>
      </c>
      <c r="BX63" s="135" t="s">
        <v>106</v>
      </c>
      <c r="CL63" s="135" t="s">
        <v>21</v>
      </c>
    </row>
    <row r="64" s="4" customFormat="1" ht="23.25" customHeight="1">
      <c r="A64" s="136" t="s">
        <v>87</v>
      </c>
      <c r="B64" s="65"/>
      <c r="C64" s="126"/>
      <c r="D64" s="126"/>
      <c r="E64" s="126"/>
      <c r="F64" s="126"/>
      <c r="G64" s="127" t="s">
        <v>111</v>
      </c>
      <c r="H64" s="127"/>
      <c r="I64" s="127"/>
      <c r="J64" s="127"/>
      <c r="K64" s="127"/>
      <c r="L64" s="126"/>
      <c r="M64" s="127" t="s">
        <v>112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9">
        <f>'SO-01.2.3.2 - KRABICE'!J34</f>
        <v>0</v>
      </c>
      <c r="AH64" s="126"/>
      <c r="AI64" s="126"/>
      <c r="AJ64" s="126"/>
      <c r="AK64" s="126"/>
      <c r="AL64" s="126"/>
      <c r="AM64" s="126"/>
      <c r="AN64" s="129">
        <f>SUM(AG64,AT64)</f>
        <v>0</v>
      </c>
      <c r="AO64" s="126"/>
      <c r="AP64" s="126"/>
      <c r="AQ64" s="130" t="s">
        <v>85</v>
      </c>
      <c r="AR64" s="67"/>
      <c r="AS64" s="131">
        <v>0</v>
      </c>
      <c r="AT64" s="132">
        <f>ROUND(SUM(AV64:AW64),2)</f>
        <v>0</v>
      </c>
      <c r="AU64" s="133">
        <f>'SO-01.2.3.2 - KRABICE'!P92</f>
        <v>0</v>
      </c>
      <c r="AV64" s="132">
        <f>'SO-01.2.3.2 - KRABICE'!J37</f>
        <v>0</v>
      </c>
      <c r="AW64" s="132">
        <f>'SO-01.2.3.2 - KRABICE'!J38</f>
        <v>0</v>
      </c>
      <c r="AX64" s="132">
        <f>'SO-01.2.3.2 - KRABICE'!J39</f>
        <v>0</v>
      </c>
      <c r="AY64" s="132">
        <f>'SO-01.2.3.2 - KRABICE'!J40</f>
        <v>0</v>
      </c>
      <c r="AZ64" s="132">
        <f>'SO-01.2.3.2 - KRABICE'!F37</f>
        <v>0</v>
      </c>
      <c r="BA64" s="132">
        <f>'SO-01.2.3.2 - KRABICE'!F38</f>
        <v>0</v>
      </c>
      <c r="BB64" s="132">
        <f>'SO-01.2.3.2 - KRABICE'!F39</f>
        <v>0</v>
      </c>
      <c r="BC64" s="132">
        <f>'SO-01.2.3.2 - KRABICE'!F40</f>
        <v>0</v>
      </c>
      <c r="BD64" s="134">
        <f>'SO-01.2.3.2 - KRABICE'!F41</f>
        <v>0</v>
      </c>
      <c r="BE64" s="4"/>
      <c r="BT64" s="135" t="s">
        <v>109</v>
      </c>
      <c r="BV64" s="135" t="s">
        <v>75</v>
      </c>
      <c r="BW64" s="135" t="s">
        <v>113</v>
      </c>
      <c r="BX64" s="135" t="s">
        <v>106</v>
      </c>
      <c r="CL64" s="135" t="s">
        <v>21</v>
      </c>
    </row>
    <row r="65" s="4" customFormat="1" ht="23.25" customHeight="1">
      <c r="A65" s="136" t="s">
        <v>87</v>
      </c>
      <c r="B65" s="65"/>
      <c r="C65" s="126"/>
      <c r="D65" s="126"/>
      <c r="E65" s="126"/>
      <c r="F65" s="126"/>
      <c r="G65" s="127" t="s">
        <v>114</v>
      </c>
      <c r="H65" s="127"/>
      <c r="I65" s="127"/>
      <c r="J65" s="127"/>
      <c r="K65" s="127"/>
      <c r="L65" s="126"/>
      <c r="M65" s="127" t="s">
        <v>115</v>
      </c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9">
        <f>'SO-01.2.3.3 - TRUBKY'!J34</f>
        <v>0</v>
      </c>
      <c r="AH65" s="126"/>
      <c r="AI65" s="126"/>
      <c r="AJ65" s="126"/>
      <c r="AK65" s="126"/>
      <c r="AL65" s="126"/>
      <c r="AM65" s="126"/>
      <c r="AN65" s="129">
        <f>SUM(AG65,AT65)</f>
        <v>0</v>
      </c>
      <c r="AO65" s="126"/>
      <c r="AP65" s="126"/>
      <c r="AQ65" s="130" t="s">
        <v>85</v>
      </c>
      <c r="AR65" s="67"/>
      <c r="AS65" s="131">
        <v>0</v>
      </c>
      <c r="AT65" s="132">
        <f>ROUND(SUM(AV65:AW65),2)</f>
        <v>0</v>
      </c>
      <c r="AU65" s="133">
        <f>'SO-01.2.3.3 - TRUBKY'!P92</f>
        <v>0</v>
      </c>
      <c r="AV65" s="132">
        <f>'SO-01.2.3.3 - TRUBKY'!J37</f>
        <v>0</v>
      </c>
      <c r="AW65" s="132">
        <f>'SO-01.2.3.3 - TRUBKY'!J38</f>
        <v>0</v>
      </c>
      <c r="AX65" s="132">
        <f>'SO-01.2.3.3 - TRUBKY'!J39</f>
        <v>0</v>
      </c>
      <c r="AY65" s="132">
        <f>'SO-01.2.3.3 - TRUBKY'!J40</f>
        <v>0</v>
      </c>
      <c r="AZ65" s="132">
        <f>'SO-01.2.3.3 - TRUBKY'!F37</f>
        <v>0</v>
      </c>
      <c r="BA65" s="132">
        <f>'SO-01.2.3.3 - TRUBKY'!F38</f>
        <v>0</v>
      </c>
      <c r="BB65" s="132">
        <f>'SO-01.2.3.3 - TRUBKY'!F39</f>
        <v>0</v>
      </c>
      <c r="BC65" s="132">
        <f>'SO-01.2.3.3 - TRUBKY'!F40</f>
        <v>0</v>
      </c>
      <c r="BD65" s="134">
        <f>'SO-01.2.3.3 - TRUBKY'!F41</f>
        <v>0</v>
      </c>
      <c r="BE65" s="4"/>
      <c r="BT65" s="135" t="s">
        <v>109</v>
      </c>
      <c r="BV65" s="135" t="s">
        <v>75</v>
      </c>
      <c r="BW65" s="135" t="s">
        <v>116</v>
      </c>
      <c r="BX65" s="135" t="s">
        <v>106</v>
      </c>
      <c r="CL65" s="135" t="s">
        <v>21</v>
      </c>
    </row>
    <row r="66" s="4" customFormat="1" ht="23.25" customHeight="1">
      <c r="A66" s="136" t="s">
        <v>87</v>
      </c>
      <c r="B66" s="65"/>
      <c r="C66" s="126"/>
      <c r="D66" s="126"/>
      <c r="E66" s="126"/>
      <c r="F66" s="126"/>
      <c r="G66" s="127" t="s">
        <v>117</v>
      </c>
      <c r="H66" s="127"/>
      <c r="I66" s="127"/>
      <c r="J66" s="127"/>
      <c r="K66" s="127"/>
      <c r="L66" s="126"/>
      <c r="M66" s="127" t="s">
        <v>118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9">
        <f>'SO-01.2.3.4 - SVÍTIDLA'!J34</f>
        <v>0</v>
      </c>
      <c r="AH66" s="126"/>
      <c r="AI66" s="126"/>
      <c r="AJ66" s="126"/>
      <c r="AK66" s="126"/>
      <c r="AL66" s="126"/>
      <c r="AM66" s="126"/>
      <c r="AN66" s="129">
        <f>SUM(AG66,AT66)</f>
        <v>0</v>
      </c>
      <c r="AO66" s="126"/>
      <c r="AP66" s="126"/>
      <c r="AQ66" s="130" t="s">
        <v>85</v>
      </c>
      <c r="AR66" s="67"/>
      <c r="AS66" s="131">
        <v>0</v>
      </c>
      <c r="AT66" s="132">
        <f>ROUND(SUM(AV66:AW66),2)</f>
        <v>0</v>
      </c>
      <c r="AU66" s="133">
        <f>'SO-01.2.3.4 - SVÍTIDLA'!P92</f>
        <v>0</v>
      </c>
      <c r="AV66" s="132">
        <f>'SO-01.2.3.4 - SVÍTIDLA'!J37</f>
        <v>0</v>
      </c>
      <c r="AW66" s="132">
        <f>'SO-01.2.3.4 - SVÍTIDLA'!J38</f>
        <v>0</v>
      </c>
      <c r="AX66" s="132">
        <f>'SO-01.2.3.4 - SVÍTIDLA'!J39</f>
        <v>0</v>
      </c>
      <c r="AY66" s="132">
        <f>'SO-01.2.3.4 - SVÍTIDLA'!J40</f>
        <v>0</v>
      </c>
      <c r="AZ66" s="132">
        <f>'SO-01.2.3.4 - SVÍTIDLA'!F37</f>
        <v>0</v>
      </c>
      <c r="BA66" s="132">
        <f>'SO-01.2.3.4 - SVÍTIDLA'!F38</f>
        <v>0</v>
      </c>
      <c r="BB66" s="132">
        <f>'SO-01.2.3.4 - SVÍTIDLA'!F39</f>
        <v>0</v>
      </c>
      <c r="BC66" s="132">
        <f>'SO-01.2.3.4 - SVÍTIDLA'!F40</f>
        <v>0</v>
      </c>
      <c r="BD66" s="134">
        <f>'SO-01.2.3.4 - SVÍTIDLA'!F41</f>
        <v>0</v>
      </c>
      <c r="BE66" s="4"/>
      <c r="BT66" s="135" t="s">
        <v>109</v>
      </c>
      <c r="BV66" s="135" t="s">
        <v>75</v>
      </c>
      <c r="BW66" s="135" t="s">
        <v>119</v>
      </c>
      <c r="BX66" s="135" t="s">
        <v>106</v>
      </c>
      <c r="CL66" s="135" t="s">
        <v>21</v>
      </c>
    </row>
    <row r="67" s="4" customFormat="1" ht="23.25" customHeight="1">
      <c r="A67" s="136" t="s">
        <v>87</v>
      </c>
      <c r="B67" s="65"/>
      <c r="C67" s="126"/>
      <c r="D67" s="126"/>
      <c r="E67" s="126"/>
      <c r="F67" s="126"/>
      <c r="G67" s="127" t="s">
        <v>120</v>
      </c>
      <c r="H67" s="127"/>
      <c r="I67" s="127"/>
      <c r="J67" s="127"/>
      <c r="K67" s="127"/>
      <c r="L67" s="126"/>
      <c r="M67" s="127" t="s">
        <v>121</v>
      </c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9">
        <f>'SO-01.2.3.5 - OSTATNÍ'!J34</f>
        <v>0</v>
      </c>
      <c r="AH67" s="126"/>
      <c r="AI67" s="126"/>
      <c r="AJ67" s="126"/>
      <c r="AK67" s="126"/>
      <c r="AL67" s="126"/>
      <c r="AM67" s="126"/>
      <c r="AN67" s="129">
        <f>SUM(AG67,AT67)</f>
        <v>0</v>
      </c>
      <c r="AO67" s="126"/>
      <c r="AP67" s="126"/>
      <c r="AQ67" s="130" t="s">
        <v>85</v>
      </c>
      <c r="AR67" s="67"/>
      <c r="AS67" s="131">
        <v>0</v>
      </c>
      <c r="AT67" s="132">
        <f>ROUND(SUM(AV67:AW67),2)</f>
        <v>0</v>
      </c>
      <c r="AU67" s="133">
        <f>'SO-01.2.3.5 - OSTATNÍ'!P93</f>
        <v>0</v>
      </c>
      <c r="AV67" s="132">
        <f>'SO-01.2.3.5 - OSTATNÍ'!J37</f>
        <v>0</v>
      </c>
      <c r="AW67" s="132">
        <f>'SO-01.2.3.5 - OSTATNÍ'!J38</f>
        <v>0</v>
      </c>
      <c r="AX67" s="132">
        <f>'SO-01.2.3.5 - OSTATNÍ'!J39</f>
        <v>0</v>
      </c>
      <c r="AY67" s="132">
        <f>'SO-01.2.3.5 - OSTATNÍ'!J40</f>
        <v>0</v>
      </c>
      <c r="AZ67" s="132">
        <f>'SO-01.2.3.5 - OSTATNÍ'!F37</f>
        <v>0</v>
      </c>
      <c r="BA67" s="132">
        <f>'SO-01.2.3.5 - OSTATNÍ'!F38</f>
        <v>0</v>
      </c>
      <c r="BB67" s="132">
        <f>'SO-01.2.3.5 - OSTATNÍ'!F39</f>
        <v>0</v>
      </c>
      <c r="BC67" s="132">
        <f>'SO-01.2.3.5 - OSTATNÍ'!F40</f>
        <v>0</v>
      </c>
      <c r="BD67" s="134">
        <f>'SO-01.2.3.5 - OSTATNÍ'!F41</f>
        <v>0</v>
      </c>
      <c r="BE67" s="4"/>
      <c r="BT67" s="135" t="s">
        <v>109</v>
      </c>
      <c r="BV67" s="135" t="s">
        <v>75</v>
      </c>
      <c r="BW67" s="135" t="s">
        <v>122</v>
      </c>
      <c r="BX67" s="135" t="s">
        <v>106</v>
      </c>
      <c r="CL67" s="135" t="s">
        <v>19</v>
      </c>
    </row>
    <row r="68" s="4" customFormat="1" ht="23.25" customHeight="1">
      <c r="A68" s="136" t="s">
        <v>87</v>
      </c>
      <c r="B68" s="65"/>
      <c r="C68" s="126"/>
      <c r="D68" s="126"/>
      <c r="E68" s="126"/>
      <c r="F68" s="127" t="s">
        <v>123</v>
      </c>
      <c r="G68" s="127"/>
      <c r="H68" s="127"/>
      <c r="I68" s="127"/>
      <c r="J68" s="127"/>
      <c r="K68" s="126"/>
      <c r="L68" s="127" t="s">
        <v>124</v>
      </c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9">
        <f>'SO-01.2.5 - VZT'!J34</f>
        <v>0</v>
      </c>
      <c r="AH68" s="126"/>
      <c r="AI68" s="126"/>
      <c r="AJ68" s="126"/>
      <c r="AK68" s="126"/>
      <c r="AL68" s="126"/>
      <c r="AM68" s="126"/>
      <c r="AN68" s="129">
        <f>SUM(AG68,AT68)</f>
        <v>0</v>
      </c>
      <c r="AO68" s="126"/>
      <c r="AP68" s="126"/>
      <c r="AQ68" s="130" t="s">
        <v>85</v>
      </c>
      <c r="AR68" s="67"/>
      <c r="AS68" s="131">
        <v>0</v>
      </c>
      <c r="AT68" s="132">
        <f>ROUND(SUM(AV68:AW68),2)</f>
        <v>0</v>
      </c>
      <c r="AU68" s="133">
        <f>'SO-01.2.5 - VZT'!P96</f>
        <v>0</v>
      </c>
      <c r="AV68" s="132">
        <f>'SO-01.2.5 - VZT'!J37</f>
        <v>0</v>
      </c>
      <c r="AW68" s="132">
        <f>'SO-01.2.5 - VZT'!J38</f>
        <v>0</v>
      </c>
      <c r="AX68" s="132">
        <f>'SO-01.2.5 - VZT'!J39</f>
        <v>0</v>
      </c>
      <c r="AY68" s="132">
        <f>'SO-01.2.5 - VZT'!J40</f>
        <v>0</v>
      </c>
      <c r="AZ68" s="132">
        <f>'SO-01.2.5 - VZT'!F37</f>
        <v>0</v>
      </c>
      <c r="BA68" s="132">
        <f>'SO-01.2.5 - VZT'!F38</f>
        <v>0</v>
      </c>
      <c r="BB68" s="132">
        <f>'SO-01.2.5 - VZT'!F39</f>
        <v>0</v>
      </c>
      <c r="BC68" s="132">
        <f>'SO-01.2.5 - VZT'!F40</f>
        <v>0</v>
      </c>
      <c r="BD68" s="134">
        <f>'SO-01.2.5 - VZT'!F41</f>
        <v>0</v>
      </c>
      <c r="BE68" s="4"/>
      <c r="BT68" s="135" t="s">
        <v>90</v>
      </c>
      <c r="BV68" s="135" t="s">
        <v>75</v>
      </c>
      <c r="BW68" s="135" t="s">
        <v>125</v>
      </c>
      <c r="BX68" s="135" t="s">
        <v>97</v>
      </c>
      <c r="CL68" s="135" t="s">
        <v>21</v>
      </c>
    </row>
    <row r="69" s="7" customFormat="1" ht="16.5" customHeight="1">
      <c r="A69" s="136" t="s">
        <v>87</v>
      </c>
      <c r="B69" s="113"/>
      <c r="C69" s="114"/>
      <c r="D69" s="115" t="s">
        <v>126</v>
      </c>
      <c r="E69" s="115"/>
      <c r="F69" s="115"/>
      <c r="G69" s="115"/>
      <c r="H69" s="115"/>
      <c r="I69" s="116"/>
      <c r="J69" s="115" t="s">
        <v>127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8">
        <f>'VRN - Vedlejší rozpočtové...'!J30</f>
        <v>0</v>
      </c>
      <c r="AH69" s="116"/>
      <c r="AI69" s="116"/>
      <c r="AJ69" s="116"/>
      <c r="AK69" s="116"/>
      <c r="AL69" s="116"/>
      <c r="AM69" s="116"/>
      <c r="AN69" s="118">
        <f>SUM(AG69,AT69)</f>
        <v>0</v>
      </c>
      <c r="AO69" s="116"/>
      <c r="AP69" s="116"/>
      <c r="AQ69" s="119" t="s">
        <v>79</v>
      </c>
      <c r="AR69" s="120"/>
      <c r="AS69" s="137">
        <v>0</v>
      </c>
      <c r="AT69" s="138">
        <f>ROUND(SUM(AV69:AW69),2)</f>
        <v>0</v>
      </c>
      <c r="AU69" s="139">
        <f>'VRN - Vedlejší rozpočtové...'!P82</f>
        <v>0</v>
      </c>
      <c r="AV69" s="138">
        <f>'VRN - Vedlejší rozpočtové...'!J33</f>
        <v>0</v>
      </c>
      <c r="AW69" s="138">
        <f>'VRN - Vedlejší rozpočtové...'!J34</f>
        <v>0</v>
      </c>
      <c r="AX69" s="138">
        <f>'VRN - Vedlejší rozpočtové...'!J35</f>
        <v>0</v>
      </c>
      <c r="AY69" s="138">
        <f>'VRN - Vedlejší rozpočtové...'!J36</f>
        <v>0</v>
      </c>
      <c r="AZ69" s="138">
        <f>'VRN - Vedlejší rozpočtové...'!F33</f>
        <v>0</v>
      </c>
      <c r="BA69" s="138">
        <f>'VRN - Vedlejší rozpočtové...'!F34</f>
        <v>0</v>
      </c>
      <c r="BB69" s="138">
        <f>'VRN - Vedlejší rozpočtové...'!F35</f>
        <v>0</v>
      </c>
      <c r="BC69" s="138">
        <f>'VRN - Vedlejší rozpočtové...'!F36</f>
        <v>0</v>
      </c>
      <c r="BD69" s="140">
        <f>'VRN - Vedlejší rozpočtové...'!F37</f>
        <v>0</v>
      </c>
      <c r="BE69" s="7"/>
      <c r="BT69" s="125" t="s">
        <v>80</v>
      </c>
      <c r="BV69" s="125" t="s">
        <v>75</v>
      </c>
      <c r="BW69" s="125" t="s">
        <v>128</v>
      </c>
      <c r="BX69" s="125" t="s">
        <v>5</v>
      </c>
      <c r="CL69" s="125" t="s">
        <v>19</v>
      </c>
      <c r="CM69" s="125" t="s">
        <v>82</v>
      </c>
    </row>
    <row r="70" s="2" customFormat="1" ht="30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6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46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</sheetData>
  <sheetProtection sheet="1" formatColumns="0" formatRows="0" objects="1" scenarios="1" spinCount="100000" saltValue="KT+8eCo0bSFbIg3DhBjt0DGIKdsQkqPHkzHD9as4XKxkDTgRQ4XrHQc8gG/HSWtn9aEkwJnzmCp+vHBu3kr39w==" hashValue="+OeQbGiv0uMdlBTI16go95kmeSv62g7xfi9CJP/EajrH++A4EM+qvF/vGAr9HA/XcaLsxo+17r3yWx7WlXLVqw==" algorithmName="SHA-512" password="CC35"/>
  <mergeCells count="98">
    <mergeCell ref="C52:G52"/>
    <mergeCell ref="D55:H55"/>
    <mergeCell ref="E56:I56"/>
    <mergeCell ref="E59:I59"/>
    <mergeCell ref="F60:J60"/>
    <mergeCell ref="F58:J58"/>
    <mergeCell ref="F62:J62"/>
    <mergeCell ref="F61:J61"/>
    <mergeCell ref="F57:J57"/>
    <mergeCell ref="G64:K64"/>
    <mergeCell ref="G63:K63"/>
    <mergeCell ref="I52:AF52"/>
    <mergeCell ref="J55:AF55"/>
    <mergeCell ref="K59:AF59"/>
    <mergeCell ref="K56:AF56"/>
    <mergeCell ref="L60:AF60"/>
    <mergeCell ref="L61:AF61"/>
    <mergeCell ref="L58:AF58"/>
    <mergeCell ref="L62:AF62"/>
    <mergeCell ref="L45:AO45"/>
    <mergeCell ref="L57:AF57"/>
    <mergeCell ref="M63:AF63"/>
    <mergeCell ref="M64:AF64"/>
    <mergeCell ref="G65:K65"/>
    <mergeCell ref="M65:AF65"/>
    <mergeCell ref="G66:K66"/>
    <mergeCell ref="M66:AF66"/>
    <mergeCell ref="G67:K67"/>
    <mergeCell ref="M67:AF67"/>
    <mergeCell ref="F68:J68"/>
    <mergeCell ref="L68:AF68"/>
    <mergeCell ref="D69:H69"/>
    <mergeCell ref="J69:AF69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61:AM61"/>
    <mergeCell ref="AG60:AM60"/>
    <mergeCell ref="AG52:AM52"/>
    <mergeCell ref="AG62:AM62"/>
    <mergeCell ref="AG57:AM57"/>
    <mergeCell ref="AG59:AM59"/>
    <mergeCell ref="AG63:AM63"/>
    <mergeCell ref="AG58:AM58"/>
    <mergeCell ref="AG56:AM56"/>
    <mergeCell ref="AG64:AM64"/>
    <mergeCell ref="AG55:AM55"/>
    <mergeCell ref="AM50:AP50"/>
    <mergeCell ref="AM47:AN47"/>
    <mergeCell ref="AM49:AP49"/>
    <mergeCell ref="AN63:AP63"/>
    <mergeCell ref="AN62:AP62"/>
    <mergeCell ref="AN61:AP61"/>
    <mergeCell ref="AN52:AP52"/>
    <mergeCell ref="AN60:AP60"/>
    <mergeCell ref="AN59:AP59"/>
    <mergeCell ref="AN55:AP55"/>
    <mergeCell ref="AN64:AP64"/>
    <mergeCell ref="AN56:AP56"/>
    <mergeCell ref="AN57:AP57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54:AP54"/>
  </mergeCells>
  <hyperlinks>
    <hyperlink ref="A57" location="'SO-01.1.1 - Bourací práce'!C2" display="/"/>
    <hyperlink ref="A58" location="'SO-01.1.2 - Pavilon E'!C2" display="/"/>
    <hyperlink ref="A60" location="'SO-01.2.1 - ZTI'!C2" display="/"/>
    <hyperlink ref="A61" location="'SO-01.2.2 - ÚT'!C2" display="/"/>
    <hyperlink ref="A63" location="'SO-01.2.3.1 - SEZNAM STRO...'!C2" display="/"/>
    <hyperlink ref="A64" location="'SO-01.2.3.2 - KRABICE'!C2" display="/"/>
    <hyperlink ref="A65" location="'SO-01.2.3.3 - TRUBKY'!C2" display="/"/>
    <hyperlink ref="A66" location="'SO-01.2.3.4 - SVÍTIDLA'!C2" display="/"/>
    <hyperlink ref="A67" location="'SO-01.2.3.5 - OSTATNÍ'!C2" display="/"/>
    <hyperlink ref="A68" location="'SO-01.2.5 - VZT'!C2" display="/"/>
    <hyperlink ref="A69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122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="1" customFormat="1" ht="24.96" customHeight="1">
      <c r="B4" s="22"/>
      <c r="D4" s="143" t="s">
        <v>129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6.5" customHeight="1">
      <c r="B7" s="22"/>
      <c r="E7" s="146" t="str">
        <f>'Rekapitulace stavby'!K6</f>
        <v>Rekonstrukce pavilonu E ZŠ Lysá nad Labem - II. etapa</v>
      </c>
      <c r="F7" s="145"/>
      <c r="G7" s="145"/>
      <c r="H7" s="145"/>
      <c r="L7" s="22"/>
    </row>
    <row r="8">
      <c r="B8" s="22"/>
      <c r="D8" s="145" t="s">
        <v>130</v>
      </c>
      <c r="L8" s="22"/>
    </row>
    <row r="9" s="1" customFormat="1" ht="16.5" customHeight="1">
      <c r="B9" s="22"/>
      <c r="E9" s="146" t="s">
        <v>131</v>
      </c>
      <c r="F9" s="1"/>
      <c r="G9" s="1"/>
      <c r="H9" s="1"/>
      <c r="L9" s="22"/>
    </row>
    <row r="10" s="1" customFormat="1" ht="12" customHeight="1">
      <c r="B10" s="22"/>
      <c r="D10" s="145" t="s">
        <v>132</v>
      </c>
      <c r="L10" s="22"/>
    </row>
    <row r="11" s="2" customFormat="1" ht="16.5" customHeight="1">
      <c r="A11" s="40"/>
      <c r="B11" s="46"/>
      <c r="C11" s="40"/>
      <c r="D11" s="40"/>
      <c r="E11" s="147" t="s">
        <v>1068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1293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49" t="s">
        <v>1444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21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22</v>
      </c>
      <c r="E16" s="40"/>
      <c r="F16" s="135" t="s">
        <v>23</v>
      </c>
      <c r="G16" s="40"/>
      <c r="H16" s="40"/>
      <c r="I16" s="145" t="s">
        <v>24</v>
      </c>
      <c r="J16" s="150" t="str">
        <f>'Rekapitulace stavby'!AN8</f>
        <v>11. 10. 2021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26</v>
      </c>
      <c r="E18" s="40"/>
      <c r="F18" s="40"/>
      <c r="G18" s="40"/>
      <c r="H18" s="40"/>
      <c r="I18" s="145" t="s">
        <v>27</v>
      </c>
      <c r="J18" s="135" t="s">
        <v>21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21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27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27</v>
      </c>
      <c r="J24" s="135" t="s">
        <v>21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">
        <v>28</v>
      </c>
      <c r="F25" s="40"/>
      <c r="G25" s="40"/>
      <c r="H25" s="40"/>
      <c r="I25" s="145" t="s">
        <v>29</v>
      </c>
      <c r="J25" s="135" t="s">
        <v>21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27</v>
      </c>
      <c r="J27" s="135" t="s">
        <v>35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5" t="s">
        <v>29</v>
      </c>
      <c r="J28" s="135" t="s">
        <v>21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07.25" customHeight="1">
      <c r="A31" s="151"/>
      <c r="B31" s="152"/>
      <c r="C31" s="151"/>
      <c r="D31" s="151"/>
      <c r="E31" s="153" t="s">
        <v>1445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39</v>
      </c>
      <c r="E34" s="40"/>
      <c r="F34" s="40"/>
      <c r="G34" s="40"/>
      <c r="H34" s="40"/>
      <c r="I34" s="40"/>
      <c r="J34" s="157">
        <f>ROUND(J93,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41</v>
      </c>
      <c r="G36" s="40"/>
      <c r="H36" s="40"/>
      <c r="I36" s="158" t="s">
        <v>40</v>
      </c>
      <c r="J36" s="158" t="s">
        <v>42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43</v>
      </c>
      <c r="E37" s="145" t="s">
        <v>44</v>
      </c>
      <c r="F37" s="159">
        <f>ROUND((SUM(BE93:BE98)),  2)</f>
        <v>0</v>
      </c>
      <c r="G37" s="40"/>
      <c r="H37" s="40"/>
      <c r="I37" s="160">
        <v>0.20999999999999999</v>
      </c>
      <c r="J37" s="159">
        <f>ROUND(((SUM(BE93:BE98))*I37),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45</v>
      </c>
      <c r="F38" s="159">
        <f>ROUND((SUM(BF93:BF98)),  2)</f>
        <v>0</v>
      </c>
      <c r="G38" s="40"/>
      <c r="H38" s="40"/>
      <c r="I38" s="160">
        <v>0.14999999999999999</v>
      </c>
      <c r="J38" s="159">
        <f>ROUND(((SUM(BF93:BF98))*I38),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46</v>
      </c>
      <c r="F39" s="159">
        <f>ROUND((SUM(BG93:BG98)),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47</v>
      </c>
      <c r="F40" s="159">
        <f>ROUND((SUM(BH93:BH98)),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48</v>
      </c>
      <c r="F41" s="159">
        <f>ROUND((SUM(BI93:BI98)),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137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2" t="str">
        <f>E7</f>
        <v>Rekonstrukce pavilonu E ZŠ Lysá nad Labem - II. etapa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130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6.5" customHeight="1">
      <c r="B54" s="23"/>
      <c r="C54" s="24"/>
      <c r="D54" s="24"/>
      <c r="E54" s="172" t="s">
        <v>131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132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6.5" customHeight="1">
      <c r="A56" s="40"/>
      <c r="B56" s="41"/>
      <c r="C56" s="42"/>
      <c r="D56" s="42"/>
      <c r="E56" s="173" t="s">
        <v>1068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1293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6.5" customHeight="1">
      <c r="A58" s="40"/>
      <c r="B58" s="41"/>
      <c r="C58" s="42"/>
      <c r="D58" s="42"/>
      <c r="E58" s="71" t="str">
        <f>E13</f>
        <v>SO-01.2.3.5 - OSTATNÍ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22</v>
      </c>
      <c r="D60" s="42"/>
      <c r="E60" s="42"/>
      <c r="F60" s="29" t="str">
        <f>F16</f>
        <v>Lysá nad Labem</v>
      </c>
      <c r="G60" s="42"/>
      <c r="H60" s="42"/>
      <c r="I60" s="34" t="s">
        <v>24</v>
      </c>
      <c r="J60" s="74" t="str">
        <f>IF(J16="","",J16)</f>
        <v>11. 10. 2021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Ing.arch. Vojtěch Milan</v>
      </c>
      <c r="G62" s="42"/>
      <c r="H62" s="42"/>
      <c r="I62" s="34" t="s">
        <v>32</v>
      </c>
      <c r="J62" s="38" t="str">
        <f>E25</f>
        <v>Ing.arch. Vojtěch Milan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1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Toman Martin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138</v>
      </c>
      <c r="D65" s="175"/>
      <c r="E65" s="175"/>
      <c r="F65" s="175"/>
      <c r="G65" s="175"/>
      <c r="H65" s="175"/>
      <c r="I65" s="175"/>
      <c r="J65" s="176" t="s">
        <v>139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71</v>
      </c>
      <c r="D67" s="42"/>
      <c r="E67" s="42"/>
      <c r="F67" s="42"/>
      <c r="G67" s="42"/>
      <c r="H67" s="42"/>
      <c r="I67" s="42"/>
      <c r="J67" s="104">
        <f>J93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140</v>
      </c>
    </row>
    <row r="68" s="9" customFormat="1" ht="24.96" customHeight="1">
      <c r="A68" s="9"/>
      <c r="B68" s="178"/>
      <c r="C68" s="179"/>
      <c r="D68" s="180" t="s">
        <v>144</v>
      </c>
      <c r="E68" s="181"/>
      <c r="F68" s="181"/>
      <c r="G68" s="181"/>
      <c r="H68" s="181"/>
      <c r="I68" s="181"/>
      <c r="J68" s="182">
        <f>J94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26"/>
      <c r="D69" s="185" t="s">
        <v>1446</v>
      </c>
      <c r="E69" s="186"/>
      <c r="F69" s="186"/>
      <c r="G69" s="186"/>
      <c r="H69" s="186"/>
      <c r="I69" s="186"/>
      <c r="J69" s="187">
        <f>J95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="2" customFormat="1" ht="6.96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4.96" customHeight="1">
      <c r="A76" s="40"/>
      <c r="B76" s="41"/>
      <c r="C76" s="25" t="s">
        <v>148</v>
      </c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172" t="str">
        <f>E7</f>
        <v>Rekonstrukce pavilonu E ZŠ Lysá nad Labem - II. etapa</v>
      </c>
      <c r="F79" s="34"/>
      <c r="G79" s="34"/>
      <c r="H79" s="34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" customFormat="1" ht="12" customHeight="1">
      <c r="B80" s="23"/>
      <c r="C80" s="34" t="s">
        <v>130</v>
      </c>
      <c r="D80" s="24"/>
      <c r="E80" s="24"/>
      <c r="F80" s="24"/>
      <c r="G80" s="24"/>
      <c r="H80" s="24"/>
      <c r="I80" s="24"/>
      <c r="J80" s="24"/>
      <c r="K80" s="24"/>
      <c r="L80" s="22"/>
    </row>
    <row r="81" s="1" customFormat="1" ht="16.5" customHeight="1">
      <c r="B81" s="23"/>
      <c r="C81" s="24"/>
      <c r="D81" s="24"/>
      <c r="E81" s="172" t="s">
        <v>131</v>
      </c>
      <c r="F81" s="24"/>
      <c r="G81" s="24"/>
      <c r="H81" s="24"/>
      <c r="I81" s="24"/>
      <c r="J81" s="24"/>
      <c r="K81" s="24"/>
      <c r="L81" s="22"/>
    </row>
    <row r="82" s="1" customFormat="1" ht="12" customHeight="1">
      <c r="B82" s="23"/>
      <c r="C82" s="34" t="s">
        <v>132</v>
      </c>
      <c r="D82" s="24"/>
      <c r="E82" s="24"/>
      <c r="F82" s="24"/>
      <c r="G82" s="24"/>
      <c r="H82" s="24"/>
      <c r="I82" s="24"/>
      <c r="J82" s="24"/>
      <c r="K82" s="24"/>
      <c r="L82" s="22"/>
    </row>
    <row r="83" s="2" customFormat="1" ht="16.5" customHeight="1">
      <c r="A83" s="40"/>
      <c r="B83" s="41"/>
      <c r="C83" s="42"/>
      <c r="D83" s="42"/>
      <c r="E83" s="173" t="s">
        <v>1068</v>
      </c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1293</v>
      </c>
      <c r="D84" s="42"/>
      <c r="E84" s="42"/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E13</f>
        <v>SO-01.2.3.5 - OSTATNÍ</v>
      </c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22</v>
      </c>
      <c r="D87" s="42"/>
      <c r="E87" s="42"/>
      <c r="F87" s="29" t="str">
        <f>F16</f>
        <v>Lysá nad Labem</v>
      </c>
      <c r="G87" s="42"/>
      <c r="H87" s="42"/>
      <c r="I87" s="34" t="s">
        <v>24</v>
      </c>
      <c r="J87" s="74" t="str">
        <f>IF(J16="","",J16)</f>
        <v>11. 10. 2021</v>
      </c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25.65" customHeight="1">
      <c r="A89" s="40"/>
      <c r="B89" s="41"/>
      <c r="C89" s="34" t="s">
        <v>26</v>
      </c>
      <c r="D89" s="42"/>
      <c r="E89" s="42"/>
      <c r="F89" s="29" t="str">
        <f>E19</f>
        <v>Ing.arch. Vojtěch Milan</v>
      </c>
      <c r="G89" s="42"/>
      <c r="H89" s="42"/>
      <c r="I89" s="34" t="s">
        <v>32</v>
      </c>
      <c r="J89" s="38" t="str">
        <f>E25</f>
        <v>Ing.arch. Vojtěch Milan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30</v>
      </c>
      <c r="D90" s="42"/>
      <c r="E90" s="42"/>
      <c r="F90" s="29" t="str">
        <f>IF(E22="","",E22)</f>
        <v>Vyplň údaj</v>
      </c>
      <c r="G90" s="42"/>
      <c r="H90" s="42"/>
      <c r="I90" s="34" t="s">
        <v>34</v>
      </c>
      <c r="J90" s="38" t="str">
        <f>E28</f>
        <v>Toman Martin</v>
      </c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89"/>
      <c r="B92" s="190"/>
      <c r="C92" s="191" t="s">
        <v>149</v>
      </c>
      <c r="D92" s="192" t="s">
        <v>58</v>
      </c>
      <c r="E92" s="192" t="s">
        <v>54</v>
      </c>
      <c r="F92" s="192" t="s">
        <v>55</v>
      </c>
      <c r="G92" s="192" t="s">
        <v>150</v>
      </c>
      <c r="H92" s="192" t="s">
        <v>151</v>
      </c>
      <c r="I92" s="192" t="s">
        <v>152</v>
      </c>
      <c r="J92" s="192" t="s">
        <v>139</v>
      </c>
      <c r="K92" s="193" t="s">
        <v>153</v>
      </c>
      <c r="L92" s="194"/>
      <c r="M92" s="94" t="s">
        <v>21</v>
      </c>
      <c r="N92" s="95" t="s">
        <v>43</v>
      </c>
      <c r="O92" s="95" t="s">
        <v>154</v>
      </c>
      <c r="P92" s="95" t="s">
        <v>155</v>
      </c>
      <c r="Q92" s="95" t="s">
        <v>156</v>
      </c>
      <c r="R92" s="95" t="s">
        <v>157</v>
      </c>
      <c r="S92" s="95" t="s">
        <v>158</v>
      </c>
      <c r="T92" s="96" t="s">
        <v>159</v>
      </c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</row>
    <row r="93" s="2" customFormat="1" ht="22.8" customHeight="1">
      <c r="A93" s="40"/>
      <c r="B93" s="41"/>
      <c r="C93" s="101" t="s">
        <v>160</v>
      </c>
      <c r="D93" s="42"/>
      <c r="E93" s="42"/>
      <c r="F93" s="42"/>
      <c r="G93" s="42"/>
      <c r="H93" s="42"/>
      <c r="I93" s="42"/>
      <c r="J93" s="195">
        <f>BK93</f>
        <v>0</v>
      </c>
      <c r="K93" s="42"/>
      <c r="L93" s="46"/>
      <c r="M93" s="97"/>
      <c r="N93" s="196"/>
      <c r="O93" s="98"/>
      <c r="P93" s="197">
        <f>P94</f>
        <v>0</v>
      </c>
      <c r="Q93" s="98"/>
      <c r="R93" s="197">
        <f>R94</f>
        <v>0</v>
      </c>
      <c r="S93" s="98"/>
      <c r="T93" s="198">
        <f>T94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72</v>
      </c>
      <c r="AU93" s="19" t="s">
        <v>140</v>
      </c>
      <c r="BK93" s="199">
        <f>BK94</f>
        <v>0</v>
      </c>
    </row>
    <row r="94" s="12" customFormat="1" ht="25.92" customHeight="1">
      <c r="A94" s="12"/>
      <c r="B94" s="200"/>
      <c r="C94" s="201"/>
      <c r="D94" s="202" t="s">
        <v>72</v>
      </c>
      <c r="E94" s="203" t="s">
        <v>360</v>
      </c>
      <c r="F94" s="203" t="s">
        <v>361</v>
      </c>
      <c r="G94" s="201"/>
      <c r="H94" s="201"/>
      <c r="I94" s="204"/>
      <c r="J94" s="205">
        <f>BK94</f>
        <v>0</v>
      </c>
      <c r="K94" s="201"/>
      <c r="L94" s="206"/>
      <c r="M94" s="207"/>
      <c r="N94" s="208"/>
      <c r="O94" s="208"/>
      <c r="P94" s="209">
        <f>P95</f>
        <v>0</v>
      </c>
      <c r="Q94" s="208"/>
      <c r="R94" s="209">
        <f>R95</f>
        <v>0</v>
      </c>
      <c r="S94" s="208"/>
      <c r="T94" s="210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1" t="s">
        <v>82</v>
      </c>
      <c r="AT94" s="212" t="s">
        <v>72</v>
      </c>
      <c r="AU94" s="212" t="s">
        <v>73</v>
      </c>
      <c r="AY94" s="211" t="s">
        <v>163</v>
      </c>
      <c r="BK94" s="213">
        <f>BK95</f>
        <v>0</v>
      </c>
    </row>
    <row r="95" s="12" customFormat="1" ht="22.8" customHeight="1">
      <c r="A95" s="12"/>
      <c r="B95" s="200"/>
      <c r="C95" s="201"/>
      <c r="D95" s="202" t="s">
        <v>72</v>
      </c>
      <c r="E95" s="214" t="s">
        <v>1447</v>
      </c>
      <c r="F95" s="214" t="s">
        <v>1448</v>
      </c>
      <c r="G95" s="201"/>
      <c r="H95" s="201"/>
      <c r="I95" s="204"/>
      <c r="J95" s="215">
        <f>BK95</f>
        <v>0</v>
      </c>
      <c r="K95" s="201"/>
      <c r="L95" s="206"/>
      <c r="M95" s="207"/>
      <c r="N95" s="208"/>
      <c r="O95" s="208"/>
      <c r="P95" s="209">
        <f>SUM(P96:P98)</f>
        <v>0</v>
      </c>
      <c r="Q95" s="208"/>
      <c r="R95" s="209">
        <f>SUM(R96:R98)</f>
        <v>0</v>
      </c>
      <c r="S95" s="208"/>
      <c r="T95" s="210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1" t="s">
        <v>82</v>
      </c>
      <c r="AT95" s="212" t="s">
        <v>72</v>
      </c>
      <c r="AU95" s="212" t="s">
        <v>80</v>
      </c>
      <c r="AY95" s="211" t="s">
        <v>163</v>
      </c>
      <c r="BK95" s="213">
        <f>SUM(BK96:BK98)</f>
        <v>0</v>
      </c>
    </row>
    <row r="96" s="2" customFormat="1" ht="16.5" customHeight="1">
      <c r="A96" s="40"/>
      <c r="B96" s="41"/>
      <c r="C96" s="216" t="s">
        <v>80</v>
      </c>
      <c r="D96" s="216" t="s">
        <v>166</v>
      </c>
      <c r="E96" s="217" t="s">
        <v>1449</v>
      </c>
      <c r="F96" s="218" t="s">
        <v>1450</v>
      </c>
      <c r="G96" s="219" t="s">
        <v>235</v>
      </c>
      <c r="H96" s="220">
        <v>1</v>
      </c>
      <c r="I96" s="221"/>
      <c r="J96" s="222">
        <f>ROUND(I96*H96,2)</f>
        <v>0</v>
      </c>
      <c r="K96" s="218" t="s">
        <v>600</v>
      </c>
      <c r="L96" s="46"/>
      <c r="M96" s="223" t="s">
        <v>21</v>
      </c>
      <c r="N96" s="224" t="s">
        <v>44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339</v>
      </c>
      <c r="AT96" s="227" t="s">
        <v>166</v>
      </c>
      <c r="AU96" s="227" t="s">
        <v>82</v>
      </c>
      <c r="AY96" s="19" t="s">
        <v>163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80</v>
      </c>
      <c r="BK96" s="228">
        <f>ROUND(I96*H96,2)</f>
        <v>0</v>
      </c>
      <c r="BL96" s="19" t="s">
        <v>339</v>
      </c>
      <c r="BM96" s="227" t="s">
        <v>1451</v>
      </c>
    </row>
    <row r="97" s="2" customFormat="1" ht="16.5" customHeight="1">
      <c r="A97" s="40"/>
      <c r="B97" s="41"/>
      <c r="C97" s="216" t="s">
        <v>82</v>
      </c>
      <c r="D97" s="216" t="s">
        <v>166</v>
      </c>
      <c r="E97" s="217" t="s">
        <v>1452</v>
      </c>
      <c r="F97" s="218" t="s">
        <v>1453</v>
      </c>
      <c r="G97" s="219" t="s">
        <v>235</v>
      </c>
      <c r="H97" s="220">
        <v>1</v>
      </c>
      <c r="I97" s="221"/>
      <c r="J97" s="222">
        <f>ROUND(I97*H97,2)</f>
        <v>0</v>
      </c>
      <c r="K97" s="218" t="s">
        <v>600</v>
      </c>
      <c r="L97" s="46"/>
      <c r="M97" s="223" t="s">
        <v>21</v>
      </c>
      <c r="N97" s="224" t="s">
        <v>44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339</v>
      </c>
      <c r="AT97" s="227" t="s">
        <v>166</v>
      </c>
      <c r="AU97" s="227" t="s">
        <v>82</v>
      </c>
      <c r="AY97" s="19" t="s">
        <v>163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80</v>
      </c>
      <c r="BK97" s="228">
        <f>ROUND(I97*H97,2)</f>
        <v>0</v>
      </c>
      <c r="BL97" s="19" t="s">
        <v>339</v>
      </c>
      <c r="BM97" s="227" t="s">
        <v>1454</v>
      </c>
    </row>
    <row r="98" s="2" customFormat="1" ht="16.5" customHeight="1">
      <c r="A98" s="40"/>
      <c r="B98" s="41"/>
      <c r="C98" s="216" t="s">
        <v>90</v>
      </c>
      <c r="D98" s="216" t="s">
        <v>166</v>
      </c>
      <c r="E98" s="217" t="s">
        <v>1455</v>
      </c>
      <c r="F98" s="218" t="s">
        <v>1456</v>
      </c>
      <c r="G98" s="219" t="s">
        <v>235</v>
      </c>
      <c r="H98" s="220">
        <v>1</v>
      </c>
      <c r="I98" s="221"/>
      <c r="J98" s="222">
        <f>ROUND(I98*H98,2)</f>
        <v>0</v>
      </c>
      <c r="K98" s="218" t="s">
        <v>600</v>
      </c>
      <c r="L98" s="46"/>
      <c r="M98" s="292" t="s">
        <v>21</v>
      </c>
      <c r="N98" s="293" t="s">
        <v>44</v>
      </c>
      <c r="O98" s="294"/>
      <c r="P98" s="295">
        <f>O98*H98</f>
        <v>0</v>
      </c>
      <c r="Q98" s="295">
        <v>0</v>
      </c>
      <c r="R98" s="295">
        <f>Q98*H98</f>
        <v>0</v>
      </c>
      <c r="S98" s="295">
        <v>0</v>
      </c>
      <c r="T98" s="29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339</v>
      </c>
      <c r="AT98" s="227" t="s">
        <v>166</v>
      </c>
      <c r="AU98" s="227" t="s">
        <v>82</v>
      </c>
      <c r="AY98" s="19" t="s">
        <v>163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80</v>
      </c>
      <c r="BK98" s="228">
        <f>ROUND(I98*H98,2)</f>
        <v>0</v>
      </c>
      <c r="BL98" s="19" t="s">
        <v>339</v>
      </c>
      <c r="BM98" s="227" t="s">
        <v>1457</v>
      </c>
    </row>
    <row r="99" s="2" customFormat="1" ht="6.96" customHeight="1">
      <c r="A99" s="40"/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46"/>
      <c r="M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</sheetData>
  <sheetProtection sheet="1" autoFilter="0" formatColumns="0" formatRows="0" objects="1" scenarios="1" spinCount="100000" saltValue="ciLiCKlCyAdVw+mHE4FaC5+NEU5mbEWrTAR49plotuKl2CzJx5BNVGaazi38K+490TinYa9sSfkRivmwzeRO9g==" hashValue="9LXyufUB06SEkbV4Do+5Q5ObLZch057D9c2PhE7KsR9d5BkzPbCbganiCvISO6Cimh4JNE7crYZRVTrU/xWYgw==" algorithmName="SHA-512" password="CC35"/>
  <autoFilter ref="C92:K9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125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="1" customFormat="1" ht="24.96" customHeight="1">
      <c r="B4" s="22"/>
      <c r="D4" s="143" t="s">
        <v>129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6.5" customHeight="1">
      <c r="B7" s="22"/>
      <c r="E7" s="146" t="str">
        <f>'Rekapitulace stavby'!K6</f>
        <v>Rekonstrukce pavilonu E ZŠ Lysá nad Labem - II. etapa</v>
      </c>
      <c r="F7" s="145"/>
      <c r="G7" s="145"/>
      <c r="H7" s="145"/>
      <c r="L7" s="22"/>
    </row>
    <row r="8">
      <c r="B8" s="22"/>
      <c r="D8" s="145" t="s">
        <v>130</v>
      </c>
      <c r="L8" s="22"/>
    </row>
    <row r="9" s="1" customFormat="1" ht="16.5" customHeight="1">
      <c r="B9" s="22"/>
      <c r="E9" s="146" t="s">
        <v>131</v>
      </c>
      <c r="F9" s="1"/>
      <c r="G9" s="1"/>
      <c r="H9" s="1"/>
      <c r="L9" s="22"/>
    </row>
    <row r="10" s="1" customFormat="1" ht="12" customHeight="1">
      <c r="B10" s="22"/>
      <c r="D10" s="145" t="s">
        <v>132</v>
      </c>
      <c r="L10" s="22"/>
    </row>
    <row r="11" s="2" customFormat="1" ht="16.5" customHeight="1">
      <c r="A11" s="40"/>
      <c r="B11" s="46"/>
      <c r="C11" s="40"/>
      <c r="D11" s="40"/>
      <c r="E11" s="147" t="s">
        <v>1068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134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49" t="s">
        <v>1458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21</v>
      </c>
      <c r="G15" s="40"/>
      <c r="H15" s="40"/>
      <c r="I15" s="145" t="s">
        <v>20</v>
      </c>
      <c r="J15" s="135" t="s">
        <v>21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22</v>
      </c>
      <c r="E16" s="40"/>
      <c r="F16" s="135" t="s">
        <v>23</v>
      </c>
      <c r="G16" s="40"/>
      <c r="H16" s="40"/>
      <c r="I16" s="145" t="s">
        <v>24</v>
      </c>
      <c r="J16" s="150" t="str">
        <f>'Rekapitulace stavby'!AN8</f>
        <v>11. 10. 2021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26</v>
      </c>
      <c r="E18" s="40"/>
      <c r="F18" s="40"/>
      <c r="G18" s="40"/>
      <c r="H18" s="40"/>
      <c r="I18" s="145" t="s">
        <v>27</v>
      </c>
      <c r="J18" s="135" t="s">
        <v>21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21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27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27</v>
      </c>
      <c r="J24" s="135" t="s">
        <v>21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">
        <v>28</v>
      </c>
      <c r="F25" s="40"/>
      <c r="G25" s="40"/>
      <c r="H25" s="40"/>
      <c r="I25" s="145" t="s">
        <v>29</v>
      </c>
      <c r="J25" s="135" t="s">
        <v>21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27</v>
      </c>
      <c r="J27" s="135" t="s">
        <v>35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5" t="s">
        <v>29</v>
      </c>
      <c r="J28" s="135" t="s">
        <v>21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07.25" customHeight="1">
      <c r="A31" s="151"/>
      <c r="B31" s="152"/>
      <c r="C31" s="151"/>
      <c r="D31" s="151"/>
      <c r="E31" s="153" t="s">
        <v>136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39</v>
      </c>
      <c r="E34" s="40"/>
      <c r="F34" s="40"/>
      <c r="G34" s="40"/>
      <c r="H34" s="40"/>
      <c r="I34" s="40"/>
      <c r="J34" s="157">
        <f>ROUND(J96,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41</v>
      </c>
      <c r="G36" s="40"/>
      <c r="H36" s="40"/>
      <c r="I36" s="158" t="s">
        <v>40</v>
      </c>
      <c r="J36" s="158" t="s">
        <v>42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43</v>
      </c>
      <c r="E37" s="145" t="s">
        <v>44</v>
      </c>
      <c r="F37" s="159">
        <f>ROUND((SUM(BE96:BE155)),  2)</f>
        <v>0</v>
      </c>
      <c r="G37" s="40"/>
      <c r="H37" s="40"/>
      <c r="I37" s="160">
        <v>0.20999999999999999</v>
      </c>
      <c r="J37" s="159">
        <f>ROUND(((SUM(BE96:BE155))*I37),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45</v>
      </c>
      <c r="F38" s="159">
        <f>ROUND((SUM(BF96:BF155)),  2)</f>
        <v>0</v>
      </c>
      <c r="G38" s="40"/>
      <c r="H38" s="40"/>
      <c r="I38" s="160">
        <v>0.14999999999999999</v>
      </c>
      <c r="J38" s="159">
        <f>ROUND(((SUM(BF96:BF155))*I38),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46</v>
      </c>
      <c r="F39" s="159">
        <f>ROUND((SUM(BG96:BG155)),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47</v>
      </c>
      <c r="F40" s="159">
        <f>ROUND((SUM(BH96:BH155)),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48</v>
      </c>
      <c r="F41" s="159">
        <f>ROUND((SUM(BI96:BI155)),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137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2" t="str">
        <f>E7</f>
        <v>Rekonstrukce pavilonu E ZŠ Lysá nad Labem - II. etapa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130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6.5" customHeight="1">
      <c r="B54" s="23"/>
      <c r="C54" s="24"/>
      <c r="D54" s="24"/>
      <c r="E54" s="172" t="s">
        <v>131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132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6.5" customHeight="1">
      <c r="A56" s="40"/>
      <c r="B56" s="41"/>
      <c r="C56" s="42"/>
      <c r="D56" s="42"/>
      <c r="E56" s="173" t="s">
        <v>1068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134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6.5" customHeight="1">
      <c r="A58" s="40"/>
      <c r="B58" s="41"/>
      <c r="C58" s="42"/>
      <c r="D58" s="42"/>
      <c r="E58" s="71" t="str">
        <f>E13</f>
        <v>SO-01.2.5 - VZT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22</v>
      </c>
      <c r="D60" s="42"/>
      <c r="E60" s="42"/>
      <c r="F60" s="29" t="str">
        <f>F16</f>
        <v>Lysá nad Labem</v>
      </c>
      <c r="G60" s="42"/>
      <c r="H60" s="42"/>
      <c r="I60" s="34" t="s">
        <v>24</v>
      </c>
      <c r="J60" s="74" t="str">
        <f>IF(J16="","",J16)</f>
        <v>11. 10. 2021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Ing.arch. Vojtěch Milan</v>
      </c>
      <c r="G62" s="42"/>
      <c r="H62" s="42"/>
      <c r="I62" s="34" t="s">
        <v>32</v>
      </c>
      <c r="J62" s="38" t="str">
        <f>E25</f>
        <v>Ing.arch. Vojtěch Milan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1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Toman Martin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138</v>
      </c>
      <c r="D65" s="175"/>
      <c r="E65" s="175"/>
      <c r="F65" s="175"/>
      <c r="G65" s="175"/>
      <c r="H65" s="175"/>
      <c r="I65" s="175"/>
      <c r="J65" s="176" t="s">
        <v>139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71</v>
      </c>
      <c r="D67" s="42"/>
      <c r="E67" s="42"/>
      <c r="F67" s="42"/>
      <c r="G67" s="42"/>
      <c r="H67" s="42"/>
      <c r="I67" s="42"/>
      <c r="J67" s="104">
        <f>J96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140</v>
      </c>
    </row>
    <row r="68" s="9" customFormat="1" ht="24.96" customHeight="1">
      <c r="A68" s="9"/>
      <c r="B68" s="178"/>
      <c r="C68" s="179"/>
      <c r="D68" s="180" t="s">
        <v>1459</v>
      </c>
      <c r="E68" s="181"/>
      <c r="F68" s="181"/>
      <c r="G68" s="181"/>
      <c r="H68" s="181"/>
      <c r="I68" s="181"/>
      <c r="J68" s="182">
        <f>J97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8"/>
      <c r="C69" s="179"/>
      <c r="D69" s="180" t="s">
        <v>1460</v>
      </c>
      <c r="E69" s="181"/>
      <c r="F69" s="181"/>
      <c r="G69" s="181"/>
      <c r="H69" s="181"/>
      <c r="I69" s="181"/>
      <c r="J69" s="182">
        <f>J106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78"/>
      <c r="C70" s="179"/>
      <c r="D70" s="180" t="s">
        <v>1461</v>
      </c>
      <c r="E70" s="181"/>
      <c r="F70" s="181"/>
      <c r="G70" s="181"/>
      <c r="H70" s="181"/>
      <c r="I70" s="181"/>
      <c r="J70" s="182">
        <f>J115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8"/>
      <c r="C71" s="179"/>
      <c r="D71" s="180" t="s">
        <v>1462</v>
      </c>
      <c r="E71" s="181"/>
      <c r="F71" s="181"/>
      <c r="G71" s="181"/>
      <c r="H71" s="181"/>
      <c r="I71" s="181"/>
      <c r="J71" s="182">
        <f>J130</f>
        <v>0</v>
      </c>
      <c r="K71" s="179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78"/>
      <c r="C72" s="179"/>
      <c r="D72" s="180" t="s">
        <v>1463</v>
      </c>
      <c r="E72" s="181"/>
      <c r="F72" s="181"/>
      <c r="G72" s="181"/>
      <c r="H72" s="181"/>
      <c r="I72" s="181"/>
      <c r="J72" s="182">
        <f>J152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2" customFormat="1" ht="21.84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="2" customFormat="1" ht="6.96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24.96" customHeight="1">
      <c r="A79" s="40"/>
      <c r="B79" s="41"/>
      <c r="C79" s="25" t="s">
        <v>148</v>
      </c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172" t="str">
        <f>E7</f>
        <v>Rekonstrukce pavilonu E ZŠ Lysá nad Labem - II. etapa</v>
      </c>
      <c r="F82" s="34"/>
      <c r="G82" s="34"/>
      <c r="H82" s="34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1" customFormat="1" ht="12" customHeight="1">
      <c r="B83" s="23"/>
      <c r="C83" s="34" t="s">
        <v>130</v>
      </c>
      <c r="D83" s="24"/>
      <c r="E83" s="24"/>
      <c r="F83" s="24"/>
      <c r="G83" s="24"/>
      <c r="H83" s="24"/>
      <c r="I83" s="24"/>
      <c r="J83" s="24"/>
      <c r="K83" s="24"/>
      <c r="L83" s="22"/>
    </row>
    <row r="84" s="1" customFormat="1" ht="16.5" customHeight="1">
      <c r="B84" s="23"/>
      <c r="C84" s="24"/>
      <c r="D84" s="24"/>
      <c r="E84" s="172" t="s">
        <v>131</v>
      </c>
      <c r="F84" s="24"/>
      <c r="G84" s="24"/>
      <c r="H84" s="24"/>
      <c r="I84" s="24"/>
      <c r="J84" s="24"/>
      <c r="K84" s="24"/>
      <c r="L84" s="22"/>
    </row>
    <row r="85" s="1" customFormat="1" ht="12" customHeight="1">
      <c r="B85" s="23"/>
      <c r="C85" s="34" t="s">
        <v>132</v>
      </c>
      <c r="D85" s="24"/>
      <c r="E85" s="24"/>
      <c r="F85" s="24"/>
      <c r="G85" s="24"/>
      <c r="H85" s="24"/>
      <c r="I85" s="24"/>
      <c r="J85" s="24"/>
      <c r="K85" s="24"/>
      <c r="L85" s="22"/>
    </row>
    <row r="86" s="2" customFormat="1" ht="16.5" customHeight="1">
      <c r="A86" s="40"/>
      <c r="B86" s="41"/>
      <c r="C86" s="42"/>
      <c r="D86" s="42"/>
      <c r="E86" s="173" t="s">
        <v>1068</v>
      </c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134</v>
      </c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6.5" customHeight="1">
      <c r="A88" s="40"/>
      <c r="B88" s="41"/>
      <c r="C88" s="42"/>
      <c r="D88" s="42"/>
      <c r="E88" s="71" t="str">
        <f>E13</f>
        <v>SO-01.2.5 - VZT</v>
      </c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4" t="s">
        <v>22</v>
      </c>
      <c r="D90" s="42"/>
      <c r="E90" s="42"/>
      <c r="F90" s="29" t="str">
        <f>F16</f>
        <v>Lysá nad Labem</v>
      </c>
      <c r="G90" s="42"/>
      <c r="H90" s="42"/>
      <c r="I90" s="34" t="s">
        <v>24</v>
      </c>
      <c r="J90" s="74" t="str">
        <f>IF(J16="","",J16)</f>
        <v>11. 10. 2021</v>
      </c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25.65" customHeight="1">
      <c r="A92" s="40"/>
      <c r="B92" s="41"/>
      <c r="C92" s="34" t="s">
        <v>26</v>
      </c>
      <c r="D92" s="42"/>
      <c r="E92" s="42"/>
      <c r="F92" s="29" t="str">
        <f>E19</f>
        <v>Ing.arch. Vojtěch Milan</v>
      </c>
      <c r="G92" s="42"/>
      <c r="H92" s="42"/>
      <c r="I92" s="34" t="s">
        <v>32</v>
      </c>
      <c r="J92" s="38" t="str">
        <f>E25</f>
        <v>Ing.arch. Vojtěch Milan</v>
      </c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4" t="s">
        <v>30</v>
      </c>
      <c r="D93" s="42"/>
      <c r="E93" s="42"/>
      <c r="F93" s="29" t="str">
        <f>IF(E22="","",E22)</f>
        <v>Vyplň údaj</v>
      </c>
      <c r="G93" s="42"/>
      <c r="H93" s="42"/>
      <c r="I93" s="34" t="s">
        <v>34</v>
      </c>
      <c r="J93" s="38" t="str">
        <f>E28</f>
        <v>Toman Martin</v>
      </c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0.32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11" customFormat="1" ht="29.28" customHeight="1">
      <c r="A95" s="189"/>
      <c r="B95" s="190"/>
      <c r="C95" s="191" t="s">
        <v>149</v>
      </c>
      <c r="D95" s="192" t="s">
        <v>58</v>
      </c>
      <c r="E95" s="192" t="s">
        <v>54</v>
      </c>
      <c r="F95" s="192" t="s">
        <v>55</v>
      </c>
      <c r="G95" s="192" t="s">
        <v>150</v>
      </c>
      <c r="H95" s="192" t="s">
        <v>151</v>
      </c>
      <c r="I95" s="192" t="s">
        <v>152</v>
      </c>
      <c r="J95" s="192" t="s">
        <v>139</v>
      </c>
      <c r="K95" s="193" t="s">
        <v>153</v>
      </c>
      <c r="L95" s="194"/>
      <c r="M95" s="94" t="s">
        <v>21</v>
      </c>
      <c r="N95" s="95" t="s">
        <v>43</v>
      </c>
      <c r="O95" s="95" t="s">
        <v>154</v>
      </c>
      <c r="P95" s="95" t="s">
        <v>155</v>
      </c>
      <c r="Q95" s="95" t="s">
        <v>156</v>
      </c>
      <c r="R95" s="95" t="s">
        <v>157</v>
      </c>
      <c r="S95" s="95" t="s">
        <v>158</v>
      </c>
      <c r="T95" s="96" t="s">
        <v>159</v>
      </c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</row>
    <row r="96" s="2" customFormat="1" ht="22.8" customHeight="1">
      <c r="A96" s="40"/>
      <c r="B96" s="41"/>
      <c r="C96" s="101" t="s">
        <v>160</v>
      </c>
      <c r="D96" s="42"/>
      <c r="E96" s="42"/>
      <c r="F96" s="42"/>
      <c r="G96" s="42"/>
      <c r="H96" s="42"/>
      <c r="I96" s="42"/>
      <c r="J96" s="195">
        <f>BK96</f>
        <v>0</v>
      </c>
      <c r="K96" s="42"/>
      <c r="L96" s="46"/>
      <c r="M96" s="97"/>
      <c r="N96" s="196"/>
      <c r="O96" s="98"/>
      <c r="P96" s="197">
        <f>P97+P106+P115+P130+P152</f>
        <v>0</v>
      </c>
      <c r="Q96" s="98"/>
      <c r="R96" s="197">
        <f>R97+R106+R115+R130+R152</f>
        <v>0</v>
      </c>
      <c r="S96" s="98"/>
      <c r="T96" s="198">
        <f>T97+T106+T115+T130+T152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72</v>
      </c>
      <c r="AU96" s="19" t="s">
        <v>140</v>
      </c>
      <c r="BK96" s="199">
        <f>BK97+BK106+BK115+BK130+BK152</f>
        <v>0</v>
      </c>
    </row>
    <row r="97" s="12" customFormat="1" ht="25.92" customHeight="1">
      <c r="A97" s="12"/>
      <c r="B97" s="200"/>
      <c r="C97" s="201"/>
      <c r="D97" s="202" t="s">
        <v>72</v>
      </c>
      <c r="E97" s="203" t="s">
        <v>1296</v>
      </c>
      <c r="F97" s="203" t="s">
        <v>1464</v>
      </c>
      <c r="G97" s="201"/>
      <c r="H97" s="201"/>
      <c r="I97" s="204"/>
      <c r="J97" s="205">
        <f>BK97</f>
        <v>0</v>
      </c>
      <c r="K97" s="201"/>
      <c r="L97" s="206"/>
      <c r="M97" s="207"/>
      <c r="N97" s="208"/>
      <c r="O97" s="208"/>
      <c r="P97" s="209">
        <f>SUM(P98:P105)</f>
        <v>0</v>
      </c>
      <c r="Q97" s="208"/>
      <c r="R97" s="209">
        <f>SUM(R98:R105)</f>
        <v>0</v>
      </c>
      <c r="S97" s="208"/>
      <c r="T97" s="210">
        <f>SUM(T98:T105)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1" t="s">
        <v>80</v>
      </c>
      <c r="AT97" s="212" t="s">
        <v>72</v>
      </c>
      <c r="AU97" s="212" t="s">
        <v>73</v>
      </c>
      <c r="AY97" s="211" t="s">
        <v>163</v>
      </c>
      <c r="BK97" s="213">
        <f>SUM(BK98:BK105)</f>
        <v>0</v>
      </c>
    </row>
    <row r="98" s="2" customFormat="1" ht="49.05" customHeight="1">
      <c r="A98" s="40"/>
      <c r="B98" s="41"/>
      <c r="C98" s="216" t="s">
        <v>80</v>
      </c>
      <c r="D98" s="216" t="s">
        <v>166</v>
      </c>
      <c r="E98" s="217" t="s">
        <v>1465</v>
      </c>
      <c r="F98" s="218" t="s">
        <v>1466</v>
      </c>
      <c r="G98" s="219" t="s">
        <v>1099</v>
      </c>
      <c r="H98" s="220">
        <v>1</v>
      </c>
      <c r="I98" s="221"/>
      <c r="J98" s="222">
        <f>ROUND(I98*H98,2)</f>
        <v>0</v>
      </c>
      <c r="K98" s="218" t="s">
        <v>600</v>
      </c>
      <c r="L98" s="46"/>
      <c r="M98" s="223" t="s">
        <v>21</v>
      </c>
      <c r="N98" s="224" t="s">
        <v>44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109</v>
      </c>
      <c r="AT98" s="227" t="s">
        <v>166</v>
      </c>
      <c r="AU98" s="227" t="s">
        <v>80</v>
      </c>
      <c r="AY98" s="19" t="s">
        <v>163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80</v>
      </c>
      <c r="BK98" s="228">
        <f>ROUND(I98*H98,2)</f>
        <v>0</v>
      </c>
      <c r="BL98" s="19" t="s">
        <v>109</v>
      </c>
      <c r="BM98" s="227" t="s">
        <v>82</v>
      </c>
    </row>
    <row r="99" s="2" customFormat="1">
      <c r="A99" s="40"/>
      <c r="B99" s="41"/>
      <c r="C99" s="42"/>
      <c r="D99" s="236" t="s">
        <v>1467</v>
      </c>
      <c r="E99" s="42"/>
      <c r="F99" s="297" t="s">
        <v>1468</v>
      </c>
      <c r="G99" s="42"/>
      <c r="H99" s="42"/>
      <c r="I99" s="231"/>
      <c r="J99" s="42"/>
      <c r="K99" s="42"/>
      <c r="L99" s="46"/>
      <c r="M99" s="232"/>
      <c r="N99" s="23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1467</v>
      </c>
      <c r="AU99" s="19" t="s">
        <v>80</v>
      </c>
    </row>
    <row r="100" s="2" customFormat="1" ht="37.8" customHeight="1">
      <c r="A100" s="40"/>
      <c r="B100" s="41"/>
      <c r="C100" s="216" t="s">
        <v>82</v>
      </c>
      <c r="D100" s="216" t="s">
        <v>166</v>
      </c>
      <c r="E100" s="217" t="s">
        <v>1469</v>
      </c>
      <c r="F100" s="218" t="s">
        <v>1470</v>
      </c>
      <c r="G100" s="219" t="s">
        <v>1119</v>
      </c>
      <c r="H100" s="220">
        <v>8</v>
      </c>
      <c r="I100" s="221"/>
      <c r="J100" s="222">
        <f>ROUND(I100*H100,2)</f>
        <v>0</v>
      </c>
      <c r="K100" s="218" t="s">
        <v>600</v>
      </c>
      <c r="L100" s="46"/>
      <c r="M100" s="223" t="s">
        <v>21</v>
      </c>
      <c r="N100" s="224" t="s">
        <v>44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109</v>
      </c>
      <c r="AT100" s="227" t="s">
        <v>166</v>
      </c>
      <c r="AU100" s="227" t="s">
        <v>80</v>
      </c>
      <c r="AY100" s="19" t="s">
        <v>163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80</v>
      </c>
      <c r="BK100" s="228">
        <f>ROUND(I100*H100,2)</f>
        <v>0</v>
      </c>
      <c r="BL100" s="19" t="s">
        <v>109</v>
      </c>
      <c r="BM100" s="227" t="s">
        <v>109</v>
      </c>
    </row>
    <row r="101" s="2" customFormat="1">
      <c r="A101" s="40"/>
      <c r="B101" s="41"/>
      <c r="C101" s="42"/>
      <c r="D101" s="236" t="s">
        <v>1467</v>
      </c>
      <c r="E101" s="42"/>
      <c r="F101" s="297" t="s">
        <v>1471</v>
      </c>
      <c r="G101" s="42"/>
      <c r="H101" s="42"/>
      <c r="I101" s="231"/>
      <c r="J101" s="42"/>
      <c r="K101" s="42"/>
      <c r="L101" s="46"/>
      <c r="M101" s="232"/>
      <c r="N101" s="23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1467</v>
      </c>
      <c r="AU101" s="19" t="s">
        <v>80</v>
      </c>
    </row>
    <row r="102" s="2" customFormat="1" ht="24.15" customHeight="1">
      <c r="A102" s="40"/>
      <c r="B102" s="41"/>
      <c r="C102" s="216" t="s">
        <v>90</v>
      </c>
      <c r="D102" s="216" t="s">
        <v>166</v>
      </c>
      <c r="E102" s="217" t="s">
        <v>1472</v>
      </c>
      <c r="F102" s="218" t="s">
        <v>1473</v>
      </c>
      <c r="G102" s="219" t="s">
        <v>169</v>
      </c>
      <c r="H102" s="220">
        <v>98</v>
      </c>
      <c r="I102" s="221"/>
      <c r="J102" s="222">
        <f>ROUND(I102*H102,2)</f>
        <v>0</v>
      </c>
      <c r="K102" s="218" t="s">
        <v>600</v>
      </c>
      <c r="L102" s="46"/>
      <c r="M102" s="223" t="s">
        <v>21</v>
      </c>
      <c r="N102" s="224" t="s">
        <v>44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109</v>
      </c>
      <c r="AT102" s="227" t="s">
        <v>166</v>
      </c>
      <c r="AU102" s="227" t="s">
        <v>80</v>
      </c>
      <c r="AY102" s="19" t="s">
        <v>163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80</v>
      </c>
      <c r="BK102" s="228">
        <f>ROUND(I102*H102,2)</f>
        <v>0</v>
      </c>
      <c r="BL102" s="19" t="s">
        <v>109</v>
      </c>
      <c r="BM102" s="227" t="s">
        <v>214</v>
      </c>
    </row>
    <row r="103" s="2" customFormat="1" ht="33" customHeight="1">
      <c r="A103" s="40"/>
      <c r="B103" s="41"/>
      <c r="C103" s="216" t="s">
        <v>109</v>
      </c>
      <c r="D103" s="216" t="s">
        <v>166</v>
      </c>
      <c r="E103" s="217" t="s">
        <v>1474</v>
      </c>
      <c r="F103" s="218" t="s">
        <v>1475</v>
      </c>
      <c r="G103" s="219" t="s">
        <v>1476</v>
      </c>
      <c r="H103" s="220">
        <v>8</v>
      </c>
      <c r="I103" s="221"/>
      <c r="J103" s="222">
        <f>ROUND(I103*H103,2)</f>
        <v>0</v>
      </c>
      <c r="K103" s="218" t="s">
        <v>600</v>
      </c>
      <c r="L103" s="46"/>
      <c r="M103" s="223" t="s">
        <v>21</v>
      </c>
      <c r="N103" s="224" t="s">
        <v>44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109</v>
      </c>
      <c r="AT103" s="227" t="s">
        <v>166</v>
      </c>
      <c r="AU103" s="227" t="s">
        <v>80</v>
      </c>
      <c r="AY103" s="19" t="s">
        <v>163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80</v>
      </c>
      <c r="BK103" s="228">
        <f>ROUND(I103*H103,2)</f>
        <v>0</v>
      </c>
      <c r="BL103" s="19" t="s">
        <v>109</v>
      </c>
      <c r="BM103" s="227" t="s">
        <v>232</v>
      </c>
    </row>
    <row r="104" s="2" customFormat="1" ht="37.8" customHeight="1">
      <c r="A104" s="40"/>
      <c r="B104" s="41"/>
      <c r="C104" s="216" t="s">
        <v>195</v>
      </c>
      <c r="D104" s="216" t="s">
        <v>166</v>
      </c>
      <c r="E104" s="217" t="s">
        <v>1477</v>
      </c>
      <c r="F104" s="218" t="s">
        <v>1478</v>
      </c>
      <c r="G104" s="219" t="s">
        <v>169</v>
      </c>
      <c r="H104" s="220">
        <v>147</v>
      </c>
      <c r="I104" s="221"/>
      <c r="J104" s="222">
        <f>ROUND(I104*H104,2)</f>
        <v>0</v>
      </c>
      <c r="K104" s="218" t="s">
        <v>600</v>
      </c>
      <c r="L104" s="46"/>
      <c r="M104" s="223" t="s">
        <v>21</v>
      </c>
      <c r="N104" s="224" t="s">
        <v>44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109</v>
      </c>
      <c r="AT104" s="227" t="s">
        <v>166</v>
      </c>
      <c r="AU104" s="227" t="s">
        <v>80</v>
      </c>
      <c r="AY104" s="19" t="s">
        <v>163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80</v>
      </c>
      <c r="BK104" s="228">
        <f>ROUND(I104*H104,2)</f>
        <v>0</v>
      </c>
      <c r="BL104" s="19" t="s">
        <v>109</v>
      </c>
      <c r="BM104" s="227" t="s">
        <v>242</v>
      </c>
    </row>
    <row r="105" s="2" customFormat="1" ht="24.15" customHeight="1">
      <c r="A105" s="40"/>
      <c r="B105" s="41"/>
      <c r="C105" s="216" t="s">
        <v>214</v>
      </c>
      <c r="D105" s="216" t="s">
        <v>166</v>
      </c>
      <c r="E105" s="217" t="s">
        <v>1479</v>
      </c>
      <c r="F105" s="218" t="s">
        <v>1480</v>
      </c>
      <c r="G105" s="219" t="s">
        <v>169</v>
      </c>
      <c r="H105" s="220">
        <v>19</v>
      </c>
      <c r="I105" s="221"/>
      <c r="J105" s="222">
        <f>ROUND(I105*H105,2)</f>
        <v>0</v>
      </c>
      <c r="K105" s="218" t="s">
        <v>600</v>
      </c>
      <c r="L105" s="46"/>
      <c r="M105" s="223" t="s">
        <v>21</v>
      </c>
      <c r="N105" s="224" t="s">
        <v>44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109</v>
      </c>
      <c r="AT105" s="227" t="s">
        <v>166</v>
      </c>
      <c r="AU105" s="227" t="s">
        <v>80</v>
      </c>
      <c r="AY105" s="19" t="s">
        <v>163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80</v>
      </c>
      <c r="BK105" s="228">
        <f>ROUND(I105*H105,2)</f>
        <v>0</v>
      </c>
      <c r="BL105" s="19" t="s">
        <v>109</v>
      </c>
      <c r="BM105" s="227" t="s">
        <v>1481</v>
      </c>
    </row>
    <row r="106" s="12" customFormat="1" ht="25.92" customHeight="1">
      <c r="A106" s="12"/>
      <c r="B106" s="200"/>
      <c r="C106" s="201"/>
      <c r="D106" s="202" t="s">
        <v>72</v>
      </c>
      <c r="E106" s="203" t="s">
        <v>1482</v>
      </c>
      <c r="F106" s="203" t="s">
        <v>1483</v>
      </c>
      <c r="G106" s="201"/>
      <c r="H106" s="201"/>
      <c r="I106" s="204"/>
      <c r="J106" s="205">
        <f>BK106</f>
        <v>0</v>
      </c>
      <c r="K106" s="201"/>
      <c r="L106" s="206"/>
      <c r="M106" s="207"/>
      <c r="N106" s="208"/>
      <c r="O106" s="208"/>
      <c r="P106" s="209">
        <f>SUM(P107:P114)</f>
        <v>0</v>
      </c>
      <c r="Q106" s="208"/>
      <c r="R106" s="209">
        <f>SUM(R107:R114)</f>
        <v>0</v>
      </c>
      <c r="S106" s="208"/>
      <c r="T106" s="210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1" t="s">
        <v>80</v>
      </c>
      <c r="AT106" s="212" t="s">
        <v>72</v>
      </c>
      <c r="AU106" s="212" t="s">
        <v>73</v>
      </c>
      <c r="AY106" s="211" t="s">
        <v>163</v>
      </c>
      <c r="BK106" s="213">
        <f>SUM(BK107:BK114)</f>
        <v>0</v>
      </c>
    </row>
    <row r="107" s="2" customFormat="1" ht="49.05" customHeight="1">
      <c r="A107" s="40"/>
      <c r="B107" s="41"/>
      <c r="C107" s="216" t="s">
        <v>223</v>
      </c>
      <c r="D107" s="216" t="s">
        <v>166</v>
      </c>
      <c r="E107" s="217" t="s">
        <v>1484</v>
      </c>
      <c r="F107" s="218" t="s">
        <v>1485</v>
      </c>
      <c r="G107" s="219" t="s">
        <v>1099</v>
      </c>
      <c r="H107" s="220">
        <v>1</v>
      </c>
      <c r="I107" s="221"/>
      <c r="J107" s="222">
        <f>ROUND(I107*H107,2)</f>
        <v>0</v>
      </c>
      <c r="K107" s="218" t="s">
        <v>600</v>
      </c>
      <c r="L107" s="46"/>
      <c r="M107" s="223" t="s">
        <v>21</v>
      </c>
      <c r="N107" s="224" t="s">
        <v>44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109</v>
      </c>
      <c r="AT107" s="227" t="s">
        <v>166</v>
      </c>
      <c r="AU107" s="227" t="s">
        <v>80</v>
      </c>
      <c r="AY107" s="19" t="s">
        <v>163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80</v>
      </c>
      <c r="BK107" s="228">
        <f>ROUND(I107*H107,2)</f>
        <v>0</v>
      </c>
      <c r="BL107" s="19" t="s">
        <v>109</v>
      </c>
      <c r="BM107" s="227" t="s">
        <v>262</v>
      </c>
    </row>
    <row r="108" s="2" customFormat="1">
      <c r="A108" s="40"/>
      <c r="B108" s="41"/>
      <c r="C108" s="42"/>
      <c r="D108" s="236" t="s">
        <v>1467</v>
      </c>
      <c r="E108" s="42"/>
      <c r="F108" s="297" t="s">
        <v>1486</v>
      </c>
      <c r="G108" s="42"/>
      <c r="H108" s="42"/>
      <c r="I108" s="231"/>
      <c r="J108" s="42"/>
      <c r="K108" s="42"/>
      <c r="L108" s="46"/>
      <c r="M108" s="232"/>
      <c r="N108" s="23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1467</v>
      </c>
      <c r="AU108" s="19" t="s">
        <v>80</v>
      </c>
    </row>
    <row r="109" s="2" customFormat="1" ht="37.8" customHeight="1">
      <c r="A109" s="40"/>
      <c r="B109" s="41"/>
      <c r="C109" s="216" t="s">
        <v>232</v>
      </c>
      <c r="D109" s="216" t="s">
        <v>166</v>
      </c>
      <c r="E109" s="217" t="s">
        <v>1469</v>
      </c>
      <c r="F109" s="218" t="s">
        <v>1470</v>
      </c>
      <c r="G109" s="219" t="s">
        <v>1119</v>
      </c>
      <c r="H109" s="220">
        <v>8</v>
      </c>
      <c r="I109" s="221"/>
      <c r="J109" s="222">
        <f>ROUND(I109*H109,2)</f>
        <v>0</v>
      </c>
      <c r="K109" s="218" t="s">
        <v>600</v>
      </c>
      <c r="L109" s="46"/>
      <c r="M109" s="223" t="s">
        <v>21</v>
      </c>
      <c r="N109" s="224" t="s">
        <v>44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109</v>
      </c>
      <c r="AT109" s="227" t="s">
        <v>166</v>
      </c>
      <c r="AU109" s="227" t="s">
        <v>80</v>
      </c>
      <c r="AY109" s="19" t="s">
        <v>163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80</v>
      </c>
      <c r="BK109" s="228">
        <f>ROUND(I109*H109,2)</f>
        <v>0</v>
      </c>
      <c r="BL109" s="19" t="s">
        <v>109</v>
      </c>
      <c r="BM109" s="227" t="s">
        <v>323</v>
      </c>
    </row>
    <row r="110" s="2" customFormat="1">
      <c r="A110" s="40"/>
      <c r="B110" s="41"/>
      <c r="C110" s="42"/>
      <c r="D110" s="236" t="s">
        <v>1467</v>
      </c>
      <c r="E110" s="42"/>
      <c r="F110" s="297" t="s">
        <v>1471</v>
      </c>
      <c r="G110" s="42"/>
      <c r="H110" s="42"/>
      <c r="I110" s="231"/>
      <c r="J110" s="42"/>
      <c r="K110" s="42"/>
      <c r="L110" s="46"/>
      <c r="M110" s="232"/>
      <c r="N110" s="23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1467</v>
      </c>
      <c r="AU110" s="19" t="s">
        <v>80</v>
      </c>
    </row>
    <row r="111" s="2" customFormat="1" ht="24.15" customHeight="1">
      <c r="A111" s="40"/>
      <c r="B111" s="41"/>
      <c r="C111" s="216" t="s">
        <v>164</v>
      </c>
      <c r="D111" s="216" t="s">
        <v>166</v>
      </c>
      <c r="E111" s="217" t="s">
        <v>1487</v>
      </c>
      <c r="F111" s="218" t="s">
        <v>1488</v>
      </c>
      <c r="G111" s="219" t="s">
        <v>169</v>
      </c>
      <c r="H111" s="220">
        <v>112</v>
      </c>
      <c r="I111" s="221"/>
      <c r="J111" s="222">
        <f>ROUND(I111*H111,2)</f>
        <v>0</v>
      </c>
      <c r="K111" s="218" t="s">
        <v>600</v>
      </c>
      <c r="L111" s="46"/>
      <c r="M111" s="223" t="s">
        <v>21</v>
      </c>
      <c r="N111" s="224" t="s">
        <v>44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109</v>
      </c>
      <c r="AT111" s="227" t="s">
        <v>166</v>
      </c>
      <c r="AU111" s="227" t="s">
        <v>80</v>
      </c>
      <c r="AY111" s="19" t="s">
        <v>163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80</v>
      </c>
      <c r="BK111" s="228">
        <f>ROUND(I111*H111,2)</f>
        <v>0</v>
      </c>
      <c r="BL111" s="19" t="s">
        <v>109</v>
      </c>
      <c r="BM111" s="227" t="s">
        <v>339</v>
      </c>
    </row>
    <row r="112" s="2" customFormat="1" ht="33" customHeight="1">
      <c r="A112" s="40"/>
      <c r="B112" s="41"/>
      <c r="C112" s="216" t="s">
        <v>242</v>
      </c>
      <c r="D112" s="216" t="s">
        <v>166</v>
      </c>
      <c r="E112" s="217" t="s">
        <v>1474</v>
      </c>
      <c r="F112" s="218" t="s">
        <v>1475</v>
      </c>
      <c r="G112" s="219" t="s">
        <v>1476</v>
      </c>
      <c r="H112" s="220">
        <v>8</v>
      </c>
      <c r="I112" s="221"/>
      <c r="J112" s="222">
        <f>ROUND(I112*H112,2)</f>
        <v>0</v>
      </c>
      <c r="K112" s="218" t="s">
        <v>600</v>
      </c>
      <c r="L112" s="46"/>
      <c r="M112" s="223" t="s">
        <v>21</v>
      </c>
      <c r="N112" s="224" t="s">
        <v>44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109</v>
      </c>
      <c r="AT112" s="227" t="s">
        <v>166</v>
      </c>
      <c r="AU112" s="227" t="s">
        <v>80</v>
      </c>
      <c r="AY112" s="19" t="s">
        <v>163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80</v>
      </c>
      <c r="BK112" s="228">
        <f>ROUND(I112*H112,2)</f>
        <v>0</v>
      </c>
      <c r="BL112" s="19" t="s">
        <v>109</v>
      </c>
      <c r="BM112" s="227" t="s">
        <v>350</v>
      </c>
    </row>
    <row r="113" s="2" customFormat="1" ht="37.8" customHeight="1">
      <c r="A113" s="40"/>
      <c r="B113" s="41"/>
      <c r="C113" s="216" t="s">
        <v>248</v>
      </c>
      <c r="D113" s="216" t="s">
        <v>166</v>
      </c>
      <c r="E113" s="217" t="s">
        <v>1477</v>
      </c>
      <c r="F113" s="218" t="s">
        <v>1478</v>
      </c>
      <c r="G113" s="219" t="s">
        <v>169</v>
      </c>
      <c r="H113" s="220">
        <v>159</v>
      </c>
      <c r="I113" s="221"/>
      <c r="J113" s="222">
        <f>ROUND(I113*H113,2)</f>
        <v>0</v>
      </c>
      <c r="K113" s="218" t="s">
        <v>600</v>
      </c>
      <c r="L113" s="46"/>
      <c r="M113" s="223" t="s">
        <v>21</v>
      </c>
      <c r="N113" s="224" t="s">
        <v>44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109</v>
      </c>
      <c r="AT113" s="227" t="s">
        <v>166</v>
      </c>
      <c r="AU113" s="227" t="s">
        <v>80</v>
      </c>
      <c r="AY113" s="19" t="s">
        <v>163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80</v>
      </c>
      <c r="BK113" s="228">
        <f>ROUND(I113*H113,2)</f>
        <v>0</v>
      </c>
      <c r="BL113" s="19" t="s">
        <v>109</v>
      </c>
      <c r="BM113" s="227" t="s">
        <v>364</v>
      </c>
    </row>
    <row r="114" s="2" customFormat="1" ht="24.15" customHeight="1">
      <c r="A114" s="40"/>
      <c r="B114" s="41"/>
      <c r="C114" s="216" t="s">
        <v>262</v>
      </c>
      <c r="D114" s="216" t="s">
        <v>166</v>
      </c>
      <c r="E114" s="217" t="s">
        <v>1489</v>
      </c>
      <c r="F114" s="218" t="s">
        <v>1480</v>
      </c>
      <c r="G114" s="219" t="s">
        <v>169</v>
      </c>
      <c r="H114" s="220">
        <v>18</v>
      </c>
      <c r="I114" s="221"/>
      <c r="J114" s="222">
        <f>ROUND(I114*H114,2)</f>
        <v>0</v>
      </c>
      <c r="K114" s="218" t="s">
        <v>600</v>
      </c>
      <c r="L114" s="46"/>
      <c r="M114" s="223" t="s">
        <v>21</v>
      </c>
      <c r="N114" s="224" t="s">
        <v>44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109</v>
      </c>
      <c r="AT114" s="227" t="s">
        <v>166</v>
      </c>
      <c r="AU114" s="227" t="s">
        <v>80</v>
      </c>
      <c r="AY114" s="19" t="s">
        <v>163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80</v>
      </c>
      <c r="BK114" s="228">
        <f>ROUND(I114*H114,2)</f>
        <v>0</v>
      </c>
      <c r="BL114" s="19" t="s">
        <v>109</v>
      </c>
      <c r="BM114" s="227" t="s">
        <v>1490</v>
      </c>
    </row>
    <row r="115" s="12" customFormat="1" ht="25.92" customHeight="1">
      <c r="A115" s="12"/>
      <c r="B115" s="200"/>
      <c r="C115" s="201"/>
      <c r="D115" s="202" t="s">
        <v>72</v>
      </c>
      <c r="E115" s="203" t="s">
        <v>1491</v>
      </c>
      <c r="F115" s="203" t="s">
        <v>1492</v>
      </c>
      <c r="G115" s="201"/>
      <c r="H115" s="201"/>
      <c r="I115" s="204"/>
      <c r="J115" s="205">
        <f>BK115</f>
        <v>0</v>
      </c>
      <c r="K115" s="201"/>
      <c r="L115" s="206"/>
      <c r="M115" s="207"/>
      <c r="N115" s="208"/>
      <c r="O115" s="208"/>
      <c r="P115" s="209">
        <f>SUM(P116:P129)</f>
        <v>0</v>
      </c>
      <c r="Q115" s="208"/>
      <c r="R115" s="209">
        <f>SUM(R116:R129)</f>
        <v>0</v>
      </c>
      <c r="S115" s="208"/>
      <c r="T115" s="210">
        <f>SUM(T116:T129)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1" t="s">
        <v>80</v>
      </c>
      <c r="AT115" s="212" t="s">
        <v>72</v>
      </c>
      <c r="AU115" s="212" t="s">
        <v>73</v>
      </c>
      <c r="AY115" s="211" t="s">
        <v>163</v>
      </c>
      <c r="BK115" s="213">
        <f>SUM(BK116:BK129)</f>
        <v>0</v>
      </c>
    </row>
    <row r="116" s="2" customFormat="1" ht="49.05" customHeight="1">
      <c r="A116" s="40"/>
      <c r="B116" s="41"/>
      <c r="C116" s="216" t="s">
        <v>280</v>
      </c>
      <c r="D116" s="216" t="s">
        <v>166</v>
      </c>
      <c r="E116" s="217" t="s">
        <v>1493</v>
      </c>
      <c r="F116" s="218" t="s">
        <v>1466</v>
      </c>
      <c r="G116" s="219" t="s">
        <v>1099</v>
      </c>
      <c r="H116" s="220">
        <v>1</v>
      </c>
      <c r="I116" s="221"/>
      <c r="J116" s="222">
        <f>ROUND(I116*H116,2)</f>
        <v>0</v>
      </c>
      <c r="K116" s="218" t="s">
        <v>600</v>
      </c>
      <c r="L116" s="46"/>
      <c r="M116" s="223" t="s">
        <v>21</v>
      </c>
      <c r="N116" s="224" t="s">
        <v>44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109</v>
      </c>
      <c r="AT116" s="227" t="s">
        <v>166</v>
      </c>
      <c r="AU116" s="227" t="s">
        <v>80</v>
      </c>
      <c r="AY116" s="19" t="s">
        <v>163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80</v>
      </c>
      <c r="BK116" s="228">
        <f>ROUND(I116*H116,2)</f>
        <v>0</v>
      </c>
      <c r="BL116" s="19" t="s">
        <v>109</v>
      </c>
      <c r="BM116" s="227" t="s">
        <v>381</v>
      </c>
    </row>
    <row r="117" s="2" customFormat="1">
      <c r="A117" s="40"/>
      <c r="B117" s="41"/>
      <c r="C117" s="42"/>
      <c r="D117" s="236" t="s">
        <v>1467</v>
      </c>
      <c r="E117" s="42"/>
      <c r="F117" s="297" t="s">
        <v>1494</v>
      </c>
      <c r="G117" s="42"/>
      <c r="H117" s="42"/>
      <c r="I117" s="231"/>
      <c r="J117" s="42"/>
      <c r="K117" s="42"/>
      <c r="L117" s="46"/>
      <c r="M117" s="232"/>
      <c r="N117" s="23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1467</v>
      </c>
      <c r="AU117" s="19" t="s">
        <v>80</v>
      </c>
    </row>
    <row r="118" s="2" customFormat="1" ht="24.15" customHeight="1">
      <c r="A118" s="40"/>
      <c r="B118" s="41"/>
      <c r="C118" s="216" t="s">
        <v>323</v>
      </c>
      <c r="D118" s="216" t="s">
        <v>166</v>
      </c>
      <c r="E118" s="217" t="s">
        <v>1495</v>
      </c>
      <c r="F118" s="218" t="s">
        <v>1496</v>
      </c>
      <c r="G118" s="219" t="s">
        <v>1099</v>
      </c>
      <c r="H118" s="220">
        <v>1</v>
      </c>
      <c r="I118" s="221"/>
      <c r="J118" s="222">
        <f>ROUND(I118*H118,2)</f>
        <v>0</v>
      </c>
      <c r="K118" s="218" t="s">
        <v>600</v>
      </c>
      <c r="L118" s="46"/>
      <c r="M118" s="223" t="s">
        <v>21</v>
      </c>
      <c r="N118" s="224" t="s">
        <v>44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109</v>
      </c>
      <c r="AT118" s="227" t="s">
        <v>166</v>
      </c>
      <c r="AU118" s="227" t="s">
        <v>80</v>
      </c>
      <c r="AY118" s="19" t="s">
        <v>163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80</v>
      </c>
      <c r="BK118" s="228">
        <f>ROUND(I118*H118,2)</f>
        <v>0</v>
      </c>
      <c r="BL118" s="19" t="s">
        <v>109</v>
      </c>
      <c r="BM118" s="227" t="s">
        <v>608</v>
      </c>
    </row>
    <row r="119" s="2" customFormat="1" ht="24.15" customHeight="1">
      <c r="A119" s="40"/>
      <c r="B119" s="41"/>
      <c r="C119" s="216" t="s">
        <v>8</v>
      </c>
      <c r="D119" s="216" t="s">
        <v>166</v>
      </c>
      <c r="E119" s="217" t="s">
        <v>1497</v>
      </c>
      <c r="F119" s="218" t="s">
        <v>1498</v>
      </c>
      <c r="G119" s="219" t="s">
        <v>1119</v>
      </c>
      <c r="H119" s="220">
        <v>1</v>
      </c>
      <c r="I119" s="221"/>
      <c r="J119" s="222">
        <f>ROUND(I119*H119,2)</f>
        <v>0</v>
      </c>
      <c r="K119" s="218" t="s">
        <v>600</v>
      </c>
      <c r="L119" s="46"/>
      <c r="M119" s="223" t="s">
        <v>21</v>
      </c>
      <c r="N119" s="224" t="s">
        <v>44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109</v>
      </c>
      <c r="AT119" s="227" t="s">
        <v>166</v>
      </c>
      <c r="AU119" s="227" t="s">
        <v>80</v>
      </c>
      <c r="AY119" s="19" t="s">
        <v>163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80</v>
      </c>
      <c r="BK119" s="228">
        <f>ROUND(I119*H119,2)</f>
        <v>0</v>
      </c>
      <c r="BL119" s="19" t="s">
        <v>109</v>
      </c>
      <c r="BM119" s="227" t="s">
        <v>628</v>
      </c>
    </row>
    <row r="120" s="2" customFormat="1" ht="24.15" customHeight="1">
      <c r="A120" s="40"/>
      <c r="B120" s="41"/>
      <c r="C120" s="216" t="s">
        <v>339</v>
      </c>
      <c r="D120" s="216" t="s">
        <v>166</v>
      </c>
      <c r="E120" s="217" t="s">
        <v>1499</v>
      </c>
      <c r="F120" s="218" t="s">
        <v>1500</v>
      </c>
      <c r="G120" s="219" t="s">
        <v>1119</v>
      </c>
      <c r="H120" s="220">
        <v>1</v>
      </c>
      <c r="I120" s="221"/>
      <c r="J120" s="222">
        <f>ROUND(I120*H120,2)</f>
        <v>0</v>
      </c>
      <c r="K120" s="218" t="s">
        <v>600</v>
      </c>
      <c r="L120" s="46"/>
      <c r="M120" s="223" t="s">
        <v>21</v>
      </c>
      <c r="N120" s="224" t="s">
        <v>44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109</v>
      </c>
      <c r="AT120" s="227" t="s">
        <v>166</v>
      </c>
      <c r="AU120" s="227" t="s">
        <v>80</v>
      </c>
      <c r="AY120" s="19" t="s">
        <v>163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80</v>
      </c>
      <c r="BK120" s="228">
        <f>ROUND(I120*H120,2)</f>
        <v>0</v>
      </c>
      <c r="BL120" s="19" t="s">
        <v>109</v>
      </c>
      <c r="BM120" s="227" t="s">
        <v>641</v>
      </c>
    </row>
    <row r="121" s="2" customFormat="1" ht="24.15" customHeight="1">
      <c r="A121" s="40"/>
      <c r="B121" s="41"/>
      <c r="C121" s="216" t="s">
        <v>344</v>
      </c>
      <c r="D121" s="216" t="s">
        <v>166</v>
      </c>
      <c r="E121" s="217" t="s">
        <v>1501</v>
      </c>
      <c r="F121" s="218" t="s">
        <v>1502</v>
      </c>
      <c r="G121" s="219" t="s">
        <v>1119</v>
      </c>
      <c r="H121" s="220">
        <v>1</v>
      </c>
      <c r="I121" s="221"/>
      <c r="J121" s="222">
        <f>ROUND(I121*H121,2)</f>
        <v>0</v>
      </c>
      <c r="K121" s="218" t="s">
        <v>600</v>
      </c>
      <c r="L121" s="46"/>
      <c r="M121" s="223" t="s">
        <v>21</v>
      </c>
      <c r="N121" s="224" t="s">
        <v>44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109</v>
      </c>
      <c r="AT121" s="227" t="s">
        <v>166</v>
      </c>
      <c r="AU121" s="227" t="s">
        <v>80</v>
      </c>
      <c r="AY121" s="19" t="s">
        <v>163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80</v>
      </c>
      <c r="BK121" s="228">
        <f>ROUND(I121*H121,2)</f>
        <v>0</v>
      </c>
      <c r="BL121" s="19" t="s">
        <v>109</v>
      </c>
      <c r="BM121" s="227" t="s">
        <v>651</v>
      </c>
    </row>
    <row r="122" s="2" customFormat="1" ht="44.25" customHeight="1">
      <c r="A122" s="40"/>
      <c r="B122" s="41"/>
      <c r="C122" s="216" t="s">
        <v>350</v>
      </c>
      <c r="D122" s="216" t="s">
        <v>166</v>
      </c>
      <c r="E122" s="217" t="s">
        <v>1503</v>
      </c>
      <c r="F122" s="218" t="s">
        <v>1504</v>
      </c>
      <c r="G122" s="219" t="s">
        <v>1119</v>
      </c>
      <c r="H122" s="220">
        <v>12</v>
      </c>
      <c r="I122" s="221"/>
      <c r="J122" s="222">
        <f>ROUND(I122*H122,2)</f>
        <v>0</v>
      </c>
      <c r="K122" s="218" t="s">
        <v>600</v>
      </c>
      <c r="L122" s="46"/>
      <c r="M122" s="223" t="s">
        <v>21</v>
      </c>
      <c r="N122" s="224" t="s">
        <v>44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109</v>
      </c>
      <c r="AT122" s="227" t="s">
        <v>166</v>
      </c>
      <c r="AU122" s="227" t="s">
        <v>80</v>
      </c>
      <c r="AY122" s="19" t="s">
        <v>163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80</v>
      </c>
      <c r="BK122" s="228">
        <f>ROUND(I122*H122,2)</f>
        <v>0</v>
      </c>
      <c r="BL122" s="19" t="s">
        <v>109</v>
      </c>
      <c r="BM122" s="227" t="s">
        <v>625</v>
      </c>
    </row>
    <row r="123" s="2" customFormat="1" ht="44.25" customHeight="1">
      <c r="A123" s="40"/>
      <c r="B123" s="41"/>
      <c r="C123" s="216" t="s">
        <v>355</v>
      </c>
      <c r="D123" s="216" t="s">
        <v>166</v>
      </c>
      <c r="E123" s="217" t="s">
        <v>1505</v>
      </c>
      <c r="F123" s="218" t="s">
        <v>1506</v>
      </c>
      <c r="G123" s="219" t="s">
        <v>1119</v>
      </c>
      <c r="H123" s="220">
        <v>6</v>
      </c>
      <c r="I123" s="221"/>
      <c r="J123" s="222">
        <f>ROUND(I123*H123,2)</f>
        <v>0</v>
      </c>
      <c r="K123" s="218" t="s">
        <v>600</v>
      </c>
      <c r="L123" s="46"/>
      <c r="M123" s="223" t="s">
        <v>21</v>
      </c>
      <c r="N123" s="224" t="s">
        <v>44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109</v>
      </c>
      <c r="AT123" s="227" t="s">
        <v>166</v>
      </c>
      <c r="AU123" s="227" t="s">
        <v>80</v>
      </c>
      <c r="AY123" s="19" t="s">
        <v>163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80</v>
      </c>
      <c r="BK123" s="228">
        <f>ROUND(I123*H123,2)</f>
        <v>0</v>
      </c>
      <c r="BL123" s="19" t="s">
        <v>109</v>
      </c>
      <c r="BM123" s="227" t="s">
        <v>670</v>
      </c>
    </row>
    <row r="124" s="2" customFormat="1" ht="44.25" customHeight="1">
      <c r="A124" s="40"/>
      <c r="B124" s="41"/>
      <c r="C124" s="216" t="s">
        <v>364</v>
      </c>
      <c r="D124" s="216" t="s">
        <v>166</v>
      </c>
      <c r="E124" s="217" t="s">
        <v>1507</v>
      </c>
      <c r="F124" s="218" t="s">
        <v>1508</v>
      </c>
      <c r="G124" s="219" t="s">
        <v>1119</v>
      </c>
      <c r="H124" s="220">
        <v>22</v>
      </c>
      <c r="I124" s="221"/>
      <c r="J124" s="222">
        <f>ROUND(I124*H124,2)</f>
        <v>0</v>
      </c>
      <c r="K124" s="218" t="s">
        <v>600</v>
      </c>
      <c r="L124" s="46"/>
      <c r="M124" s="223" t="s">
        <v>21</v>
      </c>
      <c r="N124" s="224" t="s">
        <v>44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109</v>
      </c>
      <c r="AT124" s="227" t="s">
        <v>166</v>
      </c>
      <c r="AU124" s="227" t="s">
        <v>80</v>
      </c>
      <c r="AY124" s="19" t="s">
        <v>163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80</v>
      </c>
      <c r="BK124" s="228">
        <f>ROUND(I124*H124,2)</f>
        <v>0</v>
      </c>
      <c r="BL124" s="19" t="s">
        <v>109</v>
      </c>
      <c r="BM124" s="227" t="s">
        <v>679</v>
      </c>
    </row>
    <row r="125" s="2" customFormat="1" ht="37.8" customHeight="1">
      <c r="A125" s="40"/>
      <c r="B125" s="41"/>
      <c r="C125" s="216" t="s">
        <v>7</v>
      </c>
      <c r="D125" s="216" t="s">
        <v>166</v>
      </c>
      <c r="E125" s="217" t="s">
        <v>1509</v>
      </c>
      <c r="F125" s="218" t="s">
        <v>1510</v>
      </c>
      <c r="G125" s="219" t="s">
        <v>1119</v>
      </c>
      <c r="H125" s="220">
        <v>2</v>
      </c>
      <c r="I125" s="221"/>
      <c r="J125" s="222">
        <f>ROUND(I125*H125,2)</f>
        <v>0</v>
      </c>
      <c r="K125" s="218" t="s">
        <v>600</v>
      </c>
      <c r="L125" s="46"/>
      <c r="M125" s="223" t="s">
        <v>21</v>
      </c>
      <c r="N125" s="224" t="s">
        <v>44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109</v>
      </c>
      <c r="AT125" s="227" t="s">
        <v>166</v>
      </c>
      <c r="AU125" s="227" t="s">
        <v>80</v>
      </c>
      <c r="AY125" s="19" t="s">
        <v>163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80</v>
      </c>
      <c r="BK125" s="228">
        <f>ROUND(I125*H125,2)</f>
        <v>0</v>
      </c>
      <c r="BL125" s="19" t="s">
        <v>109</v>
      </c>
      <c r="BM125" s="227" t="s">
        <v>691</v>
      </c>
    </row>
    <row r="126" s="2" customFormat="1" ht="37.8" customHeight="1">
      <c r="A126" s="40"/>
      <c r="B126" s="41"/>
      <c r="C126" s="216" t="s">
        <v>381</v>
      </c>
      <c r="D126" s="216" t="s">
        <v>166</v>
      </c>
      <c r="E126" s="217" t="s">
        <v>1511</v>
      </c>
      <c r="F126" s="218" t="s">
        <v>1512</v>
      </c>
      <c r="G126" s="219" t="s">
        <v>1119</v>
      </c>
      <c r="H126" s="220">
        <v>8</v>
      </c>
      <c r="I126" s="221"/>
      <c r="J126" s="222">
        <f>ROUND(I126*H126,2)</f>
        <v>0</v>
      </c>
      <c r="K126" s="218" t="s">
        <v>600</v>
      </c>
      <c r="L126" s="46"/>
      <c r="M126" s="223" t="s">
        <v>21</v>
      </c>
      <c r="N126" s="224" t="s">
        <v>44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109</v>
      </c>
      <c r="AT126" s="227" t="s">
        <v>166</v>
      </c>
      <c r="AU126" s="227" t="s">
        <v>80</v>
      </c>
      <c r="AY126" s="19" t="s">
        <v>163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80</v>
      </c>
      <c r="BK126" s="228">
        <f>ROUND(I126*H126,2)</f>
        <v>0</v>
      </c>
      <c r="BL126" s="19" t="s">
        <v>109</v>
      </c>
      <c r="BM126" s="227" t="s">
        <v>705</v>
      </c>
    </row>
    <row r="127" s="2" customFormat="1" ht="24.15" customHeight="1">
      <c r="A127" s="40"/>
      <c r="B127" s="41"/>
      <c r="C127" s="216" t="s">
        <v>389</v>
      </c>
      <c r="D127" s="216" t="s">
        <v>166</v>
      </c>
      <c r="E127" s="217" t="s">
        <v>1487</v>
      </c>
      <c r="F127" s="218" t="s">
        <v>1488</v>
      </c>
      <c r="G127" s="219" t="s">
        <v>169</v>
      </c>
      <c r="H127" s="220">
        <v>133</v>
      </c>
      <c r="I127" s="221"/>
      <c r="J127" s="222">
        <f>ROUND(I127*H127,2)</f>
        <v>0</v>
      </c>
      <c r="K127" s="218" t="s">
        <v>600</v>
      </c>
      <c r="L127" s="46"/>
      <c r="M127" s="223" t="s">
        <v>21</v>
      </c>
      <c r="N127" s="224" t="s">
        <v>44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109</v>
      </c>
      <c r="AT127" s="227" t="s">
        <v>166</v>
      </c>
      <c r="AU127" s="227" t="s">
        <v>80</v>
      </c>
      <c r="AY127" s="19" t="s">
        <v>163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80</v>
      </c>
      <c r="BK127" s="228">
        <f>ROUND(I127*H127,2)</f>
        <v>0</v>
      </c>
      <c r="BL127" s="19" t="s">
        <v>109</v>
      </c>
      <c r="BM127" s="227" t="s">
        <v>715</v>
      </c>
    </row>
    <row r="128" s="2" customFormat="1" ht="33" customHeight="1">
      <c r="A128" s="40"/>
      <c r="B128" s="41"/>
      <c r="C128" s="216" t="s">
        <v>608</v>
      </c>
      <c r="D128" s="216" t="s">
        <v>166</v>
      </c>
      <c r="E128" s="217" t="s">
        <v>1513</v>
      </c>
      <c r="F128" s="218" t="s">
        <v>1514</v>
      </c>
      <c r="G128" s="219" t="s">
        <v>1476</v>
      </c>
      <c r="H128" s="220">
        <v>3</v>
      </c>
      <c r="I128" s="221"/>
      <c r="J128" s="222">
        <f>ROUND(I128*H128,2)</f>
        <v>0</v>
      </c>
      <c r="K128" s="218" t="s">
        <v>600</v>
      </c>
      <c r="L128" s="46"/>
      <c r="M128" s="223" t="s">
        <v>21</v>
      </c>
      <c r="N128" s="224" t="s">
        <v>44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109</v>
      </c>
      <c r="AT128" s="227" t="s">
        <v>166</v>
      </c>
      <c r="AU128" s="227" t="s">
        <v>80</v>
      </c>
      <c r="AY128" s="19" t="s">
        <v>163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80</v>
      </c>
      <c r="BK128" s="228">
        <f>ROUND(I128*H128,2)</f>
        <v>0</v>
      </c>
      <c r="BL128" s="19" t="s">
        <v>109</v>
      </c>
      <c r="BM128" s="227" t="s">
        <v>732</v>
      </c>
    </row>
    <row r="129" s="2" customFormat="1" ht="24.15" customHeight="1">
      <c r="A129" s="40"/>
      <c r="B129" s="41"/>
      <c r="C129" s="216" t="s">
        <v>622</v>
      </c>
      <c r="D129" s="216" t="s">
        <v>166</v>
      </c>
      <c r="E129" s="217" t="s">
        <v>1515</v>
      </c>
      <c r="F129" s="218" t="s">
        <v>1480</v>
      </c>
      <c r="G129" s="219" t="s">
        <v>169</v>
      </c>
      <c r="H129" s="220">
        <v>16</v>
      </c>
      <c r="I129" s="221"/>
      <c r="J129" s="222">
        <f>ROUND(I129*H129,2)</f>
        <v>0</v>
      </c>
      <c r="K129" s="218" t="s">
        <v>600</v>
      </c>
      <c r="L129" s="46"/>
      <c r="M129" s="223" t="s">
        <v>21</v>
      </c>
      <c r="N129" s="224" t="s">
        <v>44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109</v>
      </c>
      <c r="AT129" s="227" t="s">
        <v>166</v>
      </c>
      <c r="AU129" s="227" t="s">
        <v>80</v>
      </c>
      <c r="AY129" s="19" t="s">
        <v>163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80</v>
      </c>
      <c r="BK129" s="228">
        <f>ROUND(I129*H129,2)</f>
        <v>0</v>
      </c>
      <c r="BL129" s="19" t="s">
        <v>109</v>
      </c>
      <c r="BM129" s="227" t="s">
        <v>1516</v>
      </c>
    </row>
    <row r="130" s="12" customFormat="1" ht="25.92" customHeight="1">
      <c r="A130" s="12"/>
      <c r="B130" s="200"/>
      <c r="C130" s="201"/>
      <c r="D130" s="202" t="s">
        <v>72</v>
      </c>
      <c r="E130" s="203" t="s">
        <v>1517</v>
      </c>
      <c r="F130" s="203" t="s">
        <v>1518</v>
      </c>
      <c r="G130" s="201"/>
      <c r="H130" s="201"/>
      <c r="I130" s="204"/>
      <c r="J130" s="205">
        <f>BK130</f>
        <v>0</v>
      </c>
      <c r="K130" s="201"/>
      <c r="L130" s="206"/>
      <c r="M130" s="207"/>
      <c r="N130" s="208"/>
      <c r="O130" s="208"/>
      <c r="P130" s="209">
        <f>SUM(P131:P151)</f>
        <v>0</v>
      </c>
      <c r="Q130" s="208"/>
      <c r="R130" s="209">
        <f>SUM(R131:R151)</f>
        <v>0</v>
      </c>
      <c r="S130" s="208"/>
      <c r="T130" s="210">
        <f>SUM(T131:T151)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1" t="s">
        <v>80</v>
      </c>
      <c r="AT130" s="212" t="s">
        <v>72</v>
      </c>
      <c r="AU130" s="212" t="s">
        <v>73</v>
      </c>
      <c r="AY130" s="211" t="s">
        <v>163</v>
      </c>
      <c r="BK130" s="213">
        <f>SUM(BK131:BK151)</f>
        <v>0</v>
      </c>
    </row>
    <row r="131" s="2" customFormat="1" ht="55.5" customHeight="1">
      <c r="A131" s="40"/>
      <c r="B131" s="41"/>
      <c r="C131" s="216" t="s">
        <v>628</v>
      </c>
      <c r="D131" s="216" t="s">
        <v>166</v>
      </c>
      <c r="E131" s="217" t="s">
        <v>1519</v>
      </c>
      <c r="F131" s="218" t="s">
        <v>1520</v>
      </c>
      <c r="G131" s="219" t="s">
        <v>1099</v>
      </c>
      <c r="H131" s="220">
        <v>1</v>
      </c>
      <c r="I131" s="221"/>
      <c r="J131" s="222">
        <f>ROUND(I131*H131,2)</f>
        <v>0</v>
      </c>
      <c r="K131" s="218" t="s">
        <v>600</v>
      </c>
      <c r="L131" s="46"/>
      <c r="M131" s="223" t="s">
        <v>21</v>
      </c>
      <c r="N131" s="224" t="s">
        <v>44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109</v>
      </c>
      <c r="AT131" s="227" t="s">
        <v>166</v>
      </c>
      <c r="AU131" s="227" t="s">
        <v>80</v>
      </c>
      <c r="AY131" s="19" t="s">
        <v>163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80</v>
      </c>
      <c r="BK131" s="228">
        <f>ROUND(I131*H131,2)</f>
        <v>0</v>
      </c>
      <c r="BL131" s="19" t="s">
        <v>109</v>
      </c>
      <c r="BM131" s="227" t="s">
        <v>742</v>
      </c>
    </row>
    <row r="132" s="2" customFormat="1">
      <c r="A132" s="40"/>
      <c r="B132" s="41"/>
      <c r="C132" s="42"/>
      <c r="D132" s="236" t="s">
        <v>1467</v>
      </c>
      <c r="E132" s="42"/>
      <c r="F132" s="297" t="s">
        <v>1521</v>
      </c>
      <c r="G132" s="42"/>
      <c r="H132" s="42"/>
      <c r="I132" s="231"/>
      <c r="J132" s="42"/>
      <c r="K132" s="42"/>
      <c r="L132" s="46"/>
      <c r="M132" s="232"/>
      <c r="N132" s="23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1467</v>
      </c>
      <c r="AU132" s="19" t="s">
        <v>80</v>
      </c>
    </row>
    <row r="133" s="2" customFormat="1" ht="37.8" customHeight="1">
      <c r="A133" s="40"/>
      <c r="B133" s="41"/>
      <c r="C133" s="216" t="s">
        <v>638</v>
      </c>
      <c r="D133" s="216" t="s">
        <v>166</v>
      </c>
      <c r="E133" s="217" t="s">
        <v>1522</v>
      </c>
      <c r="F133" s="218" t="s">
        <v>1523</v>
      </c>
      <c r="G133" s="219" t="s">
        <v>1099</v>
      </c>
      <c r="H133" s="220">
        <v>1</v>
      </c>
      <c r="I133" s="221"/>
      <c r="J133" s="222">
        <f>ROUND(I133*H133,2)</f>
        <v>0</v>
      </c>
      <c r="K133" s="218" t="s">
        <v>600</v>
      </c>
      <c r="L133" s="46"/>
      <c r="M133" s="223" t="s">
        <v>21</v>
      </c>
      <c r="N133" s="224" t="s">
        <v>44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109</v>
      </c>
      <c r="AT133" s="227" t="s">
        <v>166</v>
      </c>
      <c r="AU133" s="227" t="s">
        <v>80</v>
      </c>
      <c r="AY133" s="19" t="s">
        <v>163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80</v>
      </c>
      <c r="BK133" s="228">
        <f>ROUND(I133*H133,2)</f>
        <v>0</v>
      </c>
      <c r="BL133" s="19" t="s">
        <v>109</v>
      </c>
      <c r="BM133" s="227" t="s">
        <v>753</v>
      </c>
    </row>
    <row r="134" s="2" customFormat="1">
      <c r="A134" s="40"/>
      <c r="B134" s="41"/>
      <c r="C134" s="42"/>
      <c r="D134" s="236" t="s">
        <v>1467</v>
      </c>
      <c r="E134" s="42"/>
      <c r="F134" s="297" t="s">
        <v>1524</v>
      </c>
      <c r="G134" s="42"/>
      <c r="H134" s="42"/>
      <c r="I134" s="231"/>
      <c r="J134" s="42"/>
      <c r="K134" s="42"/>
      <c r="L134" s="46"/>
      <c r="M134" s="232"/>
      <c r="N134" s="23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1467</v>
      </c>
      <c r="AU134" s="19" t="s">
        <v>80</v>
      </c>
    </row>
    <row r="135" s="2" customFormat="1" ht="24.15" customHeight="1">
      <c r="A135" s="40"/>
      <c r="B135" s="41"/>
      <c r="C135" s="216" t="s">
        <v>641</v>
      </c>
      <c r="D135" s="216" t="s">
        <v>166</v>
      </c>
      <c r="E135" s="217" t="s">
        <v>1525</v>
      </c>
      <c r="F135" s="218" t="s">
        <v>1526</v>
      </c>
      <c r="G135" s="219" t="s">
        <v>1099</v>
      </c>
      <c r="H135" s="220">
        <v>2</v>
      </c>
      <c r="I135" s="221"/>
      <c r="J135" s="222">
        <f>ROUND(I135*H135,2)</f>
        <v>0</v>
      </c>
      <c r="K135" s="218" t="s">
        <v>600</v>
      </c>
      <c r="L135" s="46"/>
      <c r="M135" s="223" t="s">
        <v>21</v>
      </c>
      <c r="N135" s="224" t="s">
        <v>44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109</v>
      </c>
      <c r="AT135" s="227" t="s">
        <v>166</v>
      </c>
      <c r="AU135" s="227" t="s">
        <v>80</v>
      </c>
      <c r="AY135" s="19" t="s">
        <v>163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80</v>
      </c>
      <c r="BK135" s="228">
        <f>ROUND(I135*H135,2)</f>
        <v>0</v>
      </c>
      <c r="BL135" s="19" t="s">
        <v>109</v>
      </c>
      <c r="BM135" s="227" t="s">
        <v>762</v>
      </c>
    </row>
    <row r="136" s="2" customFormat="1">
      <c r="A136" s="40"/>
      <c r="B136" s="41"/>
      <c r="C136" s="42"/>
      <c r="D136" s="236" t="s">
        <v>1467</v>
      </c>
      <c r="E136" s="42"/>
      <c r="F136" s="297" t="s">
        <v>1527</v>
      </c>
      <c r="G136" s="42"/>
      <c r="H136" s="42"/>
      <c r="I136" s="231"/>
      <c r="J136" s="42"/>
      <c r="K136" s="42"/>
      <c r="L136" s="46"/>
      <c r="M136" s="232"/>
      <c r="N136" s="23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1467</v>
      </c>
      <c r="AU136" s="19" t="s">
        <v>80</v>
      </c>
    </row>
    <row r="137" s="2" customFormat="1" ht="44.25" customHeight="1">
      <c r="A137" s="40"/>
      <c r="B137" s="41"/>
      <c r="C137" s="216" t="s">
        <v>646</v>
      </c>
      <c r="D137" s="216" t="s">
        <v>166</v>
      </c>
      <c r="E137" s="217" t="s">
        <v>1528</v>
      </c>
      <c r="F137" s="218" t="s">
        <v>1529</v>
      </c>
      <c r="G137" s="219" t="s">
        <v>1099</v>
      </c>
      <c r="H137" s="220">
        <v>3</v>
      </c>
      <c r="I137" s="221"/>
      <c r="J137" s="222">
        <f>ROUND(I137*H137,2)</f>
        <v>0</v>
      </c>
      <c r="K137" s="218" t="s">
        <v>600</v>
      </c>
      <c r="L137" s="46"/>
      <c r="M137" s="223" t="s">
        <v>21</v>
      </c>
      <c r="N137" s="224" t="s">
        <v>44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109</v>
      </c>
      <c r="AT137" s="227" t="s">
        <v>166</v>
      </c>
      <c r="AU137" s="227" t="s">
        <v>80</v>
      </c>
      <c r="AY137" s="19" t="s">
        <v>163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80</v>
      </c>
      <c r="BK137" s="228">
        <f>ROUND(I137*H137,2)</f>
        <v>0</v>
      </c>
      <c r="BL137" s="19" t="s">
        <v>109</v>
      </c>
      <c r="BM137" s="227" t="s">
        <v>770</v>
      </c>
    </row>
    <row r="138" s="2" customFormat="1" ht="44.25" customHeight="1">
      <c r="A138" s="40"/>
      <c r="B138" s="41"/>
      <c r="C138" s="216" t="s">
        <v>651</v>
      </c>
      <c r="D138" s="216" t="s">
        <v>166</v>
      </c>
      <c r="E138" s="217" t="s">
        <v>1530</v>
      </c>
      <c r="F138" s="218" t="s">
        <v>1531</v>
      </c>
      <c r="G138" s="219" t="s">
        <v>1099</v>
      </c>
      <c r="H138" s="220">
        <v>3</v>
      </c>
      <c r="I138" s="221"/>
      <c r="J138" s="222">
        <f>ROUND(I138*H138,2)</f>
        <v>0</v>
      </c>
      <c r="K138" s="218" t="s">
        <v>600</v>
      </c>
      <c r="L138" s="46"/>
      <c r="M138" s="223" t="s">
        <v>21</v>
      </c>
      <c r="N138" s="224" t="s">
        <v>44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109</v>
      </c>
      <c r="AT138" s="227" t="s">
        <v>166</v>
      </c>
      <c r="AU138" s="227" t="s">
        <v>80</v>
      </c>
      <c r="AY138" s="19" t="s">
        <v>163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80</v>
      </c>
      <c r="BK138" s="228">
        <f>ROUND(I138*H138,2)</f>
        <v>0</v>
      </c>
      <c r="BL138" s="19" t="s">
        <v>109</v>
      </c>
      <c r="BM138" s="227" t="s">
        <v>778</v>
      </c>
    </row>
    <row r="139" s="2" customFormat="1" ht="33" customHeight="1">
      <c r="A139" s="40"/>
      <c r="B139" s="41"/>
      <c r="C139" s="216" t="s">
        <v>656</v>
      </c>
      <c r="D139" s="216" t="s">
        <v>166</v>
      </c>
      <c r="E139" s="217" t="s">
        <v>1532</v>
      </c>
      <c r="F139" s="218" t="s">
        <v>1533</v>
      </c>
      <c r="G139" s="219" t="s">
        <v>1099</v>
      </c>
      <c r="H139" s="220">
        <v>2</v>
      </c>
      <c r="I139" s="221"/>
      <c r="J139" s="222">
        <f>ROUND(I139*H139,2)</f>
        <v>0</v>
      </c>
      <c r="K139" s="218" t="s">
        <v>600</v>
      </c>
      <c r="L139" s="46"/>
      <c r="M139" s="223" t="s">
        <v>21</v>
      </c>
      <c r="N139" s="224" t="s">
        <v>44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109</v>
      </c>
      <c r="AT139" s="227" t="s">
        <v>166</v>
      </c>
      <c r="AU139" s="227" t="s">
        <v>80</v>
      </c>
      <c r="AY139" s="19" t="s">
        <v>163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80</v>
      </c>
      <c r="BK139" s="228">
        <f>ROUND(I139*H139,2)</f>
        <v>0</v>
      </c>
      <c r="BL139" s="19" t="s">
        <v>109</v>
      </c>
      <c r="BM139" s="227" t="s">
        <v>786</v>
      </c>
    </row>
    <row r="140" s="2" customFormat="1" ht="24.15" customHeight="1">
      <c r="A140" s="40"/>
      <c r="B140" s="41"/>
      <c r="C140" s="216" t="s">
        <v>625</v>
      </c>
      <c r="D140" s="216" t="s">
        <v>166</v>
      </c>
      <c r="E140" s="217" t="s">
        <v>1534</v>
      </c>
      <c r="F140" s="218" t="s">
        <v>1535</v>
      </c>
      <c r="G140" s="219" t="s">
        <v>169</v>
      </c>
      <c r="H140" s="220">
        <v>38</v>
      </c>
      <c r="I140" s="221"/>
      <c r="J140" s="222">
        <f>ROUND(I140*H140,2)</f>
        <v>0</v>
      </c>
      <c r="K140" s="218" t="s">
        <v>600</v>
      </c>
      <c r="L140" s="46"/>
      <c r="M140" s="223" t="s">
        <v>21</v>
      </c>
      <c r="N140" s="224" t="s">
        <v>44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109</v>
      </c>
      <c r="AT140" s="227" t="s">
        <v>166</v>
      </c>
      <c r="AU140" s="227" t="s">
        <v>80</v>
      </c>
      <c r="AY140" s="19" t="s">
        <v>163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80</v>
      </c>
      <c r="BK140" s="228">
        <f>ROUND(I140*H140,2)</f>
        <v>0</v>
      </c>
      <c r="BL140" s="19" t="s">
        <v>109</v>
      </c>
      <c r="BM140" s="227" t="s">
        <v>794</v>
      </c>
    </row>
    <row r="141" s="2" customFormat="1" ht="33" customHeight="1">
      <c r="A141" s="40"/>
      <c r="B141" s="41"/>
      <c r="C141" s="216" t="s">
        <v>663</v>
      </c>
      <c r="D141" s="216" t="s">
        <v>166</v>
      </c>
      <c r="E141" s="217" t="s">
        <v>1474</v>
      </c>
      <c r="F141" s="218" t="s">
        <v>1475</v>
      </c>
      <c r="G141" s="219" t="s">
        <v>1476</v>
      </c>
      <c r="H141" s="220">
        <v>16</v>
      </c>
      <c r="I141" s="221"/>
      <c r="J141" s="222">
        <f>ROUND(I141*H141,2)</f>
        <v>0</v>
      </c>
      <c r="K141" s="218" t="s">
        <v>600</v>
      </c>
      <c r="L141" s="46"/>
      <c r="M141" s="223" t="s">
        <v>21</v>
      </c>
      <c r="N141" s="224" t="s">
        <v>44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109</v>
      </c>
      <c r="AT141" s="227" t="s">
        <v>166</v>
      </c>
      <c r="AU141" s="227" t="s">
        <v>80</v>
      </c>
      <c r="AY141" s="19" t="s">
        <v>163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80</v>
      </c>
      <c r="BK141" s="228">
        <f>ROUND(I141*H141,2)</f>
        <v>0</v>
      </c>
      <c r="BL141" s="19" t="s">
        <v>109</v>
      </c>
      <c r="BM141" s="227" t="s">
        <v>802</v>
      </c>
    </row>
    <row r="142" s="2" customFormat="1" ht="24.15" customHeight="1">
      <c r="A142" s="40"/>
      <c r="B142" s="41"/>
      <c r="C142" s="216" t="s">
        <v>670</v>
      </c>
      <c r="D142" s="216" t="s">
        <v>166</v>
      </c>
      <c r="E142" s="217" t="s">
        <v>1536</v>
      </c>
      <c r="F142" s="218" t="s">
        <v>1537</v>
      </c>
      <c r="G142" s="219" t="s">
        <v>1538</v>
      </c>
      <c r="H142" s="220">
        <v>3</v>
      </c>
      <c r="I142" s="221"/>
      <c r="J142" s="222">
        <f>ROUND(I142*H142,2)</f>
        <v>0</v>
      </c>
      <c r="K142" s="218" t="s">
        <v>600</v>
      </c>
      <c r="L142" s="46"/>
      <c r="M142" s="223" t="s">
        <v>21</v>
      </c>
      <c r="N142" s="224" t="s">
        <v>44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109</v>
      </c>
      <c r="AT142" s="227" t="s">
        <v>166</v>
      </c>
      <c r="AU142" s="227" t="s">
        <v>80</v>
      </c>
      <c r="AY142" s="19" t="s">
        <v>163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80</v>
      </c>
      <c r="BK142" s="228">
        <f>ROUND(I142*H142,2)</f>
        <v>0</v>
      </c>
      <c r="BL142" s="19" t="s">
        <v>109</v>
      </c>
      <c r="BM142" s="227" t="s">
        <v>812</v>
      </c>
    </row>
    <row r="143" s="2" customFormat="1" ht="24.15" customHeight="1">
      <c r="A143" s="40"/>
      <c r="B143" s="41"/>
      <c r="C143" s="216" t="s">
        <v>674</v>
      </c>
      <c r="D143" s="216" t="s">
        <v>166</v>
      </c>
      <c r="E143" s="217" t="s">
        <v>1539</v>
      </c>
      <c r="F143" s="218" t="s">
        <v>1480</v>
      </c>
      <c r="G143" s="219" t="s">
        <v>169</v>
      </c>
      <c r="H143" s="220">
        <v>82</v>
      </c>
      <c r="I143" s="221"/>
      <c r="J143" s="222">
        <f>ROUND(I143*H143,2)</f>
        <v>0</v>
      </c>
      <c r="K143" s="218" t="s">
        <v>600</v>
      </c>
      <c r="L143" s="46"/>
      <c r="M143" s="223" t="s">
        <v>21</v>
      </c>
      <c r="N143" s="224" t="s">
        <v>44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109</v>
      </c>
      <c r="AT143" s="227" t="s">
        <v>166</v>
      </c>
      <c r="AU143" s="227" t="s">
        <v>80</v>
      </c>
      <c r="AY143" s="19" t="s">
        <v>163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80</v>
      </c>
      <c r="BK143" s="228">
        <f>ROUND(I143*H143,2)</f>
        <v>0</v>
      </c>
      <c r="BL143" s="19" t="s">
        <v>109</v>
      </c>
      <c r="BM143" s="227" t="s">
        <v>826</v>
      </c>
    </row>
    <row r="144" s="2" customFormat="1" ht="37.8" customHeight="1">
      <c r="A144" s="40"/>
      <c r="B144" s="41"/>
      <c r="C144" s="216" t="s">
        <v>679</v>
      </c>
      <c r="D144" s="216" t="s">
        <v>166</v>
      </c>
      <c r="E144" s="217" t="s">
        <v>1540</v>
      </c>
      <c r="F144" s="218" t="s">
        <v>1541</v>
      </c>
      <c r="G144" s="219" t="s">
        <v>1476</v>
      </c>
      <c r="H144" s="220">
        <v>16</v>
      </c>
      <c r="I144" s="221"/>
      <c r="J144" s="222">
        <f>ROUND(I144*H144,2)</f>
        <v>0</v>
      </c>
      <c r="K144" s="218" t="s">
        <v>600</v>
      </c>
      <c r="L144" s="46"/>
      <c r="M144" s="223" t="s">
        <v>21</v>
      </c>
      <c r="N144" s="224" t="s">
        <v>44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109</v>
      </c>
      <c r="AT144" s="227" t="s">
        <v>166</v>
      </c>
      <c r="AU144" s="227" t="s">
        <v>80</v>
      </c>
      <c r="AY144" s="19" t="s">
        <v>163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80</v>
      </c>
      <c r="BK144" s="228">
        <f>ROUND(I144*H144,2)</f>
        <v>0</v>
      </c>
      <c r="BL144" s="19" t="s">
        <v>109</v>
      </c>
      <c r="BM144" s="227" t="s">
        <v>839</v>
      </c>
    </row>
    <row r="145" s="2" customFormat="1" ht="24.15" customHeight="1">
      <c r="A145" s="40"/>
      <c r="B145" s="41"/>
      <c r="C145" s="216" t="s">
        <v>684</v>
      </c>
      <c r="D145" s="216" t="s">
        <v>166</v>
      </c>
      <c r="E145" s="217" t="s">
        <v>1542</v>
      </c>
      <c r="F145" s="218" t="s">
        <v>1543</v>
      </c>
      <c r="G145" s="219" t="s">
        <v>1099</v>
      </c>
      <c r="H145" s="220">
        <v>1</v>
      </c>
      <c r="I145" s="221"/>
      <c r="J145" s="222">
        <f>ROUND(I145*H145,2)</f>
        <v>0</v>
      </c>
      <c r="K145" s="218" t="s">
        <v>600</v>
      </c>
      <c r="L145" s="46"/>
      <c r="M145" s="223" t="s">
        <v>21</v>
      </c>
      <c r="N145" s="224" t="s">
        <v>44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109</v>
      </c>
      <c r="AT145" s="227" t="s">
        <v>166</v>
      </c>
      <c r="AU145" s="227" t="s">
        <v>80</v>
      </c>
      <c r="AY145" s="19" t="s">
        <v>163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80</v>
      </c>
      <c r="BK145" s="228">
        <f>ROUND(I145*H145,2)</f>
        <v>0</v>
      </c>
      <c r="BL145" s="19" t="s">
        <v>109</v>
      </c>
      <c r="BM145" s="227" t="s">
        <v>851</v>
      </c>
    </row>
    <row r="146" s="2" customFormat="1" ht="16.5" customHeight="1">
      <c r="A146" s="40"/>
      <c r="B146" s="41"/>
      <c r="C146" s="216" t="s">
        <v>691</v>
      </c>
      <c r="D146" s="216" t="s">
        <v>166</v>
      </c>
      <c r="E146" s="217" t="s">
        <v>1544</v>
      </c>
      <c r="F146" s="218" t="s">
        <v>1545</v>
      </c>
      <c r="G146" s="219" t="s">
        <v>1099</v>
      </c>
      <c r="H146" s="220">
        <v>1</v>
      </c>
      <c r="I146" s="221"/>
      <c r="J146" s="222">
        <f>ROUND(I146*H146,2)</f>
        <v>0</v>
      </c>
      <c r="K146" s="218" t="s">
        <v>600</v>
      </c>
      <c r="L146" s="46"/>
      <c r="M146" s="223" t="s">
        <v>21</v>
      </c>
      <c r="N146" s="224" t="s">
        <v>44</v>
      </c>
      <c r="O146" s="86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109</v>
      </c>
      <c r="AT146" s="227" t="s">
        <v>166</v>
      </c>
      <c r="AU146" s="227" t="s">
        <v>80</v>
      </c>
      <c r="AY146" s="19" t="s">
        <v>163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80</v>
      </c>
      <c r="BK146" s="228">
        <f>ROUND(I146*H146,2)</f>
        <v>0</v>
      </c>
      <c r="BL146" s="19" t="s">
        <v>109</v>
      </c>
      <c r="BM146" s="227" t="s">
        <v>866</v>
      </c>
    </row>
    <row r="147" s="2" customFormat="1" ht="16.5" customHeight="1">
      <c r="A147" s="40"/>
      <c r="B147" s="41"/>
      <c r="C147" s="216" t="s">
        <v>699</v>
      </c>
      <c r="D147" s="216" t="s">
        <v>166</v>
      </c>
      <c r="E147" s="217" t="s">
        <v>1546</v>
      </c>
      <c r="F147" s="218" t="s">
        <v>1547</v>
      </c>
      <c r="G147" s="219" t="s">
        <v>1099</v>
      </c>
      <c r="H147" s="220">
        <v>1</v>
      </c>
      <c r="I147" s="221"/>
      <c r="J147" s="222">
        <f>ROUND(I147*H147,2)</f>
        <v>0</v>
      </c>
      <c r="K147" s="218" t="s">
        <v>600</v>
      </c>
      <c r="L147" s="46"/>
      <c r="M147" s="223" t="s">
        <v>21</v>
      </c>
      <c r="N147" s="224" t="s">
        <v>44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109</v>
      </c>
      <c r="AT147" s="227" t="s">
        <v>166</v>
      </c>
      <c r="AU147" s="227" t="s">
        <v>80</v>
      </c>
      <c r="AY147" s="19" t="s">
        <v>163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80</v>
      </c>
      <c r="BK147" s="228">
        <f>ROUND(I147*H147,2)</f>
        <v>0</v>
      </c>
      <c r="BL147" s="19" t="s">
        <v>109</v>
      </c>
      <c r="BM147" s="227" t="s">
        <v>876</v>
      </c>
    </row>
    <row r="148" s="2" customFormat="1" ht="16.5" customHeight="1">
      <c r="A148" s="40"/>
      <c r="B148" s="41"/>
      <c r="C148" s="216" t="s">
        <v>705</v>
      </c>
      <c r="D148" s="216" t="s">
        <v>166</v>
      </c>
      <c r="E148" s="217" t="s">
        <v>1548</v>
      </c>
      <c r="F148" s="218" t="s">
        <v>1549</v>
      </c>
      <c r="G148" s="219" t="s">
        <v>1099</v>
      </c>
      <c r="H148" s="220">
        <v>1</v>
      </c>
      <c r="I148" s="221"/>
      <c r="J148" s="222">
        <f>ROUND(I148*H148,2)</f>
        <v>0</v>
      </c>
      <c r="K148" s="218" t="s">
        <v>600</v>
      </c>
      <c r="L148" s="46"/>
      <c r="M148" s="223" t="s">
        <v>21</v>
      </c>
      <c r="N148" s="224" t="s">
        <v>44</v>
      </c>
      <c r="O148" s="86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109</v>
      </c>
      <c r="AT148" s="227" t="s">
        <v>166</v>
      </c>
      <c r="AU148" s="227" t="s">
        <v>80</v>
      </c>
      <c r="AY148" s="19" t="s">
        <v>163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80</v>
      </c>
      <c r="BK148" s="228">
        <f>ROUND(I148*H148,2)</f>
        <v>0</v>
      </c>
      <c r="BL148" s="19" t="s">
        <v>109</v>
      </c>
      <c r="BM148" s="227" t="s">
        <v>886</v>
      </c>
    </row>
    <row r="149" s="2" customFormat="1" ht="16.5" customHeight="1">
      <c r="A149" s="40"/>
      <c r="B149" s="41"/>
      <c r="C149" s="216" t="s">
        <v>710</v>
      </c>
      <c r="D149" s="216" t="s">
        <v>166</v>
      </c>
      <c r="E149" s="217" t="s">
        <v>1550</v>
      </c>
      <c r="F149" s="218" t="s">
        <v>1551</v>
      </c>
      <c r="G149" s="219" t="s">
        <v>1099</v>
      </c>
      <c r="H149" s="220">
        <v>1</v>
      </c>
      <c r="I149" s="221"/>
      <c r="J149" s="222">
        <f>ROUND(I149*H149,2)</f>
        <v>0</v>
      </c>
      <c r="K149" s="218" t="s">
        <v>600</v>
      </c>
      <c r="L149" s="46"/>
      <c r="M149" s="223" t="s">
        <v>21</v>
      </c>
      <c r="N149" s="224" t="s">
        <v>44</v>
      </c>
      <c r="O149" s="86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109</v>
      </c>
      <c r="AT149" s="227" t="s">
        <v>166</v>
      </c>
      <c r="AU149" s="227" t="s">
        <v>80</v>
      </c>
      <c r="AY149" s="19" t="s">
        <v>163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80</v>
      </c>
      <c r="BK149" s="228">
        <f>ROUND(I149*H149,2)</f>
        <v>0</v>
      </c>
      <c r="BL149" s="19" t="s">
        <v>109</v>
      </c>
      <c r="BM149" s="227" t="s">
        <v>896</v>
      </c>
    </row>
    <row r="150" s="2" customFormat="1" ht="16.5" customHeight="1">
      <c r="A150" s="40"/>
      <c r="B150" s="41"/>
      <c r="C150" s="216" t="s">
        <v>715</v>
      </c>
      <c r="D150" s="216" t="s">
        <v>166</v>
      </c>
      <c r="E150" s="217" t="s">
        <v>1552</v>
      </c>
      <c r="F150" s="218" t="s">
        <v>1553</v>
      </c>
      <c r="G150" s="219" t="s">
        <v>1099</v>
      </c>
      <c r="H150" s="220">
        <v>1</v>
      </c>
      <c r="I150" s="221"/>
      <c r="J150" s="222">
        <f>ROUND(I150*H150,2)</f>
        <v>0</v>
      </c>
      <c r="K150" s="218" t="s">
        <v>600</v>
      </c>
      <c r="L150" s="46"/>
      <c r="M150" s="223" t="s">
        <v>21</v>
      </c>
      <c r="N150" s="224" t="s">
        <v>44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109</v>
      </c>
      <c r="AT150" s="227" t="s">
        <v>166</v>
      </c>
      <c r="AU150" s="227" t="s">
        <v>80</v>
      </c>
      <c r="AY150" s="19" t="s">
        <v>163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80</v>
      </c>
      <c r="BK150" s="228">
        <f>ROUND(I150*H150,2)</f>
        <v>0</v>
      </c>
      <c r="BL150" s="19" t="s">
        <v>109</v>
      </c>
      <c r="BM150" s="227" t="s">
        <v>906</v>
      </c>
    </row>
    <row r="151" s="2" customFormat="1" ht="16.5" customHeight="1">
      <c r="A151" s="40"/>
      <c r="B151" s="41"/>
      <c r="C151" s="216" t="s">
        <v>722</v>
      </c>
      <c r="D151" s="216" t="s">
        <v>166</v>
      </c>
      <c r="E151" s="217" t="s">
        <v>1554</v>
      </c>
      <c r="F151" s="218" t="s">
        <v>1555</v>
      </c>
      <c r="G151" s="219" t="s">
        <v>1099</v>
      </c>
      <c r="H151" s="220">
        <v>1</v>
      </c>
      <c r="I151" s="221"/>
      <c r="J151" s="222">
        <f>ROUND(I151*H151,2)</f>
        <v>0</v>
      </c>
      <c r="K151" s="218" t="s">
        <v>600</v>
      </c>
      <c r="L151" s="46"/>
      <c r="M151" s="223" t="s">
        <v>21</v>
      </c>
      <c r="N151" s="224" t="s">
        <v>44</v>
      </c>
      <c r="O151" s="8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109</v>
      </c>
      <c r="AT151" s="227" t="s">
        <v>166</v>
      </c>
      <c r="AU151" s="227" t="s">
        <v>80</v>
      </c>
      <c r="AY151" s="19" t="s">
        <v>163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80</v>
      </c>
      <c r="BK151" s="228">
        <f>ROUND(I151*H151,2)</f>
        <v>0</v>
      </c>
      <c r="BL151" s="19" t="s">
        <v>109</v>
      </c>
      <c r="BM151" s="227" t="s">
        <v>916</v>
      </c>
    </row>
    <row r="152" s="12" customFormat="1" ht="25.92" customHeight="1">
      <c r="A152" s="12"/>
      <c r="B152" s="200"/>
      <c r="C152" s="201"/>
      <c r="D152" s="202" t="s">
        <v>72</v>
      </c>
      <c r="E152" s="203" t="s">
        <v>1556</v>
      </c>
      <c r="F152" s="203" t="s">
        <v>1557</v>
      </c>
      <c r="G152" s="201"/>
      <c r="H152" s="201"/>
      <c r="I152" s="204"/>
      <c r="J152" s="205">
        <f>BK152</f>
        <v>0</v>
      </c>
      <c r="K152" s="201"/>
      <c r="L152" s="206"/>
      <c r="M152" s="207"/>
      <c r="N152" s="208"/>
      <c r="O152" s="208"/>
      <c r="P152" s="209">
        <f>SUM(P153:P155)</f>
        <v>0</v>
      </c>
      <c r="Q152" s="208"/>
      <c r="R152" s="209">
        <f>SUM(R153:R155)</f>
        <v>0</v>
      </c>
      <c r="S152" s="208"/>
      <c r="T152" s="210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1" t="s">
        <v>80</v>
      </c>
      <c r="AT152" s="212" t="s">
        <v>72</v>
      </c>
      <c r="AU152" s="212" t="s">
        <v>73</v>
      </c>
      <c r="AY152" s="211" t="s">
        <v>163</v>
      </c>
      <c r="BK152" s="213">
        <f>SUM(BK153:BK155)</f>
        <v>0</v>
      </c>
    </row>
    <row r="153" s="2" customFormat="1" ht="24.15" customHeight="1">
      <c r="A153" s="40"/>
      <c r="B153" s="41"/>
      <c r="C153" s="216" t="s">
        <v>732</v>
      </c>
      <c r="D153" s="216" t="s">
        <v>166</v>
      </c>
      <c r="E153" s="217" t="s">
        <v>1558</v>
      </c>
      <c r="F153" s="218" t="s">
        <v>1559</v>
      </c>
      <c r="G153" s="219" t="s">
        <v>1099</v>
      </c>
      <c r="H153" s="220">
        <v>1</v>
      </c>
      <c r="I153" s="221"/>
      <c r="J153" s="222">
        <f>ROUND(I153*H153,2)</f>
        <v>0</v>
      </c>
      <c r="K153" s="218" t="s">
        <v>600</v>
      </c>
      <c r="L153" s="46"/>
      <c r="M153" s="223" t="s">
        <v>21</v>
      </c>
      <c r="N153" s="224" t="s">
        <v>44</v>
      </c>
      <c r="O153" s="86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109</v>
      </c>
      <c r="AT153" s="227" t="s">
        <v>166</v>
      </c>
      <c r="AU153" s="227" t="s">
        <v>80</v>
      </c>
      <c r="AY153" s="19" t="s">
        <v>163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80</v>
      </c>
      <c r="BK153" s="228">
        <f>ROUND(I153*H153,2)</f>
        <v>0</v>
      </c>
      <c r="BL153" s="19" t="s">
        <v>109</v>
      </c>
      <c r="BM153" s="227" t="s">
        <v>943</v>
      </c>
    </row>
    <row r="154" s="2" customFormat="1" ht="16.5" customHeight="1">
      <c r="A154" s="40"/>
      <c r="B154" s="41"/>
      <c r="C154" s="216" t="s">
        <v>737</v>
      </c>
      <c r="D154" s="216" t="s">
        <v>166</v>
      </c>
      <c r="E154" s="217" t="s">
        <v>1560</v>
      </c>
      <c r="F154" s="218" t="s">
        <v>1561</v>
      </c>
      <c r="G154" s="219" t="s">
        <v>1099</v>
      </c>
      <c r="H154" s="220">
        <v>1</v>
      </c>
      <c r="I154" s="221"/>
      <c r="J154" s="222">
        <f>ROUND(I154*H154,2)</f>
        <v>0</v>
      </c>
      <c r="K154" s="218" t="s">
        <v>600</v>
      </c>
      <c r="L154" s="46"/>
      <c r="M154" s="223" t="s">
        <v>21</v>
      </c>
      <c r="N154" s="224" t="s">
        <v>44</v>
      </c>
      <c r="O154" s="86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7" t="s">
        <v>109</v>
      </c>
      <c r="AT154" s="227" t="s">
        <v>166</v>
      </c>
      <c r="AU154" s="227" t="s">
        <v>80</v>
      </c>
      <c r="AY154" s="19" t="s">
        <v>163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80</v>
      </c>
      <c r="BK154" s="228">
        <f>ROUND(I154*H154,2)</f>
        <v>0</v>
      </c>
      <c r="BL154" s="19" t="s">
        <v>109</v>
      </c>
      <c r="BM154" s="227" t="s">
        <v>960</v>
      </c>
    </row>
    <row r="155" s="2" customFormat="1" ht="16.5" customHeight="1">
      <c r="A155" s="40"/>
      <c r="B155" s="41"/>
      <c r="C155" s="216" t="s">
        <v>742</v>
      </c>
      <c r="D155" s="216" t="s">
        <v>166</v>
      </c>
      <c r="E155" s="217" t="s">
        <v>1562</v>
      </c>
      <c r="F155" s="218" t="s">
        <v>1563</v>
      </c>
      <c r="G155" s="219" t="s">
        <v>1099</v>
      </c>
      <c r="H155" s="220">
        <v>1</v>
      </c>
      <c r="I155" s="221"/>
      <c r="J155" s="222">
        <f>ROUND(I155*H155,2)</f>
        <v>0</v>
      </c>
      <c r="K155" s="218" t="s">
        <v>600</v>
      </c>
      <c r="L155" s="46"/>
      <c r="M155" s="292" t="s">
        <v>21</v>
      </c>
      <c r="N155" s="293" t="s">
        <v>44</v>
      </c>
      <c r="O155" s="294"/>
      <c r="P155" s="295">
        <f>O155*H155</f>
        <v>0</v>
      </c>
      <c r="Q155" s="295">
        <v>0</v>
      </c>
      <c r="R155" s="295">
        <f>Q155*H155</f>
        <v>0</v>
      </c>
      <c r="S155" s="295">
        <v>0</v>
      </c>
      <c r="T155" s="29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7" t="s">
        <v>109</v>
      </c>
      <c r="AT155" s="227" t="s">
        <v>166</v>
      </c>
      <c r="AU155" s="227" t="s">
        <v>80</v>
      </c>
      <c r="AY155" s="19" t="s">
        <v>163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9" t="s">
        <v>80</v>
      </c>
      <c r="BK155" s="228">
        <f>ROUND(I155*H155,2)</f>
        <v>0</v>
      </c>
      <c r="BL155" s="19" t="s">
        <v>109</v>
      </c>
      <c r="BM155" s="227" t="s">
        <v>974</v>
      </c>
    </row>
    <row r="156" s="2" customFormat="1" ht="6.96" customHeight="1">
      <c r="A156" s="40"/>
      <c r="B156" s="61"/>
      <c r="C156" s="62"/>
      <c r="D156" s="62"/>
      <c r="E156" s="62"/>
      <c r="F156" s="62"/>
      <c r="G156" s="62"/>
      <c r="H156" s="62"/>
      <c r="I156" s="62"/>
      <c r="J156" s="62"/>
      <c r="K156" s="62"/>
      <c r="L156" s="46"/>
      <c r="M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</sheetData>
  <sheetProtection sheet="1" autoFilter="0" formatColumns="0" formatRows="0" objects="1" scenarios="1" spinCount="100000" saltValue="Ye59U47gbNipC1MvXPVUTGoNmgKAgHA+/fVdP1VGGYAvJXYso6t7GoEqH8oDkRW0RMkTxjy/20LNSAOl4irEoQ==" hashValue="7d0PbAhSCLYDzUZ8tsy8biDHFnDyHrwj49Pz1R+rqVbv0LMKlJLWW/an3TglR14TCOb1+aHTI/zx3mGnWaVfuA==" algorithmName="SHA-512" password="CC35"/>
  <autoFilter ref="C95:K15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2:H82"/>
    <mergeCell ref="E86:H86"/>
    <mergeCell ref="E84:H84"/>
    <mergeCell ref="E88:H8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128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="1" customFormat="1" ht="24.96" customHeight="1">
      <c r="B4" s="22"/>
      <c r="D4" s="143" t="s">
        <v>129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6.5" customHeight="1">
      <c r="B7" s="22"/>
      <c r="E7" s="146" t="str">
        <f>'Rekapitulace stavby'!K6</f>
        <v>Rekonstrukce pavilonu E ZŠ Lysá nad Labem - II. etapa</v>
      </c>
      <c r="F7" s="145"/>
      <c r="G7" s="145"/>
      <c r="H7" s="145"/>
      <c r="L7" s="22"/>
    </row>
    <row r="8" s="2" customFormat="1" ht="12" customHeight="1">
      <c r="A8" s="40"/>
      <c r="B8" s="46"/>
      <c r="C8" s="40"/>
      <c r="D8" s="145" t="s">
        <v>130</v>
      </c>
      <c r="E8" s="40"/>
      <c r="F8" s="40"/>
      <c r="G8" s="40"/>
      <c r="H8" s="40"/>
      <c r="I8" s="40"/>
      <c r="J8" s="40"/>
      <c r="K8" s="40"/>
      <c r="L8" s="14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9" t="s">
        <v>1564</v>
      </c>
      <c r="F9" s="40"/>
      <c r="G9" s="40"/>
      <c r="H9" s="40"/>
      <c r="I9" s="40"/>
      <c r="J9" s="40"/>
      <c r="K9" s="40"/>
      <c r="L9" s="14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21</v>
      </c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22</v>
      </c>
      <c r="E12" s="40"/>
      <c r="F12" s="135" t="s">
        <v>23</v>
      </c>
      <c r="G12" s="40"/>
      <c r="H12" s="40"/>
      <c r="I12" s="145" t="s">
        <v>24</v>
      </c>
      <c r="J12" s="150" t="str">
        <f>'Rekapitulace stavby'!AN8</f>
        <v>11. 10. 2021</v>
      </c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5" t="s">
        <v>26</v>
      </c>
      <c r="E14" s="40"/>
      <c r="F14" s="40"/>
      <c r="G14" s="40"/>
      <c r="H14" s="40"/>
      <c r="I14" s="145" t="s">
        <v>27</v>
      </c>
      <c r="J14" s="135" t="s">
        <v>21</v>
      </c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5" t="s">
        <v>29</v>
      </c>
      <c r="J15" s="135" t="s">
        <v>21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5" t="s">
        <v>30</v>
      </c>
      <c r="E17" s="40"/>
      <c r="F17" s="40"/>
      <c r="G17" s="40"/>
      <c r="H17" s="40"/>
      <c r="I17" s="145" t="s">
        <v>27</v>
      </c>
      <c r="J17" s="35" t="str">
        <f>'Rekapitulace stavby'!AN13</f>
        <v>Vyplň údaj</v>
      </c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29</v>
      </c>
      <c r="J18" s="35" t="str">
        <f>'Rekapitulace stavby'!AN14</f>
        <v>Vyplň údaj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5" t="s">
        <v>32</v>
      </c>
      <c r="E20" s="40"/>
      <c r="F20" s="40"/>
      <c r="G20" s="40"/>
      <c r="H20" s="40"/>
      <c r="I20" s="145" t="s">
        <v>27</v>
      </c>
      <c r="J20" s="135" t="s">
        <v>21</v>
      </c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28</v>
      </c>
      <c r="F21" s="40"/>
      <c r="G21" s="40"/>
      <c r="H21" s="40"/>
      <c r="I21" s="145" t="s">
        <v>29</v>
      </c>
      <c r="J21" s="135" t="s">
        <v>21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5" t="s">
        <v>34</v>
      </c>
      <c r="E23" s="40"/>
      <c r="F23" s="40"/>
      <c r="G23" s="40"/>
      <c r="H23" s="40"/>
      <c r="I23" s="145" t="s">
        <v>27</v>
      </c>
      <c r="J23" s="135" t="s">
        <v>35</v>
      </c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36</v>
      </c>
      <c r="F24" s="40"/>
      <c r="G24" s="40"/>
      <c r="H24" s="40"/>
      <c r="I24" s="145" t="s">
        <v>29</v>
      </c>
      <c r="J24" s="135" t="s">
        <v>21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07.25" customHeight="1">
      <c r="A27" s="151"/>
      <c r="B27" s="152"/>
      <c r="C27" s="151"/>
      <c r="D27" s="151"/>
      <c r="E27" s="153" t="s">
        <v>136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5"/>
      <c r="E29" s="155"/>
      <c r="F29" s="155"/>
      <c r="G29" s="155"/>
      <c r="H29" s="155"/>
      <c r="I29" s="155"/>
      <c r="J29" s="155"/>
      <c r="K29" s="155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6" t="s">
        <v>39</v>
      </c>
      <c r="E30" s="40"/>
      <c r="F30" s="40"/>
      <c r="G30" s="40"/>
      <c r="H30" s="40"/>
      <c r="I30" s="40"/>
      <c r="J30" s="157">
        <f>ROUND(J82, 2)</f>
        <v>0</v>
      </c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8" t="s">
        <v>41</v>
      </c>
      <c r="G32" s="40"/>
      <c r="H32" s="40"/>
      <c r="I32" s="158" t="s">
        <v>40</v>
      </c>
      <c r="J32" s="158" t="s">
        <v>42</v>
      </c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7" t="s">
        <v>43</v>
      </c>
      <c r="E33" s="145" t="s">
        <v>44</v>
      </c>
      <c r="F33" s="159">
        <f>ROUND((SUM(BE82:BE102)),  2)</f>
        <v>0</v>
      </c>
      <c r="G33" s="40"/>
      <c r="H33" s="40"/>
      <c r="I33" s="160">
        <v>0.20999999999999999</v>
      </c>
      <c r="J33" s="159">
        <f>ROUND(((SUM(BE82:BE102))*I33),  2)</f>
        <v>0</v>
      </c>
      <c r="K33" s="40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5" t="s">
        <v>45</v>
      </c>
      <c r="F34" s="159">
        <f>ROUND((SUM(BF82:BF102)),  2)</f>
        <v>0</v>
      </c>
      <c r="G34" s="40"/>
      <c r="H34" s="40"/>
      <c r="I34" s="160">
        <v>0.14999999999999999</v>
      </c>
      <c r="J34" s="159">
        <f>ROUND(((SUM(BF82:BF102))*I34), 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5" t="s">
        <v>46</v>
      </c>
      <c r="F35" s="159">
        <f>ROUND((SUM(BG82:BG102)),  2)</f>
        <v>0</v>
      </c>
      <c r="G35" s="40"/>
      <c r="H35" s="40"/>
      <c r="I35" s="160">
        <v>0.20999999999999999</v>
      </c>
      <c r="J35" s="159">
        <f>0</f>
        <v>0</v>
      </c>
      <c r="K35" s="40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5" t="s">
        <v>47</v>
      </c>
      <c r="F36" s="159">
        <f>ROUND((SUM(BH82:BH102)),  2)</f>
        <v>0</v>
      </c>
      <c r="G36" s="40"/>
      <c r="H36" s="40"/>
      <c r="I36" s="160">
        <v>0.14999999999999999</v>
      </c>
      <c r="J36" s="159">
        <f>0</f>
        <v>0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5" t="s">
        <v>48</v>
      </c>
      <c r="F37" s="159">
        <f>ROUND((SUM(BI82:BI102)),  2)</f>
        <v>0</v>
      </c>
      <c r="G37" s="40"/>
      <c r="H37" s="40"/>
      <c r="I37" s="160">
        <v>0</v>
      </c>
      <c r="J37" s="159">
        <f>0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137</v>
      </c>
      <c r="D45" s="42"/>
      <c r="E45" s="42"/>
      <c r="F45" s="42"/>
      <c r="G45" s="42"/>
      <c r="H45" s="42"/>
      <c r="I45" s="42"/>
      <c r="J45" s="42"/>
      <c r="K45" s="42"/>
      <c r="L45" s="14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2" t="str">
        <f>E7</f>
        <v>Rekonstrukce pavilonu E ZŠ Lysá nad Labem - II. etapa</v>
      </c>
      <c r="F48" s="34"/>
      <c r="G48" s="34"/>
      <c r="H48" s="34"/>
      <c r="I48" s="42"/>
      <c r="J48" s="42"/>
      <c r="K48" s="42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130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22</v>
      </c>
      <c r="D52" s="42"/>
      <c r="E52" s="42"/>
      <c r="F52" s="29" t="str">
        <f>F12</f>
        <v>Lysá nad Labem</v>
      </c>
      <c r="G52" s="42"/>
      <c r="H52" s="42"/>
      <c r="I52" s="34" t="s">
        <v>24</v>
      </c>
      <c r="J52" s="74" t="str">
        <f>IF(J12="","",J12)</f>
        <v>11. 10. 2021</v>
      </c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Ing.arch. Vojtěch Milan</v>
      </c>
      <c r="G54" s="42"/>
      <c r="H54" s="42"/>
      <c r="I54" s="34" t="s">
        <v>32</v>
      </c>
      <c r="J54" s="38" t="str">
        <f>E21</f>
        <v>Ing.arch. Vojtěch Milan</v>
      </c>
      <c r="K54" s="42"/>
      <c r="L54" s="14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Toman Martin</v>
      </c>
      <c r="K55" s="42"/>
      <c r="L55" s="14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4" t="s">
        <v>138</v>
      </c>
      <c r="D57" s="175"/>
      <c r="E57" s="175"/>
      <c r="F57" s="175"/>
      <c r="G57" s="175"/>
      <c r="H57" s="175"/>
      <c r="I57" s="175"/>
      <c r="J57" s="176" t="s">
        <v>139</v>
      </c>
      <c r="K57" s="175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71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140</v>
      </c>
    </row>
    <row r="60" s="9" customFormat="1" ht="24.96" customHeight="1">
      <c r="A60" s="9"/>
      <c r="B60" s="178"/>
      <c r="C60" s="179"/>
      <c r="D60" s="180" t="s">
        <v>1564</v>
      </c>
      <c r="E60" s="181"/>
      <c r="F60" s="181"/>
      <c r="G60" s="181"/>
      <c r="H60" s="181"/>
      <c r="I60" s="181"/>
      <c r="J60" s="182">
        <f>J83</f>
        <v>0</v>
      </c>
      <c r="K60" s="179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26"/>
      <c r="D61" s="185" t="s">
        <v>1565</v>
      </c>
      <c r="E61" s="186"/>
      <c r="F61" s="186"/>
      <c r="G61" s="186"/>
      <c r="H61" s="186"/>
      <c r="I61" s="186"/>
      <c r="J61" s="187">
        <f>J84</f>
        <v>0</v>
      </c>
      <c r="K61" s="126"/>
      <c r="L61" s="18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26"/>
      <c r="D62" s="185" t="s">
        <v>1566</v>
      </c>
      <c r="E62" s="186"/>
      <c r="F62" s="186"/>
      <c r="G62" s="186"/>
      <c r="H62" s="186"/>
      <c r="I62" s="186"/>
      <c r="J62" s="187">
        <f>J101</f>
        <v>0</v>
      </c>
      <c r="K62" s="126"/>
      <c r="L62" s="18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2" customFormat="1" ht="21.84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6.96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="2" customFormat="1" ht="6.96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4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24.96" customHeight="1">
      <c r="A69" s="40"/>
      <c r="B69" s="41"/>
      <c r="C69" s="25" t="s">
        <v>148</v>
      </c>
      <c r="D69" s="42"/>
      <c r="E69" s="42"/>
      <c r="F69" s="42"/>
      <c r="G69" s="42"/>
      <c r="H69" s="42"/>
      <c r="I69" s="42"/>
      <c r="J69" s="42"/>
      <c r="K69" s="42"/>
      <c r="L69" s="14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4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6.5" customHeight="1">
      <c r="A72" s="40"/>
      <c r="B72" s="41"/>
      <c r="C72" s="42"/>
      <c r="D72" s="42"/>
      <c r="E72" s="172" t="str">
        <f>E7</f>
        <v>Rekonstrukce pavilonu E ZŠ Lysá nad Labem - II. etapa</v>
      </c>
      <c r="F72" s="34"/>
      <c r="G72" s="34"/>
      <c r="H72" s="34"/>
      <c r="I72" s="42"/>
      <c r="J72" s="42"/>
      <c r="K72" s="42"/>
      <c r="L72" s="14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2" customHeight="1">
      <c r="A73" s="40"/>
      <c r="B73" s="41"/>
      <c r="C73" s="34" t="s">
        <v>130</v>
      </c>
      <c r="D73" s="42"/>
      <c r="E73" s="42"/>
      <c r="F73" s="42"/>
      <c r="G73" s="42"/>
      <c r="H73" s="42"/>
      <c r="I73" s="42"/>
      <c r="J73" s="42"/>
      <c r="K73" s="4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6.5" customHeight="1">
      <c r="A74" s="40"/>
      <c r="B74" s="41"/>
      <c r="C74" s="42"/>
      <c r="D74" s="42"/>
      <c r="E74" s="71" t="str">
        <f>E9</f>
        <v>VRN - Vedlejší rozpočtové náklady</v>
      </c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22</v>
      </c>
      <c r="D76" s="42"/>
      <c r="E76" s="42"/>
      <c r="F76" s="29" t="str">
        <f>F12</f>
        <v>Lysá nad Labem</v>
      </c>
      <c r="G76" s="42"/>
      <c r="H76" s="42"/>
      <c r="I76" s="34" t="s">
        <v>24</v>
      </c>
      <c r="J76" s="74" t="str">
        <f>IF(J12="","",J12)</f>
        <v>11. 10. 2021</v>
      </c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5.65" customHeight="1">
      <c r="A78" s="40"/>
      <c r="B78" s="41"/>
      <c r="C78" s="34" t="s">
        <v>26</v>
      </c>
      <c r="D78" s="42"/>
      <c r="E78" s="42"/>
      <c r="F78" s="29" t="str">
        <f>E15</f>
        <v>Ing.arch. Vojtěch Milan</v>
      </c>
      <c r="G78" s="42"/>
      <c r="H78" s="42"/>
      <c r="I78" s="34" t="s">
        <v>32</v>
      </c>
      <c r="J78" s="38" t="str">
        <f>E21</f>
        <v>Ing.arch. Vojtěch Milan</v>
      </c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5.15" customHeight="1">
      <c r="A79" s="40"/>
      <c r="B79" s="41"/>
      <c r="C79" s="34" t="s">
        <v>30</v>
      </c>
      <c r="D79" s="42"/>
      <c r="E79" s="42"/>
      <c r="F79" s="29" t="str">
        <f>IF(E18="","",E18)</f>
        <v>Vyplň údaj</v>
      </c>
      <c r="G79" s="42"/>
      <c r="H79" s="42"/>
      <c r="I79" s="34" t="s">
        <v>34</v>
      </c>
      <c r="J79" s="38" t="str">
        <f>E24</f>
        <v>Toman Martin</v>
      </c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0.32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11" customFormat="1" ht="29.28" customHeight="1">
      <c r="A81" s="189"/>
      <c r="B81" s="190"/>
      <c r="C81" s="191" t="s">
        <v>149</v>
      </c>
      <c r="D81" s="192" t="s">
        <v>58</v>
      </c>
      <c r="E81" s="192" t="s">
        <v>54</v>
      </c>
      <c r="F81" s="192" t="s">
        <v>55</v>
      </c>
      <c r="G81" s="192" t="s">
        <v>150</v>
      </c>
      <c r="H81" s="192" t="s">
        <v>151</v>
      </c>
      <c r="I81" s="192" t="s">
        <v>152</v>
      </c>
      <c r="J81" s="192" t="s">
        <v>139</v>
      </c>
      <c r="K81" s="193" t="s">
        <v>153</v>
      </c>
      <c r="L81" s="194"/>
      <c r="M81" s="94" t="s">
        <v>21</v>
      </c>
      <c r="N81" s="95" t="s">
        <v>43</v>
      </c>
      <c r="O81" s="95" t="s">
        <v>154</v>
      </c>
      <c r="P81" s="95" t="s">
        <v>155</v>
      </c>
      <c r="Q81" s="95" t="s">
        <v>156</v>
      </c>
      <c r="R81" s="95" t="s">
        <v>157</v>
      </c>
      <c r="S81" s="95" t="s">
        <v>158</v>
      </c>
      <c r="T81" s="96" t="s">
        <v>159</v>
      </c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</row>
    <row r="82" s="2" customFormat="1" ht="22.8" customHeight="1">
      <c r="A82" s="40"/>
      <c r="B82" s="41"/>
      <c r="C82" s="101" t="s">
        <v>160</v>
      </c>
      <c r="D82" s="42"/>
      <c r="E82" s="42"/>
      <c r="F82" s="42"/>
      <c r="G82" s="42"/>
      <c r="H82" s="42"/>
      <c r="I82" s="42"/>
      <c r="J82" s="195">
        <f>BK82</f>
        <v>0</v>
      </c>
      <c r="K82" s="42"/>
      <c r="L82" s="46"/>
      <c r="M82" s="97"/>
      <c r="N82" s="196"/>
      <c r="O82" s="98"/>
      <c r="P82" s="197">
        <f>P83</f>
        <v>0</v>
      </c>
      <c r="Q82" s="98"/>
      <c r="R82" s="197">
        <f>R83</f>
        <v>0</v>
      </c>
      <c r="S82" s="98"/>
      <c r="T82" s="198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72</v>
      </c>
      <c r="AU82" s="19" t="s">
        <v>140</v>
      </c>
      <c r="BK82" s="199">
        <f>BK83</f>
        <v>0</v>
      </c>
    </row>
    <row r="83" s="12" customFormat="1" ht="25.92" customHeight="1">
      <c r="A83" s="12"/>
      <c r="B83" s="200"/>
      <c r="C83" s="201"/>
      <c r="D83" s="202" t="s">
        <v>72</v>
      </c>
      <c r="E83" s="203" t="s">
        <v>126</v>
      </c>
      <c r="F83" s="203" t="s">
        <v>127</v>
      </c>
      <c r="G83" s="201"/>
      <c r="H83" s="201"/>
      <c r="I83" s="204"/>
      <c r="J83" s="205">
        <f>BK83</f>
        <v>0</v>
      </c>
      <c r="K83" s="201"/>
      <c r="L83" s="206"/>
      <c r="M83" s="207"/>
      <c r="N83" s="208"/>
      <c r="O83" s="208"/>
      <c r="P83" s="209">
        <f>P84+P101</f>
        <v>0</v>
      </c>
      <c r="Q83" s="208"/>
      <c r="R83" s="209">
        <f>R84+R101</f>
        <v>0</v>
      </c>
      <c r="S83" s="208"/>
      <c r="T83" s="210">
        <f>T84+T101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1" t="s">
        <v>195</v>
      </c>
      <c r="AT83" s="212" t="s">
        <v>72</v>
      </c>
      <c r="AU83" s="212" t="s">
        <v>73</v>
      </c>
      <c r="AY83" s="211" t="s">
        <v>163</v>
      </c>
      <c r="BK83" s="213">
        <f>BK84+BK101</f>
        <v>0</v>
      </c>
    </row>
    <row r="84" s="12" customFormat="1" ht="22.8" customHeight="1">
      <c r="A84" s="12"/>
      <c r="B84" s="200"/>
      <c r="C84" s="201"/>
      <c r="D84" s="202" t="s">
        <v>72</v>
      </c>
      <c r="E84" s="214" t="s">
        <v>1567</v>
      </c>
      <c r="F84" s="214" t="s">
        <v>1568</v>
      </c>
      <c r="G84" s="201"/>
      <c r="H84" s="201"/>
      <c r="I84" s="204"/>
      <c r="J84" s="215">
        <f>BK84</f>
        <v>0</v>
      </c>
      <c r="K84" s="201"/>
      <c r="L84" s="206"/>
      <c r="M84" s="207"/>
      <c r="N84" s="208"/>
      <c r="O84" s="208"/>
      <c r="P84" s="209">
        <f>SUM(P85:P100)</f>
        <v>0</v>
      </c>
      <c r="Q84" s="208"/>
      <c r="R84" s="209">
        <f>SUM(R85:R100)</f>
        <v>0</v>
      </c>
      <c r="S84" s="208"/>
      <c r="T84" s="210">
        <f>SUM(T85:T100)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1" t="s">
        <v>195</v>
      </c>
      <c r="AT84" s="212" t="s">
        <v>72</v>
      </c>
      <c r="AU84" s="212" t="s">
        <v>80</v>
      </c>
      <c r="AY84" s="211" t="s">
        <v>163</v>
      </c>
      <c r="BK84" s="213">
        <f>SUM(BK85:BK100)</f>
        <v>0</v>
      </c>
    </row>
    <row r="85" s="2" customFormat="1" ht="16.5" customHeight="1">
      <c r="A85" s="40"/>
      <c r="B85" s="41"/>
      <c r="C85" s="216" t="s">
        <v>80</v>
      </c>
      <c r="D85" s="216" t="s">
        <v>166</v>
      </c>
      <c r="E85" s="217" t="s">
        <v>1569</v>
      </c>
      <c r="F85" s="218" t="s">
        <v>1570</v>
      </c>
      <c r="G85" s="219" t="s">
        <v>1197</v>
      </c>
      <c r="H85" s="220">
        <v>1</v>
      </c>
      <c r="I85" s="221"/>
      <c r="J85" s="222">
        <f>ROUND(I85*H85,2)</f>
        <v>0</v>
      </c>
      <c r="K85" s="218" t="s">
        <v>170</v>
      </c>
      <c r="L85" s="46"/>
      <c r="M85" s="223" t="s">
        <v>21</v>
      </c>
      <c r="N85" s="224" t="s">
        <v>44</v>
      </c>
      <c r="O85" s="86"/>
      <c r="P85" s="225">
        <f>O85*H85</f>
        <v>0</v>
      </c>
      <c r="Q85" s="225">
        <v>0</v>
      </c>
      <c r="R85" s="225">
        <f>Q85*H85</f>
        <v>0</v>
      </c>
      <c r="S85" s="225">
        <v>0</v>
      </c>
      <c r="T85" s="22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27" t="s">
        <v>1571</v>
      </c>
      <c r="AT85" s="227" t="s">
        <v>166</v>
      </c>
      <c r="AU85" s="227" t="s">
        <v>82</v>
      </c>
      <c r="AY85" s="19" t="s">
        <v>163</v>
      </c>
      <c r="BE85" s="228">
        <f>IF(N85="základní",J85,0)</f>
        <v>0</v>
      </c>
      <c r="BF85" s="228">
        <f>IF(N85="snížená",J85,0)</f>
        <v>0</v>
      </c>
      <c r="BG85" s="228">
        <f>IF(N85="zákl. přenesená",J85,0)</f>
        <v>0</v>
      </c>
      <c r="BH85" s="228">
        <f>IF(N85="sníž. přenesená",J85,0)</f>
        <v>0</v>
      </c>
      <c r="BI85" s="228">
        <f>IF(N85="nulová",J85,0)</f>
        <v>0</v>
      </c>
      <c r="BJ85" s="19" t="s">
        <v>80</v>
      </c>
      <c r="BK85" s="228">
        <f>ROUND(I85*H85,2)</f>
        <v>0</v>
      </c>
      <c r="BL85" s="19" t="s">
        <v>1571</v>
      </c>
      <c r="BM85" s="227" t="s">
        <v>1572</v>
      </c>
    </row>
    <row r="86" s="2" customFormat="1">
      <c r="A86" s="40"/>
      <c r="B86" s="41"/>
      <c r="C86" s="42"/>
      <c r="D86" s="229" t="s">
        <v>172</v>
      </c>
      <c r="E86" s="42"/>
      <c r="F86" s="230" t="s">
        <v>1573</v>
      </c>
      <c r="G86" s="42"/>
      <c r="H86" s="42"/>
      <c r="I86" s="231"/>
      <c r="J86" s="42"/>
      <c r="K86" s="42"/>
      <c r="L86" s="46"/>
      <c r="M86" s="232"/>
      <c r="N86" s="23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172</v>
      </c>
      <c r="AU86" s="19" t="s">
        <v>82</v>
      </c>
    </row>
    <row r="87" s="2" customFormat="1" ht="16.5" customHeight="1">
      <c r="A87" s="40"/>
      <c r="B87" s="41"/>
      <c r="C87" s="216" t="s">
        <v>82</v>
      </c>
      <c r="D87" s="216" t="s">
        <v>166</v>
      </c>
      <c r="E87" s="217" t="s">
        <v>1574</v>
      </c>
      <c r="F87" s="218" t="s">
        <v>1575</v>
      </c>
      <c r="G87" s="219" t="s">
        <v>1197</v>
      </c>
      <c r="H87" s="220">
        <v>1</v>
      </c>
      <c r="I87" s="221"/>
      <c r="J87" s="222">
        <f>ROUND(I87*H87,2)</f>
        <v>0</v>
      </c>
      <c r="K87" s="218" t="s">
        <v>170</v>
      </c>
      <c r="L87" s="46"/>
      <c r="M87" s="223" t="s">
        <v>21</v>
      </c>
      <c r="N87" s="224" t="s">
        <v>44</v>
      </c>
      <c r="O87" s="86"/>
      <c r="P87" s="225">
        <f>O87*H87</f>
        <v>0</v>
      </c>
      <c r="Q87" s="225">
        <v>0</v>
      </c>
      <c r="R87" s="225">
        <f>Q87*H87</f>
        <v>0</v>
      </c>
      <c r="S87" s="225">
        <v>0</v>
      </c>
      <c r="T87" s="22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7" t="s">
        <v>1571</v>
      </c>
      <c r="AT87" s="227" t="s">
        <v>166</v>
      </c>
      <c r="AU87" s="227" t="s">
        <v>82</v>
      </c>
      <c r="AY87" s="19" t="s">
        <v>163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19" t="s">
        <v>80</v>
      </c>
      <c r="BK87" s="228">
        <f>ROUND(I87*H87,2)</f>
        <v>0</v>
      </c>
      <c r="BL87" s="19" t="s">
        <v>1571</v>
      </c>
      <c r="BM87" s="227" t="s">
        <v>1576</v>
      </c>
    </row>
    <row r="88" s="2" customFormat="1">
      <c r="A88" s="40"/>
      <c r="B88" s="41"/>
      <c r="C88" s="42"/>
      <c r="D88" s="229" t="s">
        <v>172</v>
      </c>
      <c r="E88" s="42"/>
      <c r="F88" s="230" t="s">
        <v>1577</v>
      </c>
      <c r="G88" s="42"/>
      <c r="H88" s="42"/>
      <c r="I88" s="231"/>
      <c r="J88" s="42"/>
      <c r="K88" s="42"/>
      <c r="L88" s="46"/>
      <c r="M88" s="232"/>
      <c r="N88" s="23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172</v>
      </c>
      <c r="AU88" s="19" t="s">
        <v>82</v>
      </c>
    </row>
    <row r="89" s="2" customFormat="1" ht="16.5" customHeight="1">
      <c r="A89" s="40"/>
      <c r="B89" s="41"/>
      <c r="C89" s="216" t="s">
        <v>90</v>
      </c>
      <c r="D89" s="216" t="s">
        <v>166</v>
      </c>
      <c r="E89" s="217" t="s">
        <v>1578</v>
      </c>
      <c r="F89" s="218" t="s">
        <v>1579</v>
      </c>
      <c r="G89" s="219" t="s">
        <v>1197</v>
      </c>
      <c r="H89" s="220">
        <v>1</v>
      </c>
      <c r="I89" s="221"/>
      <c r="J89" s="222">
        <f>ROUND(I89*H89,2)</f>
        <v>0</v>
      </c>
      <c r="K89" s="218" t="s">
        <v>170</v>
      </c>
      <c r="L89" s="46"/>
      <c r="M89" s="223" t="s">
        <v>21</v>
      </c>
      <c r="N89" s="224" t="s">
        <v>44</v>
      </c>
      <c r="O89" s="86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7" t="s">
        <v>1571</v>
      </c>
      <c r="AT89" s="227" t="s">
        <v>166</v>
      </c>
      <c r="AU89" s="227" t="s">
        <v>82</v>
      </c>
      <c r="AY89" s="19" t="s">
        <v>163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9" t="s">
        <v>80</v>
      </c>
      <c r="BK89" s="228">
        <f>ROUND(I89*H89,2)</f>
        <v>0</v>
      </c>
      <c r="BL89" s="19" t="s">
        <v>1571</v>
      </c>
      <c r="BM89" s="227" t="s">
        <v>1580</v>
      </c>
    </row>
    <row r="90" s="2" customFormat="1">
      <c r="A90" s="40"/>
      <c r="B90" s="41"/>
      <c r="C90" s="42"/>
      <c r="D90" s="229" t="s">
        <v>172</v>
      </c>
      <c r="E90" s="42"/>
      <c r="F90" s="230" t="s">
        <v>1581</v>
      </c>
      <c r="G90" s="42"/>
      <c r="H90" s="42"/>
      <c r="I90" s="231"/>
      <c r="J90" s="42"/>
      <c r="K90" s="42"/>
      <c r="L90" s="46"/>
      <c r="M90" s="232"/>
      <c r="N90" s="23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172</v>
      </c>
      <c r="AU90" s="19" t="s">
        <v>82</v>
      </c>
    </row>
    <row r="91" s="2" customFormat="1" ht="16.5" customHeight="1">
      <c r="A91" s="40"/>
      <c r="B91" s="41"/>
      <c r="C91" s="216" t="s">
        <v>109</v>
      </c>
      <c r="D91" s="216" t="s">
        <v>166</v>
      </c>
      <c r="E91" s="217" t="s">
        <v>1582</v>
      </c>
      <c r="F91" s="218" t="s">
        <v>1583</v>
      </c>
      <c r="G91" s="219" t="s">
        <v>1197</v>
      </c>
      <c r="H91" s="220">
        <v>1</v>
      </c>
      <c r="I91" s="221"/>
      <c r="J91" s="222">
        <f>ROUND(I91*H91,2)</f>
        <v>0</v>
      </c>
      <c r="K91" s="218" t="s">
        <v>170</v>
      </c>
      <c r="L91" s="46"/>
      <c r="M91" s="223" t="s">
        <v>21</v>
      </c>
      <c r="N91" s="224" t="s">
        <v>44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1571</v>
      </c>
      <c r="AT91" s="227" t="s">
        <v>166</v>
      </c>
      <c r="AU91" s="227" t="s">
        <v>82</v>
      </c>
      <c r="AY91" s="19" t="s">
        <v>163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80</v>
      </c>
      <c r="BK91" s="228">
        <f>ROUND(I91*H91,2)</f>
        <v>0</v>
      </c>
      <c r="BL91" s="19" t="s">
        <v>1571</v>
      </c>
      <c r="BM91" s="227" t="s">
        <v>1584</v>
      </c>
    </row>
    <row r="92" s="2" customFormat="1">
      <c r="A92" s="40"/>
      <c r="B92" s="41"/>
      <c r="C92" s="42"/>
      <c r="D92" s="229" t="s">
        <v>172</v>
      </c>
      <c r="E92" s="42"/>
      <c r="F92" s="230" t="s">
        <v>1585</v>
      </c>
      <c r="G92" s="42"/>
      <c r="H92" s="42"/>
      <c r="I92" s="231"/>
      <c r="J92" s="42"/>
      <c r="K92" s="42"/>
      <c r="L92" s="46"/>
      <c r="M92" s="232"/>
      <c r="N92" s="23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172</v>
      </c>
      <c r="AU92" s="19" t="s">
        <v>82</v>
      </c>
    </row>
    <row r="93" s="2" customFormat="1" ht="24.15" customHeight="1">
      <c r="A93" s="40"/>
      <c r="B93" s="41"/>
      <c r="C93" s="216" t="s">
        <v>195</v>
      </c>
      <c r="D93" s="216" t="s">
        <v>166</v>
      </c>
      <c r="E93" s="217" t="s">
        <v>1586</v>
      </c>
      <c r="F93" s="218" t="s">
        <v>1587</v>
      </c>
      <c r="G93" s="219" t="s">
        <v>1197</v>
      </c>
      <c r="H93" s="220">
        <v>1</v>
      </c>
      <c r="I93" s="221"/>
      <c r="J93" s="222">
        <f>ROUND(I93*H93,2)</f>
        <v>0</v>
      </c>
      <c r="K93" s="218" t="s">
        <v>170</v>
      </c>
      <c r="L93" s="46"/>
      <c r="M93" s="223" t="s">
        <v>21</v>
      </c>
      <c r="N93" s="224" t="s">
        <v>44</v>
      </c>
      <c r="O93" s="86"/>
      <c r="P93" s="225">
        <f>O93*H93</f>
        <v>0</v>
      </c>
      <c r="Q93" s="225">
        <v>0</v>
      </c>
      <c r="R93" s="225">
        <f>Q93*H93</f>
        <v>0</v>
      </c>
      <c r="S93" s="225">
        <v>0</v>
      </c>
      <c r="T93" s="22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7" t="s">
        <v>1571</v>
      </c>
      <c r="AT93" s="227" t="s">
        <v>166</v>
      </c>
      <c r="AU93" s="227" t="s">
        <v>82</v>
      </c>
      <c r="AY93" s="19" t="s">
        <v>163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9" t="s">
        <v>80</v>
      </c>
      <c r="BK93" s="228">
        <f>ROUND(I93*H93,2)</f>
        <v>0</v>
      </c>
      <c r="BL93" s="19" t="s">
        <v>1571</v>
      </c>
      <c r="BM93" s="227" t="s">
        <v>1588</v>
      </c>
    </row>
    <row r="94" s="2" customFormat="1">
      <c r="A94" s="40"/>
      <c r="B94" s="41"/>
      <c r="C94" s="42"/>
      <c r="D94" s="229" t="s">
        <v>172</v>
      </c>
      <c r="E94" s="42"/>
      <c r="F94" s="230" t="s">
        <v>1589</v>
      </c>
      <c r="G94" s="42"/>
      <c r="H94" s="42"/>
      <c r="I94" s="231"/>
      <c r="J94" s="42"/>
      <c r="K94" s="42"/>
      <c r="L94" s="46"/>
      <c r="M94" s="232"/>
      <c r="N94" s="23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172</v>
      </c>
      <c r="AU94" s="19" t="s">
        <v>82</v>
      </c>
    </row>
    <row r="95" s="2" customFormat="1" ht="16.5" customHeight="1">
      <c r="A95" s="40"/>
      <c r="B95" s="41"/>
      <c r="C95" s="216" t="s">
        <v>214</v>
      </c>
      <c r="D95" s="216" t="s">
        <v>166</v>
      </c>
      <c r="E95" s="217" t="s">
        <v>1590</v>
      </c>
      <c r="F95" s="218" t="s">
        <v>1591</v>
      </c>
      <c r="G95" s="219" t="s">
        <v>1197</v>
      </c>
      <c r="H95" s="220">
        <v>1</v>
      </c>
      <c r="I95" s="221"/>
      <c r="J95" s="222">
        <f>ROUND(I95*H95,2)</f>
        <v>0</v>
      </c>
      <c r="K95" s="218" t="s">
        <v>170</v>
      </c>
      <c r="L95" s="46"/>
      <c r="M95" s="223" t="s">
        <v>21</v>
      </c>
      <c r="N95" s="224" t="s">
        <v>44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1571</v>
      </c>
      <c r="AT95" s="227" t="s">
        <v>166</v>
      </c>
      <c r="AU95" s="227" t="s">
        <v>82</v>
      </c>
      <c r="AY95" s="19" t="s">
        <v>163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80</v>
      </c>
      <c r="BK95" s="228">
        <f>ROUND(I95*H95,2)</f>
        <v>0</v>
      </c>
      <c r="BL95" s="19" t="s">
        <v>1571</v>
      </c>
      <c r="BM95" s="227" t="s">
        <v>1592</v>
      </c>
    </row>
    <row r="96" s="2" customFormat="1">
      <c r="A96" s="40"/>
      <c r="B96" s="41"/>
      <c r="C96" s="42"/>
      <c r="D96" s="229" t="s">
        <v>172</v>
      </c>
      <c r="E96" s="42"/>
      <c r="F96" s="230" t="s">
        <v>1593</v>
      </c>
      <c r="G96" s="42"/>
      <c r="H96" s="42"/>
      <c r="I96" s="231"/>
      <c r="J96" s="42"/>
      <c r="K96" s="42"/>
      <c r="L96" s="46"/>
      <c r="M96" s="232"/>
      <c r="N96" s="23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172</v>
      </c>
      <c r="AU96" s="19" t="s">
        <v>82</v>
      </c>
    </row>
    <row r="97" s="2" customFormat="1" ht="16.5" customHeight="1">
      <c r="A97" s="40"/>
      <c r="B97" s="41"/>
      <c r="C97" s="216" t="s">
        <v>223</v>
      </c>
      <c r="D97" s="216" t="s">
        <v>166</v>
      </c>
      <c r="E97" s="217" t="s">
        <v>1594</v>
      </c>
      <c r="F97" s="218" t="s">
        <v>1595</v>
      </c>
      <c r="G97" s="219" t="s">
        <v>1197</v>
      </c>
      <c r="H97" s="220">
        <v>1</v>
      </c>
      <c r="I97" s="221"/>
      <c r="J97" s="222">
        <f>ROUND(I97*H97,2)</f>
        <v>0</v>
      </c>
      <c r="K97" s="218" t="s">
        <v>170</v>
      </c>
      <c r="L97" s="46"/>
      <c r="M97" s="223" t="s">
        <v>21</v>
      </c>
      <c r="N97" s="224" t="s">
        <v>44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1571</v>
      </c>
      <c r="AT97" s="227" t="s">
        <v>166</v>
      </c>
      <c r="AU97" s="227" t="s">
        <v>82</v>
      </c>
      <c r="AY97" s="19" t="s">
        <v>163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80</v>
      </c>
      <c r="BK97" s="228">
        <f>ROUND(I97*H97,2)</f>
        <v>0</v>
      </c>
      <c r="BL97" s="19" t="s">
        <v>1571</v>
      </c>
      <c r="BM97" s="227" t="s">
        <v>1596</v>
      </c>
    </row>
    <row r="98" s="2" customFormat="1">
      <c r="A98" s="40"/>
      <c r="B98" s="41"/>
      <c r="C98" s="42"/>
      <c r="D98" s="229" t="s">
        <v>172</v>
      </c>
      <c r="E98" s="42"/>
      <c r="F98" s="230" t="s">
        <v>1597</v>
      </c>
      <c r="G98" s="42"/>
      <c r="H98" s="42"/>
      <c r="I98" s="231"/>
      <c r="J98" s="42"/>
      <c r="K98" s="42"/>
      <c r="L98" s="46"/>
      <c r="M98" s="232"/>
      <c r="N98" s="23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172</v>
      </c>
      <c r="AU98" s="19" t="s">
        <v>82</v>
      </c>
    </row>
    <row r="99" s="2" customFormat="1" ht="16.5" customHeight="1">
      <c r="A99" s="40"/>
      <c r="B99" s="41"/>
      <c r="C99" s="216" t="s">
        <v>232</v>
      </c>
      <c r="D99" s="216" t="s">
        <v>166</v>
      </c>
      <c r="E99" s="217" t="s">
        <v>1598</v>
      </c>
      <c r="F99" s="218" t="s">
        <v>1599</v>
      </c>
      <c r="G99" s="219" t="s">
        <v>1197</v>
      </c>
      <c r="H99" s="220">
        <v>1</v>
      </c>
      <c r="I99" s="221"/>
      <c r="J99" s="222">
        <f>ROUND(I99*H99,2)</f>
        <v>0</v>
      </c>
      <c r="K99" s="218" t="s">
        <v>170</v>
      </c>
      <c r="L99" s="46"/>
      <c r="M99" s="223" t="s">
        <v>21</v>
      </c>
      <c r="N99" s="224" t="s">
        <v>44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1571</v>
      </c>
      <c r="AT99" s="227" t="s">
        <v>166</v>
      </c>
      <c r="AU99" s="227" t="s">
        <v>82</v>
      </c>
      <c r="AY99" s="19" t="s">
        <v>163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80</v>
      </c>
      <c r="BK99" s="228">
        <f>ROUND(I99*H99,2)</f>
        <v>0</v>
      </c>
      <c r="BL99" s="19" t="s">
        <v>1571</v>
      </c>
      <c r="BM99" s="227" t="s">
        <v>1600</v>
      </c>
    </row>
    <row r="100" s="2" customFormat="1">
      <c r="A100" s="40"/>
      <c r="B100" s="41"/>
      <c r="C100" s="42"/>
      <c r="D100" s="229" t="s">
        <v>172</v>
      </c>
      <c r="E100" s="42"/>
      <c r="F100" s="230" t="s">
        <v>1601</v>
      </c>
      <c r="G100" s="42"/>
      <c r="H100" s="42"/>
      <c r="I100" s="231"/>
      <c r="J100" s="42"/>
      <c r="K100" s="42"/>
      <c r="L100" s="46"/>
      <c r="M100" s="232"/>
      <c r="N100" s="23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172</v>
      </c>
      <c r="AU100" s="19" t="s">
        <v>82</v>
      </c>
    </row>
    <row r="101" s="12" customFormat="1" ht="22.8" customHeight="1">
      <c r="A101" s="12"/>
      <c r="B101" s="200"/>
      <c r="C101" s="201"/>
      <c r="D101" s="202" t="s">
        <v>72</v>
      </c>
      <c r="E101" s="214" t="s">
        <v>1602</v>
      </c>
      <c r="F101" s="214" t="s">
        <v>1603</v>
      </c>
      <c r="G101" s="201"/>
      <c r="H101" s="201"/>
      <c r="I101" s="204"/>
      <c r="J101" s="215">
        <f>BK101</f>
        <v>0</v>
      </c>
      <c r="K101" s="201"/>
      <c r="L101" s="206"/>
      <c r="M101" s="207"/>
      <c r="N101" s="208"/>
      <c r="O101" s="208"/>
      <c r="P101" s="209">
        <f>P102</f>
        <v>0</v>
      </c>
      <c r="Q101" s="208"/>
      <c r="R101" s="209">
        <f>R102</f>
        <v>0</v>
      </c>
      <c r="S101" s="208"/>
      <c r="T101" s="210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1" t="s">
        <v>195</v>
      </c>
      <c r="AT101" s="212" t="s">
        <v>72</v>
      </c>
      <c r="AU101" s="212" t="s">
        <v>80</v>
      </c>
      <c r="AY101" s="211" t="s">
        <v>163</v>
      </c>
      <c r="BK101" s="213">
        <f>BK102</f>
        <v>0</v>
      </c>
    </row>
    <row r="102" s="2" customFormat="1" ht="62.7" customHeight="1">
      <c r="A102" s="40"/>
      <c r="B102" s="41"/>
      <c r="C102" s="216" t="s">
        <v>164</v>
      </c>
      <c r="D102" s="216" t="s">
        <v>166</v>
      </c>
      <c r="E102" s="217" t="s">
        <v>1604</v>
      </c>
      <c r="F102" s="218" t="s">
        <v>1605</v>
      </c>
      <c r="G102" s="219" t="s">
        <v>1197</v>
      </c>
      <c r="H102" s="220">
        <v>1</v>
      </c>
      <c r="I102" s="221"/>
      <c r="J102" s="222">
        <f>ROUND(I102*H102,2)</f>
        <v>0</v>
      </c>
      <c r="K102" s="218" t="s">
        <v>600</v>
      </c>
      <c r="L102" s="46"/>
      <c r="M102" s="292" t="s">
        <v>21</v>
      </c>
      <c r="N102" s="293" t="s">
        <v>44</v>
      </c>
      <c r="O102" s="294"/>
      <c r="P102" s="295">
        <f>O102*H102</f>
        <v>0</v>
      </c>
      <c r="Q102" s="295">
        <v>0</v>
      </c>
      <c r="R102" s="295">
        <f>Q102*H102</f>
        <v>0</v>
      </c>
      <c r="S102" s="295">
        <v>0</v>
      </c>
      <c r="T102" s="29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1571</v>
      </c>
      <c r="AT102" s="227" t="s">
        <v>166</v>
      </c>
      <c r="AU102" s="227" t="s">
        <v>82</v>
      </c>
      <c r="AY102" s="19" t="s">
        <v>163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80</v>
      </c>
      <c r="BK102" s="228">
        <f>ROUND(I102*H102,2)</f>
        <v>0</v>
      </c>
      <c r="BL102" s="19" t="s">
        <v>1571</v>
      </c>
      <c r="BM102" s="227" t="s">
        <v>1606</v>
      </c>
    </row>
    <row r="103" s="2" customFormat="1" ht="6.96" customHeight="1">
      <c r="A103" s="40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46"/>
      <c r="M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</sheetData>
  <sheetProtection sheet="1" autoFilter="0" formatColumns="0" formatRows="0" objects="1" scenarios="1" spinCount="100000" saltValue="gzaaZYSTaw8LWgRNERlPaH0ECOEMpeeJib/VR/Sv7B8NrQ3nIbsNITScC8S6m/0++ecz6nuA84sl1lr0yaheww==" hashValue="tkodOK4qbeY9hs6pSdIb4APdskoSP1QTuWPAjLo0kCDuXKUTUczoOEOyS1QejQ2VYc5trwfwxVBZnWYBG/ziMA==" algorithmName="SHA-512" password="CC35"/>
  <autoFilter ref="C81:K102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1_02/032103000"/>
    <hyperlink ref="F88" r:id="rId2" display="https://podminky.urs.cz/item/CS_URS_2021_02/033103000"/>
    <hyperlink ref="F90" r:id="rId3" display="https://podminky.urs.cz/item/CS_URS_2021_02/033203000"/>
    <hyperlink ref="F92" r:id="rId4" display="https://podminky.urs.cz/item/CS_URS_2021_02/034103000"/>
    <hyperlink ref="F94" r:id="rId5" display="https://podminky.urs.cz/item/CS_URS_2021_02/034203000"/>
    <hyperlink ref="F96" r:id="rId6" display="https://podminky.urs.cz/item/CS_URS_2021_02/034303000"/>
    <hyperlink ref="F98" r:id="rId7" display="https://podminky.urs.cz/item/CS_URS_2021_02/035103001"/>
    <hyperlink ref="F100" r:id="rId8" display="https://podminky.urs.cz/item/CS_URS_2021_02/039103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9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41"/>
      <c r="C3" s="142"/>
      <c r="D3" s="142"/>
      <c r="E3" s="142"/>
      <c r="F3" s="142"/>
      <c r="G3" s="142"/>
      <c r="H3" s="22"/>
    </row>
    <row r="4" s="1" customFormat="1" ht="24.96" customHeight="1">
      <c r="B4" s="22"/>
      <c r="C4" s="143" t="s">
        <v>1607</v>
      </c>
      <c r="H4" s="22"/>
    </row>
    <row r="5" s="1" customFormat="1" ht="12" customHeight="1">
      <c r="B5" s="22"/>
      <c r="C5" s="298" t="s">
        <v>13</v>
      </c>
      <c r="D5" s="153" t="s">
        <v>14</v>
      </c>
      <c r="E5" s="1"/>
      <c r="F5" s="1"/>
      <c r="H5" s="22"/>
    </row>
    <row r="6" s="1" customFormat="1" ht="36.96" customHeight="1">
      <c r="B6" s="22"/>
      <c r="C6" s="299" t="s">
        <v>16</v>
      </c>
      <c r="D6" s="300" t="s">
        <v>17</v>
      </c>
      <c r="E6" s="1"/>
      <c r="F6" s="1"/>
      <c r="H6" s="22"/>
    </row>
    <row r="7" s="1" customFormat="1" ht="16.5" customHeight="1">
      <c r="B7" s="22"/>
      <c r="C7" s="145" t="s">
        <v>24</v>
      </c>
      <c r="D7" s="150" t="str">
        <f>'Rekapitulace stavby'!AN8</f>
        <v>11. 10. 2021</v>
      </c>
      <c r="H7" s="22"/>
    </row>
    <row r="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="11" customFormat="1" ht="29.28" customHeight="1">
      <c r="A9" s="189"/>
      <c r="B9" s="301"/>
      <c r="C9" s="302" t="s">
        <v>54</v>
      </c>
      <c r="D9" s="303" t="s">
        <v>55</v>
      </c>
      <c r="E9" s="303" t="s">
        <v>150</v>
      </c>
      <c r="F9" s="304" t="s">
        <v>1608</v>
      </c>
      <c r="G9" s="189"/>
      <c r="H9" s="301"/>
    </row>
    <row r="10" s="2" customFormat="1" ht="26.4" customHeight="1">
      <c r="A10" s="40"/>
      <c r="B10" s="46"/>
      <c r="C10" s="305" t="s">
        <v>1609</v>
      </c>
      <c r="D10" s="305" t="s">
        <v>93</v>
      </c>
      <c r="E10" s="40"/>
      <c r="F10" s="40"/>
      <c r="G10" s="40"/>
      <c r="H10" s="46"/>
    </row>
    <row r="11" s="2" customFormat="1" ht="16.8" customHeight="1">
      <c r="A11" s="40"/>
      <c r="B11" s="46"/>
      <c r="C11" s="306" t="s">
        <v>1610</v>
      </c>
      <c r="D11" s="307" t="s">
        <v>1611</v>
      </c>
      <c r="E11" s="308" t="s">
        <v>21</v>
      </c>
      <c r="F11" s="309">
        <v>161.75999999999999</v>
      </c>
      <c r="G11" s="40"/>
      <c r="H11" s="46"/>
    </row>
    <row r="12" s="2" customFormat="1" ht="16.8" customHeight="1">
      <c r="A12" s="40"/>
      <c r="B12" s="46"/>
      <c r="C12" s="310" t="s">
        <v>21</v>
      </c>
      <c r="D12" s="310" t="s">
        <v>1612</v>
      </c>
      <c r="E12" s="19" t="s">
        <v>21</v>
      </c>
      <c r="F12" s="311">
        <v>0</v>
      </c>
      <c r="G12" s="40"/>
      <c r="H12" s="46"/>
    </row>
    <row r="13" s="2" customFormat="1" ht="16.8" customHeight="1">
      <c r="A13" s="40"/>
      <c r="B13" s="46"/>
      <c r="C13" s="310" t="s">
        <v>21</v>
      </c>
      <c r="D13" s="310" t="s">
        <v>1613</v>
      </c>
      <c r="E13" s="19" t="s">
        <v>21</v>
      </c>
      <c r="F13" s="311">
        <v>82.799999999999997</v>
      </c>
      <c r="G13" s="40"/>
      <c r="H13" s="46"/>
    </row>
    <row r="14" s="2" customFormat="1" ht="16.8" customHeight="1">
      <c r="A14" s="40"/>
      <c r="B14" s="46"/>
      <c r="C14" s="310" t="s">
        <v>21</v>
      </c>
      <c r="D14" s="310" t="s">
        <v>1614</v>
      </c>
      <c r="E14" s="19" t="s">
        <v>21</v>
      </c>
      <c r="F14" s="311">
        <v>0</v>
      </c>
      <c r="G14" s="40"/>
      <c r="H14" s="46"/>
    </row>
    <row r="15" s="2" customFormat="1" ht="16.8" customHeight="1">
      <c r="A15" s="40"/>
      <c r="B15" s="46"/>
      <c r="C15" s="310" t="s">
        <v>21</v>
      </c>
      <c r="D15" s="310" t="s">
        <v>1615</v>
      </c>
      <c r="E15" s="19" t="s">
        <v>21</v>
      </c>
      <c r="F15" s="311">
        <v>78.959999999999994</v>
      </c>
      <c r="G15" s="40"/>
      <c r="H15" s="46"/>
    </row>
    <row r="16" s="2" customFormat="1" ht="16.8" customHeight="1">
      <c r="A16" s="40"/>
      <c r="B16" s="46"/>
      <c r="C16" s="310" t="s">
        <v>1610</v>
      </c>
      <c r="D16" s="310" t="s">
        <v>179</v>
      </c>
      <c r="E16" s="19" t="s">
        <v>21</v>
      </c>
      <c r="F16" s="311">
        <v>161.75999999999999</v>
      </c>
      <c r="G16" s="40"/>
      <c r="H16" s="46"/>
    </row>
    <row r="17" s="2" customFormat="1" ht="16.8" customHeight="1">
      <c r="A17" s="40"/>
      <c r="B17" s="46"/>
      <c r="C17" s="306" t="s">
        <v>397</v>
      </c>
      <c r="D17" s="307" t="s">
        <v>398</v>
      </c>
      <c r="E17" s="308" t="s">
        <v>21</v>
      </c>
      <c r="F17" s="309">
        <v>2772.087</v>
      </c>
      <c r="G17" s="40"/>
      <c r="H17" s="46"/>
    </row>
    <row r="18" s="2" customFormat="1" ht="16.8" customHeight="1">
      <c r="A18" s="40"/>
      <c r="B18" s="46"/>
      <c r="C18" s="310" t="s">
        <v>21</v>
      </c>
      <c r="D18" s="310" t="s">
        <v>1035</v>
      </c>
      <c r="E18" s="19" t="s">
        <v>21</v>
      </c>
      <c r="F18" s="311">
        <v>0</v>
      </c>
      <c r="G18" s="40"/>
      <c r="H18" s="46"/>
    </row>
    <row r="19" s="2" customFormat="1" ht="16.8" customHeight="1">
      <c r="A19" s="40"/>
      <c r="B19" s="46"/>
      <c r="C19" s="310" t="s">
        <v>21</v>
      </c>
      <c r="D19" s="310" t="s">
        <v>1059</v>
      </c>
      <c r="E19" s="19" t="s">
        <v>21</v>
      </c>
      <c r="F19" s="311">
        <v>1198.828</v>
      </c>
      <c r="G19" s="40"/>
      <c r="H19" s="46"/>
    </row>
    <row r="20" s="2" customFormat="1" ht="16.8" customHeight="1">
      <c r="A20" s="40"/>
      <c r="B20" s="46"/>
      <c r="C20" s="310" t="s">
        <v>21</v>
      </c>
      <c r="D20" s="310" t="s">
        <v>1060</v>
      </c>
      <c r="E20" s="19" t="s">
        <v>21</v>
      </c>
      <c r="F20" s="311">
        <v>0</v>
      </c>
      <c r="G20" s="40"/>
      <c r="H20" s="46"/>
    </row>
    <row r="21" s="2" customFormat="1" ht="16.8" customHeight="1">
      <c r="A21" s="40"/>
      <c r="B21" s="46"/>
      <c r="C21" s="310" t="s">
        <v>21</v>
      </c>
      <c r="D21" s="310" t="s">
        <v>1061</v>
      </c>
      <c r="E21" s="19" t="s">
        <v>21</v>
      </c>
      <c r="F21" s="311">
        <v>1437.1379999999999</v>
      </c>
      <c r="G21" s="40"/>
      <c r="H21" s="46"/>
    </row>
    <row r="22" s="2" customFormat="1" ht="16.8" customHeight="1">
      <c r="A22" s="40"/>
      <c r="B22" s="46"/>
      <c r="C22" s="310" t="s">
        <v>21</v>
      </c>
      <c r="D22" s="310" t="s">
        <v>1062</v>
      </c>
      <c r="E22" s="19" t="s">
        <v>21</v>
      </c>
      <c r="F22" s="311">
        <v>0</v>
      </c>
      <c r="G22" s="40"/>
      <c r="H22" s="46"/>
    </row>
    <row r="23" s="2" customFormat="1" ht="16.8" customHeight="1">
      <c r="A23" s="40"/>
      <c r="B23" s="46"/>
      <c r="C23" s="310" t="s">
        <v>21</v>
      </c>
      <c r="D23" s="310" t="s">
        <v>802</v>
      </c>
      <c r="E23" s="19" t="s">
        <v>21</v>
      </c>
      <c r="F23" s="311">
        <v>60</v>
      </c>
      <c r="G23" s="40"/>
      <c r="H23" s="46"/>
    </row>
    <row r="24" s="2" customFormat="1" ht="16.8" customHeight="1">
      <c r="A24" s="40"/>
      <c r="B24" s="46"/>
      <c r="C24" s="310" t="s">
        <v>21</v>
      </c>
      <c r="D24" s="310" t="s">
        <v>431</v>
      </c>
      <c r="E24" s="19" t="s">
        <v>21</v>
      </c>
      <c r="F24" s="311">
        <v>76.120999999999995</v>
      </c>
      <c r="G24" s="40"/>
      <c r="H24" s="46"/>
    </row>
    <row r="25" s="2" customFormat="1" ht="16.8" customHeight="1">
      <c r="A25" s="40"/>
      <c r="B25" s="46"/>
      <c r="C25" s="310" t="s">
        <v>397</v>
      </c>
      <c r="D25" s="310" t="s">
        <v>179</v>
      </c>
      <c r="E25" s="19" t="s">
        <v>21</v>
      </c>
      <c r="F25" s="311">
        <v>2772.087</v>
      </c>
      <c r="G25" s="40"/>
      <c r="H25" s="46"/>
    </row>
    <row r="26" s="2" customFormat="1" ht="16.8" customHeight="1">
      <c r="A26" s="40"/>
      <c r="B26" s="46"/>
      <c r="C26" s="312" t="s">
        <v>1616</v>
      </c>
      <c r="D26" s="40"/>
      <c r="E26" s="40"/>
      <c r="F26" s="40"/>
      <c r="G26" s="40"/>
      <c r="H26" s="46"/>
    </row>
    <row r="27" s="2" customFormat="1" ht="16.8" customHeight="1">
      <c r="A27" s="40"/>
      <c r="B27" s="46"/>
      <c r="C27" s="310" t="s">
        <v>1055</v>
      </c>
      <c r="D27" s="310" t="s">
        <v>1617</v>
      </c>
      <c r="E27" s="19" t="s">
        <v>169</v>
      </c>
      <c r="F27" s="311">
        <v>2772.087</v>
      </c>
      <c r="G27" s="40"/>
      <c r="H27" s="46"/>
    </row>
    <row r="28" s="2" customFormat="1">
      <c r="A28" s="40"/>
      <c r="B28" s="46"/>
      <c r="C28" s="310" t="s">
        <v>1064</v>
      </c>
      <c r="D28" s="310" t="s">
        <v>1618</v>
      </c>
      <c r="E28" s="19" t="s">
        <v>169</v>
      </c>
      <c r="F28" s="311">
        <v>2772.087</v>
      </c>
      <c r="G28" s="40"/>
      <c r="H28" s="46"/>
    </row>
    <row r="29" s="2" customFormat="1" ht="16.8" customHeight="1">
      <c r="A29" s="40"/>
      <c r="B29" s="46"/>
      <c r="C29" s="306" t="s">
        <v>421</v>
      </c>
      <c r="D29" s="307" t="s">
        <v>422</v>
      </c>
      <c r="E29" s="308" t="s">
        <v>21</v>
      </c>
      <c r="F29" s="309">
        <v>14.4</v>
      </c>
      <c r="G29" s="40"/>
      <c r="H29" s="46"/>
    </row>
    <row r="30" s="2" customFormat="1" ht="16.8" customHeight="1">
      <c r="A30" s="40"/>
      <c r="B30" s="46"/>
      <c r="C30" s="310" t="s">
        <v>21</v>
      </c>
      <c r="D30" s="310" t="s">
        <v>200</v>
      </c>
      <c r="E30" s="19" t="s">
        <v>21</v>
      </c>
      <c r="F30" s="311">
        <v>0</v>
      </c>
      <c r="G30" s="40"/>
      <c r="H30" s="46"/>
    </row>
    <row r="31" s="2" customFormat="1" ht="16.8" customHeight="1">
      <c r="A31" s="40"/>
      <c r="B31" s="46"/>
      <c r="C31" s="310" t="s">
        <v>21</v>
      </c>
      <c r="D31" s="310" t="s">
        <v>965</v>
      </c>
      <c r="E31" s="19" t="s">
        <v>21</v>
      </c>
      <c r="F31" s="311">
        <v>0</v>
      </c>
      <c r="G31" s="40"/>
      <c r="H31" s="46"/>
    </row>
    <row r="32" s="2" customFormat="1" ht="16.8" customHeight="1">
      <c r="A32" s="40"/>
      <c r="B32" s="46"/>
      <c r="C32" s="310" t="s">
        <v>21</v>
      </c>
      <c r="D32" s="310" t="s">
        <v>966</v>
      </c>
      <c r="E32" s="19" t="s">
        <v>21</v>
      </c>
      <c r="F32" s="311">
        <v>0</v>
      </c>
      <c r="G32" s="40"/>
      <c r="H32" s="46"/>
    </row>
    <row r="33" s="2" customFormat="1" ht="16.8" customHeight="1">
      <c r="A33" s="40"/>
      <c r="B33" s="46"/>
      <c r="C33" s="310" t="s">
        <v>21</v>
      </c>
      <c r="D33" s="310" t="s">
        <v>967</v>
      </c>
      <c r="E33" s="19" t="s">
        <v>21</v>
      </c>
      <c r="F33" s="311">
        <v>3.6000000000000001</v>
      </c>
      <c r="G33" s="40"/>
      <c r="H33" s="46"/>
    </row>
    <row r="34" s="2" customFormat="1" ht="16.8" customHeight="1">
      <c r="A34" s="40"/>
      <c r="B34" s="46"/>
      <c r="C34" s="310" t="s">
        <v>21</v>
      </c>
      <c r="D34" s="310" t="s">
        <v>968</v>
      </c>
      <c r="E34" s="19" t="s">
        <v>21</v>
      </c>
      <c r="F34" s="311">
        <v>0</v>
      </c>
      <c r="G34" s="40"/>
      <c r="H34" s="46"/>
    </row>
    <row r="35" s="2" customFormat="1" ht="16.8" customHeight="1">
      <c r="A35" s="40"/>
      <c r="B35" s="46"/>
      <c r="C35" s="310" t="s">
        <v>21</v>
      </c>
      <c r="D35" s="310" t="s">
        <v>967</v>
      </c>
      <c r="E35" s="19" t="s">
        <v>21</v>
      </c>
      <c r="F35" s="311">
        <v>3.6000000000000001</v>
      </c>
      <c r="G35" s="40"/>
      <c r="H35" s="46"/>
    </row>
    <row r="36" s="2" customFormat="1" ht="16.8" customHeight="1">
      <c r="A36" s="40"/>
      <c r="B36" s="46"/>
      <c r="C36" s="310" t="s">
        <v>21</v>
      </c>
      <c r="D36" s="310" t="s">
        <v>969</v>
      </c>
      <c r="E36" s="19" t="s">
        <v>21</v>
      </c>
      <c r="F36" s="311">
        <v>0</v>
      </c>
      <c r="G36" s="40"/>
      <c r="H36" s="46"/>
    </row>
    <row r="37" s="2" customFormat="1" ht="16.8" customHeight="1">
      <c r="A37" s="40"/>
      <c r="B37" s="46"/>
      <c r="C37" s="310" t="s">
        <v>21</v>
      </c>
      <c r="D37" s="310" t="s">
        <v>967</v>
      </c>
      <c r="E37" s="19" t="s">
        <v>21</v>
      </c>
      <c r="F37" s="311">
        <v>3.6000000000000001</v>
      </c>
      <c r="G37" s="40"/>
      <c r="H37" s="46"/>
    </row>
    <row r="38" s="2" customFormat="1" ht="16.8" customHeight="1">
      <c r="A38" s="40"/>
      <c r="B38" s="46"/>
      <c r="C38" s="310" t="s">
        <v>21</v>
      </c>
      <c r="D38" s="310" t="s">
        <v>970</v>
      </c>
      <c r="E38" s="19" t="s">
        <v>21</v>
      </c>
      <c r="F38" s="311">
        <v>0</v>
      </c>
      <c r="G38" s="40"/>
      <c r="H38" s="46"/>
    </row>
    <row r="39" s="2" customFormat="1" ht="16.8" customHeight="1">
      <c r="A39" s="40"/>
      <c r="B39" s="46"/>
      <c r="C39" s="310" t="s">
        <v>21</v>
      </c>
      <c r="D39" s="310" t="s">
        <v>967</v>
      </c>
      <c r="E39" s="19" t="s">
        <v>21</v>
      </c>
      <c r="F39" s="311">
        <v>3.6000000000000001</v>
      </c>
      <c r="G39" s="40"/>
      <c r="H39" s="46"/>
    </row>
    <row r="40" s="2" customFormat="1" ht="16.8" customHeight="1">
      <c r="A40" s="40"/>
      <c r="B40" s="46"/>
      <c r="C40" s="310" t="s">
        <v>421</v>
      </c>
      <c r="D40" s="310" t="s">
        <v>179</v>
      </c>
      <c r="E40" s="19" t="s">
        <v>21</v>
      </c>
      <c r="F40" s="311">
        <v>14.4</v>
      </c>
      <c r="G40" s="40"/>
      <c r="H40" s="46"/>
    </row>
    <row r="41" s="2" customFormat="1" ht="16.8" customHeight="1">
      <c r="A41" s="40"/>
      <c r="B41" s="46"/>
      <c r="C41" s="312" t="s">
        <v>1616</v>
      </c>
      <c r="D41" s="40"/>
      <c r="E41" s="40"/>
      <c r="F41" s="40"/>
      <c r="G41" s="40"/>
      <c r="H41" s="46"/>
    </row>
    <row r="42" s="2" customFormat="1" ht="16.8" customHeight="1">
      <c r="A42" s="40"/>
      <c r="B42" s="46"/>
      <c r="C42" s="310" t="s">
        <v>961</v>
      </c>
      <c r="D42" s="310" t="s">
        <v>1619</v>
      </c>
      <c r="E42" s="19" t="s">
        <v>169</v>
      </c>
      <c r="F42" s="311">
        <v>14.4</v>
      </c>
      <c r="G42" s="40"/>
      <c r="H42" s="46"/>
    </row>
    <row r="43" s="2" customFormat="1" ht="16.8" customHeight="1">
      <c r="A43" s="40"/>
      <c r="B43" s="46"/>
      <c r="C43" s="310" t="s">
        <v>483</v>
      </c>
      <c r="D43" s="310" t="s">
        <v>1620</v>
      </c>
      <c r="E43" s="19" t="s">
        <v>169</v>
      </c>
      <c r="F43" s="311">
        <v>1141.556</v>
      </c>
      <c r="G43" s="40"/>
      <c r="H43" s="46"/>
    </row>
    <row r="44" s="2" customFormat="1" ht="16.8" customHeight="1">
      <c r="A44" s="40"/>
      <c r="B44" s="46"/>
      <c r="C44" s="310" t="s">
        <v>487</v>
      </c>
      <c r="D44" s="310" t="s">
        <v>1621</v>
      </c>
      <c r="E44" s="19" t="s">
        <v>169</v>
      </c>
      <c r="F44" s="311">
        <v>128.91</v>
      </c>
      <c r="G44" s="40"/>
      <c r="H44" s="46"/>
    </row>
    <row r="45" s="2" customFormat="1">
      <c r="A45" s="40"/>
      <c r="B45" s="46"/>
      <c r="C45" s="310" t="s">
        <v>944</v>
      </c>
      <c r="D45" s="310" t="s">
        <v>1622</v>
      </c>
      <c r="E45" s="19" t="s">
        <v>169</v>
      </c>
      <c r="F45" s="311">
        <v>114.51000000000001</v>
      </c>
      <c r="G45" s="40"/>
      <c r="H45" s="46"/>
    </row>
    <row r="46" s="2" customFormat="1" ht="16.8" customHeight="1">
      <c r="A46" s="40"/>
      <c r="B46" s="46"/>
      <c r="C46" s="310" t="s">
        <v>892</v>
      </c>
      <c r="D46" s="310" t="s">
        <v>893</v>
      </c>
      <c r="E46" s="19" t="s">
        <v>235</v>
      </c>
      <c r="F46" s="311">
        <v>176</v>
      </c>
      <c r="G46" s="40"/>
      <c r="H46" s="46"/>
    </row>
    <row r="47" s="2" customFormat="1" ht="16.8" customHeight="1">
      <c r="A47" s="40"/>
      <c r="B47" s="46"/>
      <c r="C47" s="306" t="s">
        <v>418</v>
      </c>
      <c r="D47" s="307" t="s">
        <v>419</v>
      </c>
      <c r="E47" s="308" t="s">
        <v>21</v>
      </c>
      <c r="F47" s="309">
        <v>114.51000000000001</v>
      </c>
      <c r="G47" s="40"/>
      <c r="H47" s="46"/>
    </row>
    <row r="48" s="2" customFormat="1" ht="16.8" customHeight="1">
      <c r="A48" s="40"/>
      <c r="B48" s="46"/>
      <c r="C48" s="310" t="s">
        <v>21</v>
      </c>
      <c r="D48" s="310" t="s">
        <v>200</v>
      </c>
      <c r="E48" s="19" t="s">
        <v>21</v>
      </c>
      <c r="F48" s="311">
        <v>0</v>
      </c>
      <c r="G48" s="40"/>
      <c r="H48" s="46"/>
    </row>
    <row r="49" s="2" customFormat="1" ht="16.8" customHeight="1">
      <c r="A49" s="40"/>
      <c r="B49" s="46"/>
      <c r="C49" s="310" t="s">
        <v>21</v>
      </c>
      <c r="D49" s="310" t="s">
        <v>500</v>
      </c>
      <c r="E49" s="19" t="s">
        <v>21</v>
      </c>
      <c r="F49" s="311">
        <v>0</v>
      </c>
      <c r="G49" s="40"/>
      <c r="H49" s="46"/>
    </row>
    <row r="50" s="2" customFormat="1" ht="16.8" customHeight="1">
      <c r="A50" s="40"/>
      <c r="B50" s="46"/>
      <c r="C50" s="310" t="s">
        <v>21</v>
      </c>
      <c r="D50" s="310" t="s">
        <v>948</v>
      </c>
      <c r="E50" s="19" t="s">
        <v>21</v>
      </c>
      <c r="F50" s="311">
        <v>32.939999999999998</v>
      </c>
      <c r="G50" s="40"/>
      <c r="H50" s="46"/>
    </row>
    <row r="51" s="2" customFormat="1" ht="16.8" customHeight="1">
      <c r="A51" s="40"/>
      <c r="B51" s="46"/>
      <c r="C51" s="310" t="s">
        <v>21</v>
      </c>
      <c r="D51" s="310" t="s">
        <v>294</v>
      </c>
      <c r="E51" s="19" t="s">
        <v>21</v>
      </c>
      <c r="F51" s="311">
        <v>-3.1520000000000001</v>
      </c>
      <c r="G51" s="40"/>
      <c r="H51" s="46"/>
    </row>
    <row r="52" s="2" customFormat="1" ht="16.8" customHeight="1">
      <c r="A52" s="40"/>
      <c r="B52" s="46"/>
      <c r="C52" s="310" t="s">
        <v>21</v>
      </c>
      <c r="D52" s="310" t="s">
        <v>512</v>
      </c>
      <c r="E52" s="19" t="s">
        <v>21</v>
      </c>
      <c r="F52" s="311">
        <v>0</v>
      </c>
      <c r="G52" s="40"/>
      <c r="H52" s="46"/>
    </row>
    <row r="53" s="2" customFormat="1" ht="16.8" customHeight="1">
      <c r="A53" s="40"/>
      <c r="B53" s="46"/>
      <c r="C53" s="310" t="s">
        <v>21</v>
      </c>
      <c r="D53" s="310" t="s">
        <v>949</v>
      </c>
      <c r="E53" s="19" t="s">
        <v>21</v>
      </c>
      <c r="F53" s="311">
        <v>4.0499999999999998</v>
      </c>
      <c r="G53" s="40"/>
      <c r="H53" s="46"/>
    </row>
    <row r="54" s="2" customFormat="1" ht="16.8" customHeight="1">
      <c r="A54" s="40"/>
      <c r="B54" s="46"/>
      <c r="C54" s="310" t="s">
        <v>21</v>
      </c>
      <c r="D54" s="310" t="s">
        <v>517</v>
      </c>
      <c r="E54" s="19" t="s">
        <v>21</v>
      </c>
      <c r="F54" s="311">
        <v>0</v>
      </c>
      <c r="G54" s="40"/>
      <c r="H54" s="46"/>
    </row>
    <row r="55" s="2" customFormat="1" ht="16.8" customHeight="1">
      <c r="A55" s="40"/>
      <c r="B55" s="46"/>
      <c r="C55" s="310" t="s">
        <v>21</v>
      </c>
      <c r="D55" s="310" t="s">
        <v>950</v>
      </c>
      <c r="E55" s="19" t="s">
        <v>21</v>
      </c>
      <c r="F55" s="311">
        <v>31.920000000000002</v>
      </c>
      <c r="G55" s="40"/>
      <c r="H55" s="46"/>
    </row>
    <row r="56" s="2" customFormat="1" ht="16.8" customHeight="1">
      <c r="A56" s="40"/>
      <c r="B56" s="46"/>
      <c r="C56" s="310" t="s">
        <v>21</v>
      </c>
      <c r="D56" s="310" t="s">
        <v>187</v>
      </c>
      <c r="E56" s="19" t="s">
        <v>21</v>
      </c>
      <c r="F56" s="311">
        <v>-1.5760000000000001</v>
      </c>
      <c r="G56" s="40"/>
      <c r="H56" s="46"/>
    </row>
    <row r="57" s="2" customFormat="1" ht="16.8" customHeight="1">
      <c r="A57" s="40"/>
      <c r="B57" s="46"/>
      <c r="C57" s="310" t="s">
        <v>21</v>
      </c>
      <c r="D57" s="310" t="s">
        <v>521</v>
      </c>
      <c r="E57" s="19" t="s">
        <v>21</v>
      </c>
      <c r="F57" s="311">
        <v>0</v>
      </c>
      <c r="G57" s="40"/>
      <c r="H57" s="46"/>
    </row>
    <row r="58" s="2" customFormat="1" ht="16.8" customHeight="1">
      <c r="A58" s="40"/>
      <c r="B58" s="46"/>
      <c r="C58" s="310" t="s">
        <v>21</v>
      </c>
      <c r="D58" s="310" t="s">
        <v>951</v>
      </c>
      <c r="E58" s="19" t="s">
        <v>21</v>
      </c>
      <c r="F58" s="311">
        <v>32.32</v>
      </c>
      <c r="G58" s="40"/>
      <c r="H58" s="46"/>
    </row>
    <row r="59" s="2" customFormat="1" ht="16.8" customHeight="1">
      <c r="A59" s="40"/>
      <c r="B59" s="46"/>
      <c r="C59" s="310" t="s">
        <v>21</v>
      </c>
      <c r="D59" s="310" t="s">
        <v>187</v>
      </c>
      <c r="E59" s="19" t="s">
        <v>21</v>
      </c>
      <c r="F59" s="311">
        <v>-1.5760000000000001</v>
      </c>
      <c r="G59" s="40"/>
      <c r="H59" s="46"/>
    </row>
    <row r="60" s="2" customFormat="1" ht="16.8" customHeight="1">
      <c r="A60" s="40"/>
      <c r="B60" s="46"/>
      <c r="C60" s="310" t="s">
        <v>21</v>
      </c>
      <c r="D60" s="310" t="s">
        <v>524</v>
      </c>
      <c r="E60" s="19" t="s">
        <v>21</v>
      </c>
      <c r="F60" s="311">
        <v>0</v>
      </c>
      <c r="G60" s="40"/>
      <c r="H60" s="46"/>
    </row>
    <row r="61" s="2" customFormat="1" ht="16.8" customHeight="1">
      <c r="A61" s="40"/>
      <c r="B61" s="46"/>
      <c r="C61" s="310" t="s">
        <v>21</v>
      </c>
      <c r="D61" s="310" t="s">
        <v>952</v>
      </c>
      <c r="E61" s="19" t="s">
        <v>21</v>
      </c>
      <c r="F61" s="311">
        <v>35.560000000000002</v>
      </c>
      <c r="G61" s="40"/>
      <c r="H61" s="46"/>
    </row>
    <row r="62" s="2" customFormat="1" ht="16.8" customHeight="1">
      <c r="A62" s="40"/>
      <c r="B62" s="46"/>
      <c r="C62" s="310" t="s">
        <v>21</v>
      </c>
      <c r="D62" s="310" t="s">
        <v>187</v>
      </c>
      <c r="E62" s="19" t="s">
        <v>21</v>
      </c>
      <c r="F62" s="311">
        <v>-1.5760000000000001</v>
      </c>
      <c r="G62" s="40"/>
      <c r="H62" s="46"/>
    </row>
    <row r="63" s="2" customFormat="1" ht="16.8" customHeight="1">
      <c r="A63" s="40"/>
      <c r="B63" s="46"/>
      <c r="C63" s="310" t="s">
        <v>21</v>
      </c>
      <c r="D63" s="310" t="s">
        <v>953</v>
      </c>
      <c r="E63" s="19" t="s">
        <v>21</v>
      </c>
      <c r="F63" s="311">
        <v>0</v>
      </c>
      <c r="G63" s="40"/>
      <c r="H63" s="46"/>
    </row>
    <row r="64" s="2" customFormat="1" ht="16.8" customHeight="1">
      <c r="A64" s="40"/>
      <c r="B64" s="46"/>
      <c r="C64" s="310" t="s">
        <v>21</v>
      </c>
      <c r="D64" s="310" t="s">
        <v>954</v>
      </c>
      <c r="E64" s="19" t="s">
        <v>21</v>
      </c>
      <c r="F64" s="311">
        <v>-14.4</v>
      </c>
      <c r="G64" s="40"/>
      <c r="H64" s="46"/>
    </row>
    <row r="65" s="2" customFormat="1" ht="16.8" customHeight="1">
      <c r="A65" s="40"/>
      <c r="B65" s="46"/>
      <c r="C65" s="310" t="s">
        <v>418</v>
      </c>
      <c r="D65" s="310" t="s">
        <v>179</v>
      </c>
      <c r="E65" s="19" t="s">
        <v>21</v>
      </c>
      <c r="F65" s="311">
        <v>114.51000000000001</v>
      </c>
      <c r="G65" s="40"/>
      <c r="H65" s="46"/>
    </row>
    <row r="66" s="2" customFormat="1" ht="16.8" customHeight="1">
      <c r="A66" s="40"/>
      <c r="B66" s="46"/>
      <c r="C66" s="312" t="s">
        <v>1616</v>
      </c>
      <c r="D66" s="40"/>
      <c r="E66" s="40"/>
      <c r="F66" s="40"/>
      <c r="G66" s="40"/>
      <c r="H66" s="46"/>
    </row>
    <row r="67" s="2" customFormat="1">
      <c r="A67" s="40"/>
      <c r="B67" s="46"/>
      <c r="C67" s="310" t="s">
        <v>944</v>
      </c>
      <c r="D67" s="310" t="s">
        <v>1622</v>
      </c>
      <c r="E67" s="19" t="s">
        <v>169</v>
      </c>
      <c r="F67" s="311">
        <v>114.51000000000001</v>
      </c>
      <c r="G67" s="40"/>
      <c r="H67" s="46"/>
    </row>
    <row r="68" s="2" customFormat="1" ht="16.8" customHeight="1">
      <c r="A68" s="40"/>
      <c r="B68" s="46"/>
      <c r="C68" s="310" t="s">
        <v>483</v>
      </c>
      <c r="D68" s="310" t="s">
        <v>1620</v>
      </c>
      <c r="E68" s="19" t="s">
        <v>169</v>
      </c>
      <c r="F68" s="311">
        <v>1141.556</v>
      </c>
      <c r="G68" s="40"/>
      <c r="H68" s="46"/>
    </row>
    <row r="69" s="2" customFormat="1" ht="16.8" customHeight="1">
      <c r="A69" s="40"/>
      <c r="B69" s="46"/>
      <c r="C69" s="310" t="s">
        <v>487</v>
      </c>
      <c r="D69" s="310" t="s">
        <v>1621</v>
      </c>
      <c r="E69" s="19" t="s">
        <v>169</v>
      </c>
      <c r="F69" s="311">
        <v>128.91</v>
      </c>
      <c r="G69" s="40"/>
      <c r="H69" s="46"/>
    </row>
    <row r="70" s="2" customFormat="1" ht="16.8" customHeight="1">
      <c r="A70" s="40"/>
      <c r="B70" s="46"/>
      <c r="C70" s="310" t="s">
        <v>956</v>
      </c>
      <c r="D70" s="310" t="s">
        <v>957</v>
      </c>
      <c r="E70" s="19" t="s">
        <v>169</v>
      </c>
      <c r="F70" s="311">
        <v>125.961</v>
      </c>
      <c r="G70" s="40"/>
      <c r="H70" s="46"/>
    </row>
    <row r="71" s="2" customFormat="1" ht="16.8" customHeight="1">
      <c r="A71" s="40"/>
      <c r="B71" s="46"/>
      <c r="C71" s="306" t="s">
        <v>424</v>
      </c>
      <c r="D71" s="307" t="s">
        <v>425</v>
      </c>
      <c r="E71" s="308" t="s">
        <v>21</v>
      </c>
      <c r="F71" s="309">
        <v>1012.646</v>
      </c>
      <c r="G71" s="40"/>
      <c r="H71" s="46"/>
    </row>
    <row r="72" s="2" customFormat="1" ht="16.8" customHeight="1">
      <c r="A72" s="40"/>
      <c r="B72" s="46"/>
      <c r="C72" s="310" t="s">
        <v>21</v>
      </c>
      <c r="D72" s="310" t="s">
        <v>200</v>
      </c>
      <c r="E72" s="19" t="s">
        <v>21</v>
      </c>
      <c r="F72" s="311">
        <v>0</v>
      </c>
      <c r="G72" s="40"/>
      <c r="H72" s="46"/>
    </row>
    <row r="73" s="2" customFormat="1" ht="16.8" customHeight="1">
      <c r="A73" s="40"/>
      <c r="B73" s="46"/>
      <c r="C73" s="310" t="s">
        <v>21</v>
      </c>
      <c r="D73" s="310" t="s">
        <v>176</v>
      </c>
      <c r="E73" s="19" t="s">
        <v>21</v>
      </c>
      <c r="F73" s="311">
        <v>0</v>
      </c>
      <c r="G73" s="40"/>
      <c r="H73" s="46"/>
    </row>
    <row r="74" s="2" customFormat="1" ht="16.8" customHeight="1">
      <c r="A74" s="40"/>
      <c r="B74" s="46"/>
      <c r="C74" s="310" t="s">
        <v>21</v>
      </c>
      <c r="D74" s="310" t="s">
        <v>495</v>
      </c>
      <c r="E74" s="19" t="s">
        <v>21</v>
      </c>
      <c r="F74" s="311">
        <v>0</v>
      </c>
      <c r="G74" s="40"/>
      <c r="H74" s="46"/>
    </row>
    <row r="75" s="2" customFormat="1" ht="16.8" customHeight="1">
      <c r="A75" s="40"/>
      <c r="B75" s="46"/>
      <c r="C75" s="310" t="s">
        <v>21</v>
      </c>
      <c r="D75" s="310" t="s">
        <v>496</v>
      </c>
      <c r="E75" s="19" t="s">
        <v>21</v>
      </c>
      <c r="F75" s="311">
        <v>247.79900000000001</v>
      </c>
      <c r="G75" s="40"/>
      <c r="H75" s="46"/>
    </row>
    <row r="76" s="2" customFormat="1" ht="16.8" customHeight="1">
      <c r="A76" s="40"/>
      <c r="B76" s="46"/>
      <c r="C76" s="310" t="s">
        <v>21</v>
      </c>
      <c r="D76" s="310" t="s">
        <v>497</v>
      </c>
      <c r="E76" s="19" t="s">
        <v>21</v>
      </c>
      <c r="F76" s="311">
        <v>-2.1000000000000001</v>
      </c>
      <c r="G76" s="40"/>
      <c r="H76" s="46"/>
    </row>
    <row r="77" s="2" customFormat="1" ht="16.8" customHeight="1">
      <c r="A77" s="40"/>
      <c r="B77" s="46"/>
      <c r="C77" s="310" t="s">
        <v>21</v>
      </c>
      <c r="D77" s="310" t="s">
        <v>498</v>
      </c>
      <c r="E77" s="19" t="s">
        <v>21</v>
      </c>
      <c r="F77" s="311">
        <v>-4.375</v>
      </c>
      <c r="G77" s="40"/>
      <c r="H77" s="46"/>
    </row>
    <row r="78" s="2" customFormat="1" ht="16.8" customHeight="1">
      <c r="A78" s="40"/>
      <c r="B78" s="46"/>
      <c r="C78" s="310" t="s">
        <v>21</v>
      </c>
      <c r="D78" s="310" t="s">
        <v>499</v>
      </c>
      <c r="E78" s="19" t="s">
        <v>21</v>
      </c>
      <c r="F78" s="311">
        <v>-4.0129999999999999</v>
      </c>
      <c r="G78" s="40"/>
      <c r="H78" s="46"/>
    </row>
    <row r="79" s="2" customFormat="1" ht="16.8" customHeight="1">
      <c r="A79" s="40"/>
      <c r="B79" s="46"/>
      <c r="C79" s="310" t="s">
        <v>21</v>
      </c>
      <c r="D79" s="310" t="s">
        <v>500</v>
      </c>
      <c r="E79" s="19" t="s">
        <v>21</v>
      </c>
      <c r="F79" s="311">
        <v>0</v>
      </c>
      <c r="G79" s="40"/>
      <c r="H79" s="46"/>
    </row>
    <row r="80" s="2" customFormat="1" ht="16.8" customHeight="1">
      <c r="A80" s="40"/>
      <c r="B80" s="46"/>
      <c r="C80" s="310" t="s">
        <v>21</v>
      </c>
      <c r="D80" s="310" t="s">
        <v>501</v>
      </c>
      <c r="E80" s="19" t="s">
        <v>21</v>
      </c>
      <c r="F80" s="311">
        <v>25.364000000000001</v>
      </c>
      <c r="G80" s="40"/>
      <c r="H80" s="46"/>
    </row>
    <row r="81" s="2" customFormat="1" ht="16.8" customHeight="1">
      <c r="A81" s="40"/>
      <c r="B81" s="46"/>
      <c r="C81" s="310" t="s">
        <v>21</v>
      </c>
      <c r="D81" s="310" t="s">
        <v>502</v>
      </c>
      <c r="E81" s="19" t="s">
        <v>21</v>
      </c>
      <c r="F81" s="311">
        <v>0</v>
      </c>
      <c r="G81" s="40"/>
      <c r="H81" s="46"/>
    </row>
    <row r="82" s="2" customFormat="1" ht="16.8" customHeight="1">
      <c r="A82" s="40"/>
      <c r="B82" s="46"/>
      <c r="C82" s="310" t="s">
        <v>21</v>
      </c>
      <c r="D82" s="310" t="s">
        <v>503</v>
      </c>
      <c r="E82" s="19" t="s">
        <v>21</v>
      </c>
      <c r="F82" s="311">
        <v>54.530000000000001</v>
      </c>
      <c r="G82" s="40"/>
      <c r="H82" s="46"/>
    </row>
    <row r="83" s="2" customFormat="1" ht="16.8" customHeight="1">
      <c r="A83" s="40"/>
      <c r="B83" s="46"/>
      <c r="C83" s="310" t="s">
        <v>21</v>
      </c>
      <c r="D83" s="310" t="s">
        <v>504</v>
      </c>
      <c r="E83" s="19" t="s">
        <v>21</v>
      </c>
      <c r="F83" s="311">
        <v>-3.04</v>
      </c>
      <c r="G83" s="40"/>
      <c r="H83" s="46"/>
    </row>
    <row r="84" s="2" customFormat="1" ht="16.8" customHeight="1">
      <c r="A84" s="40"/>
      <c r="B84" s="46"/>
      <c r="C84" s="310" t="s">
        <v>21</v>
      </c>
      <c r="D84" s="310" t="s">
        <v>505</v>
      </c>
      <c r="E84" s="19" t="s">
        <v>21</v>
      </c>
      <c r="F84" s="311">
        <v>0</v>
      </c>
      <c r="G84" s="40"/>
      <c r="H84" s="46"/>
    </row>
    <row r="85" s="2" customFormat="1" ht="16.8" customHeight="1">
      <c r="A85" s="40"/>
      <c r="B85" s="46"/>
      <c r="C85" s="310" t="s">
        <v>21</v>
      </c>
      <c r="D85" s="310" t="s">
        <v>506</v>
      </c>
      <c r="E85" s="19" t="s">
        <v>21</v>
      </c>
      <c r="F85" s="311">
        <v>104.699</v>
      </c>
      <c r="G85" s="40"/>
      <c r="H85" s="46"/>
    </row>
    <row r="86" s="2" customFormat="1" ht="16.8" customHeight="1">
      <c r="A86" s="40"/>
      <c r="B86" s="46"/>
      <c r="C86" s="310" t="s">
        <v>21</v>
      </c>
      <c r="D86" s="310" t="s">
        <v>504</v>
      </c>
      <c r="E86" s="19" t="s">
        <v>21</v>
      </c>
      <c r="F86" s="311">
        <v>-3.04</v>
      </c>
      <c r="G86" s="40"/>
      <c r="H86" s="46"/>
    </row>
    <row r="87" s="2" customFormat="1" ht="16.8" customHeight="1">
      <c r="A87" s="40"/>
      <c r="B87" s="46"/>
      <c r="C87" s="310" t="s">
        <v>21</v>
      </c>
      <c r="D87" s="310" t="s">
        <v>507</v>
      </c>
      <c r="E87" s="19" t="s">
        <v>21</v>
      </c>
      <c r="F87" s="311">
        <v>0</v>
      </c>
      <c r="G87" s="40"/>
      <c r="H87" s="46"/>
    </row>
    <row r="88" s="2" customFormat="1" ht="16.8" customHeight="1">
      <c r="A88" s="40"/>
      <c r="B88" s="46"/>
      <c r="C88" s="310" t="s">
        <v>21</v>
      </c>
      <c r="D88" s="310" t="s">
        <v>508</v>
      </c>
      <c r="E88" s="19" t="s">
        <v>21</v>
      </c>
      <c r="F88" s="311">
        <v>163.47999999999999</v>
      </c>
      <c r="G88" s="40"/>
      <c r="H88" s="46"/>
    </row>
    <row r="89" s="2" customFormat="1" ht="16.8" customHeight="1">
      <c r="A89" s="40"/>
      <c r="B89" s="46"/>
      <c r="C89" s="310" t="s">
        <v>21</v>
      </c>
      <c r="D89" s="310" t="s">
        <v>509</v>
      </c>
      <c r="E89" s="19" t="s">
        <v>21</v>
      </c>
      <c r="F89" s="311">
        <v>-19.896999999999998</v>
      </c>
      <c r="G89" s="40"/>
      <c r="H89" s="46"/>
    </row>
    <row r="90" s="2" customFormat="1" ht="16.8" customHeight="1">
      <c r="A90" s="40"/>
      <c r="B90" s="46"/>
      <c r="C90" s="310" t="s">
        <v>21</v>
      </c>
      <c r="D90" s="310" t="s">
        <v>510</v>
      </c>
      <c r="E90" s="19" t="s">
        <v>21</v>
      </c>
      <c r="F90" s="311">
        <v>0</v>
      </c>
      <c r="G90" s="40"/>
      <c r="H90" s="46"/>
    </row>
    <row r="91" s="2" customFormat="1" ht="16.8" customHeight="1">
      <c r="A91" s="40"/>
      <c r="B91" s="46"/>
      <c r="C91" s="310" t="s">
        <v>21</v>
      </c>
      <c r="D91" s="310" t="s">
        <v>511</v>
      </c>
      <c r="E91" s="19" t="s">
        <v>21</v>
      </c>
      <c r="F91" s="311">
        <v>56.353999999999999</v>
      </c>
      <c r="G91" s="40"/>
      <c r="H91" s="46"/>
    </row>
    <row r="92" s="2" customFormat="1" ht="16.8" customHeight="1">
      <c r="A92" s="40"/>
      <c r="B92" s="46"/>
      <c r="C92" s="310" t="s">
        <v>21</v>
      </c>
      <c r="D92" s="310" t="s">
        <v>294</v>
      </c>
      <c r="E92" s="19" t="s">
        <v>21</v>
      </c>
      <c r="F92" s="311">
        <v>-3.1520000000000001</v>
      </c>
      <c r="G92" s="40"/>
      <c r="H92" s="46"/>
    </row>
    <row r="93" s="2" customFormat="1" ht="16.8" customHeight="1">
      <c r="A93" s="40"/>
      <c r="B93" s="46"/>
      <c r="C93" s="310" t="s">
        <v>21</v>
      </c>
      <c r="D93" s="310" t="s">
        <v>512</v>
      </c>
      <c r="E93" s="19" t="s">
        <v>21</v>
      </c>
      <c r="F93" s="311">
        <v>0</v>
      </c>
      <c r="G93" s="40"/>
      <c r="H93" s="46"/>
    </row>
    <row r="94" s="2" customFormat="1" ht="16.8" customHeight="1">
      <c r="A94" s="40"/>
      <c r="B94" s="46"/>
      <c r="C94" s="310" t="s">
        <v>21</v>
      </c>
      <c r="D94" s="310" t="s">
        <v>513</v>
      </c>
      <c r="E94" s="19" t="s">
        <v>21</v>
      </c>
      <c r="F94" s="311">
        <v>97.078999999999994</v>
      </c>
      <c r="G94" s="40"/>
      <c r="H94" s="46"/>
    </row>
    <row r="95" s="2" customFormat="1" ht="16.8" customHeight="1">
      <c r="A95" s="40"/>
      <c r="B95" s="46"/>
      <c r="C95" s="310" t="s">
        <v>21</v>
      </c>
      <c r="D95" s="310" t="s">
        <v>294</v>
      </c>
      <c r="E95" s="19" t="s">
        <v>21</v>
      </c>
      <c r="F95" s="311">
        <v>-3.1520000000000001</v>
      </c>
      <c r="G95" s="40"/>
      <c r="H95" s="46"/>
    </row>
    <row r="96" s="2" customFormat="1" ht="16.8" customHeight="1">
      <c r="A96" s="40"/>
      <c r="B96" s="46"/>
      <c r="C96" s="310" t="s">
        <v>21</v>
      </c>
      <c r="D96" s="310" t="s">
        <v>514</v>
      </c>
      <c r="E96" s="19" t="s">
        <v>21</v>
      </c>
      <c r="F96" s="311">
        <v>-4.0499999999999998</v>
      </c>
      <c r="G96" s="40"/>
      <c r="H96" s="46"/>
    </row>
    <row r="97" s="2" customFormat="1" ht="16.8" customHeight="1">
      <c r="A97" s="40"/>
      <c r="B97" s="46"/>
      <c r="C97" s="310" t="s">
        <v>21</v>
      </c>
      <c r="D97" s="310" t="s">
        <v>515</v>
      </c>
      <c r="E97" s="19" t="s">
        <v>21</v>
      </c>
      <c r="F97" s="311">
        <v>0</v>
      </c>
      <c r="G97" s="40"/>
      <c r="H97" s="46"/>
    </row>
    <row r="98" s="2" customFormat="1" ht="16.8" customHeight="1">
      <c r="A98" s="40"/>
      <c r="B98" s="46"/>
      <c r="C98" s="310" t="s">
        <v>21</v>
      </c>
      <c r="D98" s="310" t="s">
        <v>516</v>
      </c>
      <c r="E98" s="19" t="s">
        <v>21</v>
      </c>
      <c r="F98" s="311">
        <v>61.539999999999999</v>
      </c>
      <c r="G98" s="40"/>
      <c r="H98" s="46"/>
    </row>
    <row r="99" s="2" customFormat="1" ht="16.8" customHeight="1">
      <c r="A99" s="40"/>
      <c r="B99" s="46"/>
      <c r="C99" s="310" t="s">
        <v>21</v>
      </c>
      <c r="D99" s="310" t="s">
        <v>294</v>
      </c>
      <c r="E99" s="19" t="s">
        <v>21</v>
      </c>
      <c r="F99" s="311">
        <v>-3.1520000000000001</v>
      </c>
      <c r="G99" s="40"/>
      <c r="H99" s="46"/>
    </row>
    <row r="100" s="2" customFormat="1" ht="16.8" customHeight="1">
      <c r="A100" s="40"/>
      <c r="B100" s="46"/>
      <c r="C100" s="310" t="s">
        <v>21</v>
      </c>
      <c r="D100" s="310" t="s">
        <v>517</v>
      </c>
      <c r="E100" s="19" t="s">
        <v>21</v>
      </c>
      <c r="F100" s="311">
        <v>0</v>
      </c>
      <c r="G100" s="40"/>
      <c r="H100" s="46"/>
    </row>
    <row r="101" s="2" customFormat="1" ht="16.8" customHeight="1">
      <c r="A101" s="40"/>
      <c r="B101" s="46"/>
      <c r="C101" s="310" t="s">
        <v>21</v>
      </c>
      <c r="D101" s="310" t="s">
        <v>518</v>
      </c>
      <c r="E101" s="19" t="s">
        <v>21</v>
      </c>
      <c r="F101" s="311">
        <v>22.344000000000001</v>
      </c>
      <c r="G101" s="40"/>
      <c r="H101" s="46"/>
    </row>
    <row r="102" s="2" customFormat="1" ht="16.8" customHeight="1">
      <c r="A102" s="40"/>
      <c r="B102" s="46"/>
      <c r="C102" s="310" t="s">
        <v>21</v>
      </c>
      <c r="D102" s="310" t="s">
        <v>519</v>
      </c>
      <c r="E102" s="19" t="s">
        <v>21</v>
      </c>
      <c r="F102" s="311">
        <v>0</v>
      </c>
      <c r="G102" s="40"/>
      <c r="H102" s="46"/>
    </row>
    <row r="103" s="2" customFormat="1" ht="16.8" customHeight="1">
      <c r="A103" s="40"/>
      <c r="B103" s="46"/>
      <c r="C103" s="310" t="s">
        <v>21</v>
      </c>
      <c r="D103" s="310" t="s">
        <v>520</v>
      </c>
      <c r="E103" s="19" t="s">
        <v>21</v>
      </c>
      <c r="F103" s="311">
        <v>62.219999999999999</v>
      </c>
      <c r="G103" s="40"/>
      <c r="H103" s="46"/>
    </row>
    <row r="104" s="2" customFormat="1" ht="16.8" customHeight="1">
      <c r="A104" s="40"/>
      <c r="B104" s="46"/>
      <c r="C104" s="310" t="s">
        <v>21</v>
      </c>
      <c r="D104" s="310" t="s">
        <v>294</v>
      </c>
      <c r="E104" s="19" t="s">
        <v>21</v>
      </c>
      <c r="F104" s="311">
        <v>-3.1520000000000001</v>
      </c>
      <c r="G104" s="40"/>
      <c r="H104" s="46"/>
    </row>
    <row r="105" s="2" customFormat="1" ht="16.8" customHeight="1">
      <c r="A105" s="40"/>
      <c r="B105" s="46"/>
      <c r="C105" s="310" t="s">
        <v>21</v>
      </c>
      <c r="D105" s="310" t="s">
        <v>521</v>
      </c>
      <c r="E105" s="19" t="s">
        <v>21</v>
      </c>
      <c r="F105" s="311">
        <v>0</v>
      </c>
      <c r="G105" s="40"/>
      <c r="H105" s="46"/>
    </row>
    <row r="106" s="2" customFormat="1" ht="16.8" customHeight="1">
      <c r="A106" s="40"/>
      <c r="B106" s="46"/>
      <c r="C106" s="310" t="s">
        <v>21</v>
      </c>
      <c r="D106" s="310" t="s">
        <v>522</v>
      </c>
      <c r="E106" s="19" t="s">
        <v>21</v>
      </c>
      <c r="F106" s="311">
        <v>22.623999999999999</v>
      </c>
      <c r="G106" s="40"/>
      <c r="H106" s="46"/>
    </row>
    <row r="107" s="2" customFormat="1" ht="16.8" customHeight="1">
      <c r="A107" s="40"/>
      <c r="B107" s="46"/>
      <c r="C107" s="310" t="s">
        <v>21</v>
      </c>
      <c r="D107" s="310" t="s">
        <v>523</v>
      </c>
      <c r="E107" s="19" t="s">
        <v>21</v>
      </c>
      <c r="F107" s="311">
        <v>0</v>
      </c>
      <c r="G107" s="40"/>
      <c r="H107" s="46"/>
    </row>
    <row r="108" s="2" customFormat="1" ht="16.8" customHeight="1">
      <c r="A108" s="40"/>
      <c r="B108" s="46"/>
      <c r="C108" s="310" t="s">
        <v>21</v>
      </c>
      <c r="D108" s="310" t="s">
        <v>316</v>
      </c>
      <c r="E108" s="19" t="s">
        <v>21</v>
      </c>
      <c r="F108" s="311">
        <v>61.948</v>
      </c>
      <c r="G108" s="40"/>
      <c r="H108" s="46"/>
    </row>
    <row r="109" s="2" customFormat="1" ht="16.8" customHeight="1">
      <c r="A109" s="40"/>
      <c r="B109" s="46"/>
      <c r="C109" s="310" t="s">
        <v>21</v>
      </c>
      <c r="D109" s="310" t="s">
        <v>294</v>
      </c>
      <c r="E109" s="19" t="s">
        <v>21</v>
      </c>
      <c r="F109" s="311">
        <v>-3.1520000000000001</v>
      </c>
      <c r="G109" s="40"/>
      <c r="H109" s="46"/>
    </row>
    <row r="110" s="2" customFormat="1" ht="16.8" customHeight="1">
      <c r="A110" s="40"/>
      <c r="B110" s="46"/>
      <c r="C110" s="310" t="s">
        <v>21</v>
      </c>
      <c r="D110" s="310" t="s">
        <v>524</v>
      </c>
      <c r="E110" s="19" t="s">
        <v>21</v>
      </c>
      <c r="F110" s="311">
        <v>0</v>
      </c>
      <c r="G110" s="40"/>
      <c r="H110" s="46"/>
    </row>
    <row r="111" s="2" customFormat="1" ht="16.8" customHeight="1">
      <c r="A111" s="40"/>
      <c r="B111" s="46"/>
      <c r="C111" s="310" t="s">
        <v>21</v>
      </c>
      <c r="D111" s="310" t="s">
        <v>525</v>
      </c>
      <c r="E111" s="19" t="s">
        <v>21</v>
      </c>
      <c r="F111" s="311">
        <v>24.891999999999999</v>
      </c>
      <c r="G111" s="40"/>
      <c r="H111" s="46"/>
    </row>
    <row r="112" s="2" customFormat="1" ht="16.8" customHeight="1">
      <c r="A112" s="40"/>
      <c r="B112" s="46"/>
      <c r="C112" s="310" t="s">
        <v>21</v>
      </c>
      <c r="D112" s="310" t="s">
        <v>527</v>
      </c>
      <c r="E112" s="19" t="s">
        <v>21</v>
      </c>
      <c r="F112" s="311">
        <v>0</v>
      </c>
      <c r="G112" s="40"/>
      <c r="H112" s="46"/>
    </row>
    <row r="113" s="2" customFormat="1" ht="16.8" customHeight="1">
      <c r="A113" s="40"/>
      <c r="B113" s="46"/>
      <c r="C113" s="310" t="s">
        <v>21</v>
      </c>
      <c r="D113" s="310" t="s">
        <v>528</v>
      </c>
      <c r="E113" s="19" t="s">
        <v>21</v>
      </c>
      <c r="F113" s="311">
        <v>67.200000000000003</v>
      </c>
      <c r="G113" s="40"/>
      <c r="H113" s="46"/>
    </row>
    <row r="114" s="2" customFormat="1" ht="16.8" customHeight="1">
      <c r="A114" s="40"/>
      <c r="B114" s="46"/>
      <c r="C114" s="310" t="s">
        <v>21</v>
      </c>
      <c r="D114" s="310" t="s">
        <v>529</v>
      </c>
      <c r="E114" s="19" t="s">
        <v>21</v>
      </c>
      <c r="F114" s="311">
        <v>-3.1520000000000001</v>
      </c>
      <c r="G114" s="40"/>
      <c r="H114" s="46"/>
    </row>
    <row r="115" s="2" customFormat="1" ht="16.8" customHeight="1">
      <c r="A115" s="40"/>
      <c r="B115" s="46"/>
      <c r="C115" s="310" t="s">
        <v>424</v>
      </c>
      <c r="D115" s="310" t="s">
        <v>179</v>
      </c>
      <c r="E115" s="19" t="s">
        <v>21</v>
      </c>
      <c r="F115" s="311">
        <v>1012.646</v>
      </c>
      <c r="G115" s="40"/>
      <c r="H115" s="46"/>
    </row>
    <row r="116" s="2" customFormat="1" ht="16.8" customHeight="1">
      <c r="A116" s="40"/>
      <c r="B116" s="46"/>
      <c r="C116" s="312" t="s">
        <v>1616</v>
      </c>
      <c r="D116" s="40"/>
      <c r="E116" s="40"/>
      <c r="F116" s="40"/>
      <c r="G116" s="40"/>
      <c r="H116" s="46"/>
    </row>
    <row r="117" s="2" customFormat="1" ht="16.8" customHeight="1">
      <c r="A117" s="40"/>
      <c r="B117" s="46"/>
      <c r="C117" s="310" t="s">
        <v>491</v>
      </c>
      <c r="D117" s="310" t="s">
        <v>1623</v>
      </c>
      <c r="E117" s="19" t="s">
        <v>169</v>
      </c>
      <c r="F117" s="311">
        <v>1012.646</v>
      </c>
      <c r="G117" s="40"/>
      <c r="H117" s="46"/>
    </row>
    <row r="118" s="2" customFormat="1" ht="16.8" customHeight="1">
      <c r="A118" s="40"/>
      <c r="B118" s="46"/>
      <c r="C118" s="310" t="s">
        <v>483</v>
      </c>
      <c r="D118" s="310" t="s">
        <v>1620</v>
      </c>
      <c r="E118" s="19" t="s">
        <v>169</v>
      </c>
      <c r="F118" s="311">
        <v>1141.556</v>
      </c>
      <c r="G118" s="40"/>
      <c r="H118" s="46"/>
    </row>
    <row r="119" s="2" customFormat="1" ht="16.8" customHeight="1">
      <c r="A119" s="40"/>
      <c r="B119" s="46"/>
      <c r="C119" s="306" t="s">
        <v>427</v>
      </c>
      <c r="D119" s="307" t="s">
        <v>428</v>
      </c>
      <c r="E119" s="308" t="s">
        <v>21</v>
      </c>
      <c r="F119" s="309">
        <v>365.49000000000001</v>
      </c>
      <c r="G119" s="40"/>
      <c r="H119" s="46"/>
    </row>
    <row r="120" s="2" customFormat="1" ht="16.8" customHeight="1">
      <c r="A120" s="40"/>
      <c r="B120" s="46"/>
      <c r="C120" s="310" t="s">
        <v>21</v>
      </c>
      <c r="D120" s="310" t="s">
        <v>471</v>
      </c>
      <c r="E120" s="19" t="s">
        <v>21</v>
      </c>
      <c r="F120" s="311">
        <v>38.640000000000001</v>
      </c>
      <c r="G120" s="40"/>
      <c r="H120" s="46"/>
    </row>
    <row r="121" s="2" customFormat="1" ht="16.8" customHeight="1">
      <c r="A121" s="40"/>
      <c r="B121" s="46"/>
      <c r="C121" s="310" t="s">
        <v>21</v>
      </c>
      <c r="D121" s="310" t="s">
        <v>472</v>
      </c>
      <c r="E121" s="19" t="s">
        <v>21</v>
      </c>
      <c r="F121" s="311">
        <v>151.5</v>
      </c>
      <c r="G121" s="40"/>
      <c r="H121" s="46"/>
    </row>
    <row r="122" s="2" customFormat="1" ht="16.8" customHeight="1">
      <c r="A122" s="40"/>
      <c r="B122" s="46"/>
      <c r="C122" s="310" t="s">
        <v>21</v>
      </c>
      <c r="D122" s="310" t="s">
        <v>473</v>
      </c>
      <c r="E122" s="19" t="s">
        <v>21</v>
      </c>
      <c r="F122" s="311">
        <v>9.6099999999999994</v>
      </c>
      <c r="G122" s="40"/>
      <c r="H122" s="46"/>
    </row>
    <row r="123" s="2" customFormat="1" ht="16.8" customHeight="1">
      <c r="A123" s="40"/>
      <c r="B123" s="46"/>
      <c r="C123" s="310" t="s">
        <v>21</v>
      </c>
      <c r="D123" s="310" t="s">
        <v>474</v>
      </c>
      <c r="E123" s="19" t="s">
        <v>21</v>
      </c>
      <c r="F123" s="311">
        <v>11.73</v>
      </c>
      <c r="G123" s="40"/>
      <c r="H123" s="46"/>
    </row>
    <row r="124" s="2" customFormat="1" ht="16.8" customHeight="1">
      <c r="A124" s="40"/>
      <c r="B124" s="46"/>
      <c r="C124" s="310" t="s">
        <v>21</v>
      </c>
      <c r="D124" s="310" t="s">
        <v>475</v>
      </c>
      <c r="E124" s="19" t="s">
        <v>21</v>
      </c>
      <c r="F124" s="311">
        <v>51.649999999999999</v>
      </c>
      <c r="G124" s="40"/>
      <c r="H124" s="46"/>
    </row>
    <row r="125" s="2" customFormat="1" ht="16.8" customHeight="1">
      <c r="A125" s="40"/>
      <c r="B125" s="46"/>
      <c r="C125" s="310" t="s">
        <v>21</v>
      </c>
      <c r="D125" s="310" t="s">
        <v>476</v>
      </c>
      <c r="E125" s="19" t="s">
        <v>21</v>
      </c>
      <c r="F125" s="311">
        <v>11.1</v>
      </c>
      <c r="G125" s="40"/>
      <c r="H125" s="46"/>
    </row>
    <row r="126" s="2" customFormat="1" ht="16.8" customHeight="1">
      <c r="A126" s="40"/>
      <c r="B126" s="46"/>
      <c r="C126" s="310" t="s">
        <v>21</v>
      </c>
      <c r="D126" s="310" t="s">
        <v>477</v>
      </c>
      <c r="E126" s="19" t="s">
        <v>21</v>
      </c>
      <c r="F126" s="311">
        <v>20.25</v>
      </c>
      <c r="G126" s="40"/>
      <c r="H126" s="46"/>
    </row>
    <row r="127" s="2" customFormat="1" ht="16.8" customHeight="1">
      <c r="A127" s="40"/>
      <c r="B127" s="46"/>
      <c r="C127" s="310" t="s">
        <v>21</v>
      </c>
      <c r="D127" s="310" t="s">
        <v>478</v>
      </c>
      <c r="E127" s="19" t="s">
        <v>21</v>
      </c>
      <c r="F127" s="311">
        <v>9.9700000000000006</v>
      </c>
      <c r="G127" s="40"/>
      <c r="H127" s="46"/>
    </row>
    <row r="128" s="2" customFormat="1" ht="16.8" customHeight="1">
      <c r="A128" s="40"/>
      <c r="B128" s="46"/>
      <c r="C128" s="310" t="s">
        <v>21</v>
      </c>
      <c r="D128" s="310" t="s">
        <v>479</v>
      </c>
      <c r="E128" s="19" t="s">
        <v>21</v>
      </c>
      <c r="F128" s="311">
        <v>20.75</v>
      </c>
      <c r="G128" s="40"/>
      <c r="H128" s="46"/>
    </row>
    <row r="129" s="2" customFormat="1" ht="16.8" customHeight="1">
      <c r="A129" s="40"/>
      <c r="B129" s="46"/>
      <c r="C129" s="310" t="s">
        <v>21</v>
      </c>
      <c r="D129" s="310" t="s">
        <v>480</v>
      </c>
      <c r="E129" s="19" t="s">
        <v>21</v>
      </c>
      <c r="F129" s="311">
        <v>9.9700000000000006</v>
      </c>
      <c r="G129" s="40"/>
      <c r="H129" s="46"/>
    </row>
    <row r="130" s="2" customFormat="1" ht="16.8" customHeight="1">
      <c r="A130" s="40"/>
      <c r="B130" s="46"/>
      <c r="C130" s="310" t="s">
        <v>21</v>
      </c>
      <c r="D130" s="310" t="s">
        <v>481</v>
      </c>
      <c r="E130" s="19" t="s">
        <v>21</v>
      </c>
      <c r="F130" s="311">
        <v>20.350000000000001</v>
      </c>
      <c r="G130" s="40"/>
      <c r="H130" s="46"/>
    </row>
    <row r="131" s="2" customFormat="1" ht="16.8" customHeight="1">
      <c r="A131" s="40"/>
      <c r="B131" s="46"/>
      <c r="C131" s="310" t="s">
        <v>21</v>
      </c>
      <c r="D131" s="310" t="s">
        <v>482</v>
      </c>
      <c r="E131" s="19" t="s">
        <v>21</v>
      </c>
      <c r="F131" s="311">
        <v>9.9700000000000006</v>
      </c>
      <c r="G131" s="40"/>
      <c r="H131" s="46"/>
    </row>
    <row r="132" s="2" customFormat="1" ht="16.8" customHeight="1">
      <c r="A132" s="40"/>
      <c r="B132" s="46"/>
      <c r="C132" s="310" t="s">
        <v>427</v>
      </c>
      <c r="D132" s="310" t="s">
        <v>179</v>
      </c>
      <c r="E132" s="19" t="s">
        <v>21</v>
      </c>
      <c r="F132" s="311">
        <v>365.49000000000001</v>
      </c>
      <c r="G132" s="40"/>
      <c r="H132" s="46"/>
    </row>
    <row r="133" s="2" customFormat="1" ht="16.8" customHeight="1">
      <c r="A133" s="40"/>
      <c r="B133" s="46"/>
      <c r="C133" s="312" t="s">
        <v>1616</v>
      </c>
      <c r="D133" s="40"/>
      <c r="E133" s="40"/>
      <c r="F133" s="40"/>
      <c r="G133" s="40"/>
      <c r="H133" s="46"/>
    </row>
    <row r="134" s="2" customFormat="1" ht="16.8" customHeight="1">
      <c r="A134" s="40"/>
      <c r="B134" s="46"/>
      <c r="C134" s="310" t="s">
        <v>467</v>
      </c>
      <c r="D134" s="310" t="s">
        <v>1624</v>
      </c>
      <c r="E134" s="19" t="s">
        <v>169</v>
      </c>
      <c r="F134" s="311">
        <v>365.49000000000001</v>
      </c>
      <c r="G134" s="40"/>
      <c r="H134" s="46"/>
    </row>
    <row r="135" s="2" customFormat="1" ht="16.8" customHeight="1">
      <c r="A135" s="40"/>
      <c r="B135" s="46"/>
      <c r="C135" s="310" t="s">
        <v>463</v>
      </c>
      <c r="D135" s="310" t="s">
        <v>1625</v>
      </c>
      <c r="E135" s="19" t="s">
        <v>169</v>
      </c>
      <c r="F135" s="311">
        <v>365.49000000000001</v>
      </c>
      <c r="G135" s="40"/>
      <c r="H135" s="46"/>
    </row>
    <row r="136" s="2" customFormat="1" ht="16.8" customHeight="1">
      <c r="A136" s="40"/>
      <c r="B136" s="46"/>
      <c r="C136" s="310" t="s">
        <v>1023</v>
      </c>
      <c r="D136" s="310" t="s">
        <v>1626</v>
      </c>
      <c r="E136" s="19" t="s">
        <v>169</v>
      </c>
      <c r="F136" s="311">
        <v>1437.1379999999999</v>
      </c>
      <c r="G136" s="40"/>
      <c r="H136" s="46"/>
    </row>
    <row r="137" s="2" customFormat="1" ht="16.8" customHeight="1">
      <c r="A137" s="40"/>
      <c r="B137" s="46"/>
      <c r="C137" s="306" t="s">
        <v>1627</v>
      </c>
      <c r="D137" s="307" t="s">
        <v>1628</v>
      </c>
      <c r="E137" s="308" t="s">
        <v>21</v>
      </c>
      <c r="F137" s="309">
        <v>16</v>
      </c>
      <c r="G137" s="40"/>
      <c r="H137" s="46"/>
    </row>
    <row r="138" s="2" customFormat="1" ht="16.8" customHeight="1">
      <c r="A138" s="40"/>
      <c r="B138" s="46"/>
      <c r="C138" s="306" t="s">
        <v>400</v>
      </c>
      <c r="D138" s="307" t="s">
        <v>401</v>
      </c>
      <c r="E138" s="308" t="s">
        <v>21</v>
      </c>
      <c r="F138" s="309">
        <v>184.19</v>
      </c>
      <c r="G138" s="40"/>
      <c r="H138" s="46"/>
    </row>
    <row r="139" s="2" customFormat="1" ht="16.8" customHeight="1">
      <c r="A139" s="40"/>
      <c r="B139" s="46"/>
      <c r="C139" s="310" t="s">
        <v>21</v>
      </c>
      <c r="D139" s="310" t="s">
        <v>619</v>
      </c>
      <c r="E139" s="19" t="s">
        <v>21</v>
      </c>
      <c r="F139" s="311">
        <v>0</v>
      </c>
      <c r="G139" s="40"/>
      <c r="H139" s="46"/>
    </row>
    <row r="140" s="2" customFormat="1" ht="16.8" customHeight="1">
      <c r="A140" s="40"/>
      <c r="B140" s="46"/>
      <c r="C140" s="310" t="s">
        <v>21</v>
      </c>
      <c r="D140" s="310" t="s">
        <v>474</v>
      </c>
      <c r="E140" s="19" t="s">
        <v>21</v>
      </c>
      <c r="F140" s="311">
        <v>11.73</v>
      </c>
      <c r="G140" s="40"/>
      <c r="H140" s="46"/>
    </row>
    <row r="141" s="2" customFormat="1" ht="16.8" customHeight="1">
      <c r="A141" s="40"/>
      <c r="B141" s="46"/>
      <c r="C141" s="310" t="s">
        <v>21</v>
      </c>
      <c r="D141" s="310" t="s">
        <v>475</v>
      </c>
      <c r="E141" s="19" t="s">
        <v>21</v>
      </c>
      <c r="F141" s="311">
        <v>51.649999999999999</v>
      </c>
      <c r="G141" s="40"/>
      <c r="H141" s="46"/>
    </row>
    <row r="142" s="2" customFormat="1" ht="16.8" customHeight="1">
      <c r="A142" s="40"/>
      <c r="B142" s="46"/>
      <c r="C142" s="310" t="s">
        <v>21</v>
      </c>
      <c r="D142" s="310" t="s">
        <v>476</v>
      </c>
      <c r="E142" s="19" t="s">
        <v>21</v>
      </c>
      <c r="F142" s="311">
        <v>11.1</v>
      </c>
      <c r="G142" s="40"/>
      <c r="H142" s="46"/>
    </row>
    <row r="143" s="2" customFormat="1" ht="16.8" customHeight="1">
      <c r="A143" s="40"/>
      <c r="B143" s="46"/>
      <c r="C143" s="310" t="s">
        <v>21</v>
      </c>
      <c r="D143" s="310" t="s">
        <v>620</v>
      </c>
      <c r="E143" s="19" t="s">
        <v>21</v>
      </c>
      <c r="F143" s="311">
        <v>48.359999999999999</v>
      </c>
      <c r="G143" s="40"/>
      <c r="H143" s="46"/>
    </row>
    <row r="144" s="2" customFormat="1" ht="16.8" customHeight="1">
      <c r="A144" s="40"/>
      <c r="B144" s="46"/>
      <c r="C144" s="310" t="s">
        <v>21</v>
      </c>
      <c r="D144" s="310" t="s">
        <v>477</v>
      </c>
      <c r="E144" s="19" t="s">
        <v>21</v>
      </c>
      <c r="F144" s="311">
        <v>20.25</v>
      </c>
      <c r="G144" s="40"/>
      <c r="H144" s="46"/>
    </row>
    <row r="145" s="2" customFormat="1" ht="16.8" customHeight="1">
      <c r="A145" s="40"/>
      <c r="B145" s="46"/>
      <c r="C145" s="310" t="s">
        <v>21</v>
      </c>
      <c r="D145" s="310" t="s">
        <v>479</v>
      </c>
      <c r="E145" s="19" t="s">
        <v>21</v>
      </c>
      <c r="F145" s="311">
        <v>20.75</v>
      </c>
      <c r="G145" s="40"/>
      <c r="H145" s="46"/>
    </row>
    <row r="146" s="2" customFormat="1" ht="16.8" customHeight="1">
      <c r="A146" s="40"/>
      <c r="B146" s="46"/>
      <c r="C146" s="310" t="s">
        <v>21</v>
      </c>
      <c r="D146" s="310" t="s">
        <v>481</v>
      </c>
      <c r="E146" s="19" t="s">
        <v>21</v>
      </c>
      <c r="F146" s="311">
        <v>20.350000000000001</v>
      </c>
      <c r="G146" s="40"/>
      <c r="H146" s="46"/>
    </row>
    <row r="147" s="2" customFormat="1" ht="16.8" customHeight="1">
      <c r="A147" s="40"/>
      <c r="B147" s="46"/>
      <c r="C147" s="310" t="s">
        <v>400</v>
      </c>
      <c r="D147" s="310" t="s">
        <v>526</v>
      </c>
      <c r="E147" s="19" t="s">
        <v>21</v>
      </c>
      <c r="F147" s="311">
        <v>184.19</v>
      </c>
      <c r="G147" s="40"/>
      <c r="H147" s="46"/>
    </row>
    <row r="148" s="2" customFormat="1" ht="16.8" customHeight="1">
      <c r="A148" s="40"/>
      <c r="B148" s="46"/>
      <c r="C148" s="312" t="s">
        <v>1616</v>
      </c>
      <c r="D148" s="40"/>
      <c r="E148" s="40"/>
      <c r="F148" s="40"/>
      <c r="G148" s="40"/>
      <c r="H148" s="46"/>
    </row>
    <row r="149" s="2" customFormat="1" ht="16.8" customHeight="1">
      <c r="A149" s="40"/>
      <c r="B149" s="46"/>
      <c r="C149" s="310" t="s">
        <v>609</v>
      </c>
      <c r="D149" s="310" t="s">
        <v>1629</v>
      </c>
      <c r="E149" s="19" t="s">
        <v>169</v>
      </c>
      <c r="F149" s="311">
        <v>430.68000000000001</v>
      </c>
      <c r="G149" s="40"/>
      <c r="H149" s="46"/>
    </row>
    <row r="150" s="2" customFormat="1">
      <c r="A150" s="40"/>
      <c r="B150" s="46"/>
      <c r="C150" s="310" t="s">
        <v>530</v>
      </c>
      <c r="D150" s="310" t="s">
        <v>1630</v>
      </c>
      <c r="E150" s="19" t="s">
        <v>190</v>
      </c>
      <c r="F150" s="311">
        <v>12.268000000000001</v>
      </c>
      <c r="G150" s="40"/>
      <c r="H150" s="46"/>
    </row>
    <row r="151" s="2" customFormat="1" ht="16.8" customHeight="1">
      <c r="A151" s="40"/>
      <c r="B151" s="46"/>
      <c r="C151" s="310" t="s">
        <v>558</v>
      </c>
      <c r="D151" s="310" t="s">
        <v>1631</v>
      </c>
      <c r="E151" s="19" t="s">
        <v>336</v>
      </c>
      <c r="F151" s="311">
        <v>0.64000000000000001</v>
      </c>
      <c r="G151" s="40"/>
      <c r="H151" s="46"/>
    </row>
    <row r="152" s="2" customFormat="1">
      <c r="A152" s="40"/>
      <c r="B152" s="46"/>
      <c r="C152" s="310" t="s">
        <v>566</v>
      </c>
      <c r="D152" s="310" t="s">
        <v>1632</v>
      </c>
      <c r="E152" s="19" t="s">
        <v>384</v>
      </c>
      <c r="F152" s="311">
        <v>387.61200000000002</v>
      </c>
      <c r="G152" s="40"/>
      <c r="H152" s="46"/>
    </row>
    <row r="153" s="2" customFormat="1" ht="16.8" customHeight="1">
      <c r="A153" s="40"/>
      <c r="B153" s="46"/>
      <c r="C153" s="310" t="s">
        <v>629</v>
      </c>
      <c r="D153" s="310" t="s">
        <v>1633</v>
      </c>
      <c r="E153" s="19" t="s">
        <v>169</v>
      </c>
      <c r="F153" s="311">
        <v>38.762</v>
      </c>
      <c r="G153" s="40"/>
      <c r="H153" s="46"/>
    </row>
    <row r="154" s="2" customFormat="1" ht="16.8" customHeight="1">
      <c r="A154" s="40"/>
      <c r="B154" s="46"/>
      <c r="C154" s="310" t="s">
        <v>642</v>
      </c>
      <c r="D154" s="310" t="s">
        <v>1634</v>
      </c>
      <c r="E154" s="19" t="s">
        <v>169</v>
      </c>
      <c r="F154" s="311">
        <v>430.68000000000001</v>
      </c>
      <c r="G154" s="40"/>
      <c r="H154" s="46"/>
    </row>
    <row r="155" s="2" customFormat="1" ht="16.8" customHeight="1">
      <c r="A155" s="40"/>
      <c r="B155" s="46"/>
      <c r="C155" s="310" t="s">
        <v>652</v>
      </c>
      <c r="D155" s="310" t="s">
        <v>1635</v>
      </c>
      <c r="E155" s="19" t="s">
        <v>169</v>
      </c>
      <c r="F155" s="311">
        <v>38.762</v>
      </c>
      <c r="G155" s="40"/>
      <c r="H155" s="46"/>
    </row>
    <row r="156" s="2" customFormat="1" ht="16.8" customHeight="1">
      <c r="A156" s="40"/>
      <c r="B156" s="46"/>
      <c r="C156" s="310" t="s">
        <v>671</v>
      </c>
      <c r="D156" s="310" t="s">
        <v>672</v>
      </c>
      <c r="E156" s="19" t="s">
        <v>169</v>
      </c>
      <c r="F156" s="311">
        <v>240.53999999999999</v>
      </c>
      <c r="G156" s="40"/>
      <c r="H156" s="46"/>
    </row>
    <row r="157" s="2" customFormat="1" ht="16.8" customHeight="1">
      <c r="A157" s="40"/>
      <c r="B157" s="46"/>
      <c r="C157" s="310" t="s">
        <v>813</v>
      </c>
      <c r="D157" s="310" t="s">
        <v>1636</v>
      </c>
      <c r="E157" s="19" t="s">
        <v>169</v>
      </c>
      <c r="F157" s="311">
        <v>442.04000000000002</v>
      </c>
      <c r="G157" s="40"/>
      <c r="H157" s="46"/>
    </row>
    <row r="158" s="2" customFormat="1" ht="16.8" customHeight="1">
      <c r="A158" s="40"/>
      <c r="B158" s="46"/>
      <c r="C158" s="310" t="s">
        <v>827</v>
      </c>
      <c r="D158" s="310" t="s">
        <v>1637</v>
      </c>
      <c r="E158" s="19" t="s">
        <v>384</v>
      </c>
      <c r="F158" s="311">
        <v>56.265999999999998</v>
      </c>
      <c r="G158" s="40"/>
      <c r="H158" s="46"/>
    </row>
    <row r="159" s="2" customFormat="1">
      <c r="A159" s="40"/>
      <c r="B159" s="46"/>
      <c r="C159" s="310" t="s">
        <v>877</v>
      </c>
      <c r="D159" s="310" t="s">
        <v>1638</v>
      </c>
      <c r="E159" s="19" t="s">
        <v>169</v>
      </c>
      <c r="F159" s="311">
        <v>184.19</v>
      </c>
      <c r="G159" s="40"/>
      <c r="H159" s="46"/>
    </row>
    <row r="160" s="2" customFormat="1" ht="16.8" customHeight="1">
      <c r="A160" s="40"/>
      <c r="B160" s="46"/>
      <c r="C160" s="310" t="s">
        <v>902</v>
      </c>
      <c r="D160" s="310" t="s">
        <v>1639</v>
      </c>
      <c r="E160" s="19" t="s">
        <v>169</v>
      </c>
      <c r="F160" s="311">
        <v>442.04000000000002</v>
      </c>
      <c r="G160" s="40"/>
      <c r="H160" s="46"/>
    </row>
    <row r="161" s="2" customFormat="1" ht="16.8" customHeight="1">
      <c r="A161" s="40"/>
      <c r="B161" s="46"/>
      <c r="C161" s="310" t="s">
        <v>907</v>
      </c>
      <c r="D161" s="310" t="s">
        <v>1640</v>
      </c>
      <c r="E161" s="19" t="s">
        <v>169</v>
      </c>
      <c r="F161" s="311">
        <v>562.74000000000001</v>
      </c>
      <c r="G161" s="40"/>
      <c r="H161" s="46"/>
    </row>
    <row r="162" s="2" customFormat="1">
      <c r="A162" s="40"/>
      <c r="B162" s="46"/>
      <c r="C162" s="310" t="s">
        <v>598</v>
      </c>
      <c r="D162" s="310" t="s">
        <v>599</v>
      </c>
      <c r="E162" s="19" t="s">
        <v>169</v>
      </c>
      <c r="F162" s="311">
        <v>430.68000000000001</v>
      </c>
      <c r="G162" s="40"/>
      <c r="H162" s="46"/>
    </row>
    <row r="163" s="2" customFormat="1" ht="16.8" customHeight="1">
      <c r="A163" s="40"/>
      <c r="B163" s="46"/>
      <c r="C163" s="310" t="s">
        <v>675</v>
      </c>
      <c r="D163" s="310" t="s">
        <v>676</v>
      </c>
      <c r="E163" s="19" t="s">
        <v>169</v>
      </c>
      <c r="F163" s="311">
        <v>245.351</v>
      </c>
      <c r="G163" s="40"/>
      <c r="H163" s="46"/>
    </row>
    <row r="164" s="2" customFormat="1" ht="16.8" customHeight="1">
      <c r="A164" s="40"/>
      <c r="B164" s="46"/>
      <c r="C164" s="306" t="s">
        <v>403</v>
      </c>
      <c r="D164" s="307" t="s">
        <v>404</v>
      </c>
      <c r="E164" s="308" t="s">
        <v>21</v>
      </c>
      <c r="F164" s="309">
        <v>201.5</v>
      </c>
      <c r="G164" s="40"/>
      <c r="H164" s="46"/>
    </row>
    <row r="165" s="2" customFormat="1" ht="16.8" customHeight="1">
      <c r="A165" s="40"/>
      <c r="B165" s="46"/>
      <c r="C165" s="310" t="s">
        <v>21</v>
      </c>
      <c r="D165" s="310" t="s">
        <v>824</v>
      </c>
      <c r="E165" s="19" t="s">
        <v>21</v>
      </c>
      <c r="F165" s="311">
        <v>0</v>
      </c>
      <c r="G165" s="40"/>
      <c r="H165" s="46"/>
    </row>
    <row r="166" s="2" customFormat="1" ht="16.8" customHeight="1">
      <c r="A166" s="40"/>
      <c r="B166" s="46"/>
      <c r="C166" s="310" t="s">
        <v>21</v>
      </c>
      <c r="D166" s="310" t="s">
        <v>825</v>
      </c>
      <c r="E166" s="19" t="s">
        <v>21</v>
      </c>
      <c r="F166" s="311">
        <v>0</v>
      </c>
      <c r="G166" s="40"/>
      <c r="H166" s="46"/>
    </row>
    <row r="167" s="2" customFormat="1" ht="16.8" customHeight="1">
      <c r="A167" s="40"/>
      <c r="B167" s="46"/>
      <c r="C167" s="310" t="s">
        <v>21</v>
      </c>
      <c r="D167" s="310" t="s">
        <v>405</v>
      </c>
      <c r="E167" s="19" t="s">
        <v>21</v>
      </c>
      <c r="F167" s="311">
        <v>201.5</v>
      </c>
      <c r="G167" s="40"/>
      <c r="H167" s="46"/>
    </row>
    <row r="168" s="2" customFormat="1" ht="16.8" customHeight="1">
      <c r="A168" s="40"/>
      <c r="B168" s="46"/>
      <c r="C168" s="310" t="s">
        <v>403</v>
      </c>
      <c r="D168" s="310" t="s">
        <v>526</v>
      </c>
      <c r="E168" s="19" t="s">
        <v>21</v>
      </c>
      <c r="F168" s="311">
        <v>201.5</v>
      </c>
      <c r="G168" s="40"/>
      <c r="H168" s="46"/>
    </row>
    <row r="169" s="2" customFormat="1" ht="16.8" customHeight="1">
      <c r="A169" s="40"/>
      <c r="B169" s="46"/>
      <c r="C169" s="312" t="s">
        <v>1616</v>
      </c>
      <c r="D169" s="40"/>
      <c r="E169" s="40"/>
      <c r="F169" s="40"/>
      <c r="G169" s="40"/>
      <c r="H169" s="46"/>
    </row>
    <row r="170" s="2" customFormat="1" ht="16.8" customHeight="1">
      <c r="A170" s="40"/>
      <c r="B170" s="46"/>
      <c r="C170" s="310" t="s">
        <v>818</v>
      </c>
      <c r="D170" s="310" t="s">
        <v>1641</v>
      </c>
      <c r="E170" s="19" t="s">
        <v>169</v>
      </c>
      <c r="F170" s="311">
        <v>322.19999999999999</v>
      </c>
      <c r="G170" s="40"/>
      <c r="H170" s="46"/>
    </row>
    <row r="171" s="2" customFormat="1" ht="16.8" customHeight="1">
      <c r="A171" s="40"/>
      <c r="B171" s="46"/>
      <c r="C171" s="310" t="s">
        <v>813</v>
      </c>
      <c r="D171" s="310" t="s">
        <v>1636</v>
      </c>
      <c r="E171" s="19" t="s">
        <v>169</v>
      </c>
      <c r="F171" s="311">
        <v>442.04000000000002</v>
      </c>
      <c r="G171" s="40"/>
      <c r="H171" s="46"/>
    </row>
    <row r="172" s="2" customFormat="1" ht="16.8" customHeight="1">
      <c r="A172" s="40"/>
      <c r="B172" s="46"/>
      <c r="C172" s="310" t="s">
        <v>827</v>
      </c>
      <c r="D172" s="310" t="s">
        <v>1637</v>
      </c>
      <c r="E172" s="19" t="s">
        <v>384</v>
      </c>
      <c r="F172" s="311">
        <v>56.265999999999998</v>
      </c>
      <c r="G172" s="40"/>
      <c r="H172" s="46"/>
    </row>
    <row r="173" s="2" customFormat="1" ht="16.8" customHeight="1">
      <c r="A173" s="40"/>
      <c r="B173" s="46"/>
      <c r="C173" s="310" t="s">
        <v>840</v>
      </c>
      <c r="D173" s="310" t="s">
        <v>1642</v>
      </c>
      <c r="E173" s="19" t="s">
        <v>384</v>
      </c>
      <c r="F173" s="311">
        <v>289.98000000000002</v>
      </c>
      <c r="G173" s="40"/>
      <c r="H173" s="46"/>
    </row>
    <row r="174" s="2" customFormat="1">
      <c r="A174" s="40"/>
      <c r="B174" s="46"/>
      <c r="C174" s="310" t="s">
        <v>867</v>
      </c>
      <c r="D174" s="310" t="s">
        <v>1643</v>
      </c>
      <c r="E174" s="19" t="s">
        <v>169</v>
      </c>
      <c r="F174" s="311">
        <v>322.19999999999999</v>
      </c>
      <c r="G174" s="40"/>
      <c r="H174" s="46"/>
    </row>
    <row r="175" s="2" customFormat="1" ht="16.8" customHeight="1">
      <c r="A175" s="40"/>
      <c r="B175" s="46"/>
      <c r="C175" s="310" t="s">
        <v>902</v>
      </c>
      <c r="D175" s="310" t="s">
        <v>1639</v>
      </c>
      <c r="E175" s="19" t="s">
        <v>169</v>
      </c>
      <c r="F175" s="311">
        <v>442.04000000000002</v>
      </c>
      <c r="G175" s="40"/>
      <c r="H175" s="46"/>
    </row>
    <row r="176" s="2" customFormat="1" ht="16.8" customHeight="1">
      <c r="A176" s="40"/>
      <c r="B176" s="46"/>
      <c r="C176" s="310" t="s">
        <v>907</v>
      </c>
      <c r="D176" s="310" t="s">
        <v>1640</v>
      </c>
      <c r="E176" s="19" t="s">
        <v>169</v>
      </c>
      <c r="F176" s="311">
        <v>562.74000000000001</v>
      </c>
      <c r="G176" s="40"/>
      <c r="H176" s="46"/>
    </row>
    <row r="177" s="2" customFormat="1" ht="16.8" customHeight="1">
      <c r="A177" s="40"/>
      <c r="B177" s="46"/>
      <c r="C177" s="306" t="s">
        <v>1644</v>
      </c>
      <c r="D177" s="307" t="s">
        <v>1645</v>
      </c>
      <c r="E177" s="308" t="s">
        <v>21</v>
      </c>
      <c r="F177" s="309">
        <v>48.850000000000001</v>
      </c>
      <c r="G177" s="40"/>
      <c r="H177" s="46"/>
    </row>
    <row r="178" s="2" customFormat="1" ht="16.8" customHeight="1">
      <c r="A178" s="40"/>
      <c r="B178" s="46"/>
      <c r="C178" s="306" t="s">
        <v>406</v>
      </c>
      <c r="D178" s="307" t="s">
        <v>407</v>
      </c>
      <c r="E178" s="308" t="s">
        <v>21</v>
      </c>
      <c r="F178" s="309">
        <v>190.13999999999999</v>
      </c>
      <c r="G178" s="40"/>
      <c r="H178" s="46"/>
    </row>
    <row r="179" s="2" customFormat="1" ht="16.8" customHeight="1">
      <c r="A179" s="40"/>
      <c r="B179" s="46"/>
      <c r="C179" s="310" t="s">
        <v>21</v>
      </c>
      <c r="D179" s="310" t="s">
        <v>621</v>
      </c>
      <c r="E179" s="19" t="s">
        <v>21</v>
      </c>
      <c r="F179" s="311">
        <v>0</v>
      </c>
      <c r="G179" s="40"/>
      <c r="H179" s="46"/>
    </row>
    <row r="180" s="2" customFormat="1" ht="16.8" customHeight="1">
      <c r="A180" s="40"/>
      <c r="B180" s="46"/>
      <c r="C180" s="310" t="s">
        <v>21</v>
      </c>
      <c r="D180" s="310" t="s">
        <v>471</v>
      </c>
      <c r="E180" s="19" t="s">
        <v>21</v>
      </c>
      <c r="F180" s="311">
        <v>38.640000000000001</v>
      </c>
      <c r="G180" s="40"/>
      <c r="H180" s="46"/>
    </row>
    <row r="181" s="2" customFormat="1" ht="16.8" customHeight="1">
      <c r="A181" s="40"/>
      <c r="B181" s="46"/>
      <c r="C181" s="310" t="s">
        <v>21</v>
      </c>
      <c r="D181" s="310" t="s">
        <v>472</v>
      </c>
      <c r="E181" s="19" t="s">
        <v>21</v>
      </c>
      <c r="F181" s="311">
        <v>151.5</v>
      </c>
      <c r="G181" s="40"/>
      <c r="H181" s="46"/>
    </row>
    <row r="182" s="2" customFormat="1" ht="16.8" customHeight="1">
      <c r="A182" s="40"/>
      <c r="B182" s="46"/>
      <c r="C182" s="310" t="s">
        <v>406</v>
      </c>
      <c r="D182" s="310" t="s">
        <v>526</v>
      </c>
      <c r="E182" s="19" t="s">
        <v>21</v>
      </c>
      <c r="F182" s="311">
        <v>190.13999999999999</v>
      </c>
      <c r="G182" s="40"/>
      <c r="H182" s="46"/>
    </row>
    <row r="183" s="2" customFormat="1" ht="16.8" customHeight="1">
      <c r="A183" s="40"/>
      <c r="B183" s="46"/>
      <c r="C183" s="312" t="s">
        <v>1616</v>
      </c>
      <c r="D183" s="40"/>
      <c r="E183" s="40"/>
      <c r="F183" s="40"/>
      <c r="G183" s="40"/>
      <c r="H183" s="46"/>
    </row>
    <row r="184" s="2" customFormat="1" ht="16.8" customHeight="1">
      <c r="A184" s="40"/>
      <c r="B184" s="46"/>
      <c r="C184" s="310" t="s">
        <v>609</v>
      </c>
      <c r="D184" s="310" t="s">
        <v>1629</v>
      </c>
      <c r="E184" s="19" t="s">
        <v>169</v>
      </c>
      <c r="F184" s="311">
        <v>430.68000000000001</v>
      </c>
      <c r="G184" s="40"/>
      <c r="H184" s="46"/>
    </row>
    <row r="185" s="2" customFormat="1">
      <c r="A185" s="40"/>
      <c r="B185" s="46"/>
      <c r="C185" s="310" t="s">
        <v>537</v>
      </c>
      <c r="D185" s="310" t="s">
        <v>1646</v>
      </c>
      <c r="E185" s="19" t="s">
        <v>190</v>
      </c>
      <c r="F185" s="311">
        <v>15.782</v>
      </c>
      <c r="G185" s="40"/>
      <c r="H185" s="46"/>
    </row>
    <row r="186" s="2" customFormat="1" ht="16.8" customHeight="1">
      <c r="A186" s="40"/>
      <c r="B186" s="46"/>
      <c r="C186" s="310" t="s">
        <v>558</v>
      </c>
      <c r="D186" s="310" t="s">
        <v>1631</v>
      </c>
      <c r="E186" s="19" t="s">
        <v>336</v>
      </c>
      <c r="F186" s="311">
        <v>0.64000000000000001</v>
      </c>
      <c r="G186" s="40"/>
      <c r="H186" s="46"/>
    </row>
    <row r="187" s="2" customFormat="1">
      <c r="A187" s="40"/>
      <c r="B187" s="46"/>
      <c r="C187" s="310" t="s">
        <v>566</v>
      </c>
      <c r="D187" s="310" t="s">
        <v>1632</v>
      </c>
      <c r="E187" s="19" t="s">
        <v>384</v>
      </c>
      <c r="F187" s="311">
        <v>387.61200000000002</v>
      </c>
      <c r="G187" s="40"/>
      <c r="H187" s="46"/>
    </row>
    <row r="188" s="2" customFormat="1" ht="16.8" customHeight="1">
      <c r="A188" s="40"/>
      <c r="B188" s="46"/>
      <c r="C188" s="310" t="s">
        <v>629</v>
      </c>
      <c r="D188" s="310" t="s">
        <v>1633</v>
      </c>
      <c r="E188" s="19" t="s">
        <v>169</v>
      </c>
      <c r="F188" s="311">
        <v>38.762</v>
      </c>
      <c r="G188" s="40"/>
      <c r="H188" s="46"/>
    </row>
    <row r="189" s="2" customFormat="1" ht="16.8" customHeight="1">
      <c r="A189" s="40"/>
      <c r="B189" s="46"/>
      <c r="C189" s="310" t="s">
        <v>642</v>
      </c>
      <c r="D189" s="310" t="s">
        <v>1634</v>
      </c>
      <c r="E189" s="19" t="s">
        <v>169</v>
      </c>
      <c r="F189" s="311">
        <v>430.68000000000001</v>
      </c>
      <c r="G189" s="40"/>
      <c r="H189" s="46"/>
    </row>
    <row r="190" s="2" customFormat="1" ht="16.8" customHeight="1">
      <c r="A190" s="40"/>
      <c r="B190" s="46"/>
      <c r="C190" s="310" t="s">
        <v>652</v>
      </c>
      <c r="D190" s="310" t="s">
        <v>1635</v>
      </c>
      <c r="E190" s="19" t="s">
        <v>169</v>
      </c>
      <c r="F190" s="311">
        <v>38.762</v>
      </c>
      <c r="G190" s="40"/>
      <c r="H190" s="46"/>
    </row>
    <row r="191" s="2" customFormat="1" ht="16.8" customHeight="1">
      <c r="A191" s="40"/>
      <c r="B191" s="46"/>
      <c r="C191" s="310" t="s">
        <v>1001</v>
      </c>
      <c r="D191" s="310" t="s">
        <v>1647</v>
      </c>
      <c r="E191" s="19" t="s">
        <v>169</v>
      </c>
      <c r="F191" s="311">
        <v>190.13999999999999</v>
      </c>
      <c r="G191" s="40"/>
      <c r="H191" s="46"/>
    </row>
    <row r="192" s="2" customFormat="1" ht="16.8" customHeight="1">
      <c r="A192" s="40"/>
      <c r="B192" s="46"/>
      <c r="C192" s="310" t="s">
        <v>1006</v>
      </c>
      <c r="D192" s="310" t="s">
        <v>1648</v>
      </c>
      <c r="E192" s="19" t="s">
        <v>169</v>
      </c>
      <c r="F192" s="311">
        <v>190.13999999999999</v>
      </c>
      <c r="G192" s="40"/>
      <c r="H192" s="46"/>
    </row>
    <row r="193" s="2" customFormat="1" ht="16.8" customHeight="1">
      <c r="A193" s="40"/>
      <c r="B193" s="46"/>
      <c r="C193" s="310" t="s">
        <v>1011</v>
      </c>
      <c r="D193" s="310" t="s">
        <v>1649</v>
      </c>
      <c r="E193" s="19" t="s">
        <v>169</v>
      </c>
      <c r="F193" s="311">
        <v>190.13999999999999</v>
      </c>
      <c r="G193" s="40"/>
      <c r="H193" s="46"/>
    </row>
    <row r="194" s="2" customFormat="1" ht="16.8" customHeight="1">
      <c r="A194" s="40"/>
      <c r="B194" s="46"/>
      <c r="C194" s="310" t="s">
        <v>1016</v>
      </c>
      <c r="D194" s="310" t="s">
        <v>1650</v>
      </c>
      <c r="E194" s="19" t="s">
        <v>169</v>
      </c>
      <c r="F194" s="311">
        <v>190.13999999999999</v>
      </c>
      <c r="G194" s="40"/>
      <c r="H194" s="46"/>
    </row>
    <row r="195" s="2" customFormat="1">
      <c r="A195" s="40"/>
      <c r="B195" s="46"/>
      <c r="C195" s="310" t="s">
        <v>598</v>
      </c>
      <c r="D195" s="310" t="s">
        <v>599</v>
      </c>
      <c r="E195" s="19" t="s">
        <v>169</v>
      </c>
      <c r="F195" s="311">
        <v>430.68000000000001</v>
      </c>
      <c r="G195" s="40"/>
      <c r="H195" s="46"/>
    </row>
    <row r="196" s="2" customFormat="1" ht="16.8" customHeight="1">
      <c r="A196" s="40"/>
      <c r="B196" s="46"/>
      <c r="C196" s="306" t="s">
        <v>1651</v>
      </c>
      <c r="D196" s="307" t="s">
        <v>1652</v>
      </c>
      <c r="E196" s="308" t="s">
        <v>21</v>
      </c>
      <c r="F196" s="309">
        <v>83.180000000000007</v>
      </c>
      <c r="G196" s="40"/>
      <c r="H196" s="46"/>
    </row>
    <row r="197" s="2" customFormat="1" ht="16.8" customHeight="1">
      <c r="A197" s="40"/>
      <c r="B197" s="46"/>
      <c r="C197" s="306" t="s">
        <v>1653</v>
      </c>
      <c r="D197" s="307" t="s">
        <v>1654</v>
      </c>
      <c r="E197" s="308" t="s">
        <v>21</v>
      </c>
      <c r="F197" s="309">
        <v>61.18</v>
      </c>
      <c r="G197" s="40"/>
      <c r="H197" s="46"/>
    </row>
    <row r="198" s="2" customFormat="1" ht="16.8" customHeight="1">
      <c r="A198" s="40"/>
      <c r="B198" s="46"/>
      <c r="C198" s="306" t="s">
        <v>409</v>
      </c>
      <c r="D198" s="307" t="s">
        <v>410</v>
      </c>
      <c r="E198" s="308" t="s">
        <v>21</v>
      </c>
      <c r="F198" s="309">
        <v>120.7</v>
      </c>
      <c r="G198" s="40"/>
      <c r="H198" s="46"/>
    </row>
    <row r="199" s="2" customFormat="1" ht="16.8" customHeight="1">
      <c r="A199" s="40"/>
      <c r="B199" s="46"/>
      <c r="C199" s="310" t="s">
        <v>21</v>
      </c>
      <c r="D199" s="310" t="s">
        <v>822</v>
      </c>
      <c r="E199" s="19" t="s">
        <v>21</v>
      </c>
      <c r="F199" s="311">
        <v>0</v>
      </c>
      <c r="G199" s="40"/>
      <c r="H199" s="46"/>
    </row>
    <row r="200" s="2" customFormat="1" ht="16.8" customHeight="1">
      <c r="A200" s="40"/>
      <c r="B200" s="46"/>
      <c r="C200" s="310" t="s">
        <v>21</v>
      </c>
      <c r="D200" s="310" t="s">
        <v>823</v>
      </c>
      <c r="E200" s="19" t="s">
        <v>21</v>
      </c>
      <c r="F200" s="311">
        <v>120.7</v>
      </c>
      <c r="G200" s="40"/>
      <c r="H200" s="46"/>
    </row>
    <row r="201" s="2" customFormat="1" ht="16.8" customHeight="1">
      <c r="A201" s="40"/>
      <c r="B201" s="46"/>
      <c r="C201" s="310" t="s">
        <v>409</v>
      </c>
      <c r="D201" s="310" t="s">
        <v>526</v>
      </c>
      <c r="E201" s="19" t="s">
        <v>21</v>
      </c>
      <c r="F201" s="311">
        <v>120.7</v>
      </c>
      <c r="G201" s="40"/>
      <c r="H201" s="46"/>
    </row>
    <row r="202" s="2" customFormat="1" ht="16.8" customHeight="1">
      <c r="A202" s="40"/>
      <c r="B202" s="46"/>
      <c r="C202" s="312" t="s">
        <v>1616</v>
      </c>
      <c r="D202" s="40"/>
      <c r="E202" s="40"/>
      <c r="F202" s="40"/>
      <c r="G202" s="40"/>
      <c r="H202" s="46"/>
    </row>
    <row r="203" s="2" customFormat="1" ht="16.8" customHeight="1">
      <c r="A203" s="40"/>
      <c r="B203" s="46"/>
      <c r="C203" s="310" t="s">
        <v>818</v>
      </c>
      <c r="D203" s="310" t="s">
        <v>1641</v>
      </c>
      <c r="E203" s="19" t="s">
        <v>169</v>
      </c>
      <c r="F203" s="311">
        <v>322.19999999999999</v>
      </c>
      <c r="G203" s="40"/>
      <c r="H203" s="46"/>
    </row>
    <row r="204" s="2" customFormat="1" ht="16.8" customHeight="1">
      <c r="A204" s="40"/>
      <c r="B204" s="46"/>
      <c r="C204" s="310" t="s">
        <v>827</v>
      </c>
      <c r="D204" s="310" t="s">
        <v>1637</v>
      </c>
      <c r="E204" s="19" t="s">
        <v>384</v>
      </c>
      <c r="F204" s="311">
        <v>56.265999999999998</v>
      </c>
      <c r="G204" s="40"/>
      <c r="H204" s="46"/>
    </row>
    <row r="205" s="2" customFormat="1" ht="16.8" customHeight="1">
      <c r="A205" s="40"/>
      <c r="B205" s="46"/>
      <c r="C205" s="310" t="s">
        <v>840</v>
      </c>
      <c r="D205" s="310" t="s">
        <v>1642</v>
      </c>
      <c r="E205" s="19" t="s">
        <v>384</v>
      </c>
      <c r="F205" s="311">
        <v>289.98000000000002</v>
      </c>
      <c r="G205" s="40"/>
      <c r="H205" s="46"/>
    </row>
    <row r="206" s="2" customFormat="1">
      <c r="A206" s="40"/>
      <c r="B206" s="46"/>
      <c r="C206" s="310" t="s">
        <v>867</v>
      </c>
      <c r="D206" s="310" t="s">
        <v>1643</v>
      </c>
      <c r="E206" s="19" t="s">
        <v>169</v>
      </c>
      <c r="F206" s="311">
        <v>322.19999999999999</v>
      </c>
      <c r="G206" s="40"/>
      <c r="H206" s="46"/>
    </row>
    <row r="207" s="2" customFormat="1" ht="16.8" customHeight="1">
      <c r="A207" s="40"/>
      <c r="B207" s="46"/>
      <c r="C207" s="310" t="s">
        <v>907</v>
      </c>
      <c r="D207" s="310" t="s">
        <v>1640</v>
      </c>
      <c r="E207" s="19" t="s">
        <v>169</v>
      </c>
      <c r="F207" s="311">
        <v>562.74000000000001</v>
      </c>
      <c r="G207" s="40"/>
      <c r="H207" s="46"/>
    </row>
    <row r="208" s="2" customFormat="1" ht="16.8" customHeight="1">
      <c r="A208" s="40"/>
      <c r="B208" s="46"/>
      <c r="C208" s="306" t="s">
        <v>1655</v>
      </c>
      <c r="D208" s="307" t="s">
        <v>1656</v>
      </c>
      <c r="E208" s="308" t="s">
        <v>21</v>
      </c>
      <c r="F208" s="309">
        <v>9.2300000000000004</v>
      </c>
      <c r="G208" s="40"/>
      <c r="H208" s="46"/>
    </row>
    <row r="209" s="2" customFormat="1" ht="16.8" customHeight="1">
      <c r="A209" s="40"/>
      <c r="B209" s="46"/>
      <c r="C209" s="306" t="s">
        <v>1657</v>
      </c>
      <c r="D209" s="307" t="s">
        <v>1658</v>
      </c>
      <c r="E209" s="308" t="s">
        <v>21</v>
      </c>
      <c r="F209" s="309">
        <v>3.8599999999999999</v>
      </c>
      <c r="G209" s="40"/>
      <c r="H209" s="46"/>
    </row>
    <row r="210" s="2" customFormat="1" ht="16.8" customHeight="1">
      <c r="A210" s="40"/>
      <c r="B210" s="46"/>
      <c r="C210" s="306" t="s">
        <v>1659</v>
      </c>
      <c r="D210" s="307" t="s">
        <v>1660</v>
      </c>
      <c r="E210" s="308" t="s">
        <v>21</v>
      </c>
      <c r="F210" s="309">
        <v>27.25</v>
      </c>
      <c r="G210" s="40"/>
      <c r="H210" s="46"/>
    </row>
    <row r="211" s="2" customFormat="1" ht="16.8" customHeight="1">
      <c r="A211" s="40"/>
      <c r="B211" s="46"/>
      <c r="C211" s="306" t="s">
        <v>412</v>
      </c>
      <c r="D211" s="307" t="s">
        <v>413</v>
      </c>
      <c r="E211" s="308" t="s">
        <v>21</v>
      </c>
      <c r="F211" s="309">
        <v>16.829999999999998</v>
      </c>
      <c r="G211" s="40"/>
      <c r="H211" s="46"/>
    </row>
    <row r="212" s="2" customFormat="1" ht="16.8" customHeight="1">
      <c r="A212" s="40"/>
      <c r="B212" s="46"/>
      <c r="C212" s="310" t="s">
        <v>21</v>
      </c>
      <c r="D212" s="310" t="s">
        <v>613</v>
      </c>
      <c r="E212" s="19" t="s">
        <v>21</v>
      </c>
      <c r="F212" s="311">
        <v>0</v>
      </c>
      <c r="G212" s="40"/>
      <c r="H212" s="46"/>
    </row>
    <row r="213" s="2" customFormat="1" ht="16.8" customHeight="1">
      <c r="A213" s="40"/>
      <c r="B213" s="46"/>
      <c r="C213" s="310" t="s">
        <v>21</v>
      </c>
      <c r="D213" s="310" t="s">
        <v>614</v>
      </c>
      <c r="E213" s="19" t="s">
        <v>21</v>
      </c>
      <c r="F213" s="311">
        <v>5.04</v>
      </c>
      <c r="G213" s="40"/>
      <c r="H213" s="46"/>
    </row>
    <row r="214" s="2" customFormat="1" ht="16.8" customHeight="1">
      <c r="A214" s="40"/>
      <c r="B214" s="46"/>
      <c r="C214" s="310" t="s">
        <v>21</v>
      </c>
      <c r="D214" s="310" t="s">
        <v>615</v>
      </c>
      <c r="E214" s="19" t="s">
        <v>21</v>
      </c>
      <c r="F214" s="311">
        <v>3.9300000000000002</v>
      </c>
      <c r="G214" s="40"/>
      <c r="H214" s="46"/>
    </row>
    <row r="215" s="2" customFormat="1" ht="16.8" customHeight="1">
      <c r="A215" s="40"/>
      <c r="B215" s="46"/>
      <c r="C215" s="310" t="s">
        <v>21</v>
      </c>
      <c r="D215" s="310" t="s">
        <v>616</v>
      </c>
      <c r="E215" s="19" t="s">
        <v>21</v>
      </c>
      <c r="F215" s="311">
        <v>3.9300000000000002</v>
      </c>
      <c r="G215" s="40"/>
      <c r="H215" s="46"/>
    </row>
    <row r="216" s="2" customFormat="1" ht="16.8" customHeight="1">
      <c r="A216" s="40"/>
      <c r="B216" s="46"/>
      <c r="C216" s="310" t="s">
        <v>21</v>
      </c>
      <c r="D216" s="310" t="s">
        <v>617</v>
      </c>
      <c r="E216" s="19" t="s">
        <v>21</v>
      </c>
      <c r="F216" s="311">
        <v>3.9300000000000002</v>
      </c>
      <c r="G216" s="40"/>
      <c r="H216" s="46"/>
    </row>
    <row r="217" s="2" customFormat="1" ht="16.8" customHeight="1">
      <c r="A217" s="40"/>
      <c r="B217" s="46"/>
      <c r="C217" s="310" t="s">
        <v>412</v>
      </c>
      <c r="D217" s="310" t="s">
        <v>526</v>
      </c>
      <c r="E217" s="19" t="s">
        <v>21</v>
      </c>
      <c r="F217" s="311">
        <v>16.829999999999998</v>
      </c>
      <c r="G217" s="40"/>
      <c r="H217" s="46"/>
    </row>
    <row r="218" s="2" customFormat="1" ht="16.8" customHeight="1">
      <c r="A218" s="40"/>
      <c r="B218" s="46"/>
      <c r="C218" s="312" t="s">
        <v>1616</v>
      </c>
      <c r="D218" s="40"/>
      <c r="E218" s="40"/>
      <c r="F218" s="40"/>
      <c r="G218" s="40"/>
      <c r="H218" s="46"/>
    </row>
    <row r="219" s="2" customFormat="1" ht="16.8" customHeight="1">
      <c r="A219" s="40"/>
      <c r="B219" s="46"/>
      <c r="C219" s="310" t="s">
        <v>609</v>
      </c>
      <c r="D219" s="310" t="s">
        <v>1629</v>
      </c>
      <c r="E219" s="19" t="s">
        <v>169</v>
      </c>
      <c r="F219" s="311">
        <v>430.68000000000001</v>
      </c>
      <c r="G219" s="40"/>
      <c r="H219" s="46"/>
    </row>
    <row r="220" s="2" customFormat="1">
      <c r="A220" s="40"/>
      <c r="B220" s="46"/>
      <c r="C220" s="310" t="s">
        <v>530</v>
      </c>
      <c r="D220" s="310" t="s">
        <v>1630</v>
      </c>
      <c r="E220" s="19" t="s">
        <v>190</v>
      </c>
      <c r="F220" s="311">
        <v>12.268000000000001</v>
      </c>
      <c r="G220" s="40"/>
      <c r="H220" s="46"/>
    </row>
    <row r="221" s="2" customFormat="1" ht="16.8" customHeight="1">
      <c r="A221" s="40"/>
      <c r="B221" s="46"/>
      <c r="C221" s="310" t="s">
        <v>558</v>
      </c>
      <c r="D221" s="310" t="s">
        <v>1631</v>
      </c>
      <c r="E221" s="19" t="s">
        <v>336</v>
      </c>
      <c r="F221" s="311">
        <v>0.64000000000000001</v>
      </c>
      <c r="G221" s="40"/>
      <c r="H221" s="46"/>
    </row>
    <row r="222" s="2" customFormat="1">
      <c r="A222" s="40"/>
      <c r="B222" s="46"/>
      <c r="C222" s="310" t="s">
        <v>566</v>
      </c>
      <c r="D222" s="310" t="s">
        <v>1632</v>
      </c>
      <c r="E222" s="19" t="s">
        <v>384</v>
      </c>
      <c r="F222" s="311">
        <v>387.61200000000002</v>
      </c>
      <c r="G222" s="40"/>
      <c r="H222" s="46"/>
    </row>
    <row r="223" s="2" customFormat="1" ht="16.8" customHeight="1">
      <c r="A223" s="40"/>
      <c r="B223" s="46"/>
      <c r="C223" s="310" t="s">
        <v>629</v>
      </c>
      <c r="D223" s="310" t="s">
        <v>1633</v>
      </c>
      <c r="E223" s="19" t="s">
        <v>169</v>
      </c>
      <c r="F223" s="311">
        <v>38.762</v>
      </c>
      <c r="G223" s="40"/>
      <c r="H223" s="46"/>
    </row>
    <row r="224" s="2" customFormat="1" ht="16.8" customHeight="1">
      <c r="A224" s="40"/>
      <c r="B224" s="46"/>
      <c r="C224" s="310" t="s">
        <v>642</v>
      </c>
      <c r="D224" s="310" t="s">
        <v>1634</v>
      </c>
      <c r="E224" s="19" t="s">
        <v>169</v>
      </c>
      <c r="F224" s="311">
        <v>430.68000000000001</v>
      </c>
      <c r="G224" s="40"/>
      <c r="H224" s="46"/>
    </row>
    <row r="225" s="2" customFormat="1" ht="16.8" customHeight="1">
      <c r="A225" s="40"/>
      <c r="B225" s="46"/>
      <c r="C225" s="310" t="s">
        <v>652</v>
      </c>
      <c r="D225" s="310" t="s">
        <v>1635</v>
      </c>
      <c r="E225" s="19" t="s">
        <v>169</v>
      </c>
      <c r="F225" s="311">
        <v>38.762</v>
      </c>
      <c r="G225" s="40"/>
      <c r="H225" s="46"/>
    </row>
    <row r="226" s="2" customFormat="1" ht="16.8" customHeight="1">
      <c r="A226" s="40"/>
      <c r="B226" s="46"/>
      <c r="C226" s="310" t="s">
        <v>671</v>
      </c>
      <c r="D226" s="310" t="s">
        <v>672</v>
      </c>
      <c r="E226" s="19" t="s">
        <v>169</v>
      </c>
      <c r="F226" s="311">
        <v>240.53999999999999</v>
      </c>
      <c r="G226" s="40"/>
      <c r="H226" s="46"/>
    </row>
    <row r="227" s="2" customFormat="1" ht="16.8" customHeight="1">
      <c r="A227" s="40"/>
      <c r="B227" s="46"/>
      <c r="C227" s="310" t="s">
        <v>813</v>
      </c>
      <c r="D227" s="310" t="s">
        <v>1636</v>
      </c>
      <c r="E227" s="19" t="s">
        <v>169</v>
      </c>
      <c r="F227" s="311">
        <v>442.04000000000002</v>
      </c>
      <c r="G227" s="40"/>
      <c r="H227" s="46"/>
    </row>
    <row r="228" s="2" customFormat="1" ht="16.8" customHeight="1">
      <c r="A228" s="40"/>
      <c r="B228" s="46"/>
      <c r="C228" s="310" t="s">
        <v>887</v>
      </c>
      <c r="D228" s="310" t="s">
        <v>1661</v>
      </c>
      <c r="E228" s="19" t="s">
        <v>169</v>
      </c>
      <c r="F228" s="311">
        <v>56.350000000000001</v>
      </c>
      <c r="G228" s="40"/>
      <c r="H228" s="46"/>
    </row>
    <row r="229" s="2" customFormat="1" ht="16.8" customHeight="1">
      <c r="A229" s="40"/>
      <c r="B229" s="46"/>
      <c r="C229" s="310" t="s">
        <v>902</v>
      </c>
      <c r="D229" s="310" t="s">
        <v>1639</v>
      </c>
      <c r="E229" s="19" t="s">
        <v>169</v>
      </c>
      <c r="F229" s="311">
        <v>442.04000000000002</v>
      </c>
      <c r="G229" s="40"/>
      <c r="H229" s="46"/>
    </row>
    <row r="230" s="2" customFormat="1" ht="16.8" customHeight="1">
      <c r="A230" s="40"/>
      <c r="B230" s="46"/>
      <c r="C230" s="310" t="s">
        <v>907</v>
      </c>
      <c r="D230" s="310" t="s">
        <v>1640</v>
      </c>
      <c r="E230" s="19" t="s">
        <v>169</v>
      </c>
      <c r="F230" s="311">
        <v>562.74000000000001</v>
      </c>
      <c r="G230" s="40"/>
      <c r="H230" s="46"/>
    </row>
    <row r="231" s="2" customFormat="1">
      <c r="A231" s="40"/>
      <c r="B231" s="46"/>
      <c r="C231" s="310" t="s">
        <v>598</v>
      </c>
      <c r="D231" s="310" t="s">
        <v>599</v>
      </c>
      <c r="E231" s="19" t="s">
        <v>169</v>
      </c>
      <c r="F231" s="311">
        <v>430.68000000000001</v>
      </c>
      <c r="G231" s="40"/>
      <c r="H231" s="46"/>
    </row>
    <row r="232" s="2" customFormat="1" ht="16.8" customHeight="1">
      <c r="A232" s="40"/>
      <c r="B232" s="46"/>
      <c r="C232" s="310" t="s">
        <v>675</v>
      </c>
      <c r="D232" s="310" t="s">
        <v>676</v>
      </c>
      <c r="E232" s="19" t="s">
        <v>169</v>
      </c>
      <c r="F232" s="311">
        <v>245.351</v>
      </c>
      <c r="G232" s="40"/>
      <c r="H232" s="46"/>
    </row>
    <row r="233" s="2" customFormat="1" ht="16.8" customHeight="1">
      <c r="A233" s="40"/>
      <c r="B233" s="46"/>
      <c r="C233" s="310" t="s">
        <v>892</v>
      </c>
      <c r="D233" s="310" t="s">
        <v>893</v>
      </c>
      <c r="E233" s="19" t="s">
        <v>235</v>
      </c>
      <c r="F233" s="311">
        <v>187</v>
      </c>
      <c r="G233" s="40"/>
      <c r="H233" s="46"/>
    </row>
    <row r="234" s="2" customFormat="1" ht="16.8" customHeight="1">
      <c r="A234" s="40"/>
      <c r="B234" s="46"/>
      <c r="C234" s="306" t="s">
        <v>415</v>
      </c>
      <c r="D234" s="307" t="s">
        <v>416</v>
      </c>
      <c r="E234" s="308" t="s">
        <v>21</v>
      </c>
      <c r="F234" s="309">
        <v>39.520000000000003</v>
      </c>
      <c r="G234" s="40"/>
      <c r="H234" s="46"/>
    </row>
    <row r="235" s="2" customFormat="1" ht="16.8" customHeight="1">
      <c r="A235" s="40"/>
      <c r="B235" s="46"/>
      <c r="C235" s="310" t="s">
        <v>21</v>
      </c>
      <c r="D235" s="310" t="s">
        <v>618</v>
      </c>
      <c r="E235" s="19" t="s">
        <v>21</v>
      </c>
      <c r="F235" s="311">
        <v>0</v>
      </c>
      <c r="G235" s="40"/>
      <c r="H235" s="46"/>
    </row>
    <row r="236" s="2" customFormat="1" ht="16.8" customHeight="1">
      <c r="A236" s="40"/>
      <c r="B236" s="46"/>
      <c r="C236" s="310" t="s">
        <v>21</v>
      </c>
      <c r="D236" s="310" t="s">
        <v>473</v>
      </c>
      <c r="E236" s="19" t="s">
        <v>21</v>
      </c>
      <c r="F236" s="311">
        <v>9.6099999999999994</v>
      </c>
      <c r="G236" s="40"/>
      <c r="H236" s="46"/>
    </row>
    <row r="237" s="2" customFormat="1" ht="16.8" customHeight="1">
      <c r="A237" s="40"/>
      <c r="B237" s="46"/>
      <c r="C237" s="310" t="s">
        <v>21</v>
      </c>
      <c r="D237" s="310" t="s">
        <v>478</v>
      </c>
      <c r="E237" s="19" t="s">
        <v>21</v>
      </c>
      <c r="F237" s="311">
        <v>9.9700000000000006</v>
      </c>
      <c r="G237" s="40"/>
      <c r="H237" s="46"/>
    </row>
    <row r="238" s="2" customFormat="1" ht="16.8" customHeight="1">
      <c r="A238" s="40"/>
      <c r="B238" s="46"/>
      <c r="C238" s="310" t="s">
        <v>21</v>
      </c>
      <c r="D238" s="310" t="s">
        <v>480</v>
      </c>
      <c r="E238" s="19" t="s">
        <v>21</v>
      </c>
      <c r="F238" s="311">
        <v>9.9700000000000006</v>
      </c>
      <c r="G238" s="40"/>
      <c r="H238" s="46"/>
    </row>
    <row r="239" s="2" customFormat="1" ht="16.8" customHeight="1">
      <c r="A239" s="40"/>
      <c r="B239" s="46"/>
      <c r="C239" s="310" t="s">
        <v>21</v>
      </c>
      <c r="D239" s="310" t="s">
        <v>482</v>
      </c>
      <c r="E239" s="19" t="s">
        <v>21</v>
      </c>
      <c r="F239" s="311">
        <v>9.9700000000000006</v>
      </c>
      <c r="G239" s="40"/>
      <c r="H239" s="46"/>
    </row>
    <row r="240" s="2" customFormat="1" ht="16.8" customHeight="1">
      <c r="A240" s="40"/>
      <c r="B240" s="46"/>
      <c r="C240" s="310" t="s">
        <v>415</v>
      </c>
      <c r="D240" s="310" t="s">
        <v>526</v>
      </c>
      <c r="E240" s="19" t="s">
        <v>21</v>
      </c>
      <c r="F240" s="311">
        <v>39.520000000000003</v>
      </c>
      <c r="G240" s="40"/>
      <c r="H240" s="46"/>
    </row>
    <row r="241" s="2" customFormat="1" ht="16.8" customHeight="1">
      <c r="A241" s="40"/>
      <c r="B241" s="46"/>
      <c r="C241" s="312" t="s">
        <v>1616</v>
      </c>
      <c r="D241" s="40"/>
      <c r="E241" s="40"/>
      <c r="F241" s="40"/>
      <c r="G241" s="40"/>
      <c r="H241" s="46"/>
    </row>
    <row r="242" s="2" customFormat="1" ht="16.8" customHeight="1">
      <c r="A242" s="40"/>
      <c r="B242" s="46"/>
      <c r="C242" s="310" t="s">
        <v>609</v>
      </c>
      <c r="D242" s="310" t="s">
        <v>1629</v>
      </c>
      <c r="E242" s="19" t="s">
        <v>169</v>
      </c>
      <c r="F242" s="311">
        <v>430.68000000000001</v>
      </c>
      <c r="G242" s="40"/>
      <c r="H242" s="46"/>
    </row>
    <row r="243" s="2" customFormat="1">
      <c r="A243" s="40"/>
      <c r="B243" s="46"/>
      <c r="C243" s="310" t="s">
        <v>530</v>
      </c>
      <c r="D243" s="310" t="s">
        <v>1630</v>
      </c>
      <c r="E243" s="19" t="s">
        <v>190</v>
      </c>
      <c r="F243" s="311">
        <v>12.268000000000001</v>
      </c>
      <c r="G243" s="40"/>
      <c r="H243" s="46"/>
    </row>
    <row r="244" s="2" customFormat="1" ht="16.8" customHeight="1">
      <c r="A244" s="40"/>
      <c r="B244" s="46"/>
      <c r="C244" s="310" t="s">
        <v>558</v>
      </c>
      <c r="D244" s="310" t="s">
        <v>1631</v>
      </c>
      <c r="E244" s="19" t="s">
        <v>336</v>
      </c>
      <c r="F244" s="311">
        <v>0.64000000000000001</v>
      </c>
      <c r="G244" s="40"/>
      <c r="H244" s="46"/>
    </row>
    <row r="245" s="2" customFormat="1">
      <c r="A245" s="40"/>
      <c r="B245" s="46"/>
      <c r="C245" s="310" t="s">
        <v>566</v>
      </c>
      <c r="D245" s="310" t="s">
        <v>1632</v>
      </c>
      <c r="E245" s="19" t="s">
        <v>384</v>
      </c>
      <c r="F245" s="311">
        <v>387.61200000000002</v>
      </c>
      <c r="G245" s="40"/>
      <c r="H245" s="46"/>
    </row>
    <row r="246" s="2" customFormat="1" ht="16.8" customHeight="1">
      <c r="A246" s="40"/>
      <c r="B246" s="46"/>
      <c r="C246" s="310" t="s">
        <v>629</v>
      </c>
      <c r="D246" s="310" t="s">
        <v>1633</v>
      </c>
      <c r="E246" s="19" t="s">
        <v>169</v>
      </c>
      <c r="F246" s="311">
        <v>38.762</v>
      </c>
      <c r="G246" s="40"/>
      <c r="H246" s="46"/>
    </row>
    <row r="247" s="2" customFormat="1" ht="16.8" customHeight="1">
      <c r="A247" s="40"/>
      <c r="B247" s="46"/>
      <c r="C247" s="310" t="s">
        <v>642</v>
      </c>
      <c r="D247" s="310" t="s">
        <v>1634</v>
      </c>
      <c r="E247" s="19" t="s">
        <v>169</v>
      </c>
      <c r="F247" s="311">
        <v>430.68000000000001</v>
      </c>
      <c r="G247" s="40"/>
      <c r="H247" s="46"/>
    </row>
    <row r="248" s="2" customFormat="1" ht="16.8" customHeight="1">
      <c r="A248" s="40"/>
      <c r="B248" s="46"/>
      <c r="C248" s="310" t="s">
        <v>652</v>
      </c>
      <c r="D248" s="310" t="s">
        <v>1635</v>
      </c>
      <c r="E248" s="19" t="s">
        <v>169</v>
      </c>
      <c r="F248" s="311">
        <v>38.762</v>
      </c>
      <c r="G248" s="40"/>
      <c r="H248" s="46"/>
    </row>
    <row r="249" s="2" customFormat="1" ht="16.8" customHeight="1">
      <c r="A249" s="40"/>
      <c r="B249" s="46"/>
      <c r="C249" s="310" t="s">
        <v>671</v>
      </c>
      <c r="D249" s="310" t="s">
        <v>672</v>
      </c>
      <c r="E249" s="19" t="s">
        <v>169</v>
      </c>
      <c r="F249" s="311">
        <v>240.53999999999999</v>
      </c>
      <c r="G249" s="40"/>
      <c r="H249" s="46"/>
    </row>
    <row r="250" s="2" customFormat="1" ht="16.8" customHeight="1">
      <c r="A250" s="40"/>
      <c r="B250" s="46"/>
      <c r="C250" s="310" t="s">
        <v>813</v>
      </c>
      <c r="D250" s="310" t="s">
        <v>1636</v>
      </c>
      <c r="E250" s="19" t="s">
        <v>169</v>
      </c>
      <c r="F250" s="311">
        <v>442.04000000000002</v>
      </c>
      <c r="G250" s="40"/>
      <c r="H250" s="46"/>
    </row>
    <row r="251" s="2" customFormat="1" ht="16.8" customHeight="1">
      <c r="A251" s="40"/>
      <c r="B251" s="46"/>
      <c r="C251" s="310" t="s">
        <v>887</v>
      </c>
      <c r="D251" s="310" t="s">
        <v>1661</v>
      </c>
      <c r="E251" s="19" t="s">
        <v>169</v>
      </c>
      <c r="F251" s="311">
        <v>56.350000000000001</v>
      </c>
      <c r="G251" s="40"/>
      <c r="H251" s="46"/>
    </row>
    <row r="252" s="2" customFormat="1" ht="16.8" customHeight="1">
      <c r="A252" s="40"/>
      <c r="B252" s="46"/>
      <c r="C252" s="310" t="s">
        <v>902</v>
      </c>
      <c r="D252" s="310" t="s">
        <v>1639</v>
      </c>
      <c r="E252" s="19" t="s">
        <v>169</v>
      </c>
      <c r="F252" s="311">
        <v>442.04000000000002</v>
      </c>
      <c r="G252" s="40"/>
      <c r="H252" s="46"/>
    </row>
    <row r="253" s="2" customFormat="1" ht="16.8" customHeight="1">
      <c r="A253" s="40"/>
      <c r="B253" s="46"/>
      <c r="C253" s="310" t="s">
        <v>907</v>
      </c>
      <c r="D253" s="310" t="s">
        <v>1640</v>
      </c>
      <c r="E253" s="19" t="s">
        <v>169</v>
      </c>
      <c r="F253" s="311">
        <v>562.74000000000001</v>
      </c>
      <c r="G253" s="40"/>
      <c r="H253" s="46"/>
    </row>
    <row r="254" s="2" customFormat="1">
      <c r="A254" s="40"/>
      <c r="B254" s="46"/>
      <c r="C254" s="310" t="s">
        <v>598</v>
      </c>
      <c r="D254" s="310" t="s">
        <v>599</v>
      </c>
      <c r="E254" s="19" t="s">
        <v>169</v>
      </c>
      <c r="F254" s="311">
        <v>430.68000000000001</v>
      </c>
      <c r="G254" s="40"/>
      <c r="H254" s="46"/>
    </row>
    <row r="255" s="2" customFormat="1" ht="16.8" customHeight="1">
      <c r="A255" s="40"/>
      <c r="B255" s="46"/>
      <c r="C255" s="310" t="s">
        <v>675</v>
      </c>
      <c r="D255" s="310" t="s">
        <v>676</v>
      </c>
      <c r="E255" s="19" t="s">
        <v>169</v>
      </c>
      <c r="F255" s="311">
        <v>245.351</v>
      </c>
      <c r="G255" s="40"/>
      <c r="H255" s="46"/>
    </row>
    <row r="256" s="2" customFormat="1" ht="16.8" customHeight="1">
      <c r="A256" s="40"/>
      <c r="B256" s="46"/>
      <c r="C256" s="310" t="s">
        <v>897</v>
      </c>
      <c r="D256" s="310" t="s">
        <v>898</v>
      </c>
      <c r="E256" s="19" t="s">
        <v>235</v>
      </c>
      <c r="F256" s="311">
        <v>439.11099999999999</v>
      </c>
      <c r="G256" s="40"/>
      <c r="H256" s="46"/>
    </row>
    <row r="257" s="2" customFormat="1" ht="16.8" customHeight="1">
      <c r="A257" s="40"/>
      <c r="B257" s="46"/>
      <c r="C257" s="306" t="s">
        <v>431</v>
      </c>
      <c r="D257" s="307" t="s">
        <v>432</v>
      </c>
      <c r="E257" s="308" t="s">
        <v>21</v>
      </c>
      <c r="F257" s="309">
        <v>76.120999999999995</v>
      </c>
      <c r="G257" s="40"/>
      <c r="H257" s="46"/>
    </row>
    <row r="258" s="2" customFormat="1" ht="16.8" customHeight="1">
      <c r="A258" s="40"/>
      <c r="B258" s="46"/>
      <c r="C258" s="310" t="s">
        <v>21</v>
      </c>
      <c r="D258" s="310" t="s">
        <v>200</v>
      </c>
      <c r="E258" s="19" t="s">
        <v>21</v>
      </c>
      <c r="F258" s="311">
        <v>0</v>
      </c>
      <c r="G258" s="40"/>
      <c r="H258" s="46"/>
    </row>
    <row r="259" s="2" customFormat="1" ht="16.8" customHeight="1">
      <c r="A259" s="40"/>
      <c r="B259" s="46"/>
      <c r="C259" s="310" t="s">
        <v>21</v>
      </c>
      <c r="D259" s="310" t="s">
        <v>620</v>
      </c>
      <c r="E259" s="19" t="s">
        <v>21</v>
      </c>
      <c r="F259" s="311">
        <v>48.359999999999999</v>
      </c>
      <c r="G259" s="40"/>
      <c r="H259" s="46"/>
    </row>
    <row r="260" s="2" customFormat="1" ht="16.8" customHeight="1">
      <c r="A260" s="40"/>
      <c r="B260" s="46"/>
      <c r="C260" s="310" t="s">
        <v>21</v>
      </c>
      <c r="D260" s="310" t="s">
        <v>307</v>
      </c>
      <c r="E260" s="19" t="s">
        <v>21</v>
      </c>
      <c r="F260" s="311">
        <v>0</v>
      </c>
      <c r="G260" s="40"/>
      <c r="H260" s="46"/>
    </row>
    <row r="261" s="2" customFormat="1" ht="16.8" customHeight="1">
      <c r="A261" s="40"/>
      <c r="B261" s="46"/>
      <c r="C261" s="310" t="s">
        <v>21</v>
      </c>
      <c r="D261" s="310" t="s">
        <v>696</v>
      </c>
      <c r="E261" s="19" t="s">
        <v>21</v>
      </c>
      <c r="F261" s="311">
        <v>6.4560000000000004</v>
      </c>
      <c r="G261" s="40"/>
      <c r="H261" s="46"/>
    </row>
    <row r="262" s="2" customFormat="1" ht="16.8" customHeight="1">
      <c r="A262" s="40"/>
      <c r="B262" s="46"/>
      <c r="C262" s="310" t="s">
        <v>21</v>
      </c>
      <c r="D262" s="310" t="s">
        <v>697</v>
      </c>
      <c r="E262" s="19" t="s">
        <v>21</v>
      </c>
      <c r="F262" s="311">
        <v>5.7119999999999997</v>
      </c>
      <c r="G262" s="40"/>
      <c r="H262" s="46"/>
    </row>
    <row r="263" s="2" customFormat="1" ht="16.8" customHeight="1">
      <c r="A263" s="40"/>
      <c r="B263" s="46"/>
      <c r="C263" s="310" t="s">
        <v>21</v>
      </c>
      <c r="D263" s="310" t="s">
        <v>698</v>
      </c>
      <c r="E263" s="19" t="s">
        <v>21</v>
      </c>
      <c r="F263" s="311">
        <v>15.593</v>
      </c>
      <c r="G263" s="40"/>
      <c r="H263" s="46"/>
    </row>
    <row r="264" s="2" customFormat="1" ht="16.8" customHeight="1">
      <c r="A264" s="40"/>
      <c r="B264" s="46"/>
      <c r="C264" s="310" t="s">
        <v>431</v>
      </c>
      <c r="D264" s="310" t="s">
        <v>179</v>
      </c>
      <c r="E264" s="19" t="s">
        <v>21</v>
      </c>
      <c r="F264" s="311">
        <v>76.120999999999995</v>
      </c>
      <c r="G264" s="40"/>
      <c r="H264" s="46"/>
    </row>
    <row r="265" s="2" customFormat="1" ht="16.8" customHeight="1">
      <c r="A265" s="40"/>
      <c r="B265" s="46"/>
      <c r="C265" s="312" t="s">
        <v>1616</v>
      </c>
      <c r="D265" s="40"/>
      <c r="E265" s="40"/>
      <c r="F265" s="40"/>
      <c r="G265" s="40"/>
      <c r="H265" s="46"/>
    </row>
    <row r="266" s="2" customFormat="1" ht="16.8" customHeight="1">
      <c r="A266" s="40"/>
      <c r="B266" s="46"/>
      <c r="C266" s="310" t="s">
        <v>692</v>
      </c>
      <c r="D266" s="310" t="s">
        <v>1662</v>
      </c>
      <c r="E266" s="19" t="s">
        <v>169</v>
      </c>
      <c r="F266" s="311">
        <v>76.120999999999995</v>
      </c>
      <c r="G266" s="40"/>
      <c r="H266" s="46"/>
    </row>
    <row r="267" s="2" customFormat="1" ht="16.8" customHeight="1">
      <c r="A267" s="40"/>
      <c r="B267" s="46"/>
      <c r="C267" s="310" t="s">
        <v>706</v>
      </c>
      <c r="D267" s="310" t="s">
        <v>1663</v>
      </c>
      <c r="E267" s="19" t="s">
        <v>169</v>
      </c>
      <c r="F267" s="311">
        <v>76.120999999999995</v>
      </c>
      <c r="G267" s="40"/>
      <c r="H267" s="46"/>
    </row>
    <row r="268" s="2" customFormat="1" ht="16.8" customHeight="1">
      <c r="A268" s="40"/>
      <c r="B268" s="46"/>
      <c r="C268" s="310" t="s">
        <v>1055</v>
      </c>
      <c r="D268" s="310" t="s">
        <v>1617</v>
      </c>
      <c r="E268" s="19" t="s">
        <v>169</v>
      </c>
      <c r="F268" s="311">
        <v>2772.087</v>
      </c>
      <c r="G268" s="40"/>
      <c r="H268" s="46"/>
    </row>
    <row r="269" s="2" customFormat="1" ht="16.8" customHeight="1">
      <c r="A269" s="40"/>
      <c r="B269" s="46"/>
      <c r="C269" s="310" t="s">
        <v>711</v>
      </c>
      <c r="D269" s="310" t="s">
        <v>712</v>
      </c>
      <c r="E269" s="19" t="s">
        <v>169</v>
      </c>
      <c r="F269" s="311">
        <v>85.522000000000006</v>
      </c>
      <c r="G269" s="40"/>
      <c r="H269" s="46"/>
    </row>
    <row r="270" s="2" customFormat="1" ht="7.44" customHeight="1">
      <c r="A270" s="40"/>
      <c r="B270" s="168"/>
      <c r="C270" s="169"/>
      <c r="D270" s="169"/>
      <c r="E270" s="169"/>
      <c r="F270" s="169"/>
      <c r="G270" s="169"/>
      <c r="H270" s="46"/>
    </row>
    <row r="271" s="2" customFormat="1">
      <c r="A271" s="40"/>
      <c r="B271" s="40"/>
      <c r="C271" s="40"/>
      <c r="D271" s="40"/>
      <c r="E271" s="40"/>
      <c r="F271" s="40"/>
      <c r="G271" s="40"/>
      <c r="H271" s="40"/>
    </row>
  </sheetData>
  <sheetProtection sheet="1" formatColumns="0" formatRows="0" objects="1" scenarios="1" spinCount="100000" saltValue="oiAc8qq4ySeIKnHb/NpI+ZnnpBrTwStPdxip+J9R6rqwSGvF+fpJDgr/gaunMW6V8AwPyT8OL7BbgeZoBJ3T9g==" hashValue="woJhD0f8OKNYyg+NppP2EmFiv/wxxrinO5nJIQanS0FyXI/erZYIi11KY+IKQT7/yq9UmWvJD9znzXiHzjmQpA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13" customWidth="1"/>
    <col min="2" max="2" width="1.667969" style="313" customWidth="1"/>
    <col min="3" max="4" width="5" style="313" customWidth="1"/>
    <col min="5" max="5" width="11.66016" style="313" customWidth="1"/>
    <col min="6" max="6" width="9.160156" style="313" customWidth="1"/>
    <col min="7" max="7" width="5" style="313" customWidth="1"/>
    <col min="8" max="8" width="77.83203" style="313" customWidth="1"/>
    <col min="9" max="10" width="20" style="313" customWidth="1"/>
    <col min="11" max="11" width="1.667969" style="313" customWidth="1"/>
  </cols>
  <sheetData>
    <row r="1" s="1" customFormat="1" ht="37.5" customHeight="1"/>
    <row r="2" s="1" customFormat="1" ht="7.5" customHeight="1">
      <c r="B2" s="314"/>
      <c r="C2" s="315"/>
      <c r="D2" s="315"/>
      <c r="E2" s="315"/>
      <c r="F2" s="315"/>
      <c r="G2" s="315"/>
      <c r="H2" s="315"/>
      <c r="I2" s="315"/>
      <c r="J2" s="315"/>
      <c r="K2" s="316"/>
    </row>
    <row r="3" s="17" customFormat="1" ht="45" customHeight="1">
      <c r="B3" s="317"/>
      <c r="C3" s="318" t="s">
        <v>1664</v>
      </c>
      <c r="D3" s="318"/>
      <c r="E3" s="318"/>
      <c r="F3" s="318"/>
      <c r="G3" s="318"/>
      <c r="H3" s="318"/>
      <c r="I3" s="318"/>
      <c r="J3" s="318"/>
      <c r="K3" s="319"/>
    </row>
    <row r="4" s="1" customFormat="1" ht="25.5" customHeight="1">
      <c r="B4" s="320"/>
      <c r="C4" s="321" t="s">
        <v>1665</v>
      </c>
      <c r="D4" s="321"/>
      <c r="E4" s="321"/>
      <c r="F4" s="321"/>
      <c r="G4" s="321"/>
      <c r="H4" s="321"/>
      <c r="I4" s="321"/>
      <c r="J4" s="321"/>
      <c r="K4" s="322"/>
    </row>
    <row r="5" s="1" customFormat="1" ht="5.25" customHeight="1">
      <c r="B5" s="320"/>
      <c r="C5" s="323"/>
      <c r="D5" s="323"/>
      <c r="E5" s="323"/>
      <c r="F5" s="323"/>
      <c r="G5" s="323"/>
      <c r="H5" s="323"/>
      <c r="I5" s="323"/>
      <c r="J5" s="323"/>
      <c r="K5" s="322"/>
    </row>
    <row r="6" s="1" customFormat="1" ht="15" customHeight="1">
      <c r="B6" s="320"/>
      <c r="C6" s="324" t="s">
        <v>1666</v>
      </c>
      <c r="D6" s="324"/>
      <c r="E6" s="324"/>
      <c r="F6" s="324"/>
      <c r="G6" s="324"/>
      <c r="H6" s="324"/>
      <c r="I6" s="324"/>
      <c r="J6" s="324"/>
      <c r="K6" s="322"/>
    </row>
    <row r="7" s="1" customFormat="1" ht="15" customHeight="1">
      <c r="B7" s="325"/>
      <c r="C7" s="324" t="s">
        <v>1667</v>
      </c>
      <c r="D7" s="324"/>
      <c r="E7" s="324"/>
      <c r="F7" s="324"/>
      <c r="G7" s="324"/>
      <c r="H7" s="324"/>
      <c r="I7" s="324"/>
      <c r="J7" s="324"/>
      <c r="K7" s="322"/>
    </row>
    <row r="8" s="1" customFormat="1" ht="12.75" customHeight="1">
      <c r="B8" s="325"/>
      <c r="C8" s="324"/>
      <c r="D8" s="324"/>
      <c r="E8" s="324"/>
      <c r="F8" s="324"/>
      <c r="G8" s="324"/>
      <c r="H8" s="324"/>
      <c r="I8" s="324"/>
      <c r="J8" s="324"/>
      <c r="K8" s="322"/>
    </row>
    <row r="9" s="1" customFormat="1" ht="15" customHeight="1">
      <c r="B9" s="325"/>
      <c r="C9" s="324" t="s">
        <v>1668</v>
      </c>
      <c r="D9" s="324"/>
      <c r="E9" s="324"/>
      <c r="F9" s="324"/>
      <c r="G9" s="324"/>
      <c r="H9" s="324"/>
      <c r="I9" s="324"/>
      <c r="J9" s="324"/>
      <c r="K9" s="322"/>
    </row>
    <row r="10" s="1" customFormat="1" ht="15" customHeight="1">
      <c r="B10" s="325"/>
      <c r="C10" s="324"/>
      <c r="D10" s="324" t="s">
        <v>1669</v>
      </c>
      <c r="E10" s="324"/>
      <c r="F10" s="324"/>
      <c r="G10" s="324"/>
      <c r="H10" s="324"/>
      <c r="I10" s="324"/>
      <c r="J10" s="324"/>
      <c r="K10" s="322"/>
    </row>
    <row r="11" s="1" customFormat="1" ht="15" customHeight="1">
      <c r="B11" s="325"/>
      <c r="C11" s="326"/>
      <c r="D11" s="324" t="s">
        <v>1670</v>
      </c>
      <c r="E11" s="324"/>
      <c r="F11" s="324"/>
      <c r="G11" s="324"/>
      <c r="H11" s="324"/>
      <c r="I11" s="324"/>
      <c r="J11" s="324"/>
      <c r="K11" s="322"/>
    </row>
    <row r="12" s="1" customFormat="1" ht="15" customHeight="1">
      <c r="B12" s="325"/>
      <c r="C12" s="326"/>
      <c r="D12" s="324"/>
      <c r="E12" s="324"/>
      <c r="F12" s="324"/>
      <c r="G12" s="324"/>
      <c r="H12" s="324"/>
      <c r="I12" s="324"/>
      <c r="J12" s="324"/>
      <c r="K12" s="322"/>
    </row>
    <row r="13" s="1" customFormat="1" ht="15" customHeight="1">
      <c r="B13" s="325"/>
      <c r="C13" s="326"/>
      <c r="D13" s="327" t="s">
        <v>1671</v>
      </c>
      <c r="E13" s="324"/>
      <c r="F13" s="324"/>
      <c r="G13" s="324"/>
      <c r="H13" s="324"/>
      <c r="I13" s="324"/>
      <c r="J13" s="324"/>
      <c r="K13" s="322"/>
    </row>
    <row r="14" s="1" customFormat="1" ht="12.75" customHeight="1">
      <c r="B14" s="325"/>
      <c r="C14" s="326"/>
      <c r="D14" s="326"/>
      <c r="E14" s="326"/>
      <c r="F14" s="326"/>
      <c r="G14" s="326"/>
      <c r="H14" s="326"/>
      <c r="I14" s="326"/>
      <c r="J14" s="326"/>
      <c r="K14" s="322"/>
    </row>
    <row r="15" s="1" customFormat="1" ht="15" customHeight="1">
      <c r="B15" s="325"/>
      <c r="C15" s="326"/>
      <c r="D15" s="324" t="s">
        <v>1672</v>
      </c>
      <c r="E15" s="324"/>
      <c r="F15" s="324"/>
      <c r="G15" s="324"/>
      <c r="H15" s="324"/>
      <c r="I15" s="324"/>
      <c r="J15" s="324"/>
      <c r="K15" s="322"/>
    </row>
    <row r="16" s="1" customFormat="1" ht="15" customHeight="1">
      <c r="B16" s="325"/>
      <c r="C16" s="326"/>
      <c r="D16" s="324" t="s">
        <v>1673</v>
      </c>
      <c r="E16" s="324"/>
      <c r="F16" s="324"/>
      <c r="G16" s="324"/>
      <c r="H16" s="324"/>
      <c r="I16" s="324"/>
      <c r="J16" s="324"/>
      <c r="K16" s="322"/>
    </row>
    <row r="17" s="1" customFormat="1" ht="15" customHeight="1">
      <c r="B17" s="325"/>
      <c r="C17" s="326"/>
      <c r="D17" s="324" t="s">
        <v>1674</v>
      </c>
      <c r="E17" s="324"/>
      <c r="F17" s="324"/>
      <c r="G17" s="324"/>
      <c r="H17" s="324"/>
      <c r="I17" s="324"/>
      <c r="J17" s="324"/>
      <c r="K17" s="322"/>
    </row>
    <row r="18" s="1" customFormat="1" ht="15" customHeight="1">
      <c r="B18" s="325"/>
      <c r="C18" s="326"/>
      <c r="D18" s="326"/>
      <c r="E18" s="328" t="s">
        <v>79</v>
      </c>
      <c r="F18" s="324" t="s">
        <v>1675</v>
      </c>
      <c r="G18" s="324"/>
      <c r="H18" s="324"/>
      <c r="I18" s="324"/>
      <c r="J18" s="324"/>
      <c r="K18" s="322"/>
    </row>
    <row r="19" s="1" customFormat="1" ht="15" customHeight="1">
      <c r="B19" s="325"/>
      <c r="C19" s="326"/>
      <c r="D19" s="326"/>
      <c r="E19" s="328" t="s">
        <v>1676</v>
      </c>
      <c r="F19" s="324" t="s">
        <v>1677</v>
      </c>
      <c r="G19" s="324"/>
      <c r="H19" s="324"/>
      <c r="I19" s="324"/>
      <c r="J19" s="324"/>
      <c r="K19" s="322"/>
    </row>
    <row r="20" s="1" customFormat="1" ht="15" customHeight="1">
      <c r="B20" s="325"/>
      <c r="C20" s="326"/>
      <c r="D20" s="326"/>
      <c r="E20" s="328" t="s">
        <v>1678</v>
      </c>
      <c r="F20" s="324" t="s">
        <v>1679</v>
      </c>
      <c r="G20" s="324"/>
      <c r="H20" s="324"/>
      <c r="I20" s="324"/>
      <c r="J20" s="324"/>
      <c r="K20" s="322"/>
    </row>
    <row r="21" s="1" customFormat="1" ht="15" customHeight="1">
      <c r="B21" s="325"/>
      <c r="C21" s="326"/>
      <c r="D21" s="326"/>
      <c r="E21" s="328" t="s">
        <v>1680</v>
      </c>
      <c r="F21" s="324" t="s">
        <v>1681</v>
      </c>
      <c r="G21" s="324"/>
      <c r="H21" s="324"/>
      <c r="I21" s="324"/>
      <c r="J21" s="324"/>
      <c r="K21" s="322"/>
    </row>
    <row r="22" s="1" customFormat="1" ht="15" customHeight="1">
      <c r="B22" s="325"/>
      <c r="C22" s="326"/>
      <c r="D22" s="326"/>
      <c r="E22" s="328" t="s">
        <v>1682</v>
      </c>
      <c r="F22" s="324" t="s">
        <v>1557</v>
      </c>
      <c r="G22" s="324"/>
      <c r="H22" s="324"/>
      <c r="I22" s="324"/>
      <c r="J22" s="324"/>
      <c r="K22" s="322"/>
    </row>
    <row r="23" s="1" customFormat="1" ht="15" customHeight="1">
      <c r="B23" s="325"/>
      <c r="C23" s="326"/>
      <c r="D23" s="326"/>
      <c r="E23" s="328" t="s">
        <v>85</v>
      </c>
      <c r="F23" s="324" t="s">
        <v>1683</v>
      </c>
      <c r="G23" s="324"/>
      <c r="H23" s="324"/>
      <c r="I23" s="324"/>
      <c r="J23" s="324"/>
      <c r="K23" s="322"/>
    </row>
    <row r="24" s="1" customFormat="1" ht="12.75" customHeight="1">
      <c r="B24" s="325"/>
      <c r="C24" s="326"/>
      <c r="D24" s="326"/>
      <c r="E24" s="326"/>
      <c r="F24" s="326"/>
      <c r="G24" s="326"/>
      <c r="H24" s="326"/>
      <c r="I24" s="326"/>
      <c r="J24" s="326"/>
      <c r="K24" s="322"/>
    </row>
    <row r="25" s="1" customFormat="1" ht="15" customHeight="1">
      <c r="B25" s="325"/>
      <c r="C25" s="324" t="s">
        <v>1684</v>
      </c>
      <c r="D25" s="324"/>
      <c r="E25" s="324"/>
      <c r="F25" s="324"/>
      <c r="G25" s="324"/>
      <c r="H25" s="324"/>
      <c r="I25" s="324"/>
      <c r="J25" s="324"/>
      <c r="K25" s="322"/>
    </row>
    <row r="26" s="1" customFormat="1" ht="15" customHeight="1">
      <c r="B26" s="325"/>
      <c r="C26" s="324" t="s">
        <v>1685</v>
      </c>
      <c r="D26" s="324"/>
      <c r="E26" s="324"/>
      <c r="F26" s="324"/>
      <c r="G26" s="324"/>
      <c r="H26" s="324"/>
      <c r="I26" s="324"/>
      <c r="J26" s="324"/>
      <c r="K26" s="322"/>
    </row>
    <row r="27" s="1" customFormat="1" ht="15" customHeight="1">
      <c r="B27" s="325"/>
      <c r="C27" s="324"/>
      <c r="D27" s="324" t="s">
        <v>1686</v>
      </c>
      <c r="E27" s="324"/>
      <c r="F27" s="324"/>
      <c r="G27" s="324"/>
      <c r="H27" s="324"/>
      <c r="I27" s="324"/>
      <c r="J27" s="324"/>
      <c r="K27" s="322"/>
    </row>
    <row r="28" s="1" customFormat="1" ht="15" customHeight="1">
      <c r="B28" s="325"/>
      <c r="C28" s="326"/>
      <c r="D28" s="324" t="s">
        <v>1687</v>
      </c>
      <c r="E28" s="324"/>
      <c r="F28" s="324"/>
      <c r="G28" s="324"/>
      <c r="H28" s="324"/>
      <c r="I28" s="324"/>
      <c r="J28" s="324"/>
      <c r="K28" s="322"/>
    </row>
    <row r="29" s="1" customFormat="1" ht="12.75" customHeight="1">
      <c r="B29" s="325"/>
      <c r="C29" s="326"/>
      <c r="D29" s="326"/>
      <c r="E29" s="326"/>
      <c r="F29" s="326"/>
      <c r="G29" s="326"/>
      <c r="H29" s="326"/>
      <c r="I29" s="326"/>
      <c r="J29" s="326"/>
      <c r="K29" s="322"/>
    </row>
    <row r="30" s="1" customFormat="1" ht="15" customHeight="1">
      <c r="B30" s="325"/>
      <c r="C30" s="326"/>
      <c r="D30" s="324" t="s">
        <v>1688</v>
      </c>
      <c r="E30" s="324"/>
      <c r="F30" s="324"/>
      <c r="G30" s="324"/>
      <c r="H30" s="324"/>
      <c r="I30" s="324"/>
      <c r="J30" s="324"/>
      <c r="K30" s="322"/>
    </row>
    <row r="31" s="1" customFormat="1" ht="15" customHeight="1">
      <c r="B31" s="325"/>
      <c r="C31" s="326"/>
      <c r="D31" s="324" t="s">
        <v>1689</v>
      </c>
      <c r="E31" s="324"/>
      <c r="F31" s="324"/>
      <c r="G31" s="324"/>
      <c r="H31" s="324"/>
      <c r="I31" s="324"/>
      <c r="J31" s="324"/>
      <c r="K31" s="322"/>
    </row>
    <row r="32" s="1" customFormat="1" ht="12.75" customHeight="1">
      <c r="B32" s="325"/>
      <c r="C32" s="326"/>
      <c r="D32" s="326"/>
      <c r="E32" s="326"/>
      <c r="F32" s="326"/>
      <c r="G32" s="326"/>
      <c r="H32" s="326"/>
      <c r="I32" s="326"/>
      <c r="J32" s="326"/>
      <c r="K32" s="322"/>
    </row>
    <row r="33" s="1" customFormat="1" ht="15" customHeight="1">
      <c r="B33" s="325"/>
      <c r="C33" s="326"/>
      <c r="D33" s="324" t="s">
        <v>1690</v>
      </c>
      <c r="E33" s="324"/>
      <c r="F33" s="324"/>
      <c r="G33" s="324"/>
      <c r="H33" s="324"/>
      <c r="I33" s="324"/>
      <c r="J33" s="324"/>
      <c r="K33" s="322"/>
    </row>
    <row r="34" s="1" customFormat="1" ht="15" customHeight="1">
      <c r="B34" s="325"/>
      <c r="C34" s="326"/>
      <c r="D34" s="324" t="s">
        <v>1691</v>
      </c>
      <c r="E34" s="324"/>
      <c r="F34" s="324"/>
      <c r="G34" s="324"/>
      <c r="H34" s="324"/>
      <c r="I34" s="324"/>
      <c r="J34" s="324"/>
      <c r="K34" s="322"/>
    </row>
    <row r="35" s="1" customFormat="1" ht="15" customHeight="1">
      <c r="B35" s="325"/>
      <c r="C35" s="326"/>
      <c r="D35" s="324" t="s">
        <v>1692</v>
      </c>
      <c r="E35" s="324"/>
      <c r="F35" s="324"/>
      <c r="G35" s="324"/>
      <c r="H35" s="324"/>
      <c r="I35" s="324"/>
      <c r="J35" s="324"/>
      <c r="K35" s="322"/>
    </row>
    <row r="36" s="1" customFormat="1" ht="15" customHeight="1">
      <c r="B36" s="325"/>
      <c r="C36" s="326"/>
      <c r="D36" s="324"/>
      <c r="E36" s="327" t="s">
        <v>149</v>
      </c>
      <c r="F36" s="324"/>
      <c r="G36" s="324" t="s">
        <v>1693</v>
      </c>
      <c r="H36" s="324"/>
      <c r="I36" s="324"/>
      <c r="J36" s="324"/>
      <c r="K36" s="322"/>
    </row>
    <row r="37" s="1" customFormat="1" ht="30.75" customHeight="1">
      <c r="B37" s="325"/>
      <c r="C37" s="326"/>
      <c r="D37" s="324"/>
      <c r="E37" s="327" t="s">
        <v>1694</v>
      </c>
      <c r="F37" s="324"/>
      <c r="G37" s="324" t="s">
        <v>1695</v>
      </c>
      <c r="H37" s="324"/>
      <c r="I37" s="324"/>
      <c r="J37" s="324"/>
      <c r="K37" s="322"/>
    </row>
    <row r="38" s="1" customFormat="1" ht="15" customHeight="1">
      <c r="B38" s="325"/>
      <c r="C38" s="326"/>
      <c r="D38" s="324"/>
      <c r="E38" s="327" t="s">
        <v>54</v>
      </c>
      <c r="F38" s="324"/>
      <c r="G38" s="324" t="s">
        <v>1696</v>
      </c>
      <c r="H38" s="324"/>
      <c r="I38" s="324"/>
      <c r="J38" s="324"/>
      <c r="K38" s="322"/>
    </row>
    <row r="39" s="1" customFormat="1" ht="15" customHeight="1">
      <c r="B39" s="325"/>
      <c r="C39" s="326"/>
      <c r="D39" s="324"/>
      <c r="E39" s="327" t="s">
        <v>55</v>
      </c>
      <c r="F39" s="324"/>
      <c r="G39" s="324" t="s">
        <v>1697</v>
      </c>
      <c r="H39" s="324"/>
      <c r="I39" s="324"/>
      <c r="J39" s="324"/>
      <c r="K39" s="322"/>
    </row>
    <row r="40" s="1" customFormat="1" ht="15" customHeight="1">
      <c r="B40" s="325"/>
      <c r="C40" s="326"/>
      <c r="D40" s="324"/>
      <c r="E40" s="327" t="s">
        <v>150</v>
      </c>
      <c r="F40" s="324"/>
      <c r="G40" s="324" t="s">
        <v>1698</v>
      </c>
      <c r="H40" s="324"/>
      <c r="I40" s="324"/>
      <c r="J40" s="324"/>
      <c r="K40" s="322"/>
    </row>
    <row r="41" s="1" customFormat="1" ht="15" customHeight="1">
      <c r="B41" s="325"/>
      <c r="C41" s="326"/>
      <c r="D41" s="324"/>
      <c r="E41" s="327" t="s">
        <v>151</v>
      </c>
      <c r="F41" s="324"/>
      <c r="G41" s="324" t="s">
        <v>1699</v>
      </c>
      <c r="H41" s="324"/>
      <c r="I41" s="324"/>
      <c r="J41" s="324"/>
      <c r="K41" s="322"/>
    </row>
    <row r="42" s="1" customFormat="1" ht="15" customHeight="1">
      <c r="B42" s="325"/>
      <c r="C42" s="326"/>
      <c r="D42" s="324"/>
      <c r="E42" s="327" t="s">
        <v>1700</v>
      </c>
      <c r="F42" s="324"/>
      <c r="G42" s="324" t="s">
        <v>1701</v>
      </c>
      <c r="H42" s="324"/>
      <c r="I42" s="324"/>
      <c r="J42" s="324"/>
      <c r="K42" s="322"/>
    </row>
    <row r="43" s="1" customFormat="1" ht="15" customHeight="1">
      <c r="B43" s="325"/>
      <c r="C43" s="326"/>
      <c r="D43" s="324"/>
      <c r="E43" s="327"/>
      <c r="F43" s="324"/>
      <c r="G43" s="324" t="s">
        <v>1702</v>
      </c>
      <c r="H43" s="324"/>
      <c r="I43" s="324"/>
      <c r="J43" s="324"/>
      <c r="K43" s="322"/>
    </row>
    <row r="44" s="1" customFormat="1" ht="15" customHeight="1">
      <c r="B44" s="325"/>
      <c r="C44" s="326"/>
      <c r="D44" s="324"/>
      <c r="E44" s="327" t="s">
        <v>1703</v>
      </c>
      <c r="F44" s="324"/>
      <c r="G44" s="324" t="s">
        <v>1704</v>
      </c>
      <c r="H44" s="324"/>
      <c r="I44" s="324"/>
      <c r="J44" s="324"/>
      <c r="K44" s="322"/>
    </row>
    <row r="45" s="1" customFormat="1" ht="15" customHeight="1">
      <c r="B45" s="325"/>
      <c r="C45" s="326"/>
      <c r="D45" s="324"/>
      <c r="E45" s="327" t="s">
        <v>153</v>
      </c>
      <c r="F45" s="324"/>
      <c r="G45" s="324" t="s">
        <v>1705</v>
      </c>
      <c r="H45" s="324"/>
      <c r="I45" s="324"/>
      <c r="J45" s="324"/>
      <c r="K45" s="322"/>
    </row>
    <row r="46" s="1" customFormat="1" ht="12.75" customHeight="1">
      <c r="B46" s="325"/>
      <c r="C46" s="326"/>
      <c r="D46" s="324"/>
      <c r="E46" s="324"/>
      <c r="F46" s="324"/>
      <c r="G46" s="324"/>
      <c r="H46" s="324"/>
      <c r="I46" s="324"/>
      <c r="J46" s="324"/>
      <c r="K46" s="322"/>
    </row>
    <row r="47" s="1" customFormat="1" ht="15" customHeight="1">
      <c r="B47" s="325"/>
      <c r="C47" s="326"/>
      <c r="D47" s="324" t="s">
        <v>1706</v>
      </c>
      <c r="E47" s="324"/>
      <c r="F47" s="324"/>
      <c r="G47" s="324"/>
      <c r="H47" s="324"/>
      <c r="I47" s="324"/>
      <c r="J47" s="324"/>
      <c r="K47" s="322"/>
    </row>
    <row r="48" s="1" customFormat="1" ht="15" customHeight="1">
      <c r="B48" s="325"/>
      <c r="C48" s="326"/>
      <c r="D48" s="326"/>
      <c r="E48" s="324" t="s">
        <v>1707</v>
      </c>
      <c r="F48" s="324"/>
      <c r="G48" s="324"/>
      <c r="H48" s="324"/>
      <c r="I48" s="324"/>
      <c r="J48" s="324"/>
      <c r="K48" s="322"/>
    </row>
    <row r="49" s="1" customFormat="1" ht="15" customHeight="1">
      <c r="B49" s="325"/>
      <c r="C49" s="326"/>
      <c r="D49" s="326"/>
      <c r="E49" s="324" t="s">
        <v>1708</v>
      </c>
      <c r="F49" s="324"/>
      <c r="G49" s="324"/>
      <c r="H49" s="324"/>
      <c r="I49" s="324"/>
      <c r="J49" s="324"/>
      <c r="K49" s="322"/>
    </row>
    <row r="50" s="1" customFormat="1" ht="15" customHeight="1">
      <c r="B50" s="325"/>
      <c r="C50" s="326"/>
      <c r="D50" s="326"/>
      <c r="E50" s="324" t="s">
        <v>1709</v>
      </c>
      <c r="F50" s="324"/>
      <c r="G50" s="324"/>
      <c r="H50" s="324"/>
      <c r="I50" s="324"/>
      <c r="J50" s="324"/>
      <c r="K50" s="322"/>
    </row>
    <row r="51" s="1" customFormat="1" ht="15" customHeight="1">
      <c r="B51" s="325"/>
      <c r="C51" s="326"/>
      <c r="D51" s="324" t="s">
        <v>1710</v>
      </c>
      <c r="E51" s="324"/>
      <c r="F51" s="324"/>
      <c r="G51" s="324"/>
      <c r="H51" s="324"/>
      <c r="I51" s="324"/>
      <c r="J51" s="324"/>
      <c r="K51" s="322"/>
    </row>
    <row r="52" s="1" customFormat="1" ht="25.5" customHeight="1">
      <c r="B52" s="320"/>
      <c r="C52" s="321" t="s">
        <v>1711</v>
      </c>
      <c r="D52" s="321"/>
      <c r="E52" s="321"/>
      <c r="F52" s="321"/>
      <c r="G52" s="321"/>
      <c r="H52" s="321"/>
      <c r="I52" s="321"/>
      <c r="J52" s="321"/>
      <c r="K52" s="322"/>
    </row>
    <row r="53" s="1" customFormat="1" ht="5.25" customHeight="1">
      <c r="B53" s="320"/>
      <c r="C53" s="323"/>
      <c r="D53" s="323"/>
      <c r="E53" s="323"/>
      <c r="F53" s="323"/>
      <c r="G53" s="323"/>
      <c r="H53" s="323"/>
      <c r="I53" s="323"/>
      <c r="J53" s="323"/>
      <c r="K53" s="322"/>
    </row>
    <row r="54" s="1" customFormat="1" ht="15" customHeight="1">
      <c r="B54" s="320"/>
      <c r="C54" s="324" t="s">
        <v>1712</v>
      </c>
      <c r="D54" s="324"/>
      <c r="E54" s="324"/>
      <c r="F54" s="324"/>
      <c r="G54" s="324"/>
      <c r="H54" s="324"/>
      <c r="I54" s="324"/>
      <c r="J54" s="324"/>
      <c r="K54" s="322"/>
    </row>
    <row r="55" s="1" customFormat="1" ht="15" customHeight="1">
      <c r="B55" s="320"/>
      <c r="C55" s="324" t="s">
        <v>1713</v>
      </c>
      <c r="D55" s="324"/>
      <c r="E55" s="324"/>
      <c r="F55" s="324"/>
      <c r="G55" s="324"/>
      <c r="H55" s="324"/>
      <c r="I55" s="324"/>
      <c r="J55" s="324"/>
      <c r="K55" s="322"/>
    </row>
    <row r="56" s="1" customFormat="1" ht="12.75" customHeight="1">
      <c r="B56" s="320"/>
      <c r="C56" s="324"/>
      <c r="D56" s="324"/>
      <c r="E56" s="324"/>
      <c r="F56" s="324"/>
      <c r="G56" s="324"/>
      <c r="H56" s="324"/>
      <c r="I56" s="324"/>
      <c r="J56" s="324"/>
      <c r="K56" s="322"/>
    </row>
    <row r="57" s="1" customFormat="1" ht="15" customHeight="1">
      <c r="B57" s="320"/>
      <c r="C57" s="324" t="s">
        <v>1714</v>
      </c>
      <c r="D57" s="324"/>
      <c r="E57" s="324"/>
      <c r="F57" s="324"/>
      <c r="G57" s="324"/>
      <c r="H57" s="324"/>
      <c r="I57" s="324"/>
      <c r="J57" s="324"/>
      <c r="K57" s="322"/>
    </row>
    <row r="58" s="1" customFormat="1" ht="15" customHeight="1">
      <c r="B58" s="320"/>
      <c r="C58" s="326"/>
      <c r="D58" s="324" t="s">
        <v>1715</v>
      </c>
      <c r="E58" s="324"/>
      <c r="F58" s="324"/>
      <c r="G58" s="324"/>
      <c r="H58" s="324"/>
      <c r="I58" s="324"/>
      <c r="J58" s="324"/>
      <c r="K58" s="322"/>
    </row>
    <row r="59" s="1" customFormat="1" ht="15" customHeight="1">
      <c r="B59" s="320"/>
      <c r="C59" s="326"/>
      <c r="D59" s="324" t="s">
        <v>1716</v>
      </c>
      <c r="E59" s="324"/>
      <c r="F59" s="324"/>
      <c r="G59" s="324"/>
      <c r="H59" s="324"/>
      <c r="I59" s="324"/>
      <c r="J59" s="324"/>
      <c r="K59" s="322"/>
    </row>
    <row r="60" s="1" customFormat="1" ht="15" customHeight="1">
      <c r="B60" s="320"/>
      <c r="C60" s="326"/>
      <c r="D60" s="324" t="s">
        <v>1717</v>
      </c>
      <c r="E60" s="324"/>
      <c r="F60" s="324"/>
      <c r="G60" s="324"/>
      <c r="H60" s="324"/>
      <c r="I60" s="324"/>
      <c r="J60" s="324"/>
      <c r="K60" s="322"/>
    </row>
    <row r="61" s="1" customFormat="1" ht="15" customHeight="1">
      <c r="B61" s="320"/>
      <c r="C61" s="326"/>
      <c r="D61" s="324" t="s">
        <v>1718</v>
      </c>
      <c r="E61" s="324"/>
      <c r="F61" s="324"/>
      <c r="G61" s="324"/>
      <c r="H61" s="324"/>
      <c r="I61" s="324"/>
      <c r="J61" s="324"/>
      <c r="K61" s="322"/>
    </row>
    <row r="62" s="1" customFormat="1" ht="15" customHeight="1">
      <c r="B62" s="320"/>
      <c r="C62" s="326"/>
      <c r="D62" s="329" t="s">
        <v>1719</v>
      </c>
      <c r="E62" s="329"/>
      <c r="F62" s="329"/>
      <c r="G62" s="329"/>
      <c r="H62" s="329"/>
      <c r="I62" s="329"/>
      <c r="J62" s="329"/>
      <c r="K62" s="322"/>
    </row>
    <row r="63" s="1" customFormat="1" ht="15" customHeight="1">
      <c r="B63" s="320"/>
      <c r="C63" s="326"/>
      <c r="D63" s="324" t="s">
        <v>1720</v>
      </c>
      <c r="E63" s="324"/>
      <c r="F63" s="324"/>
      <c r="G63" s="324"/>
      <c r="H63" s="324"/>
      <c r="I63" s="324"/>
      <c r="J63" s="324"/>
      <c r="K63" s="322"/>
    </row>
    <row r="64" s="1" customFormat="1" ht="12.75" customHeight="1">
      <c r="B64" s="320"/>
      <c r="C64" s="326"/>
      <c r="D64" s="326"/>
      <c r="E64" s="330"/>
      <c r="F64" s="326"/>
      <c r="G64" s="326"/>
      <c r="H64" s="326"/>
      <c r="I64" s="326"/>
      <c r="J64" s="326"/>
      <c r="K64" s="322"/>
    </row>
    <row r="65" s="1" customFormat="1" ht="15" customHeight="1">
      <c r="B65" s="320"/>
      <c r="C65" s="326"/>
      <c r="D65" s="324" t="s">
        <v>1721</v>
      </c>
      <c r="E65" s="324"/>
      <c r="F65" s="324"/>
      <c r="G65" s="324"/>
      <c r="H65" s="324"/>
      <c r="I65" s="324"/>
      <c r="J65" s="324"/>
      <c r="K65" s="322"/>
    </row>
    <row r="66" s="1" customFormat="1" ht="15" customHeight="1">
      <c r="B66" s="320"/>
      <c r="C66" s="326"/>
      <c r="D66" s="329" t="s">
        <v>1722</v>
      </c>
      <c r="E66" s="329"/>
      <c r="F66" s="329"/>
      <c r="G66" s="329"/>
      <c r="H66" s="329"/>
      <c r="I66" s="329"/>
      <c r="J66" s="329"/>
      <c r="K66" s="322"/>
    </row>
    <row r="67" s="1" customFormat="1" ht="15" customHeight="1">
      <c r="B67" s="320"/>
      <c r="C67" s="326"/>
      <c r="D67" s="324" t="s">
        <v>1723</v>
      </c>
      <c r="E67" s="324"/>
      <c r="F67" s="324"/>
      <c r="G67" s="324"/>
      <c r="H67" s="324"/>
      <c r="I67" s="324"/>
      <c r="J67" s="324"/>
      <c r="K67" s="322"/>
    </row>
    <row r="68" s="1" customFormat="1" ht="15" customHeight="1">
      <c r="B68" s="320"/>
      <c r="C68" s="326"/>
      <c r="D68" s="324" t="s">
        <v>1724</v>
      </c>
      <c r="E68" s="324"/>
      <c r="F68" s="324"/>
      <c r="G68" s="324"/>
      <c r="H68" s="324"/>
      <c r="I68" s="324"/>
      <c r="J68" s="324"/>
      <c r="K68" s="322"/>
    </row>
    <row r="69" s="1" customFormat="1" ht="15" customHeight="1">
      <c r="B69" s="320"/>
      <c r="C69" s="326"/>
      <c r="D69" s="324" t="s">
        <v>1725</v>
      </c>
      <c r="E69" s="324"/>
      <c r="F69" s="324"/>
      <c r="G69" s="324"/>
      <c r="H69" s="324"/>
      <c r="I69" s="324"/>
      <c r="J69" s="324"/>
      <c r="K69" s="322"/>
    </row>
    <row r="70" s="1" customFormat="1" ht="15" customHeight="1">
      <c r="B70" s="320"/>
      <c r="C70" s="326"/>
      <c r="D70" s="324" t="s">
        <v>1726</v>
      </c>
      <c r="E70" s="324"/>
      <c r="F70" s="324"/>
      <c r="G70" s="324"/>
      <c r="H70" s="324"/>
      <c r="I70" s="324"/>
      <c r="J70" s="324"/>
      <c r="K70" s="322"/>
    </row>
    <row r="71" s="1" customFormat="1" ht="12.75" customHeight="1">
      <c r="B71" s="331"/>
      <c r="C71" s="332"/>
      <c r="D71" s="332"/>
      <c r="E71" s="332"/>
      <c r="F71" s="332"/>
      <c r="G71" s="332"/>
      <c r="H71" s="332"/>
      <c r="I71" s="332"/>
      <c r="J71" s="332"/>
      <c r="K71" s="333"/>
    </row>
    <row r="72" s="1" customFormat="1" ht="18.75" customHeight="1">
      <c r="B72" s="334"/>
      <c r="C72" s="334"/>
      <c r="D72" s="334"/>
      <c r="E72" s="334"/>
      <c r="F72" s="334"/>
      <c r="G72" s="334"/>
      <c r="H72" s="334"/>
      <c r="I72" s="334"/>
      <c r="J72" s="334"/>
      <c r="K72" s="335"/>
    </row>
    <row r="73" s="1" customFormat="1" ht="18.75" customHeight="1">
      <c r="B73" s="335"/>
      <c r="C73" s="335"/>
      <c r="D73" s="335"/>
      <c r="E73" s="335"/>
      <c r="F73" s="335"/>
      <c r="G73" s="335"/>
      <c r="H73" s="335"/>
      <c r="I73" s="335"/>
      <c r="J73" s="335"/>
      <c r="K73" s="335"/>
    </row>
    <row r="74" s="1" customFormat="1" ht="7.5" customHeight="1">
      <c r="B74" s="336"/>
      <c r="C74" s="337"/>
      <c r="D74" s="337"/>
      <c r="E74" s="337"/>
      <c r="F74" s="337"/>
      <c r="G74" s="337"/>
      <c r="H74" s="337"/>
      <c r="I74" s="337"/>
      <c r="J74" s="337"/>
      <c r="K74" s="338"/>
    </row>
    <row r="75" s="1" customFormat="1" ht="45" customHeight="1">
      <c r="B75" s="339"/>
      <c r="C75" s="340" t="s">
        <v>1727</v>
      </c>
      <c r="D75" s="340"/>
      <c r="E75" s="340"/>
      <c r="F75" s="340"/>
      <c r="G75" s="340"/>
      <c r="H75" s="340"/>
      <c r="I75" s="340"/>
      <c r="J75" s="340"/>
      <c r="K75" s="341"/>
    </row>
    <row r="76" s="1" customFormat="1" ht="17.25" customHeight="1">
      <c r="B76" s="339"/>
      <c r="C76" s="342" t="s">
        <v>1728</v>
      </c>
      <c r="D76" s="342"/>
      <c r="E76" s="342"/>
      <c r="F76" s="342" t="s">
        <v>1729</v>
      </c>
      <c r="G76" s="343"/>
      <c r="H76" s="342" t="s">
        <v>55</v>
      </c>
      <c r="I76" s="342" t="s">
        <v>58</v>
      </c>
      <c r="J76" s="342" t="s">
        <v>1730</v>
      </c>
      <c r="K76" s="341"/>
    </row>
    <row r="77" s="1" customFormat="1" ht="17.25" customHeight="1">
      <c r="B77" s="339"/>
      <c r="C77" s="344" t="s">
        <v>1731</v>
      </c>
      <c r="D77" s="344"/>
      <c r="E77" s="344"/>
      <c r="F77" s="345" t="s">
        <v>1732</v>
      </c>
      <c r="G77" s="346"/>
      <c r="H77" s="344"/>
      <c r="I77" s="344"/>
      <c r="J77" s="344" t="s">
        <v>1733</v>
      </c>
      <c r="K77" s="341"/>
    </row>
    <row r="78" s="1" customFormat="1" ht="5.25" customHeight="1">
      <c r="B78" s="339"/>
      <c r="C78" s="347"/>
      <c r="D78" s="347"/>
      <c r="E78" s="347"/>
      <c r="F78" s="347"/>
      <c r="G78" s="348"/>
      <c r="H78" s="347"/>
      <c r="I78" s="347"/>
      <c r="J78" s="347"/>
      <c r="K78" s="341"/>
    </row>
    <row r="79" s="1" customFormat="1" ht="15" customHeight="1">
      <c r="B79" s="339"/>
      <c r="C79" s="327" t="s">
        <v>54</v>
      </c>
      <c r="D79" s="349"/>
      <c r="E79" s="349"/>
      <c r="F79" s="350" t="s">
        <v>1734</v>
      </c>
      <c r="G79" s="351"/>
      <c r="H79" s="327" t="s">
        <v>1735</v>
      </c>
      <c r="I79" s="327" t="s">
        <v>1736</v>
      </c>
      <c r="J79" s="327">
        <v>20</v>
      </c>
      <c r="K79" s="341"/>
    </row>
    <row r="80" s="1" customFormat="1" ht="15" customHeight="1">
      <c r="B80" s="339"/>
      <c r="C80" s="327" t="s">
        <v>1737</v>
      </c>
      <c r="D80" s="327"/>
      <c r="E80" s="327"/>
      <c r="F80" s="350" t="s">
        <v>1734</v>
      </c>
      <c r="G80" s="351"/>
      <c r="H80" s="327" t="s">
        <v>1738</v>
      </c>
      <c r="I80" s="327" t="s">
        <v>1736</v>
      </c>
      <c r="J80" s="327">
        <v>120</v>
      </c>
      <c r="K80" s="341"/>
    </row>
    <row r="81" s="1" customFormat="1" ht="15" customHeight="1">
      <c r="B81" s="352"/>
      <c r="C81" s="327" t="s">
        <v>1739</v>
      </c>
      <c r="D81" s="327"/>
      <c r="E81" s="327"/>
      <c r="F81" s="350" t="s">
        <v>1740</v>
      </c>
      <c r="G81" s="351"/>
      <c r="H81" s="327" t="s">
        <v>1741</v>
      </c>
      <c r="I81" s="327" t="s">
        <v>1736</v>
      </c>
      <c r="J81" s="327">
        <v>50</v>
      </c>
      <c r="K81" s="341"/>
    </row>
    <row r="82" s="1" customFormat="1" ht="15" customHeight="1">
      <c r="B82" s="352"/>
      <c r="C82" s="327" t="s">
        <v>1742</v>
      </c>
      <c r="D82" s="327"/>
      <c r="E82" s="327"/>
      <c r="F82" s="350" t="s">
        <v>1734</v>
      </c>
      <c r="G82" s="351"/>
      <c r="H82" s="327" t="s">
        <v>1743</v>
      </c>
      <c r="I82" s="327" t="s">
        <v>1744</v>
      </c>
      <c r="J82" s="327"/>
      <c r="K82" s="341"/>
    </row>
    <row r="83" s="1" customFormat="1" ht="15" customHeight="1">
      <c r="B83" s="352"/>
      <c r="C83" s="353" t="s">
        <v>1745</v>
      </c>
      <c r="D83" s="353"/>
      <c r="E83" s="353"/>
      <c r="F83" s="354" t="s">
        <v>1740</v>
      </c>
      <c r="G83" s="353"/>
      <c r="H83" s="353" t="s">
        <v>1746</v>
      </c>
      <c r="I83" s="353" t="s">
        <v>1736</v>
      </c>
      <c r="J83" s="353">
        <v>15</v>
      </c>
      <c r="K83" s="341"/>
    </row>
    <row r="84" s="1" customFormat="1" ht="15" customHeight="1">
      <c r="B84" s="352"/>
      <c r="C84" s="353" t="s">
        <v>1747</v>
      </c>
      <c r="D84" s="353"/>
      <c r="E84" s="353"/>
      <c r="F84" s="354" t="s">
        <v>1740</v>
      </c>
      <c r="G84" s="353"/>
      <c r="H84" s="353" t="s">
        <v>1748</v>
      </c>
      <c r="I84" s="353" t="s">
        <v>1736</v>
      </c>
      <c r="J84" s="353">
        <v>15</v>
      </c>
      <c r="K84" s="341"/>
    </row>
    <row r="85" s="1" customFormat="1" ht="15" customHeight="1">
      <c r="B85" s="352"/>
      <c r="C85" s="353" t="s">
        <v>1749</v>
      </c>
      <c r="D85" s="353"/>
      <c r="E85" s="353"/>
      <c r="F85" s="354" t="s">
        <v>1740</v>
      </c>
      <c r="G85" s="353"/>
      <c r="H85" s="353" t="s">
        <v>1750</v>
      </c>
      <c r="I85" s="353" t="s">
        <v>1736</v>
      </c>
      <c r="J85" s="353">
        <v>20</v>
      </c>
      <c r="K85" s="341"/>
    </row>
    <row r="86" s="1" customFormat="1" ht="15" customHeight="1">
      <c r="B86" s="352"/>
      <c r="C86" s="353" t="s">
        <v>1751</v>
      </c>
      <c r="D86" s="353"/>
      <c r="E86" s="353"/>
      <c r="F86" s="354" t="s">
        <v>1740</v>
      </c>
      <c r="G86" s="353"/>
      <c r="H86" s="353" t="s">
        <v>1752</v>
      </c>
      <c r="I86" s="353" t="s">
        <v>1736</v>
      </c>
      <c r="J86" s="353">
        <v>20</v>
      </c>
      <c r="K86" s="341"/>
    </row>
    <row r="87" s="1" customFormat="1" ht="15" customHeight="1">
      <c r="B87" s="352"/>
      <c r="C87" s="327" t="s">
        <v>1753</v>
      </c>
      <c r="D87" s="327"/>
      <c r="E87" s="327"/>
      <c r="F87" s="350" t="s">
        <v>1740</v>
      </c>
      <c r="G87" s="351"/>
      <c r="H87" s="327" t="s">
        <v>1754</v>
      </c>
      <c r="I87" s="327" t="s">
        <v>1736</v>
      </c>
      <c r="J87" s="327">
        <v>50</v>
      </c>
      <c r="K87" s="341"/>
    </row>
    <row r="88" s="1" customFormat="1" ht="15" customHeight="1">
      <c r="B88" s="352"/>
      <c r="C88" s="327" t="s">
        <v>1755</v>
      </c>
      <c r="D88" s="327"/>
      <c r="E88" s="327"/>
      <c r="F88" s="350" t="s">
        <v>1740</v>
      </c>
      <c r="G88" s="351"/>
      <c r="H88" s="327" t="s">
        <v>1756</v>
      </c>
      <c r="I88" s="327" t="s">
        <v>1736</v>
      </c>
      <c r="J88" s="327">
        <v>20</v>
      </c>
      <c r="K88" s="341"/>
    </row>
    <row r="89" s="1" customFormat="1" ht="15" customHeight="1">
      <c r="B89" s="352"/>
      <c r="C89" s="327" t="s">
        <v>1757</v>
      </c>
      <c r="D89" s="327"/>
      <c r="E89" s="327"/>
      <c r="F89" s="350" t="s">
        <v>1740</v>
      </c>
      <c r="G89" s="351"/>
      <c r="H89" s="327" t="s">
        <v>1758</v>
      </c>
      <c r="I89" s="327" t="s">
        <v>1736</v>
      </c>
      <c r="J89" s="327">
        <v>20</v>
      </c>
      <c r="K89" s="341"/>
    </row>
    <row r="90" s="1" customFormat="1" ht="15" customHeight="1">
      <c r="B90" s="352"/>
      <c r="C90" s="327" t="s">
        <v>1759</v>
      </c>
      <c r="D90" s="327"/>
      <c r="E90" s="327"/>
      <c r="F90" s="350" t="s">
        <v>1740</v>
      </c>
      <c r="G90" s="351"/>
      <c r="H90" s="327" t="s">
        <v>1760</v>
      </c>
      <c r="I90" s="327" t="s">
        <v>1736</v>
      </c>
      <c r="J90" s="327">
        <v>50</v>
      </c>
      <c r="K90" s="341"/>
    </row>
    <row r="91" s="1" customFormat="1" ht="15" customHeight="1">
      <c r="B91" s="352"/>
      <c r="C91" s="327" t="s">
        <v>1761</v>
      </c>
      <c r="D91" s="327"/>
      <c r="E91" s="327"/>
      <c r="F91" s="350" t="s">
        <v>1740</v>
      </c>
      <c r="G91" s="351"/>
      <c r="H91" s="327" t="s">
        <v>1761</v>
      </c>
      <c r="I91" s="327" t="s">
        <v>1736</v>
      </c>
      <c r="J91" s="327">
        <v>50</v>
      </c>
      <c r="K91" s="341"/>
    </row>
    <row r="92" s="1" customFormat="1" ht="15" customHeight="1">
      <c r="B92" s="352"/>
      <c r="C92" s="327" t="s">
        <v>1762</v>
      </c>
      <c r="D92" s="327"/>
      <c r="E92" s="327"/>
      <c r="F92" s="350" t="s">
        <v>1740</v>
      </c>
      <c r="G92" s="351"/>
      <c r="H92" s="327" t="s">
        <v>1763</v>
      </c>
      <c r="I92" s="327" t="s">
        <v>1736</v>
      </c>
      <c r="J92" s="327">
        <v>255</v>
      </c>
      <c r="K92" s="341"/>
    </row>
    <row r="93" s="1" customFormat="1" ht="15" customHeight="1">
      <c r="B93" s="352"/>
      <c r="C93" s="327" t="s">
        <v>1764</v>
      </c>
      <c r="D93" s="327"/>
      <c r="E93" s="327"/>
      <c r="F93" s="350" t="s">
        <v>1734</v>
      </c>
      <c r="G93" s="351"/>
      <c r="H93" s="327" t="s">
        <v>1765</v>
      </c>
      <c r="I93" s="327" t="s">
        <v>1766</v>
      </c>
      <c r="J93" s="327"/>
      <c r="K93" s="341"/>
    </row>
    <row r="94" s="1" customFormat="1" ht="15" customHeight="1">
      <c r="B94" s="352"/>
      <c r="C94" s="327" t="s">
        <v>1767</v>
      </c>
      <c r="D94" s="327"/>
      <c r="E94" s="327"/>
      <c r="F94" s="350" t="s">
        <v>1734</v>
      </c>
      <c r="G94" s="351"/>
      <c r="H94" s="327" t="s">
        <v>1768</v>
      </c>
      <c r="I94" s="327" t="s">
        <v>1769</v>
      </c>
      <c r="J94" s="327"/>
      <c r="K94" s="341"/>
    </row>
    <row r="95" s="1" customFormat="1" ht="15" customHeight="1">
      <c r="B95" s="352"/>
      <c r="C95" s="327" t="s">
        <v>1770</v>
      </c>
      <c r="D95" s="327"/>
      <c r="E95" s="327"/>
      <c r="F95" s="350" t="s">
        <v>1734</v>
      </c>
      <c r="G95" s="351"/>
      <c r="H95" s="327" t="s">
        <v>1770</v>
      </c>
      <c r="I95" s="327" t="s">
        <v>1769</v>
      </c>
      <c r="J95" s="327"/>
      <c r="K95" s="341"/>
    </row>
    <row r="96" s="1" customFormat="1" ht="15" customHeight="1">
      <c r="B96" s="352"/>
      <c r="C96" s="327" t="s">
        <v>39</v>
      </c>
      <c r="D96" s="327"/>
      <c r="E96" s="327"/>
      <c r="F96" s="350" t="s">
        <v>1734</v>
      </c>
      <c r="G96" s="351"/>
      <c r="H96" s="327" t="s">
        <v>1771</v>
      </c>
      <c r="I96" s="327" t="s">
        <v>1769</v>
      </c>
      <c r="J96" s="327"/>
      <c r="K96" s="341"/>
    </row>
    <row r="97" s="1" customFormat="1" ht="15" customHeight="1">
      <c r="B97" s="352"/>
      <c r="C97" s="327" t="s">
        <v>49</v>
      </c>
      <c r="D97" s="327"/>
      <c r="E97" s="327"/>
      <c r="F97" s="350" t="s">
        <v>1734</v>
      </c>
      <c r="G97" s="351"/>
      <c r="H97" s="327" t="s">
        <v>1772</v>
      </c>
      <c r="I97" s="327" t="s">
        <v>1769</v>
      </c>
      <c r="J97" s="327"/>
      <c r="K97" s="341"/>
    </row>
    <row r="98" s="1" customFormat="1" ht="15" customHeight="1">
      <c r="B98" s="355"/>
      <c r="C98" s="356"/>
      <c r="D98" s="356"/>
      <c r="E98" s="356"/>
      <c r="F98" s="356"/>
      <c r="G98" s="356"/>
      <c r="H98" s="356"/>
      <c r="I98" s="356"/>
      <c r="J98" s="356"/>
      <c r="K98" s="357"/>
    </row>
    <row r="99" s="1" customFormat="1" ht="18.75" customHeight="1">
      <c r="B99" s="358"/>
      <c r="C99" s="359"/>
      <c r="D99" s="359"/>
      <c r="E99" s="359"/>
      <c r="F99" s="359"/>
      <c r="G99" s="359"/>
      <c r="H99" s="359"/>
      <c r="I99" s="359"/>
      <c r="J99" s="359"/>
      <c r="K99" s="358"/>
    </row>
    <row r="100" s="1" customFormat="1" ht="18.75" customHeight="1"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</row>
    <row r="101" s="1" customFormat="1" ht="7.5" customHeight="1">
      <c r="B101" s="336"/>
      <c r="C101" s="337"/>
      <c r="D101" s="337"/>
      <c r="E101" s="337"/>
      <c r="F101" s="337"/>
      <c r="G101" s="337"/>
      <c r="H101" s="337"/>
      <c r="I101" s="337"/>
      <c r="J101" s="337"/>
      <c r="K101" s="338"/>
    </row>
    <row r="102" s="1" customFormat="1" ht="45" customHeight="1">
      <c r="B102" s="339"/>
      <c r="C102" s="340" t="s">
        <v>1773</v>
      </c>
      <c r="D102" s="340"/>
      <c r="E102" s="340"/>
      <c r="F102" s="340"/>
      <c r="G102" s="340"/>
      <c r="H102" s="340"/>
      <c r="I102" s="340"/>
      <c r="J102" s="340"/>
      <c r="K102" s="341"/>
    </row>
    <row r="103" s="1" customFormat="1" ht="17.25" customHeight="1">
      <c r="B103" s="339"/>
      <c r="C103" s="342" t="s">
        <v>1728</v>
      </c>
      <c r="D103" s="342"/>
      <c r="E103" s="342"/>
      <c r="F103" s="342" t="s">
        <v>1729</v>
      </c>
      <c r="G103" s="343"/>
      <c r="H103" s="342" t="s">
        <v>55</v>
      </c>
      <c r="I103" s="342" t="s">
        <v>58</v>
      </c>
      <c r="J103" s="342" t="s">
        <v>1730</v>
      </c>
      <c r="K103" s="341"/>
    </row>
    <row r="104" s="1" customFormat="1" ht="17.25" customHeight="1">
      <c r="B104" s="339"/>
      <c r="C104" s="344" t="s">
        <v>1731</v>
      </c>
      <c r="D104" s="344"/>
      <c r="E104" s="344"/>
      <c r="F104" s="345" t="s">
        <v>1732</v>
      </c>
      <c r="G104" s="346"/>
      <c r="H104" s="344"/>
      <c r="I104" s="344"/>
      <c r="J104" s="344" t="s">
        <v>1733</v>
      </c>
      <c r="K104" s="341"/>
    </row>
    <row r="105" s="1" customFormat="1" ht="5.25" customHeight="1">
      <c r="B105" s="339"/>
      <c r="C105" s="342"/>
      <c r="D105" s="342"/>
      <c r="E105" s="342"/>
      <c r="F105" s="342"/>
      <c r="G105" s="360"/>
      <c r="H105" s="342"/>
      <c r="I105" s="342"/>
      <c r="J105" s="342"/>
      <c r="K105" s="341"/>
    </row>
    <row r="106" s="1" customFormat="1" ht="15" customHeight="1">
      <c r="B106" s="339"/>
      <c r="C106" s="327" t="s">
        <v>54</v>
      </c>
      <c r="D106" s="349"/>
      <c r="E106" s="349"/>
      <c r="F106" s="350" t="s">
        <v>1734</v>
      </c>
      <c r="G106" s="327"/>
      <c r="H106" s="327" t="s">
        <v>1774</v>
      </c>
      <c r="I106" s="327" t="s">
        <v>1736</v>
      </c>
      <c r="J106" s="327">
        <v>20</v>
      </c>
      <c r="K106" s="341"/>
    </row>
    <row r="107" s="1" customFormat="1" ht="15" customHeight="1">
      <c r="B107" s="339"/>
      <c r="C107" s="327" t="s">
        <v>1737</v>
      </c>
      <c r="D107" s="327"/>
      <c r="E107" s="327"/>
      <c r="F107" s="350" t="s">
        <v>1734</v>
      </c>
      <c r="G107" s="327"/>
      <c r="H107" s="327" t="s">
        <v>1774</v>
      </c>
      <c r="I107" s="327" t="s">
        <v>1736</v>
      </c>
      <c r="J107" s="327">
        <v>120</v>
      </c>
      <c r="K107" s="341"/>
    </row>
    <row r="108" s="1" customFormat="1" ht="15" customHeight="1">
      <c r="B108" s="352"/>
      <c r="C108" s="327" t="s">
        <v>1739</v>
      </c>
      <c r="D108" s="327"/>
      <c r="E108" s="327"/>
      <c r="F108" s="350" t="s">
        <v>1740</v>
      </c>
      <c r="G108" s="327"/>
      <c r="H108" s="327" t="s">
        <v>1774</v>
      </c>
      <c r="I108" s="327" t="s">
        <v>1736</v>
      </c>
      <c r="J108" s="327">
        <v>50</v>
      </c>
      <c r="K108" s="341"/>
    </row>
    <row r="109" s="1" customFormat="1" ht="15" customHeight="1">
      <c r="B109" s="352"/>
      <c r="C109" s="327" t="s">
        <v>1742</v>
      </c>
      <c r="D109" s="327"/>
      <c r="E109" s="327"/>
      <c r="F109" s="350" t="s">
        <v>1734</v>
      </c>
      <c r="G109" s="327"/>
      <c r="H109" s="327" t="s">
        <v>1774</v>
      </c>
      <c r="I109" s="327" t="s">
        <v>1744</v>
      </c>
      <c r="J109" s="327"/>
      <c r="K109" s="341"/>
    </row>
    <row r="110" s="1" customFormat="1" ht="15" customHeight="1">
      <c r="B110" s="352"/>
      <c r="C110" s="327" t="s">
        <v>1753</v>
      </c>
      <c r="D110" s="327"/>
      <c r="E110" s="327"/>
      <c r="F110" s="350" t="s">
        <v>1740</v>
      </c>
      <c r="G110" s="327"/>
      <c r="H110" s="327" t="s">
        <v>1774</v>
      </c>
      <c r="I110" s="327" t="s">
        <v>1736</v>
      </c>
      <c r="J110" s="327">
        <v>50</v>
      </c>
      <c r="K110" s="341"/>
    </row>
    <row r="111" s="1" customFormat="1" ht="15" customHeight="1">
      <c r="B111" s="352"/>
      <c r="C111" s="327" t="s">
        <v>1761</v>
      </c>
      <c r="D111" s="327"/>
      <c r="E111" s="327"/>
      <c r="F111" s="350" t="s">
        <v>1740</v>
      </c>
      <c r="G111" s="327"/>
      <c r="H111" s="327" t="s">
        <v>1774</v>
      </c>
      <c r="I111" s="327" t="s">
        <v>1736</v>
      </c>
      <c r="J111" s="327">
        <v>50</v>
      </c>
      <c r="K111" s="341"/>
    </row>
    <row r="112" s="1" customFormat="1" ht="15" customHeight="1">
      <c r="B112" s="352"/>
      <c r="C112" s="327" t="s">
        <v>1759</v>
      </c>
      <c r="D112" s="327"/>
      <c r="E112" s="327"/>
      <c r="F112" s="350" t="s">
        <v>1740</v>
      </c>
      <c r="G112" s="327"/>
      <c r="H112" s="327" t="s">
        <v>1774</v>
      </c>
      <c r="I112" s="327" t="s">
        <v>1736</v>
      </c>
      <c r="J112" s="327">
        <v>50</v>
      </c>
      <c r="K112" s="341"/>
    </row>
    <row r="113" s="1" customFormat="1" ht="15" customHeight="1">
      <c r="B113" s="352"/>
      <c r="C113" s="327" t="s">
        <v>54</v>
      </c>
      <c r="D113" s="327"/>
      <c r="E113" s="327"/>
      <c r="F113" s="350" t="s">
        <v>1734</v>
      </c>
      <c r="G113" s="327"/>
      <c r="H113" s="327" t="s">
        <v>1775</v>
      </c>
      <c r="I113" s="327" t="s">
        <v>1736</v>
      </c>
      <c r="J113" s="327">
        <v>20</v>
      </c>
      <c r="K113" s="341"/>
    </row>
    <row r="114" s="1" customFormat="1" ht="15" customHeight="1">
      <c r="B114" s="352"/>
      <c r="C114" s="327" t="s">
        <v>1776</v>
      </c>
      <c r="D114" s="327"/>
      <c r="E114" s="327"/>
      <c r="F114" s="350" t="s">
        <v>1734</v>
      </c>
      <c r="G114" s="327"/>
      <c r="H114" s="327" t="s">
        <v>1777</v>
      </c>
      <c r="I114" s="327" t="s">
        <v>1736</v>
      </c>
      <c r="J114" s="327">
        <v>120</v>
      </c>
      <c r="K114" s="341"/>
    </row>
    <row r="115" s="1" customFormat="1" ht="15" customHeight="1">
      <c r="B115" s="352"/>
      <c r="C115" s="327" t="s">
        <v>39</v>
      </c>
      <c r="D115" s="327"/>
      <c r="E115" s="327"/>
      <c r="F115" s="350" t="s">
        <v>1734</v>
      </c>
      <c r="G115" s="327"/>
      <c r="H115" s="327" t="s">
        <v>1778</v>
      </c>
      <c r="I115" s="327" t="s">
        <v>1769</v>
      </c>
      <c r="J115" s="327"/>
      <c r="K115" s="341"/>
    </row>
    <row r="116" s="1" customFormat="1" ht="15" customHeight="1">
      <c r="B116" s="352"/>
      <c r="C116" s="327" t="s">
        <v>49</v>
      </c>
      <c r="D116" s="327"/>
      <c r="E116" s="327"/>
      <c r="F116" s="350" t="s">
        <v>1734</v>
      </c>
      <c r="G116" s="327"/>
      <c r="H116" s="327" t="s">
        <v>1779</v>
      </c>
      <c r="I116" s="327" t="s">
        <v>1769</v>
      </c>
      <c r="J116" s="327"/>
      <c r="K116" s="341"/>
    </row>
    <row r="117" s="1" customFormat="1" ht="15" customHeight="1">
      <c r="B117" s="352"/>
      <c r="C117" s="327" t="s">
        <v>58</v>
      </c>
      <c r="D117" s="327"/>
      <c r="E117" s="327"/>
      <c r="F117" s="350" t="s">
        <v>1734</v>
      </c>
      <c r="G117" s="327"/>
      <c r="H117" s="327" t="s">
        <v>1780</v>
      </c>
      <c r="I117" s="327" t="s">
        <v>1781</v>
      </c>
      <c r="J117" s="327"/>
      <c r="K117" s="341"/>
    </row>
    <row r="118" s="1" customFormat="1" ht="15" customHeight="1">
      <c r="B118" s="355"/>
      <c r="C118" s="361"/>
      <c r="D118" s="361"/>
      <c r="E118" s="361"/>
      <c r="F118" s="361"/>
      <c r="G118" s="361"/>
      <c r="H118" s="361"/>
      <c r="I118" s="361"/>
      <c r="J118" s="361"/>
      <c r="K118" s="357"/>
    </row>
    <row r="119" s="1" customFormat="1" ht="18.75" customHeight="1">
      <c r="B119" s="362"/>
      <c r="C119" s="363"/>
      <c r="D119" s="363"/>
      <c r="E119" s="363"/>
      <c r="F119" s="364"/>
      <c r="G119" s="363"/>
      <c r="H119" s="363"/>
      <c r="I119" s="363"/>
      <c r="J119" s="363"/>
      <c r="K119" s="362"/>
    </row>
    <row r="120" s="1" customFormat="1" ht="18.75" customHeight="1">
      <c r="B120" s="335"/>
      <c r="C120" s="335"/>
      <c r="D120" s="335"/>
      <c r="E120" s="335"/>
      <c r="F120" s="335"/>
      <c r="G120" s="335"/>
      <c r="H120" s="335"/>
      <c r="I120" s="335"/>
      <c r="J120" s="335"/>
      <c r="K120" s="335"/>
    </row>
    <row r="121" s="1" customFormat="1" ht="7.5" customHeight="1">
      <c r="B121" s="365"/>
      <c r="C121" s="366"/>
      <c r="D121" s="366"/>
      <c r="E121" s="366"/>
      <c r="F121" s="366"/>
      <c r="G121" s="366"/>
      <c r="H121" s="366"/>
      <c r="I121" s="366"/>
      <c r="J121" s="366"/>
      <c r="K121" s="367"/>
    </row>
    <row r="122" s="1" customFormat="1" ht="45" customHeight="1">
      <c r="B122" s="368"/>
      <c r="C122" s="318" t="s">
        <v>1782</v>
      </c>
      <c r="D122" s="318"/>
      <c r="E122" s="318"/>
      <c r="F122" s="318"/>
      <c r="G122" s="318"/>
      <c r="H122" s="318"/>
      <c r="I122" s="318"/>
      <c r="J122" s="318"/>
      <c r="K122" s="369"/>
    </row>
    <row r="123" s="1" customFormat="1" ht="17.25" customHeight="1">
      <c r="B123" s="370"/>
      <c r="C123" s="342" t="s">
        <v>1728</v>
      </c>
      <c r="D123" s="342"/>
      <c r="E123" s="342"/>
      <c r="F123" s="342" t="s">
        <v>1729</v>
      </c>
      <c r="G123" s="343"/>
      <c r="H123" s="342" t="s">
        <v>55</v>
      </c>
      <c r="I123" s="342" t="s">
        <v>58</v>
      </c>
      <c r="J123" s="342" t="s">
        <v>1730</v>
      </c>
      <c r="K123" s="371"/>
    </row>
    <row r="124" s="1" customFormat="1" ht="17.25" customHeight="1">
      <c r="B124" s="370"/>
      <c r="C124" s="344" t="s">
        <v>1731</v>
      </c>
      <c r="D124" s="344"/>
      <c r="E124" s="344"/>
      <c r="F124" s="345" t="s">
        <v>1732</v>
      </c>
      <c r="G124" s="346"/>
      <c r="H124" s="344"/>
      <c r="I124" s="344"/>
      <c r="J124" s="344" t="s">
        <v>1733</v>
      </c>
      <c r="K124" s="371"/>
    </row>
    <row r="125" s="1" customFormat="1" ht="5.25" customHeight="1">
      <c r="B125" s="372"/>
      <c r="C125" s="347"/>
      <c r="D125" s="347"/>
      <c r="E125" s="347"/>
      <c r="F125" s="347"/>
      <c r="G125" s="373"/>
      <c r="H125" s="347"/>
      <c r="I125" s="347"/>
      <c r="J125" s="347"/>
      <c r="K125" s="374"/>
    </row>
    <row r="126" s="1" customFormat="1" ht="15" customHeight="1">
      <c r="B126" s="372"/>
      <c r="C126" s="327" t="s">
        <v>1737</v>
      </c>
      <c r="D126" s="349"/>
      <c r="E126" s="349"/>
      <c r="F126" s="350" t="s">
        <v>1734</v>
      </c>
      <c r="G126" s="327"/>
      <c r="H126" s="327" t="s">
        <v>1774</v>
      </c>
      <c r="I126" s="327" t="s">
        <v>1736</v>
      </c>
      <c r="J126" s="327">
        <v>120</v>
      </c>
      <c r="K126" s="375"/>
    </row>
    <row r="127" s="1" customFormat="1" ht="15" customHeight="1">
      <c r="B127" s="372"/>
      <c r="C127" s="327" t="s">
        <v>1783</v>
      </c>
      <c r="D127" s="327"/>
      <c r="E127" s="327"/>
      <c r="F127" s="350" t="s">
        <v>1734</v>
      </c>
      <c r="G127" s="327"/>
      <c r="H127" s="327" t="s">
        <v>1784</v>
      </c>
      <c r="I127" s="327" t="s">
        <v>1736</v>
      </c>
      <c r="J127" s="327" t="s">
        <v>1785</v>
      </c>
      <c r="K127" s="375"/>
    </row>
    <row r="128" s="1" customFormat="1" ht="15" customHeight="1">
      <c r="B128" s="372"/>
      <c r="C128" s="327" t="s">
        <v>85</v>
      </c>
      <c r="D128" s="327"/>
      <c r="E128" s="327"/>
      <c r="F128" s="350" t="s">
        <v>1734</v>
      </c>
      <c r="G128" s="327"/>
      <c r="H128" s="327" t="s">
        <v>1786</v>
      </c>
      <c r="I128" s="327" t="s">
        <v>1736</v>
      </c>
      <c r="J128" s="327" t="s">
        <v>1785</v>
      </c>
      <c r="K128" s="375"/>
    </row>
    <row r="129" s="1" customFormat="1" ht="15" customHeight="1">
      <c r="B129" s="372"/>
      <c r="C129" s="327" t="s">
        <v>1745</v>
      </c>
      <c r="D129" s="327"/>
      <c r="E129" s="327"/>
      <c r="F129" s="350" t="s">
        <v>1740</v>
      </c>
      <c r="G129" s="327"/>
      <c r="H129" s="327" t="s">
        <v>1746</v>
      </c>
      <c r="I129" s="327" t="s">
        <v>1736</v>
      </c>
      <c r="J129" s="327">
        <v>15</v>
      </c>
      <c r="K129" s="375"/>
    </row>
    <row r="130" s="1" customFormat="1" ht="15" customHeight="1">
      <c r="B130" s="372"/>
      <c r="C130" s="353" t="s">
        <v>1747</v>
      </c>
      <c r="D130" s="353"/>
      <c r="E130" s="353"/>
      <c r="F130" s="354" t="s">
        <v>1740</v>
      </c>
      <c r="G130" s="353"/>
      <c r="H130" s="353" t="s">
        <v>1748</v>
      </c>
      <c r="I130" s="353" t="s">
        <v>1736</v>
      </c>
      <c r="J130" s="353">
        <v>15</v>
      </c>
      <c r="K130" s="375"/>
    </row>
    <row r="131" s="1" customFormat="1" ht="15" customHeight="1">
      <c r="B131" s="372"/>
      <c r="C131" s="353" t="s">
        <v>1749</v>
      </c>
      <c r="D131" s="353"/>
      <c r="E131" s="353"/>
      <c r="F131" s="354" t="s">
        <v>1740</v>
      </c>
      <c r="G131" s="353"/>
      <c r="H131" s="353" t="s">
        <v>1750</v>
      </c>
      <c r="I131" s="353" t="s">
        <v>1736</v>
      </c>
      <c r="J131" s="353">
        <v>20</v>
      </c>
      <c r="K131" s="375"/>
    </row>
    <row r="132" s="1" customFormat="1" ht="15" customHeight="1">
      <c r="B132" s="372"/>
      <c r="C132" s="353" t="s">
        <v>1751</v>
      </c>
      <c r="D132" s="353"/>
      <c r="E132" s="353"/>
      <c r="F132" s="354" t="s">
        <v>1740</v>
      </c>
      <c r="G132" s="353"/>
      <c r="H132" s="353" t="s">
        <v>1752</v>
      </c>
      <c r="I132" s="353" t="s">
        <v>1736</v>
      </c>
      <c r="J132" s="353">
        <v>20</v>
      </c>
      <c r="K132" s="375"/>
    </row>
    <row r="133" s="1" customFormat="1" ht="15" customHeight="1">
      <c r="B133" s="372"/>
      <c r="C133" s="327" t="s">
        <v>1739</v>
      </c>
      <c r="D133" s="327"/>
      <c r="E133" s="327"/>
      <c r="F133" s="350" t="s">
        <v>1740</v>
      </c>
      <c r="G133" s="327"/>
      <c r="H133" s="327" t="s">
        <v>1774</v>
      </c>
      <c r="I133" s="327" t="s">
        <v>1736</v>
      </c>
      <c r="J133" s="327">
        <v>50</v>
      </c>
      <c r="K133" s="375"/>
    </row>
    <row r="134" s="1" customFormat="1" ht="15" customHeight="1">
      <c r="B134" s="372"/>
      <c r="C134" s="327" t="s">
        <v>1753</v>
      </c>
      <c r="D134" s="327"/>
      <c r="E134" s="327"/>
      <c r="F134" s="350" t="s">
        <v>1740</v>
      </c>
      <c r="G134" s="327"/>
      <c r="H134" s="327" t="s">
        <v>1774</v>
      </c>
      <c r="I134" s="327" t="s">
        <v>1736</v>
      </c>
      <c r="J134" s="327">
        <v>50</v>
      </c>
      <c r="K134" s="375"/>
    </row>
    <row r="135" s="1" customFormat="1" ht="15" customHeight="1">
      <c r="B135" s="372"/>
      <c r="C135" s="327" t="s">
        <v>1759</v>
      </c>
      <c r="D135" s="327"/>
      <c r="E135" s="327"/>
      <c r="F135" s="350" t="s">
        <v>1740</v>
      </c>
      <c r="G135" s="327"/>
      <c r="H135" s="327" t="s">
        <v>1774</v>
      </c>
      <c r="I135" s="327" t="s">
        <v>1736</v>
      </c>
      <c r="J135" s="327">
        <v>50</v>
      </c>
      <c r="K135" s="375"/>
    </row>
    <row r="136" s="1" customFormat="1" ht="15" customHeight="1">
      <c r="B136" s="372"/>
      <c r="C136" s="327" t="s">
        <v>1761</v>
      </c>
      <c r="D136" s="327"/>
      <c r="E136" s="327"/>
      <c r="F136" s="350" t="s">
        <v>1740</v>
      </c>
      <c r="G136" s="327"/>
      <c r="H136" s="327" t="s">
        <v>1774</v>
      </c>
      <c r="I136" s="327" t="s">
        <v>1736</v>
      </c>
      <c r="J136" s="327">
        <v>50</v>
      </c>
      <c r="K136" s="375"/>
    </row>
    <row r="137" s="1" customFormat="1" ht="15" customHeight="1">
      <c r="B137" s="372"/>
      <c r="C137" s="327" t="s">
        <v>1762</v>
      </c>
      <c r="D137" s="327"/>
      <c r="E137" s="327"/>
      <c r="F137" s="350" t="s">
        <v>1740</v>
      </c>
      <c r="G137" s="327"/>
      <c r="H137" s="327" t="s">
        <v>1787</v>
      </c>
      <c r="I137" s="327" t="s">
        <v>1736</v>
      </c>
      <c r="J137" s="327">
        <v>255</v>
      </c>
      <c r="K137" s="375"/>
    </row>
    <row r="138" s="1" customFormat="1" ht="15" customHeight="1">
      <c r="B138" s="372"/>
      <c r="C138" s="327" t="s">
        <v>1764</v>
      </c>
      <c r="D138" s="327"/>
      <c r="E138" s="327"/>
      <c r="F138" s="350" t="s">
        <v>1734</v>
      </c>
      <c r="G138" s="327"/>
      <c r="H138" s="327" t="s">
        <v>1788</v>
      </c>
      <c r="I138" s="327" t="s">
        <v>1766</v>
      </c>
      <c r="J138" s="327"/>
      <c r="K138" s="375"/>
    </row>
    <row r="139" s="1" customFormat="1" ht="15" customHeight="1">
      <c r="B139" s="372"/>
      <c r="C139" s="327" t="s">
        <v>1767</v>
      </c>
      <c r="D139" s="327"/>
      <c r="E139" s="327"/>
      <c r="F139" s="350" t="s">
        <v>1734</v>
      </c>
      <c r="G139" s="327"/>
      <c r="H139" s="327" t="s">
        <v>1789</v>
      </c>
      <c r="I139" s="327" t="s">
        <v>1769</v>
      </c>
      <c r="J139" s="327"/>
      <c r="K139" s="375"/>
    </row>
    <row r="140" s="1" customFormat="1" ht="15" customHeight="1">
      <c r="B140" s="372"/>
      <c r="C140" s="327" t="s">
        <v>1770</v>
      </c>
      <c r="D140" s="327"/>
      <c r="E140" s="327"/>
      <c r="F140" s="350" t="s">
        <v>1734</v>
      </c>
      <c r="G140" s="327"/>
      <c r="H140" s="327" t="s">
        <v>1770</v>
      </c>
      <c r="I140" s="327" t="s">
        <v>1769</v>
      </c>
      <c r="J140" s="327"/>
      <c r="K140" s="375"/>
    </row>
    <row r="141" s="1" customFormat="1" ht="15" customHeight="1">
      <c r="B141" s="372"/>
      <c r="C141" s="327" t="s">
        <v>39</v>
      </c>
      <c r="D141" s="327"/>
      <c r="E141" s="327"/>
      <c r="F141" s="350" t="s">
        <v>1734</v>
      </c>
      <c r="G141" s="327"/>
      <c r="H141" s="327" t="s">
        <v>1790</v>
      </c>
      <c r="I141" s="327" t="s">
        <v>1769</v>
      </c>
      <c r="J141" s="327"/>
      <c r="K141" s="375"/>
    </row>
    <row r="142" s="1" customFormat="1" ht="15" customHeight="1">
      <c r="B142" s="372"/>
      <c r="C142" s="327" t="s">
        <v>1791</v>
      </c>
      <c r="D142" s="327"/>
      <c r="E142" s="327"/>
      <c r="F142" s="350" t="s">
        <v>1734</v>
      </c>
      <c r="G142" s="327"/>
      <c r="H142" s="327" t="s">
        <v>1792</v>
      </c>
      <c r="I142" s="327" t="s">
        <v>1769</v>
      </c>
      <c r="J142" s="327"/>
      <c r="K142" s="375"/>
    </row>
    <row r="143" s="1" customFormat="1" ht="15" customHeight="1">
      <c r="B143" s="376"/>
      <c r="C143" s="377"/>
      <c r="D143" s="377"/>
      <c r="E143" s="377"/>
      <c r="F143" s="377"/>
      <c r="G143" s="377"/>
      <c r="H143" s="377"/>
      <c r="I143" s="377"/>
      <c r="J143" s="377"/>
      <c r="K143" s="378"/>
    </row>
    <row r="144" s="1" customFormat="1" ht="18.75" customHeight="1">
      <c r="B144" s="363"/>
      <c r="C144" s="363"/>
      <c r="D144" s="363"/>
      <c r="E144" s="363"/>
      <c r="F144" s="364"/>
      <c r="G144" s="363"/>
      <c r="H144" s="363"/>
      <c r="I144" s="363"/>
      <c r="J144" s="363"/>
      <c r="K144" s="363"/>
    </row>
    <row r="145" s="1" customFormat="1" ht="18.75" customHeight="1">
      <c r="B145" s="335"/>
      <c r="C145" s="335"/>
      <c r="D145" s="335"/>
      <c r="E145" s="335"/>
      <c r="F145" s="335"/>
      <c r="G145" s="335"/>
      <c r="H145" s="335"/>
      <c r="I145" s="335"/>
      <c r="J145" s="335"/>
      <c r="K145" s="335"/>
    </row>
    <row r="146" s="1" customFormat="1" ht="7.5" customHeight="1">
      <c r="B146" s="336"/>
      <c r="C146" s="337"/>
      <c r="D146" s="337"/>
      <c r="E146" s="337"/>
      <c r="F146" s="337"/>
      <c r="G146" s="337"/>
      <c r="H146" s="337"/>
      <c r="I146" s="337"/>
      <c r="J146" s="337"/>
      <c r="K146" s="338"/>
    </row>
    <row r="147" s="1" customFormat="1" ht="45" customHeight="1">
      <c r="B147" s="339"/>
      <c r="C147" s="340" t="s">
        <v>1793</v>
      </c>
      <c r="D147" s="340"/>
      <c r="E147" s="340"/>
      <c r="F147" s="340"/>
      <c r="G147" s="340"/>
      <c r="H147" s="340"/>
      <c r="I147" s="340"/>
      <c r="J147" s="340"/>
      <c r="K147" s="341"/>
    </row>
    <row r="148" s="1" customFormat="1" ht="17.25" customHeight="1">
      <c r="B148" s="339"/>
      <c r="C148" s="342" t="s">
        <v>1728</v>
      </c>
      <c r="D148" s="342"/>
      <c r="E148" s="342"/>
      <c r="F148" s="342" t="s">
        <v>1729</v>
      </c>
      <c r="G148" s="343"/>
      <c r="H148" s="342" t="s">
        <v>55</v>
      </c>
      <c r="I148" s="342" t="s">
        <v>58</v>
      </c>
      <c r="J148" s="342" t="s">
        <v>1730</v>
      </c>
      <c r="K148" s="341"/>
    </row>
    <row r="149" s="1" customFormat="1" ht="17.25" customHeight="1">
      <c r="B149" s="339"/>
      <c r="C149" s="344" t="s">
        <v>1731</v>
      </c>
      <c r="D149" s="344"/>
      <c r="E149" s="344"/>
      <c r="F149" s="345" t="s">
        <v>1732</v>
      </c>
      <c r="G149" s="346"/>
      <c r="H149" s="344"/>
      <c r="I149" s="344"/>
      <c r="J149" s="344" t="s">
        <v>1733</v>
      </c>
      <c r="K149" s="341"/>
    </row>
    <row r="150" s="1" customFormat="1" ht="5.25" customHeight="1">
      <c r="B150" s="352"/>
      <c r="C150" s="347"/>
      <c r="D150" s="347"/>
      <c r="E150" s="347"/>
      <c r="F150" s="347"/>
      <c r="G150" s="348"/>
      <c r="H150" s="347"/>
      <c r="I150" s="347"/>
      <c r="J150" s="347"/>
      <c r="K150" s="375"/>
    </row>
    <row r="151" s="1" customFormat="1" ht="15" customHeight="1">
      <c r="B151" s="352"/>
      <c r="C151" s="379" t="s">
        <v>1737</v>
      </c>
      <c r="D151" s="327"/>
      <c r="E151" s="327"/>
      <c r="F151" s="380" t="s">
        <v>1734</v>
      </c>
      <c r="G151" s="327"/>
      <c r="H151" s="379" t="s">
        <v>1774</v>
      </c>
      <c r="I151" s="379" t="s">
        <v>1736</v>
      </c>
      <c r="J151" s="379">
        <v>120</v>
      </c>
      <c r="K151" s="375"/>
    </row>
    <row r="152" s="1" customFormat="1" ht="15" customHeight="1">
      <c r="B152" s="352"/>
      <c r="C152" s="379" t="s">
        <v>1783</v>
      </c>
      <c r="D152" s="327"/>
      <c r="E152" s="327"/>
      <c r="F152" s="380" t="s">
        <v>1734</v>
      </c>
      <c r="G152" s="327"/>
      <c r="H152" s="379" t="s">
        <v>1794</v>
      </c>
      <c r="I152" s="379" t="s">
        <v>1736</v>
      </c>
      <c r="J152" s="379" t="s">
        <v>1785</v>
      </c>
      <c r="K152" s="375"/>
    </row>
    <row r="153" s="1" customFormat="1" ht="15" customHeight="1">
      <c r="B153" s="352"/>
      <c r="C153" s="379" t="s">
        <v>85</v>
      </c>
      <c r="D153" s="327"/>
      <c r="E153" s="327"/>
      <c r="F153" s="380" t="s">
        <v>1734</v>
      </c>
      <c r="G153" s="327"/>
      <c r="H153" s="379" t="s">
        <v>1795</v>
      </c>
      <c r="I153" s="379" t="s">
        <v>1736</v>
      </c>
      <c r="J153" s="379" t="s">
        <v>1785</v>
      </c>
      <c r="K153" s="375"/>
    </row>
    <row r="154" s="1" customFormat="1" ht="15" customHeight="1">
      <c r="B154" s="352"/>
      <c r="C154" s="379" t="s">
        <v>1739</v>
      </c>
      <c r="D154" s="327"/>
      <c r="E154" s="327"/>
      <c r="F154" s="380" t="s">
        <v>1740</v>
      </c>
      <c r="G154" s="327"/>
      <c r="H154" s="379" t="s">
        <v>1774</v>
      </c>
      <c r="I154" s="379" t="s">
        <v>1736</v>
      </c>
      <c r="J154" s="379">
        <v>50</v>
      </c>
      <c r="K154" s="375"/>
    </row>
    <row r="155" s="1" customFormat="1" ht="15" customHeight="1">
      <c r="B155" s="352"/>
      <c r="C155" s="379" t="s">
        <v>1742</v>
      </c>
      <c r="D155" s="327"/>
      <c r="E155" s="327"/>
      <c r="F155" s="380" t="s">
        <v>1734</v>
      </c>
      <c r="G155" s="327"/>
      <c r="H155" s="379" t="s">
        <v>1774</v>
      </c>
      <c r="I155" s="379" t="s">
        <v>1744</v>
      </c>
      <c r="J155" s="379"/>
      <c r="K155" s="375"/>
    </row>
    <row r="156" s="1" customFormat="1" ht="15" customHeight="1">
      <c r="B156" s="352"/>
      <c r="C156" s="379" t="s">
        <v>1753</v>
      </c>
      <c r="D156" s="327"/>
      <c r="E156" s="327"/>
      <c r="F156" s="380" t="s">
        <v>1740</v>
      </c>
      <c r="G156" s="327"/>
      <c r="H156" s="379" t="s">
        <v>1774</v>
      </c>
      <c r="I156" s="379" t="s">
        <v>1736</v>
      </c>
      <c r="J156" s="379">
        <v>50</v>
      </c>
      <c r="K156" s="375"/>
    </row>
    <row r="157" s="1" customFormat="1" ht="15" customHeight="1">
      <c r="B157" s="352"/>
      <c r="C157" s="379" t="s">
        <v>1761</v>
      </c>
      <c r="D157" s="327"/>
      <c r="E157" s="327"/>
      <c r="F157" s="380" t="s">
        <v>1740</v>
      </c>
      <c r="G157" s="327"/>
      <c r="H157" s="379" t="s">
        <v>1774</v>
      </c>
      <c r="I157" s="379" t="s">
        <v>1736</v>
      </c>
      <c r="J157" s="379">
        <v>50</v>
      </c>
      <c r="K157" s="375"/>
    </row>
    <row r="158" s="1" customFormat="1" ht="15" customHeight="1">
      <c r="B158" s="352"/>
      <c r="C158" s="379" t="s">
        <v>1759</v>
      </c>
      <c r="D158" s="327"/>
      <c r="E158" s="327"/>
      <c r="F158" s="380" t="s">
        <v>1740</v>
      </c>
      <c r="G158" s="327"/>
      <c r="H158" s="379" t="s">
        <v>1774</v>
      </c>
      <c r="I158" s="379" t="s">
        <v>1736</v>
      </c>
      <c r="J158" s="379">
        <v>50</v>
      </c>
      <c r="K158" s="375"/>
    </row>
    <row r="159" s="1" customFormat="1" ht="15" customHeight="1">
      <c r="B159" s="352"/>
      <c r="C159" s="379" t="s">
        <v>138</v>
      </c>
      <c r="D159" s="327"/>
      <c r="E159" s="327"/>
      <c r="F159" s="380" t="s">
        <v>1734</v>
      </c>
      <c r="G159" s="327"/>
      <c r="H159" s="379" t="s">
        <v>1796</v>
      </c>
      <c r="I159" s="379" t="s">
        <v>1736</v>
      </c>
      <c r="J159" s="379" t="s">
        <v>1797</v>
      </c>
      <c r="K159" s="375"/>
    </row>
    <row r="160" s="1" customFormat="1" ht="15" customHeight="1">
      <c r="B160" s="352"/>
      <c r="C160" s="379" t="s">
        <v>1798</v>
      </c>
      <c r="D160" s="327"/>
      <c r="E160" s="327"/>
      <c r="F160" s="380" t="s">
        <v>1734</v>
      </c>
      <c r="G160" s="327"/>
      <c r="H160" s="379" t="s">
        <v>1799</v>
      </c>
      <c r="I160" s="379" t="s">
        <v>1769</v>
      </c>
      <c r="J160" s="379"/>
      <c r="K160" s="375"/>
    </row>
    <row r="161" s="1" customFormat="1" ht="15" customHeight="1">
      <c r="B161" s="381"/>
      <c r="C161" s="361"/>
      <c r="D161" s="361"/>
      <c r="E161" s="361"/>
      <c r="F161" s="361"/>
      <c r="G161" s="361"/>
      <c r="H161" s="361"/>
      <c r="I161" s="361"/>
      <c r="J161" s="361"/>
      <c r="K161" s="382"/>
    </row>
    <row r="162" s="1" customFormat="1" ht="18.75" customHeight="1">
      <c r="B162" s="363"/>
      <c r="C162" s="373"/>
      <c r="D162" s="373"/>
      <c r="E162" s="373"/>
      <c r="F162" s="383"/>
      <c r="G162" s="373"/>
      <c r="H162" s="373"/>
      <c r="I162" s="373"/>
      <c r="J162" s="373"/>
      <c r="K162" s="363"/>
    </row>
    <row r="163" s="1" customFormat="1" ht="18.75" customHeight="1">
      <c r="B163" s="335"/>
      <c r="C163" s="335"/>
      <c r="D163" s="335"/>
      <c r="E163" s="335"/>
      <c r="F163" s="335"/>
      <c r="G163" s="335"/>
      <c r="H163" s="335"/>
      <c r="I163" s="335"/>
      <c r="J163" s="335"/>
      <c r="K163" s="335"/>
    </row>
    <row r="164" s="1" customFormat="1" ht="7.5" customHeight="1">
      <c r="B164" s="314"/>
      <c r="C164" s="315"/>
      <c r="D164" s="315"/>
      <c r="E164" s="315"/>
      <c r="F164" s="315"/>
      <c r="G164" s="315"/>
      <c r="H164" s="315"/>
      <c r="I164" s="315"/>
      <c r="J164" s="315"/>
      <c r="K164" s="316"/>
    </row>
    <row r="165" s="1" customFormat="1" ht="45" customHeight="1">
      <c r="B165" s="317"/>
      <c r="C165" s="318" t="s">
        <v>1800</v>
      </c>
      <c r="D165" s="318"/>
      <c r="E165" s="318"/>
      <c r="F165" s="318"/>
      <c r="G165" s="318"/>
      <c r="H165" s="318"/>
      <c r="I165" s="318"/>
      <c r="J165" s="318"/>
      <c r="K165" s="319"/>
    </row>
    <row r="166" s="1" customFormat="1" ht="17.25" customHeight="1">
      <c r="B166" s="317"/>
      <c r="C166" s="342" t="s">
        <v>1728</v>
      </c>
      <c r="D166" s="342"/>
      <c r="E166" s="342"/>
      <c r="F166" s="342" t="s">
        <v>1729</v>
      </c>
      <c r="G166" s="384"/>
      <c r="H166" s="385" t="s">
        <v>55</v>
      </c>
      <c r="I166" s="385" t="s">
        <v>58</v>
      </c>
      <c r="J166" s="342" t="s">
        <v>1730</v>
      </c>
      <c r="K166" s="319"/>
    </row>
    <row r="167" s="1" customFormat="1" ht="17.25" customHeight="1">
      <c r="B167" s="320"/>
      <c r="C167" s="344" t="s">
        <v>1731</v>
      </c>
      <c r="D167" s="344"/>
      <c r="E167" s="344"/>
      <c r="F167" s="345" t="s">
        <v>1732</v>
      </c>
      <c r="G167" s="386"/>
      <c r="H167" s="387"/>
      <c r="I167" s="387"/>
      <c r="J167" s="344" t="s">
        <v>1733</v>
      </c>
      <c r="K167" s="322"/>
    </row>
    <row r="168" s="1" customFormat="1" ht="5.25" customHeight="1">
      <c r="B168" s="352"/>
      <c r="C168" s="347"/>
      <c r="D168" s="347"/>
      <c r="E168" s="347"/>
      <c r="F168" s="347"/>
      <c r="G168" s="348"/>
      <c r="H168" s="347"/>
      <c r="I168" s="347"/>
      <c r="J168" s="347"/>
      <c r="K168" s="375"/>
    </row>
    <row r="169" s="1" customFormat="1" ht="15" customHeight="1">
      <c r="B169" s="352"/>
      <c r="C169" s="327" t="s">
        <v>1737</v>
      </c>
      <c r="D169" s="327"/>
      <c r="E169" s="327"/>
      <c r="F169" s="350" t="s">
        <v>1734</v>
      </c>
      <c r="G169" s="327"/>
      <c r="H169" s="327" t="s">
        <v>1774</v>
      </c>
      <c r="I169" s="327" t="s">
        <v>1736</v>
      </c>
      <c r="J169" s="327">
        <v>120</v>
      </c>
      <c r="K169" s="375"/>
    </row>
    <row r="170" s="1" customFormat="1" ht="15" customHeight="1">
      <c r="B170" s="352"/>
      <c r="C170" s="327" t="s">
        <v>1783</v>
      </c>
      <c r="D170" s="327"/>
      <c r="E170" s="327"/>
      <c r="F170" s="350" t="s">
        <v>1734</v>
      </c>
      <c r="G170" s="327"/>
      <c r="H170" s="327" t="s">
        <v>1784</v>
      </c>
      <c r="I170" s="327" t="s">
        <v>1736</v>
      </c>
      <c r="J170" s="327" t="s">
        <v>1785</v>
      </c>
      <c r="K170" s="375"/>
    </row>
    <row r="171" s="1" customFormat="1" ht="15" customHeight="1">
      <c r="B171" s="352"/>
      <c r="C171" s="327" t="s">
        <v>85</v>
      </c>
      <c r="D171" s="327"/>
      <c r="E171" s="327"/>
      <c r="F171" s="350" t="s">
        <v>1734</v>
      </c>
      <c r="G171" s="327"/>
      <c r="H171" s="327" t="s">
        <v>1801</v>
      </c>
      <c r="I171" s="327" t="s">
        <v>1736</v>
      </c>
      <c r="J171" s="327" t="s">
        <v>1785</v>
      </c>
      <c r="K171" s="375"/>
    </row>
    <row r="172" s="1" customFormat="1" ht="15" customHeight="1">
      <c r="B172" s="352"/>
      <c r="C172" s="327" t="s">
        <v>1739</v>
      </c>
      <c r="D172" s="327"/>
      <c r="E172" s="327"/>
      <c r="F172" s="350" t="s">
        <v>1740</v>
      </c>
      <c r="G172" s="327"/>
      <c r="H172" s="327" t="s">
        <v>1801</v>
      </c>
      <c r="I172" s="327" t="s">
        <v>1736</v>
      </c>
      <c r="J172" s="327">
        <v>50</v>
      </c>
      <c r="K172" s="375"/>
    </row>
    <row r="173" s="1" customFormat="1" ht="15" customHeight="1">
      <c r="B173" s="352"/>
      <c r="C173" s="327" t="s">
        <v>1742</v>
      </c>
      <c r="D173" s="327"/>
      <c r="E173" s="327"/>
      <c r="F173" s="350" t="s">
        <v>1734</v>
      </c>
      <c r="G173" s="327"/>
      <c r="H173" s="327" t="s">
        <v>1801</v>
      </c>
      <c r="I173" s="327" t="s">
        <v>1744</v>
      </c>
      <c r="J173" s="327"/>
      <c r="K173" s="375"/>
    </row>
    <row r="174" s="1" customFormat="1" ht="15" customHeight="1">
      <c r="B174" s="352"/>
      <c r="C174" s="327" t="s">
        <v>1753</v>
      </c>
      <c r="D174" s="327"/>
      <c r="E174" s="327"/>
      <c r="F174" s="350" t="s">
        <v>1740</v>
      </c>
      <c r="G174" s="327"/>
      <c r="H174" s="327" t="s">
        <v>1801</v>
      </c>
      <c r="I174" s="327" t="s">
        <v>1736</v>
      </c>
      <c r="J174" s="327">
        <v>50</v>
      </c>
      <c r="K174" s="375"/>
    </row>
    <row r="175" s="1" customFormat="1" ht="15" customHeight="1">
      <c r="B175" s="352"/>
      <c r="C175" s="327" t="s">
        <v>1761</v>
      </c>
      <c r="D175" s="327"/>
      <c r="E175" s="327"/>
      <c r="F175" s="350" t="s">
        <v>1740</v>
      </c>
      <c r="G175" s="327"/>
      <c r="H175" s="327" t="s">
        <v>1801</v>
      </c>
      <c r="I175" s="327" t="s">
        <v>1736</v>
      </c>
      <c r="J175" s="327">
        <v>50</v>
      </c>
      <c r="K175" s="375"/>
    </row>
    <row r="176" s="1" customFormat="1" ht="15" customHeight="1">
      <c r="B176" s="352"/>
      <c r="C176" s="327" t="s">
        <v>1759</v>
      </c>
      <c r="D176" s="327"/>
      <c r="E176" s="327"/>
      <c r="F176" s="350" t="s">
        <v>1740</v>
      </c>
      <c r="G176" s="327"/>
      <c r="H176" s="327" t="s">
        <v>1801</v>
      </c>
      <c r="I176" s="327" t="s">
        <v>1736</v>
      </c>
      <c r="J176" s="327">
        <v>50</v>
      </c>
      <c r="K176" s="375"/>
    </row>
    <row r="177" s="1" customFormat="1" ht="15" customHeight="1">
      <c r="B177" s="352"/>
      <c r="C177" s="327" t="s">
        <v>149</v>
      </c>
      <c r="D177" s="327"/>
      <c r="E177" s="327"/>
      <c r="F177" s="350" t="s">
        <v>1734</v>
      </c>
      <c r="G177" s="327"/>
      <c r="H177" s="327" t="s">
        <v>1802</v>
      </c>
      <c r="I177" s="327" t="s">
        <v>1803</v>
      </c>
      <c r="J177" s="327"/>
      <c r="K177" s="375"/>
    </row>
    <row r="178" s="1" customFormat="1" ht="15" customHeight="1">
      <c r="B178" s="352"/>
      <c r="C178" s="327" t="s">
        <v>58</v>
      </c>
      <c r="D178" s="327"/>
      <c r="E178" s="327"/>
      <c r="F178" s="350" t="s">
        <v>1734</v>
      </c>
      <c r="G178" s="327"/>
      <c r="H178" s="327" t="s">
        <v>1804</v>
      </c>
      <c r="I178" s="327" t="s">
        <v>1805</v>
      </c>
      <c r="J178" s="327">
        <v>1</v>
      </c>
      <c r="K178" s="375"/>
    </row>
    <row r="179" s="1" customFormat="1" ht="15" customHeight="1">
      <c r="B179" s="352"/>
      <c r="C179" s="327" t="s">
        <v>54</v>
      </c>
      <c r="D179" s="327"/>
      <c r="E179" s="327"/>
      <c r="F179" s="350" t="s">
        <v>1734</v>
      </c>
      <c r="G179" s="327"/>
      <c r="H179" s="327" t="s">
        <v>1806</v>
      </c>
      <c r="I179" s="327" t="s">
        <v>1736</v>
      </c>
      <c r="J179" s="327">
        <v>20</v>
      </c>
      <c r="K179" s="375"/>
    </row>
    <row r="180" s="1" customFormat="1" ht="15" customHeight="1">
      <c r="B180" s="352"/>
      <c r="C180" s="327" t="s">
        <v>55</v>
      </c>
      <c r="D180" s="327"/>
      <c r="E180" s="327"/>
      <c r="F180" s="350" t="s">
        <v>1734</v>
      </c>
      <c r="G180" s="327"/>
      <c r="H180" s="327" t="s">
        <v>1807</v>
      </c>
      <c r="I180" s="327" t="s">
        <v>1736</v>
      </c>
      <c r="J180" s="327">
        <v>255</v>
      </c>
      <c r="K180" s="375"/>
    </row>
    <row r="181" s="1" customFormat="1" ht="15" customHeight="1">
      <c r="B181" s="352"/>
      <c r="C181" s="327" t="s">
        <v>150</v>
      </c>
      <c r="D181" s="327"/>
      <c r="E181" s="327"/>
      <c r="F181" s="350" t="s">
        <v>1734</v>
      </c>
      <c r="G181" s="327"/>
      <c r="H181" s="327" t="s">
        <v>1698</v>
      </c>
      <c r="I181" s="327" t="s">
        <v>1736</v>
      </c>
      <c r="J181" s="327">
        <v>10</v>
      </c>
      <c r="K181" s="375"/>
    </row>
    <row r="182" s="1" customFormat="1" ht="15" customHeight="1">
      <c r="B182" s="352"/>
      <c r="C182" s="327" t="s">
        <v>151</v>
      </c>
      <c r="D182" s="327"/>
      <c r="E182" s="327"/>
      <c r="F182" s="350" t="s">
        <v>1734</v>
      </c>
      <c r="G182" s="327"/>
      <c r="H182" s="327" t="s">
        <v>1808</v>
      </c>
      <c r="I182" s="327" t="s">
        <v>1769</v>
      </c>
      <c r="J182" s="327"/>
      <c r="K182" s="375"/>
    </row>
    <row r="183" s="1" customFormat="1" ht="15" customHeight="1">
      <c r="B183" s="352"/>
      <c r="C183" s="327" t="s">
        <v>1809</v>
      </c>
      <c r="D183" s="327"/>
      <c r="E183" s="327"/>
      <c r="F183" s="350" t="s">
        <v>1734</v>
      </c>
      <c r="G183" s="327"/>
      <c r="H183" s="327" t="s">
        <v>1810</v>
      </c>
      <c r="I183" s="327" t="s">
        <v>1769</v>
      </c>
      <c r="J183" s="327"/>
      <c r="K183" s="375"/>
    </row>
    <row r="184" s="1" customFormat="1" ht="15" customHeight="1">
      <c r="B184" s="352"/>
      <c r="C184" s="327" t="s">
        <v>1798</v>
      </c>
      <c r="D184" s="327"/>
      <c r="E184" s="327"/>
      <c r="F184" s="350" t="s">
        <v>1734</v>
      </c>
      <c r="G184" s="327"/>
      <c r="H184" s="327" t="s">
        <v>1811</v>
      </c>
      <c r="I184" s="327" t="s">
        <v>1769</v>
      </c>
      <c r="J184" s="327"/>
      <c r="K184" s="375"/>
    </row>
    <row r="185" s="1" customFormat="1" ht="15" customHeight="1">
      <c r="B185" s="352"/>
      <c r="C185" s="327" t="s">
        <v>153</v>
      </c>
      <c r="D185" s="327"/>
      <c r="E185" s="327"/>
      <c r="F185" s="350" t="s">
        <v>1740</v>
      </c>
      <c r="G185" s="327"/>
      <c r="H185" s="327" t="s">
        <v>1812</v>
      </c>
      <c r="I185" s="327" t="s">
        <v>1736</v>
      </c>
      <c r="J185" s="327">
        <v>50</v>
      </c>
      <c r="K185" s="375"/>
    </row>
    <row r="186" s="1" customFormat="1" ht="15" customHeight="1">
      <c r="B186" s="352"/>
      <c r="C186" s="327" t="s">
        <v>1813</v>
      </c>
      <c r="D186" s="327"/>
      <c r="E186" s="327"/>
      <c r="F186" s="350" t="s">
        <v>1740</v>
      </c>
      <c r="G186" s="327"/>
      <c r="H186" s="327" t="s">
        <v>1814</v>
      </c>
      <c r="I186" s="327" t="s">
        <v>1815</v>
      </c>
      <c r="J186" s="327"/>
      <c r="K186" s="375"/>
    </row>
    <row r="187" s="1" customFormat="1" ht="15" customHeight="1">
      <c r="B187" s="352"/>
      <c r="C187" s="327" t="s">
        <v>1816</v>
      </c>
      <c r="D187" s="327"/>
      <c r="E187" s="327"/>
      <c r="F187" s="350" t="s">
        <v>1740</v>
      </c>
      <c r="G187" s="327"/>
      <c r="H187" s="327" t="s">
        <v>1817</v>
      </c>
      <c r="I187" s="327" t="s">
        <v>1815</v>
      </c>
      <c r="J187" s="327"/>
      <c r="K187" s="375"/>
    </row>
    <row r="188" s="1" customFormat="1" ht="15" customHeight="1">
      <c r="B188" s="352"/>
      <c r="C188" s="327" t="s">
        <v>1818</v>
      </c>
      <c r="D188" s="327"/>
      <c r="E188" s="327"/>
      <c r="F188" s="350" t="s">
        <v>1740</v>
      </c>
      <c r="G188" s="327"/>
      <c r="H188" s="327" t="s">
        <v>1819</v>
      </c>
      <c r="I188" s="327" t="s">
        <v>1815</v>
      </c>
      <c r="J188" s="327"/>
      <c r="K188" s="375"/>
    </row>
    <row r="189" s="1" customFormat="1" ht="15" customHeight="1">
      <c r="B189" s="352"/>
      <c r="C189" s="388" t="s">
        <v>1820</v>
      </c>
      <c r="D189" s="327"/>
      <c r="E189" s="327"/>
      <c r="F189" s="350" t="s">
        <v>1740</v>
      </c>
      <c r="G189" s="327"/>
      <c r="H189" s="327" t="s">
        <v>1821</v>
      </c>
      <c r="I189" s="327" t="s">
        <v>1822</v>
      </c>
      <c r="J189" s="389" t="s">
        <v>1823</v>
      </c>
      <c r="K189" s="375"/>
    </row>
    <row r="190" s="1" customFormat="1" ht="15" customHeight="1">
      <c r="B190" s="352"/>
      <c r="C190" s="388" t="s">
        <v>43</v>
      </c>
      <c r="D190" s="327"/>
      <c r="E190" s="327"/>
      <c r="F190" s="350" t="s">
        <v>1734</v>
      </c>
      <c r="G190" s="327"/>
      <c r="H190" s="324" t="s">
        <v>1824</v>
      </c>
      <c r="I190" s="327" t="s">
        <v>1825</v>
      </c>
      <c r="J190" s="327"/>
      <c r="K190" s="375"/>
    </row>
    <row r="191" s="1" customFormat="1" ht="15" customHeight="1">
      <c r="B191" s="352"/>
      <c r="C191" s="388" t="s">
        <v>1826</v>
      </c>
      <c r="D191" s="327"/>
      <c r="E191" s="327"/>
      <c r="F191" s="350" t="s">
        <v>1734</v>
      </c>
      <c r="G191" s="327"/>
      <c r="H191" s="327" t="s">
        <v>1827</v>
      </c>
      <c r="I191" s="327" t="s">
        <v>1769</v>
      </c>
      <c r="J191" s="327"/>
      <c r="K191" s="375"/>
    </row>
    <row r="192" s="1" customFormat="1" ht="15" customHeight="1">
      <c r="B192" s="352"/>
      <c r="C192" s="388" t="s">
        <v>1828</v>
      </c>
      <c r="D192" s="327"/>
      <c r="E192" s="327"/>
      <c r="F192" s="350" t="s">
        <v>1734</v>
      </c>
      <c r="G192" s="327"/>
      <c r="H192" s="327" t="s">
        <v>1829</v>
      </c>
      <c r="I192" s="327" t="s">
        <v>1769</v>
      </c>
      <c r="J192" s="327"/>
      <c r="K192" s="375"/>
    </row>
    <row r="193" s="1" customFormat="1" ht="15" customHeight="1">
      <c r="B193" s="352"/>
      <c r="C193" s="388" t="s">
        <v>1830</v>
      </c>
      <c r="D193" s="327"/>
      <c r="E193" s="327"/>
      <c r="F193" s="350" t="s">
        <v>1740</v>
      </c>
      <c r="G193" s="327"/>
      <c r="H193" s="327" t="s">
        <v>1831</v>
      </c>
      <c r="I193" s="327" t="s">
        <v>1769</v>
      </c>
      <c r="J193" s="327"/>
      <c r="K193" s="375"/>
    </row>
    <row r="194" s="1" customFormat="1" ht="15" customHeight="1">
      <c r="B194" s="381"/>
      <c r="C194" s="390"/>
      <c r="D194" s="361"/>
      <c r="E194" s="361"/>
      <c r="F194" s="361"/>
      <c r="G194" s="361"/>
      <c r="H194" s="361"/>
      <c r="I194" s="361"/>
      <c r="J194" s="361"/>
      <c r="K194" s="382"/>
    </row>
    <row r="195" s="1" customFormat="1" ht="18.75" customHeight="1">
      <c r="B195" s="363"/>
      <c r="C195" s="373"/>
      <c r="D195" s="373"/>
      <c r="E195" s="373"/>
      <c r="F195" s="383"/>
      <c r="G195" s="373"/>
      <c r="H195" s="373"/>
      <c r="I195" s="373"/>
      <c r="J195" s="373"/>
      <c r="K195" s="363"/>
    </row>
    <row r="196" s="1" customFormat="1" ht="18.75" customHeight="1">
      <c r="B196" s="363"/>
      <c r="C196" s="373"/>
      <c r="D196" s="373"/>
      <c r="E196" s="373"/>
      <c r="F196" s="383"/>
      <c r="G196" s="373"/>
      <c r="H196" s="373"/>
      <c r="I196" s="373"/>
      <c r="J196" s="373"/>
      <c r="K196" s="363"/>
    </row>
    <row r="197" s="1" customFormat="1" ht="18.75" customHeight="1">
      <c r="B197" s="335"/>
      <c r="C197" s="335"/>
      <c r="D197" s="335"/>
      <c r="E197" s="335"/>
      <c r="F197" s="335"/>
      <c r="G197" s="335"/>
      <c r="H197" s="335"/>
      <c r="I197" s="335"/>
      <c r="J197" s="335"/>
      <c r="K197" s="335"/>
    </row>
    <row r="198" s="1" customFormat="1" ht="13.5">
      <c r="B198" s="314"/>
      <c r="C198" s="315"/>
      <c r="D198" s="315"/>
      <c r="E198" s="315"/>
      <c r="F198" s="315"/>
      <c r="G198" s="315"/>
      <c r="H198" s="315"/>
      <c r="I198" s="315"/>
      <c r="J198" s="315"/>
      <c r="K198" s="316"/>
    </row>
    <row r="199" s="1" customFormat="1" ht="21">
      <c r="B199" s="317"/>
      <c r="C199" s="318" t="s">
        <v>1832</v>
      </c>
      <c r="D199" s="318"/>
      <c r="E199" s="318"/>
      <c r="F199" s="318"/>
      <c r="G199" s="318"/>
      <c r="H199" s="318"/>
      <c r="I199" s="318"/>
      <c r="J199" s="318"/>
      <c r="K199" s="319"/>
    </row>
    <row r="200" s="1" customFormat="1" ht="25.5" customHeight="1">
      <c r="B200" s="317"/>
      <c r="C200" s="391" t="s">
        <v>1833</v>
      </c>
      <c r="D200" s="391"/>
      <c r="E200" s="391"/>
      <c r="F200" s="391" t="s">
        <v>1834</v>
      </c>
      <c r="G200" s="392"/>
      <c r="H200" s="391" t="s">
        <v>1835</v>
      </c>
      <c r="I200" s="391"/>
      <c r="J200" s="391"/>
      <c r="K200" s="319"/>
    </row>
    <row r="201" s="1" customFormat="1" ht="5.25" customHeight="1">
      <c r="B201" s="352"/>
      <c r="C201" s="347"/>
      <c r="D201" s="347"/>
      <c r="E201" s="347"/>
      <c r="F201" s="347"/>
      <c r="G201" s="373"/>
      <c r="H201" s="347"/>
      <c r="I201" s="347"/>
      <c r="J201" s="347"/>
      <c r="K201" s="375"/>
    </row>
    <row r="202" s="1" customFormat="1" ht="15" customHeight="1">
      <c r="B202" s="352"/>
      <c r="C202" s="327" t="s">
        <v>1825</v>
      </c>
      <c r="D202" s="327"/>
      <c r="E202" s="327"/>
      <c r="F202" s="350" t="s">
        <v>44</v>
      </c>
      <c r="G202" s="327"/>
      <c r="H202" s="327" t="s">
        <v>1836</v>
      </c>
      <c r="I202" s="327"/>
      <c r="J202" s="327"/>
      <c r="K202" s="375"/>
    </row>
    <row r="203" s="1" customFormat="1" ht="15" customHeight="1">
      <c r="B203" s="352"/>
      <c r="C203" s="327"/>
      <c r="D203" s="327"/>
      <c r="E203" s="327"/>
      <c r="F203" s="350" t="s">
        <v>45</v>
      </c>
      <c r="G203" s="327"/>
      <c r="H203" s="327" t="s">
        <v>1837</v>
      </c>
      <c r="I203" s="327"/>
      <c r="J203" s="327"/>
      <c r="K203" s="375"/>
    </row>
    <row r="204" s="1" customFormat="1" ht="15" customHeight="1">
      <c r="B204" s="352"/>
      <c r="C204" s="327"/>
      <c r="D204" s="327"/>
      <c r="E204" s="327"/>
      <c r="F204" s="350" t="s">
        <v>48</v>
      </c>
      <c r="G204" s="327"/>
      <c r="H204" s="327" t="s">
        <v>1838</v>
      </c>
      <c r="I204" s="327"/>
      <c r="J204" s="327"/>
      <c r="K204" s="375"/>
    </row>
    <row r="205" s="1" customFormat="1" ht="15" customHeight="1">
      <c r="B205" s="352"/>
      <c r="C205" s="327"/>
      <c r="D205" s="327"/>
      <c r="E205" s="327"/>
      <c r="F205" s="350" t="s">
        <v>46</v>
      </c>
      <c r="G205" s="327"/>
      <c r="H205" s="327" t="s">
        <v>1839</v>
      </c>
      <c r="I205" s="327"/>
      <c r="J205" s="327"/>
      <c r="K205" s="375"/>
    </row>
    <row r="206" s="1" customFormat="1" ht="15" customHeight="1">
      <c r="B206" s="352"/>
      <c r="C206" s="327"/>
      <c r="D206" s="327"/>
      <c r="E206" s="327"/>
      <c r="F206" s="350" t="s">
        <v>47</v>
      </c>
      <c r="G206" s="327"/>
      <c r="H206" s="327" t="s">
        <v>1840</v>
      </c>
      <c r="I206" s="327"/>
      <c r="J206" s="327"/>
      <c r="K206" s="375"/>
    </row>
    <row r="207" s="1" customFormat="1" ht="15" customHeight="1">
      <c r="B207" s="352"/>
      <c r="C207" s="327"/>
      <c r="D207" s="327"/>
      <c r="E207" s="327"/>
      <c r="F207" s="350"/>
      <c r="G207" s="327"/>
      <c r="H207" s="327"/>
      <c r="I207" s="327"/>
      <c r="J207" s="327"/>
      <c r="K207" s="375"/>
    </row>
    <row r="208" s="1" customFormat="1" ht="15" customHeight="1">
      <c r="B208" s="352"/>
      <c r="C208" s="327" t="s">
        <v>1781</v>
      </c>
      <c r="D208" s="327"/>
      <c r="E208" s="327"/>
      <c r="F208" s="350" t="s">
        <v>79</v>
      </c>
      <c r="G208" s="327"/>
      <c r="H208" s="327" t="s">
        <v>78</v>
      </c>
      <c r="I208" s="327"/>
      <c r="J208" s="327"/>
      <c r="K208" s="375"/>
    </row>
    <row r="209" s="1" customFormat="1" ht="15" customHeight="1">
      <c r="B209" s="352"/>
      <c r="C209" s="327"/>
      <c r="D209" s="327"/>
      <c r="E209" s="327"/>
      <c r="F209" s="350" t="s">
        <v>1678</v>
      </c>
      <c r="G209" s="327"/>
      <c r="H209" s="327" t="s">
        <v>1679</v>
      </c>
      <c r="I209" s="327"/>
      <c r="J209" s="327"/>
      <c r="K209" s="375"/>
    </row>
    <row r="210" s="1" customFormat="1" ht="15" customHeight="1">
      <c r="B210" s="352"/>
      <c r="C210" s="327"/>
      <c r="D210" s="327"/>
      <c r="E210" s="327"/>
      <c r="F210" s="350" t="s">
        <v>1676</v>
      </c>
      <c r="G210" s="327"/>
      <c r="H210" s="327" t="s">
        <v>1841</v>
      </c>
      <c r="I210" s="327"/>
      <c r="J210" s="327"/>
      <c r="K210" s="375"/>
    </row>
    <row r="211" s="1" customFormat="1" ht="15" customHeight="1">
      <c r="B211" s="393"/>
      <c r="C211" s="327"/>
      <c r="D211" s="327"/>
      <c r="E211" s="327"/>
      <c r="F211" s="350" t="s">
        <v>1680</v>
      </c>
      <c r="G211" s="388"/>
      <c r="H211" s="379" t="s">
        <v>1681</v>
      </c>
      <c r="I211" s="379"/>
      <c r="J211" s="379"/>
      <c r="K211" s="394"/>
    </row>
    <row r="212" s="1" customFormat="1" ht="15" customHeight="1">
      <c r="B212" s="393"/>
      <c r="C212" s="327"/>
      <c r="D212" s="327"/>
      <c r="E212" s="327"/>
      <c r="F212" s="350" t="s">
        <v>1682</v>
      </c>
      <c r="G212" s="388"/>
      <c r="H212" s="379" t="s">
        <v>1842</v>
      </c>
      <c r="I212" s="379"/>
      <c r="J212" s="379"/>
      <c r="K212" s="394"/>
    </row>
    <row r="213" s="1" customFormat="1" ht="15" customHeight="1">
      <c r="B213" s="393"/>
      <c r="C213" s="327"/>
      <c r="D213" s="327"/>
      <c r="E213" s="327"/>
      <c r="F213" s="350"/>
      <c r="G213" s="388"/>
      <c r="H213" s="379"/>
      <c r="I213" s="379"/>
      <c r="J213" s="379"/>
      <c r="K213" s="394"/>
    </row>
    <row r="214" s="1" customFormat="1" ht="15" customHeight="1">
      <c r="B214" s="393"/>
      <c r="C214" s="327" t="s">
        <v>1805</v>
      </c>
      <c r="D214" s="327"/>
      <c r="E214" s="327"/>
      <c r="F214" s="350">
        <v>1</v>
      </c>
      <c r="G214" s="388"/>
      <c r="H214" s="379" t="s">
        <v>1843</v>
      </c>
      <c r="I214" s="379"/>
      <c r="J214" s="379"/>
      <c r="K214" s="394"/>
    </row>
    <row r="215" s="1" customFormat="1" ht="15" customHeight="1">
      <c r="B215" s="393"/>
      <c r="C215" s="327"/>
      <c r="D215" s="327"/>
      <c r="E215" s="327"/>
      <c r="F215" s="350">
        <v>2</v>
      </c>
      <c r="G215" s="388"/>
      <c r="H215" s="379" t="s">
        <v>1844</v>
      </c>
      <c r="I215" s="379"/>
      <c r="J215" s="379"/>
      <c r="K215" s="394"/>
    </row>
    <row r="216" s="1" customFormat="1" ht="15" customHeight="1">
      <c r="B216" s="393"/>
      <c r="C216" s="327"/>
      <c r="D216" s="327"/>
      <c r="E216" s="327"/>
      <c r="F216" s="350">
        <v>3</v>
      </c>
      <c r="G216" s="388"/>
      <c r="H216" s="379" t="s">
        <v>1845</v>
      </c>
      <c r="I216" s="379"/>
      <c r="J216" s="379"/>
      <c r="K216" s="394"/>
    </row>
    <row r="217" s="1" customFormat="1" ht="15" customHeight="1">
      <c r="B217" s="393"/>
      <c r="C217" s="327"/>
      <c r="D217" s="327"/>
      <c r="E217" s="327"/>
      <c r="F217" s="350">
        <v>4</v>
      </c>
      <c r="G217" s="388"/>
      <c r="H217" s="379" t="s">
        <v>1846</v>
      </c>
      <c r="I217" s="379"/>
      <c r="J217" s="379"/>
      <c r="K217" s="394"/>
    </row>
    <row r="218" s="1" customFormat="1" ht="12.75" customHeight="1">
      <c r="B218" s="395"/>
      <c r="C218" s="396"/>
      <c r="D218" s="396"/>
      <c r="E218" s="396"/>
      <c r="F218" s="396"/>
      <c r="G218" s="396"/>
      <c r="H218" s="396"/>
      <c r="I218" s="396"/>
      <c r="J218" s="396"/>
      <c r="K218" s="397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="1" customFormat="1" ht="24.96" customHeight="1">
      <c r="B4" s="22"/>
      <c r="D4" s="143" t="s">
        <v>129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6.5" customHeight="1">
      <c r="B7" s="22"/>
      <c r="E7" s="146" t="str">
        <f>'Rekapitulace stavby'!K6</f>
        <v>Rekonstrukce pavilonu E ZŠ Lysá nad Labem - II. etapa</v>
      </c>
      <c r="F7" s="145"/>
      <c r="G7" s="145"/>
      <c r="H7" s="145"/>
      <c r="L7" s="22"/>
    </row>
    <row r="8">
      <c r="B8" s="22"/>
      <c r="D8" s="145" t="s">
        <v>130</v>
      </c>
      <c r="L8" s="22"/>
    </row>
    <row r="9" s="1" customFormat="1" ht="16.5" customHeight="1">
      <c r="B9" s="22"/>
      <c r="E9" s="146" t="s">
        <v>131</v>
      </c>
      <c r="F9" s="1"/>
      <c r="G9" s="1"/>
      <c r="H9" s="1"/>
      <c r="L9" s="22"/>
    </row>
    <row r="10" s="1" customFormat="1" ht="12" customHeight="1">
      <c r="B10" s="22"/>
      <c r="D10" s="145" t="s">
        <v>132</v>
      </c>
      <c r="L10" s="22"/>
    </row>
    <row r="11" s="2" customFormat="1" ht="16.5" customHeight="1">
      <c r="A11" s="40"/>
      <c r="B11" s="46"/>
      <c r="C11" s="40"/>
      <c r="D11" s="40"/>
      <c r="E11" s="147" t="s">
        <v>133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134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49" t="s">
        <v>135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21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22</v>
      </c>
      <c r="E16" s="40"/>
      <c r="F16" s="135" t="s">
        <v>23</v>
      </c>
      <c r="G16" s="40"/>
      <c r="H16" s="40"/>
      <c r="I16" s="145" t="s">
        <v>24</v>
      </c>
      <c r="J16" s="150" t="str">
        <f>'Rekapitulace stavby'!AN8</f>
        <v>11. 10. 2021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26</v>
      </c>
      <c r="E18" s="40"/>
      <c r="F18" s="40"/>
      <c r="G18" s="40"/>
      <c r="H18" s="40"/>
      <c r="I18" s="145" t="s">
        <v>27</v>
      </c>
      <c r="J18" s="135" t="s">
        <v>21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21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27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27</v>
      </c>
      <c r="J24" s="135" t="s">
        <v>21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">
        <v>28</v>
      </c>
      <c r="F25" s="40"/>
      <c r="G25" s="40"/>
      <c r="H25" s="40"/>
      <c r="I25" s="145" t="s">
        <v>29</v>
      </c>
      <c r="J25" s="135" t="s">
        <v>21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27</v>
      </c>
      <c r="J27" s="135" t="s">
        <v>35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5" t="s">
        <v>29</v>
      </c>
      <c r="J28" s="135" t="s">
        <v>21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07.25" customHeight="1">
      <c r="A31" s="151"/>
      <c r="B31" s="152"/>
      <c r="C31" s="151"/>
      <c r="D31" s="151"/>
      <c r="E31" s="153" t="s">
        <v>136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39</v>
      </c>
      <c r="E34" s="40"/>
      <c r="F34" s="40"/>
      <c r="G34" s="40"/>
      <c r="H34" s="40"/>
      <c r="I34" s="40"/>
      <c r="J34" s="157">
        <f>ROUND(J98,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41</v>
      </c>
      <c r="G36" s="40"/>
      <c r="H36" s="40"/>
      <c r="I36" s="158" t="s">
        <v>40</v>
      </c>
      <c r="J36" s="158" t="s">
        <v>42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43</v>
      </c>
      <c r="E37" s="145" t="s">
        <v>44</v>
      </c>
      <c r="F37" s="159">
        <f>ROUND((SUM(BE98:BE335)),  2)</f>
        <v>0</v>
      </c>
      <c r="G37" s="40"/>
      <c r="H37" s="40"/>
      <c r="I37" s="160">
        <v>0.20999999999999999</v>
      </c>
      <c r="J37" s="159">
        <f>ROUND(((SUM(BE98:BE335))*I37),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45</v>
      </c>
      <c r="F38" s="159">
        <f>ROUND((SUM(BF98:BF335)),  2)</f>
        <v>0</v>
      </c>
      <c r="G38" s="40"/>
      <c r="H38" s="40"/>
      <c r="I38" s="160">
        <v>0.14999999999999999</v>
      </c>
      <c r="J38" s="159">
        <f>ROUND(((SUM(BF98:BF335))*I38),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46</v>
      </c>
      <c r="F39" s="159">
        <f>ROUND((SUM(BG98:BG335)),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47</v>
      </c>
      <c r="F40" s="159">
        <f>ROUND((SUM(BH98:BH335)),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48</v>
      </c>
      <c r="F41" s="159">
        <f>ROUND((SUM(BI98:BI335)),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137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2" t="str">
        <f>E7</f>
        <v>Rekonstrukce pavilonu E ZŠ Lysá nad Labem - II. etapa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130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6.5" customHeight="1">
      <c r="B54" s="23"/>
      <c r="C54" s="24"/>
      <c r="D54" s="24"/>
      <c r="E54" s="172" t="s">
        <v>131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132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6.5" customHeight="1">
      <c r="A56" s="40"/>
      <c r="B56" s="41"/>
      <c r="C56" s="42"/>
      <c r="D56" s="42"/>
      <c r="E56" s="173" t="s">
        <v>133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134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6.5" customHeight="1">
      <c r="A58" s="40"/>
      <c r="B58" s="41"/>
      <c r="C58" s="42"/>
      <c r="D58" s="42"/>
      <c r="E58" s="71" t="str">
        <f>E13</f>
        <v>SO-01.1.1 - Bourací práce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22</v>
      </c>
      <c r="D60" s="42"/>
      <c r="E60" s="42"/>
      <c r="F60" s="29" t="str">
        <f>F16</f>
        <v>Lysá nad Labem</v>
      </c>
      <c r="G60" s="42"/>
      <c r="H60" s="42"/>
      <c r="I60" s="34" t="s">
        <v>24</v>
      </c>
      <c r="J60" s="74" t="str">
        <f>IF(J16="","",J16)</f>
        <v>11. 10. 2021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Ing.arch. Vojtěch Milan</v>
      </c>
      <c r="G62" s="42"/>
      <c r="H62" s="42"/>
      <c r="I62" s="34" t="s">
        <v>32</v>
      </c>
      <c r="J62" s="38" t="str">
        <f>E25</f>
        <v>Ing.arch. Vojtěch Milan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1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Toman Martin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138</v>
      </c>
      <c r="D65" s="175"/>
      <c r="E65" s="175"/>
      <c r="F65" s="175"/>
      <c r="G65" s="175"/>
      <c r="H65" s="175"/>
      <c r="I65" s="175"/>
      <c r="J65" s="176" t="s">
        <v>139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71</v>
      </c>
      <c r="D67" s="42"/>
      <c r="E67" s="42"/>
      <c r="F67" s="42"/>
      <c r="G67" s="42"/>
      <c r="H67" s="42"/>
      <c r="I67" s="42"/>
      <c r="J67" s="104">
        <f>J98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140</v>
      </c>
    </row>
    <row r="68" s="9" customFormat="1" ht="24.96" customHeight="1">
      <c r="A68" s="9"/>
      <c r="B68" s="178"/>
      <c r="C68" s="179"/>
      <c r="D68" s="180" t="s">
        <v>141</v>
      </c>
      <c r="E68" s="181"/>
      <c r="F68" s="181"/>
      <c r="G68" s="181"/>
      <c r="H68" s="181"/>
      <c r="I68" s="181"/>
      <c r="J68" s="182">
        <f>J99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26"/>
      <c r="D69" s="185" t="s">
        <v>142</v>
      </c>
      <c r="E69" s="186"/>
      <c r="F69" s="186"/>
      <c r="G69" s="186"/>
      <c r="H69" s="186"/>
      <c r="I69" s="186"/>
      <c r="J69" s="187">
        <f>J100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6"/>
      <c r="D70" s="185" t="s">
        <v>143</v>
      </c>
      <c r="E70" s="186"/>
      <c r="F70" s="186"/>
      <c r="G70" s="186"/>
      <c r="H70" s="186"/>
      <c r="I70" s="186"/>
      <c r="J70" s="187">
        <f>J270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8"/>
      <c r="C71" s="179"/>
      <c r="D71" s="180" t="s">
        <v>144</v>
      </c>
      <c r="E71" s="181"/>
      <c r="F71" s="181"/>
      <c r="G71" s="181"/>
      <c r="H71" s="181"/>
      <c r="I71" s="181"/>
      <c r="J71" s="182">
        <f>J283</f>
        <v>0</v>
      </c>
      <c r="K71" s="179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4"/>
      <c r="C72" s="126"/>
      <c r="D72" s="185" t="s">
        <v>145</v>
      </c>
      <c r="E72" s="186"/>
      <c r="F72" s="186"/>
      <c r="G72" s="186"/>
      <c r="H72" s="186"/>
      <c r="I72" s="186"/>
      <c r="J72" s="187">
        <f>J284</f>
        <v>0</v>
      </c>
      <c r="K72" s="126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4"/>
      <c r="C73" s="126"/>
      <c r="D73" s="185" t="s">
        <v>146</v>
      </c>
      <c r="E73" s="186"/>
      <c r="F73" s="186"/>
      <c r="G73" s="186"/>
      <c r="H73" s="186"/>
      <c r="I73" s="186"/>
      <c r="J73" s="187">
        <f>J301</f>
        <v>0</v>
      </c>
      <c r="K73" s="126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4"/>
      <c r="C74" s="126"/>
      <c r="D74" s="185" t="s">
        <v>147</v>
      </c>
      <c r="E74" s="186"/>
      <c r="F74" s="186"/>
      <c r="G74" s="186"/>
      <c r="H74" s="186"/>
      <c r="I74" s="186"/>
      <c r="J74" s="187">
        <f>J310</f>
        <v>0</v>
      </c>
      <c r="K74" s="126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2" customFormat="1" ht="21.84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="2" customFormat="1" ht="6.96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24.96" customHeight="1">
      <c r="A81" s="40"/>
      <c r="B81" s="41"/>
      <c r="C81" s="25" t="s">
        <v>148</v>
      </c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172" t="str">
        <f>E7</f>
        <v>Rekonstrukce pavilonu E ZŠ Lysá nad Labem - II. etapa</v>
      </c>
      <c r="F84" s="34"/>
      <c r="G84" s="34"/>
      <c r="H84" s="34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" customFormat="1" ht="12" customHeight="1">
      <c r="B85" s="23"/>
      <c r="C85" s="34" t="s">
        <v>130</v>
      </c>
      <c r="D85" s="24"/>
      <c r="E85" s="24"/>
      <c r="F85" s="24"/>
      <c r="G85" s="24"/>
      <c r="H85" s="24"/>
      <c r="I85" s="24"/>
      <c r="J85" s="24"/>
      <c r="K85" s="24"/>
      <c r="L85" s="22"/>
    </row>
    <row r="86" s="1" customFormat="1" ht="16.5" customHeight="1">
      <c r="B86" s="23"/>
      <c r="C86" s="24"/>
      <c r="D86" s="24"/>
      <c r="E86" s="172" t="s">
        <v>131</v>
      </c>
      <c r="F86" s="24"/>
      <c r="G86" s="24"/>
      <c r="H86" s="24"/>
      <c r="I86" s="24"/>
      <c r="J86" s="24"/>
      <c r="K86" s="24"/>
      <c r="L86" s="22"/>
    </row>
    <row r="87" s="1" customFormat="1" ht="12" customHeight="1">
      <c r="B87" s="23"/>
      <c r="C87" s="34" t="s">
        <v>132</v>
      </c>
      <c r="D87" s="24"/>
      <c r="E87" s="24"/>
      <c r="F87" s="24"/>
      <c r="G87" s="24"/>
      <c r="H87" s="24"/>
      <c r="I87" s="24"/>
      <c r="J87" s="24"/>
      <c r="K87" s="24"/>
      <c r="L87" s="22"/>
    </row>
    <row r="88" s="2" customFormat="1" ht="16.5" customHeight="1">
      <c r="A88" s="40"/>
      <c r="B88" s="41"/>
      <c r="C88" s="42"/>
      <c r="D88" s="42"/>
      <c r="E88" s="173" t="s">
        <v>133</v>
      </c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4" t="s">
        <v>134</v>
      </c>
      <c r="D89" s="42"/>
      <c r="E89" s="42"/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6.5" customHeight="1">
      <c r="A90" s="40"/>
      <c r="B90" s="41"/>
      <c r="C90" s="42"/>
      <c r="D90" s="42"/>
      <c r="E90" s="71" t="str">
        <f>E13</f>
        <v>SO-01.1.1 - Bourací práce</v>
      </c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2" customHeight="1">
      <c r="A92" s="40"/>
      <c r="B92" s="41"/>
      <c r="C92" s="34" t="s">
        <v>22</v>
      </c>
      <c r="D92" s="42"/>
      <c r="E92" s="42"/>
      <c r="F92" s="29" t="str">
        <f>F16</f>
        <v>Lysá nad Labem</v>
      </c>
      <c r="G92" s="42"/>
      <c r="H92" s="42"/>
      <c r="I92" s="34" t="s">
        <v>24</v>
      </c>
      <c r="J92" s="74" t="str">
        <f>IF(J16="","",J16)</f>
        <v>11. 10. 2021</v>
      </c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6.96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25.65" customHeight="1">
      <c r="A94" s="40"/>
      <c r="B94" s="41"/>
      <c r="C94" s="34" t="s">
        <v>26</v>
      </c>
      <c r="D94" s="42"/>
      <c r="E94" s="42"/>
      <c r="F94" s="29" t="str">
        <f>E19</f>
        <v>Ing.arch. Vojtěch Milan</v>
      </c>
      <c r="G94" s="42"/>
      <c r="H94" s="42"/>
      <c r="I94" s="34" t="s">
        <v>32</v>
      </c>
      <c r="J94" s="38" t="str">
        <f>E25</f>
        <v>Ing.arch. Vojtěch Milan</v>
      </c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5.15" customHeight="1">
      <c r="A95" s="40"/>
      <c r="B95" s="41"/>
      <c r="C95" s="34" t="s">
        <v>30</v>
      </c>
      <c r="D95" s="42"/>
      <c r="E95" s="42"/>
      <c r="F95" s="29" t="str">
        <f>IF(E22="","",E22)</f>
        <v>Vyplň údaj</v>
      </c>
      <c r="G95" s="42"/>
      <c r="H95" s="42"/>
      <c r="I95" s="34" t="s">
        <v>34</v>
      </c>
      <c r="J95" s="38" t="str">
        <f>E28</f>
        <v>Toman Martin</v>
      </c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0.32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48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11" customFormat="1" ht="29.28" customHeight="1">
      <c r="A97" s="189"/>
      <c r="B97" s="190"/>
      <c r="C97" s="191" t="s">
        <v>149</v>
      </c>
      <c r="D97" s="192" t="s">
        <v>58</v>
      </c>
      <c r="E97" s="192" t="s">
        <v>54</v>
      </c>
      <c r="F97" s="192" t="s">
        <v>55</v>
      </c>
      <c r="G97" s="192" t="s">
        <v>150</v>
      </c>
      <c r="H97" s="192" t="s">
        <v>151</v>
      </c>
      <c r="I97" s="192" t="s">
        <v>152</v>
      </c>
      <c r="J97" s="192" t="s">
        <v>139</v>
      </c>
      <c r="K97" s="193" t="s">
        <v>153</v>
      </c>
      <c r="L97" s="194"/>
      <c r="M97" s="94" t="s">
        <v>21</v>
      </c>
      <c r="N97" s="95" t="s">
        <v>43</v>
      </c>
      <c r="O97" s="95" t="s">
        <v>154</v>
      </c>
      <c r="P97" s="95" t="s">
        <v>155</v>
      </c>
      <c r="Q97" s="95" t="s">
        <v>156</v>
      </c>
      <c r="R97" s="95" t="s">
        <v>157</v>
      </c>
      <c r="S97" s="95" t="s">
        <v>158</v>
      </c>
      <c r="T97" s="96" t="s">
        <v>159</v>
      </c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</row>
    <row r="98" s="2" customFormat="1" ht="22.8" customHeight="1">
      <c r="A98" s="40"/>
      <c r="B98" s="41"/>
      <c r="C98" s="101" t="s">
        <v>160</v>
      </c>
      <c r="D98" s="42"/>
      <c r="E98" s="42"/>
      <c r="F98" s="42"/>
      <c r="G98" s="42"/>
      <c r="H98" s="42"/>
      <c r="I98" s="42"/>
      <c r="J98" s="195">
        <f>BK98</f>
        <v>0</v>
      </c>
      <c r="K98" s="42"/>
      <c r="L98" s="46"/>
      <c r="M98" s="97"/>
      <c r="N98" s="196"/>
      <c r="O98" s="98"/>
      <c r="P98" s="197">
        <f>P99+P283</f>
        <v>0</v>
      </c>
      <c r="Q98" s="98"/>
      <c r="R98" s="197">
        <f>R99+R283</f>
        <v>0</v>
      </c>
      <c r="S98" s="98"/>
      <c r="T98" s="198">
        <f>T99+T283</f>
        <v>251.38432821999999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72</v>
      </c>
      <c r="AU98" s="19" t="s">
        <v>140</v>
      </c>
      <c r="BK98" s="199">
        <f>BK99+BK283</f>
        <v>0</v>
      </c>
    </row>
    <row r="99" s="12" customFormat="1" ht="25.92" customHeight="1">
      <c r="A99" s="12"/>
      <c r="B99" s="200"/>
      <c r="C99" s="201"/>
      <c r="D99" s="202" t="s">
        <v>72</v>
      </c>
      <c r="E99" s="203" t="s">
        <v>161</v>
      </c>
      <c r="F99" s="203" t="s">
        <v>162</v>
      </c>
      <c r="G99" s="201"/>
      <c r="H99" s="201"/>
      <c r="I99" s="204"/>
      <c r="J99" s="205">
        <f>BK99</f>
        <v>0</v>
      </c>
      <c r="K99" s="201"/>
      <c r="L99" s="206"/>
      <c r="M99" s="207"/>
      <c r="N99" s="208"/>
      <c r="O99" s="208"/>
      <c r="P99" s="209">
        <f>P100+P270</f>
        <v>0</v>
      </c>
      <c r="Q99" s="208"/>
      <c r="R99" s="209">
        <f>R100+R270</f>
        <v>0</v>
      </c>
      <c r="S99" s="208"/>
      <c r="T99" s="210">
        <f>T100+T270</f>
        <v>193.63385600000001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1" t="s">
        <v>80</v>
      </c>
      <c r="AT99" s="212" t="s">
        <v>72</v>
      </c>
      <c r="AU99" s="212" t="s">
        <v>73</v>
      </c>
      <c r="AY99" s="211" t="s">
        <v>163</v>
      </c>
      <c r="BK99" s="213">
        <f>BK100+BK270</f>
        <v>0</v>
      </c>
    </row>
    <row r="100" s="12" customFormat="1" ht="22.8" customHeight="1">
      <c r="A100" s="12"/>
      <c r="B100" s="200"/>
      <c r="C100" s="201"/>
      <c r="D100" s="202" t="s">
        <v>72</v>
      </c>
      <c r="E100" s="214" t="s">
        <v>164</v>
      </c>
      <c r="F100" s="214" t="s">
        <v>165</v>
      </c>
      <c r="G100" s="201"/>
      <c r="H100" s="201"/>
      <c r="I100" s="204"/>
      <c r="J100" s="215">
        <f>BK100</f>
        <v>0</v>
      </c>
      <c r="K100" s="201"/>
      <c r="L100" s="206"/>
      <c r="M100" s="207"/>
      <c r="N100" s="208"/>
      <c r="O100" s="208"/>
      <c r="P100" s="209">
        <f>SUM(P101:P269)</f>
        <v>0</v>
      </c>
      <c r="Q100" s="208"/>
      <c r="R100" s="209">
        <f>SUM(R101:R269)</f>
        <v>0</v>
      </c>
      <c r="S100" s="208"/>
      <c r="T100" s="210">
        <f>SUM(T101:T269)</f>
        <v>193.63385600000001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1" t="s">
        <v>80</v>
      </c>
      <c r="AT100" s="212" t="s">
        <v>72</v>
      </c>
      <c r="AU100" s="212" t="s">
        <v>80</v>
      </c>
      <c r="AY100" s="211" t="s">
        <v>163</v>
      </c>
      <c r="BK100" s="213">
        <f>SUM(BK101:BK269)</f>
        <v>0</v>
      </c>
    </row>
    <row r="101" s="2" customFormat="1" ht="44.25" customHeight="1">
      <c r="A101" s="40"/>
      <c r="B101" s="41"/>
      <c r="C101" s="216" t="s">
        <v>80</v>
      </c>
      <c r="D101" s="216" t="s">
        <v>166</v>
      </c>
      <c r="E101" s="217" t="s">
        <v>167</v>
      </c>
      <c r="F101" s="218" t="s">
        <v>168</v>
      </c>
      <c r="G101" s="219" t="s">
        <v>169</v>
      </c>
      <c r="H101" s="220">
        <v>18.538</v>
      </c>
      <c r="I101" s="221"/>
      <c r="J101" s="222">
        <f>ROUND(I101*H101,2)</f>
        <v>0</v>
      </c>
      <c r="K101" s="218" t="s">
        <v>170</v>
      </c>
      <c r="L101" s="46"/>
      <c r="M101" s="223" t="s">
        <v>21</v>
      </c>
      <c r="N101" s="224" t="s">
        <v>44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0.13100000000000001</v>
      </c>
      <c r="T101" s="226">
        <f>S101*H101</f>
        <v>2.4284780000000001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109</v>
      </c>
      <c r="AT101" s="227" t="s">
        <v>166</v>
      </c>
      <c r="AU101" s="227" t="s">
        <v>82</v>
      </c>
      <c r="AY101" s="19" t="s">
        <v>163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80</v>
      </c>
      <c r="BK101" s="228">
        <f>ROUND(I101*H101,2)</f>
        <v>0</v>
      </c>
      <c r="BL101" s="19" t="s">
        <v>109</v>
      </c>
      <c r="BM101" s="227" t="s">
        <v>171</v>
      </c>
    </row>
    <row r="102" s="2" customFormat="1">
      <c r="A102" s="40"/>
      <c r="B102" s="41"/>
      <c r="C102" s="42"/>
      <c r="D102" s="229" t="s">
        <v>172</v>
      </c>
      <c r="E102" s="42"/>
      <c r="F102" s="230" t="s">
        <v>173</v>
      </c>
      <c r="G102" s="42"/>
      <c r="H102" s="42"/>
      <c r="I102" s="231"/>
      <c r="J102" s="42"/>
      <c r="K102" s="42"/>
      <c r="L102" s="46"/>
      <c r="M102" s="232"/>
      <c r="N102" s="23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172</v>
      </c>
      <c r="AU102" s="19" t="s">
        <v>82</v>
      </c>
    </row>
    <row r="103" s="13" customFormat="1">
      <c r="A103" s="13"/>
      <c r="B103" s="234"/>
      <c r="C103" s="235"/>
      <c r="D103" s="236" t="s">
        <v>174</v>
      </c>
      <c r="E103" s="237" t="s">
        <v>21</v>
      </c>
      <c r="F103" s="238" t="s">
        <v>175</v>
      </c>
      <c r="G103" s="235"/>
      <c r="H103" s="237" t="s">
        <v>21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174</v>
      </c>
      <c r="AU103" s="244" t="s">
        <v>82</v>
      </c>
      <c r="AV103" s="13" t="s">
        <v>80</v>
      </c>
      <c r="AW103" s="13" t="s">
        <v>33</v>
      </c>
      <c r="AX103" s="13" t="s">
        <v>73</v>
      </c>
      <c r="AY103" s="244" t="s">
        <v>163</v>
      </c>
    </row>
    <row r="104" s="13" customFormat="1">
      <c r="A104" s="13"/>
      <c r="B104" s="234"/>
      <c r="C104" s="235"/>
      <c r="D104" s="236" t="s">
        <v>174</v>
      </c>
      <c r="E104" s="237" t="s">
        <v>21</v>
      </c>
      <c r="F104" s="238" t="s">
        <v>176</v>
      </c>
      <c r="G104" s="235"/>
      <c r="H104" s="237" t="s">
        <v>21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174</v>
      </c>
      <c r="AU104" s="244" t="s">
        <v>82</v>
      </c>
      <c r="AV104" s="13" t="s">
        <v>80</v>
      </c>
      <c r="AW104" s="13" t="s">
        <v>33</v>
      </c>
      <c r="AX104" s="13" t="s">
        <v>73</v>
      </c>
      <c r="AY104" s="244" t="s">
        <v>163</v>
      </c>
    </row>
    <row r="105" s="14" customFormat="1">
      <c r="A105" s="14"/>
      <c r="B105" s="245"/>
      <c r="C105" s="246"/>
      <c r="D105" s="236" t="s">
        <v>174</v>
      </c>
      <c r="E105" s="247" t="s">
        <v>21</v>
      </c>
      <c r="F105" s="248" t="s">
        <v>177</v>
      </c>
      <c r="G105" s="246"/>
      <c r="H105" s="249">
        <v>19.719999999999999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174</v>
      </c>
      <c r="AU105" s="255" t="s">
        <v>82</v>
      </c>
      <c r="AV105" s="14" t="s">
        <v>82</v>
      </c>
      <c r="AW105" s="14" t="s">
        <v>33</v>
      </c>
      <c r="AX105" s="14" t="s">
        <v>73</v>
      </c>
      <c r="AY105" s="255" t="s">
        <v>163</v>
      </c>
    </row>
    <row r="106" s="14" customFormat="1">
      <c r="A106" s="14"/>
      <c r="B106" s="245"/>
      <c r="C106" s="246"/>
      <c r="D106" s="236" t="s">
        <v>174</v>
      </c>
      <c r="E106" s="247" t="s">
        <v>21</v>
      </c>
      <c r="F106" s="248" t="s">
        <v>178</v>
      </c>
      <c r="G106" s="246"/>
      <c r="H106" s="249">
        <v>-1.1819999999999999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174</v>
      </c>
      <c r="AU106" s="255" t="s">
        <v>82</v>
      </c>
      <c r="AV106" s="14" t="s">
        <v>82</v>
      </c>
      <c r="AW106" s="14" t="s">
        <v>33</v>
      </c>
      <c r="AX106" s="14" t="s">
        <v>73</v>
      </c>
      <c r="AY106" s="255" t="s">
        <v>163</v>
      </c>
    </row>
    <row r="107" s="15" customFormat="1">
      <c r="A107" s="15"/>
      <c r="B107" s="256"/>
      <c r="C107" s="257"/>
      <c r="D107" s="236" t="s">
        <v>174</v>
      </c>
      <c r="E107" s="258" t="s">
        <v>21</v>
      </c>
      <c r="F107" s="259" t="s">
        <v>179</v>
      </c>
      <c r="G107" s="257"/>
      <c r="H107" s="260">
        <v>18.538</v>
      </c>
      <c r="I107" s="261"/>
      <c r="J107" s="257"/>
      <c r="K107" s="257"/>
      <c r="L107" s="262"/>
      <c r="M107" s="263"/>
      <c r="N107" s="264"/>
      <c r="O107" s="264"/>
      <c r="P107" s="264"/>
      <c r="Q107" s="264"/>
      <c r="R107" s="264"/>
      <c r="S107" s="264"/>
      <c r="T107" s="26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6" t="s">
        <v>174</v>
      </c>
      <c r="AU107" s="266" t="s">
        <v>82</v>
      </c>
      <c r="AV107" s="15" t="s">
        <v>109</v>
      </c>
      <c r="AW107" s="15" t="s">
        <v>33</v>
      </c>
      <c r="AX107" s="15" t="s">
        <v>80</v>
      </c>
      <c r="AY107" s="266" t="s">
        <v>163</v>
      </c>
    </row>
    <row r="108" s="2" customFormat="1" ht="44.25" customHeight="1">
      <c r="A108" s="40"/>
      <c r="B108" s="41"/>
      <c r="C108" s="216" t="s">
        <v>82</v>
      </c>
      <c r="D108" s="216" t="s">
        <v>166</v>
      </c>
      <c r="E108" s="217" t="s">
        <v>180</v>
      </c>
      <c r="F108" s="218" t="s">
        <v>181</v>
      </c>
      <c r="G108" s="219" t="s">
        <v>169</v>
      </c>
      <c r="H108" s="220">
        <v>30.288</v>
      </c>
      <c r="I108" s="221"/>
      <c r="J108" s="222">
        <f>ROUND(I108*H108,2)</f>
        <v>0</v>
      </c>
      <c r="K108" s="218" t="s">
        <v>170</v>
      </c>
      <c r="L108" s="46"/>
      <c r="M108" s="223" t="s">
        <v>21</v>
      </c>
      <c r="N108" s="224" t="s">
        <v>44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0.26100000000000001</v>
      </c>
      <c r="T108" s="226">
        <f>S108*H108</f>
        <v>7.9051680000000006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109</v>
      </c>
      <c r="AT108" s="227" t="s">
        <v>166</v>
      </c>
      <c r="AU108" s="227" t="s">
        <v>82</v>
      </c>
      <c r="AY108" s="19" t="s">
        <v>163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80</v>
      </c>
      <c r="BK108" s="228">
        <f>ROUND(I108*H108,2)</f>
        <v>0</v>
      </c>
      <c r="BL108" s="19" t="s">
        <v>109</v>
      </c>
      <c r="BM108" s="227" t="s">
        <v>182</v>
      </c>
    </row>
    <row r="109" s="2" customFormat="1">
      <c r="A109" s="40"/>
      <c r="B109" s="41"/>
      <c r="C109" s="42"/>
      <c r="D109" s="229" t="s">
        <v>172</v>
      </c>
      <c r="E109" s="42"/>
      <c r="F109" s="230" t="s">
        <v>183</v>
      </c>
      <c r="G109" s="42"/>
      <c r="H109" s="42"/>
      <c r="I109" s="231"/>
      <c r="J109" s="42"/>
      <c r="K109" s="42"/>
      <c r="L109" s="46"/>
      <c r="M109" s="232"/>
      <c r="N109" s="23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172</v>
      </c>
      <c r="AU109" s="19" t="s">
        <v>82</v>
      </c>
    </row>
    <row r="110" s="13" customFormat="1">
      <c r="A110" s="13"/>
      <c r="B110" s="234"/>
      <c r="C110" s="235"/>
      <c r="D110" s="236" t="s">
        <v>174</v>
      </c>
      <c r="E110" s="237" t="s">
        <v>21</v>
      </c>
      <c r="F110" s="238" t="s">
        <v>175</v>
      </c>
      <c r="G110" s="235"/>
      <c r="H110" s="237" t="s">
        <v>21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174</v>
      </c>
      <c r="AU110" s="244" t="s">
        <v>82</v>
      </c>
      <c r="AV110" s="13" t="s">
        <v>80</v>
      </c>
      <c r="AW110" s="13" t="s">
        <v>33</v>
      </c>
      <c r="AX110" s="13" t="s">
        <v>73</v>
      </c>
      <c r="AY110" s="244" t="s">
        <v>163</v>
      </c>
    </row>
    <row r="111" s="13" customFormat="1">
      <c r="A111" s="13"/>
      <c r="B111" s="234"/>
      <c r="C111" s="235"/>
      <c r="D111" s="236" t="s">
        <v>174</v>
      </c>
      <c r="E111" s="237" t="s">
        <v>21</v>
      </c>
      <c r="F111" s="238" t="s">
        <v>176</v>
      </c>
      <c r="G111" s="235"/>
      <c r="H111" s="237" t="s">
        <v>21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174</v>
      </c>
      <c r="AU111" s="244" t="s">
        <v>82</v>
      </c>
      <c r="AV111" s="13" t="s">
        <v>80</v>
      </c>
      <c r="AW111" s="13" t="s">
        <v>33</v>
      </c>
      <c r="AX111" s="13" t="s">
        <v>73</v>
      </c>
      <c r="AY111" s="244" t="s">
        <v>163</v>
      </c>
    </row>
    <row r="112" s="14" customFormat="1">
      <c r="A112" s="14"/>
      <c r="B112" s="245"/>
      <c r="C112" s="246"/>
      <c r="D112" s="236" t="s">
        <v>174</v>
      </c>
      <c r="E112" s="247" t="s">
        <v>21</v>
      </c>
      <c r="F112" s="248" t="s">
        <v>184</v>
      </c>
      <c r="G112" s="246"/>
      <c r="H112" s="249">
        <v>0.84999999999999998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174</v>
      </c>
      <c r="AU112" s="255" t="s">
        <v>82</v>
      </c>
      <c r="AV112" s="14" t="s">
        <v>82</v>
      </c>
      <c r="AW112" s="14" t="s">
        <v>33</v>
      </c>
      <c r="AX112" s="14" t="s">
        <v>73</v>
      </c>
      <c r="AY112" s="255" t="s">
        <v>163</v>
      </c>
    </row>
    <row r="113" s="14" customFormat="1">
      <c r="A113" s="14"/>
      <c r="B113" s="245"/>
      <c r="C113" s="246"/>
      <c r="D113" s="236" t="s">
        <v>174</v>
      </c>
      <c r="E113" s="247" t="s">
        <v>21</v>
      </c>
      <c r="F113" s="248" t="s">
        <v>185</v>
      </c>
      <c r="G113" s="246"/>
      <c r="H113" s="249">
        <v>16.992000000000001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174</v>
      </c>
      <c r="AU113" s="255" t="s">
        <v>82</v>
      </c>
      <c r="AV113" s="14" t="s">
        <v>82</v>
      </c>
      <c r="AW113" s="14" t="s">
        <v>33</v>
      </c>
      <c r="AX113" s="14" t="s">
        <v>73</v>
      </c>
      <c r="AY113" s="255" t="s">
        <v>163</v>
      </c>
    </row>
    <row r="114" s="14" customFormat="1">
      <c r="A114" s="14"/>
      <c r="B114" s="245"/>
      <c r="C114" s="246"/>
      <c r="D114" s="236" t="s">
        <v>174</v>
      </c>
      <c r="E114" s="247" t="s">
        <v>21</v>
      </c>
      <c r="F114" s="248" t="s">
        <v>186</v>
      </c>
      <c r="G114" s="246"/>
      <c r="H114" s="249">
        <v>14.022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174</v>
      </c>
      <c r="AU114" s="255" t="s">
        <v>82</v>
      </c>
      <c r="AV114" s="14" t="s">
        <v>82</v>
      </c>
      <c r="AW114" s="14" t="s">
        <v>33</v>
      </c>
      <c r="AX114" s="14" t="s">
        <v>73</v>
      </c>
      <c r="AY114" s="255" t="s">
        <v>163</v>
      </c>
    </row>
    <row r="115" s="14" customFormat="1">
      <c r="A115" s="14"/>
      <c r="B115" s="245"/>
      <c r="C115" s="246"/>
      <c r="D115" s="236" t="s">
        <v>174</v>
      </c>
      <c r="E115" s="247" t="s">
        <v>21</v>
      </c>
      <c r="F115" s="248" t="s">
        <v>187</v>
      </c>
      <c r="G115" s="246"/>
      <c r="H115" s="249">
        <v>-1.5760000000000001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174</v>
      </c>
      <c r="AU115" s="255" t="s">
        <v>82</v>
      </c>
      <c r="AV115" s="14" t="s">
        <v>82</v>
      </c>
      <c r="AW115" s="14" t="s">
        <v>33</v>
      </c>
      <c r="AX115" s="14" t="s">
        <v>73</v>
      </c>
      <c r="AY115" s="255" t="s">
        <v>163</v>
      </c>
    </row>
    <row r="116" s="15" customFormat="1">
      <c r="A116" s="15"/>
      <c r="B116" s="256"/>
      <c r="C116" s="257"/>
      <c r="D116" s="236" t="s">
        <v>174</v>
      </c>
      <c r="E116" s="258" t="s">
        <v>21</v>
      </c>
      <c r="F116" s="259" t="s">
        <v>179</v>
      </c>
      <c r="G116" s="257"/>
      <c r="H116" s="260">
        <v>30.288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174</v>
      </c>
      <c r="AU116" s="266" t="s">
        <v>82</v>
      </c>
      <c r="AV116" s="15" t="s">
        <v>109</v>
      </c>
      <c r="AW116" s="15" t="s">
        <v>33</v>
      </c>
      <c r="AX116" s="15" t="s">
        <v>80</v>
      </c>
      <c r="AY116" s="266" t="s">
        <v>163</v>
      </c>
    </row>
    <row r="117" s="2" customFormat="1" ht="49.05" customHeight="1">
      <c r="A117" s="40"/>
      <c r="B117" s="41"/>
      <c r="C117" s="216" t="s">
        <v>90</v>
      </c>
      <c r="D117" s="216" t="s">
        <v>166</v>
      </c>
      <c r="E117" s="217" t="s">
        <v>188</v>
      </c>
      <c r="F117" s="218" t="s">
        <v>189</v>
      </c>
      <c r="G117" s="219" t="s">
        <v>190</v>
      </c>
      <c r="H117" s="220">
        <v>7.4560000000000004</v>
      </c>
      <c r="I117" s="221"/>
      <c r="J117" s="222">
        <f>ROUND(I117*H117,2)</f>
        <v>0</v>
      </c>
      <c r="K117" s="218" t="s">
        <v>170</v>
      </c>
      <c r="L117" s="46"/>
      <c r="M117" s="223" t="s">
        <v>21</v>
      </c>
      <c r="N117" s="224" t="s">
        <v>44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1.8</v>
      </c>
      <c r="T117" s="226">
        <f>S117*H117</f>
        <v>13.420800000000002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109</v>
      </c>
      <c r="AT117" s="227" t="s">
        <v>166</v>
      </c>
      <c r="AU117" s="227" t="s">
        <v>82</v>
      </c>
      <c r="AY117" s="19" t="s">
        <v>163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80</v>
      </c>
      <c r="BK117" s="228">
        <f>ROUND(I117*H117,2)</f>
        <v>0</v>
      </c>
      <c r="BL117" s="19" t="s">
        <v>109</v>
      </c>
      <c r="BM117" s="227" t="s">
        <v>191</v>
      </c>
    </row>
    <row r="118" s="2" customFormat="1">
      <c r="A118" s="40"/>
      <c r="B118" s="41"/>
      <c r="C118" s="42"/>
      <c r="D118" s="229" t="s">
        <v>172</v>
      </c>
      <c r="E118" s="42"/>
      <c r="F118" s="230" t="s">
        <v>192</v>
      </c>
      <c r="G118" s="42"/>
      <c r="H118" s="42"/>
      <c r="I118" s="231"/>
      <c r="J118" s="42"/>
      <c r="K118" s="42"/>
      <c r="L118" s="46"/>
      <c r="M118" s="232"/>
      <c r="N118" s="23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172</v>
      </c>
      <c r="AU118" s="19" t="s">
        <v>82</v>
      </c>
    </row>
    <row r="119" s="13" customFormat="1">
      <c r="A119" s="13"/>
      <c r="B119" s="234"/>
      <c r="C119" s="235"/>
      <c r="D119" s="236" t="s">
        <v>174</v>
      </c>
      <c r="E119" s="237" t="s">
        <v>21</v>
      </c>
      <c r="F119" s="238" t="s">
        <v>175</v>
      </c>
      <c r="G119" s="235"/>
      <c r="H119" s="237" t="s">
        <v>21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174</v>
      </c>
      <c r="AU119" s="244" t="s">
        <v>82</v>
      </c>
      <c r="AV119" s="13" t="s">
        <v>80</v>
      </c>
      <c r="AW119" s="13" t="s">
        <v>33</v>
      </c>
      <c r="AX119" s="13" t="s">
        <v>73</v>
      </c>
      <c r="AY119" s="244" t="s">
        <v>163</v>
      </c>
    </row>
    <row r="120" s="13" customFormat="1">
      <c r="A120" s="13"/>
      <c r="B120" s="234"/>
      <c r="C120" s="235"/>
      <c r="D120" s="236" t="s">
        <v>174</v>
      </c>
      <c r="E120" s="237" t="s">
        <v>21</v>
      </c>
      <c r="F120" s="238" t="s">
        <v>176</v>
      </c>
      <c r="G120" s="235"/>
      <c r="H120" s="237" t="s">
        <v>21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174</v>
      </c>
      <c r="AU120" s="244" t="s">
        <v>82</v>
      </c>
      <c r="AV120" s="13" t="s">
        <v>80</v>
      </c>
      <c r="AW120" s="13" t="s">
        <v>33</v>
      </c>
      <c r="AX120" s="13" t="s">
        <v>73</v>
      </c>
      <c r="AY120" s="244" t="s">
        <v>163</v>
      </c>
    </row>
    <row r="121" s="14" customFormat="1">
      <c r="A121" s="14"/>
      <c r="B121" s="245"/>
      <c r="C121" s="246"/>
      <c r="D121" s="236" t="s">
        <v>174</v>
      </c>
      <c r="E121" s="247" t="s">
        <v>21</v>
      </c>
      <c r="F121" s="248" t="s">
        <v>193</v>
      </c>
      <c r="G121" s="246"/>
      <c r="H121" s="249">
        <v>6.4580000000000002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174</v>
      </c>
      <c r="AU121" s="255" t="s">
        <v>82</v>
      </c>
      <c r="AV121" s="14" t="s">
        <v>82</v>
      </c>
      <c r="AW121" s="14" t="s">
        <v>33</v>
      </c>
      <c r="AX121" s="14" t="s">
        <v>73</v>
      </c>
      <c r="AY121" s="255" t="s">
        <v>163</v>
      </c>
    </row>
    <row r="122" s="14" customFormat="1">
      <c r="A122" s="14"/>
      <c r="B122" s="245"/>
      <c r="C122" s="246"/>
      <c r="D122" s="236" t="s">
        <v>174</v>
      </c>
      <c r="E122" s="247" t="s">
        <v>21</v>
      </c>
      <c r="F122" s="248" t="s">
        <v>194</v>
      </c>
      <c r="G122" s="246"/>
      <c r="H122" s="249">
        <v>0.998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174</v>
      </c>
      <c r="AU122" s="255" t="s">
        <v>82</v>
      </c>
      <c r="AV122" s="14" t="s">
        <v>82</v>
      </c>
      <c r="AW122" s="14" t="s">
        <v>33</v>
      </c>
      <c r="AX122" s="14" t="s">
        <v>73</v>
      </c>
      <c r="AY122" s="255" t="s">
        <v>163</v>
      </c>
    </row>
    <row r="123" s="15" customFormat="1">
      <c r="A123" s="15"/>
      <c r="B123" s="256"/>
      <c r="C123" s="257"/>
      <c r="D123" s="236" t="s">
        <v>174</v>
      </c>
      <c r="E123" s="258" t="s">
        <v>21</v>
      </c>
      <c r="F123" s="259" t="s">
        <v>179</v>
      </c>
      <c r="G123" s="257"/>
      <c r="H123" s="260">
        <v>7.4560000000000004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6" t="s">
        <v>174</v>
      </c>
      <c r="AU123" s="266" t="s">
        <v>82</v>
      </c>
      <c r="AV123" s="15" t="s">
        <v>109</v>
      </c>
      <c r="AW123" s="15" t="s">
        <v>33</v>
      </c>
      <c r="AX123" s="15" t="s">
        <v>80</v>
      </c>
      <c r="AY123" s="266" t="s">
        <v>163</v>
      </c>
    </row>
    <row r="124" s="2" customFormat="1" ht="24.15" customHeight="1">
      <c r="A124" s="40"/>
      <c r="B124" s="41"/>
      <c r="C124" s="216" t="s">
        <v>195</v>
      </c>
      <c r="D124" s="216" t="s">
        <v>166</v>
      </c>
      <c r="E124" s="217" t="s">
        <v>196</v>
      </c>
      <c r="F124" s="218" t="s">
        <v>197</v>
      </c>
      <c r="G124" s="219" t="s">
        <v>190</v>
      </c>
      <c r="H124" s="220">
        <v>39.786000000000001</v>
      </c>
      <c r="I124" s="221"/>
      <c r="J124" s="222">
        <f>ROUND(I124*H124,2)</f>
        <v>0</v>
      </c>
      <c r="K124" s="218" t="s">
        <v>170</v>
      </c>
      <c r="L124" s="46"/>
      <c r="M124" s="223" t="s">
        <v>21</v>
      </c>
      <c r="N124" s="224" t="s">
        <v>44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2.2000000000000002</v>
      </c>
      <c r="T124" s="226">
        <f>S124*H124</f>
        <v>87.529200000000003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109</v>
      </c>
      <c r="AT124" s="227" t="s">
        <v>166</v>
      </c>
      <c r="AU124" s="227" t="s">
        <v>82</v>
      </c>
      <c r="AY124" s="19" t="s">
        <v>163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80</v>
      </c>
      <c r="BK124" s="228">
        <f>ROUND(I124*H124,2)</f>
        <v>0</v>
      </c>
      <c r="BL124" s="19" t="s">
        <v>109</v>
      </c>
      <c r="BM124" s="227" t="s">
        <v>198</v>
      </c>
    </row>
    <row r="125" s="2" customFormat="1">
      <c r="A125" s="40"/>
      <c r="B125" s="41"/>
      <c r="C125" s="42"/>
      <c r="D125" s="229" t="s">
        <v>172</v>
      </c>
      <c r="E125" s="42"/>
      <c r="F125" s="230" t="s">
        <v>199</v>
      </c>
      <c r="G125" s="42"/>
      <c r="H125" s="42"/>
      <c r="I125" s="231"/>
      <c r="J125" s="42"/>
      <c r="K125" s="42"/>
      <c r="L125" s="46"/>
      <c r="M125" s="232"/>
      <c r="N125" s="23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172</v>
      </c>
      <c r="AU125" s="19" t="s">
        <v>82</v>
      </c>
    </row>
    <row r="126" s="13" customFormat="1">
      <c r="A126" s="13"/>
      <c r="B126" s="234"/>
      <c r="C126" s="235"/>
      <c r="D126" s="236" t="s">
        <v>174</v>
      </c>
      <c r="E126" s="237" t="s">
        <v>21</v>
      </c>
      <c r="F126" s="238" t="s">
        <v>200</v>
      </c>
      <c r="G126" s="235"/>
      <c r="H126" s="237" t="s">
        <v>21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174</v>
      </c>
      <c r="AU126" s="244" t="s">
        <v>82</v>
      </c>
      <c r="AV126" s="13" t="s">
        <v>80</v>
      </c>
      <c r="AW126" s="13" t="s">
        <v>33</v>
      </c>
      <c r="AX126" s="13" t="s">
        <v>73</v>
      </c>
      <c r="AY126" s="244" t="s">
        <v>163</v>
      </c>
    </row>
    <row r="127" s="14" customFormat="1">
      <c r="A127" s="14"/>
      <c r="B127" s="245"/>
      <c r="C127" s="246"/>
      <c r="D127" s="236" t="s">
        <v>174</v>
      </c>
      <c r="E127" s="247" t="s">
        <v>21</v>
      </c>
      <c r="F127" s="248" t="s">
        <v>201</v>
      </c>
      <c r="G127" s="246"/>
      <c r="H127" s="249">
        <v>15.228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174</v>
      </c>
      <c r="AU127" s="255" t="s">
        <v>82</v>
      </c>
      <c r="AV127" s="14" t="s">
        <v>82</v>
      </c>
      <c r="AW127" s="14" t="s">
        <v>33</v>
      </c>
      <c r="AX127" s="14" t="s">
        <v>73</v>
      </c>
      <c r="AY127" s="255" t="s">
        <v>163</v>
      </c>
    </row>
    <row r="128" s="14" customFormat="1">
      <c r="A128" s="14"/>
      <c r="B128" s="245"/>
      <c r="C128" s="246"/>
      <c r="D128" s="236" t="s">
        <v>174</v>
      </c>
      <c r="E128" s="247" t="s">
        <v>21</v>
      </c>
      <c r="F128" s="248" t="s">
        <v>202</v>
      </c>
      <c r="G128" s="246"/>
      <c r="H128" s="249">
        <v>1.478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174</v>
      </c>
      <c r="AU128" s="255" t="s">
        <v>82</v>
      </c>
      <c r="AV128" s="14" t="s">
        <v>82</v>
      </c>
      <c r="AW128" s="14" t="s">
        <v>33</v>
      </c>
      <c r="AX128" s="14" t="s">
        <v>73</v>
      </c>
      <c r="AY128" s="255" t="s">
        <v>163</v>
      </c>
    </row>
    <row r="129" s="14" customFormat="1">
      <c r="A129" s="14"/>
      <c r="B129" s="245"/>
      <c r="C129" s="246"/>
      <c r="D129" s="236" t="s">
        <v>174</v>
      </c>
      <c r="E129" s="247" t="s">
        <v>21</v>
      </c>
      <c r="F129" s="248" t="s">
        <v>203</v>
      </c>
      <c r="G129" s="246"/>
      <c r="H129" s="249">
        <v>5.1680000000000001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174</v>
      </c>
      <c r="AU129" s="255" t="s">
        <v>82</v>
      </c>
      <c r="AV129" s="14" t="s">
        <v>82</v>
      </c>
      <c r="AW129" s="14" t="s">
        <v>33</v>
      </c>
      <c r="AX129" s="14" t="s">
        <v>73</v>
      </c>
      <c r="AY129" s="255" t="s">
        <v>163</v>
      </c>
    </row>
    <row r="130" s="14" customFormat="1">
      <c r="A130" s="14"/>
      <c r="B130" s="245"/>
      <c r="C130" s="246"/>
      <c r="D130" s="236" t="s">
        <v>174</v>
      </c>
      <c r="E130" s="247" t="s">
        <v>21</v>
      </c>
      <c r="F130" s="248" t="s">
        <v>204</v>
      </c>
      <c r="G130" s="246"/>
      <c r="H130" s="249">
        <v>2.286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174</v>
      </c>
      <c r="AU130" s="255" t="s">
        <v>82</v>
      </c>
      <c r="AV130" s="14" t="s">
        <v>82</v>
      </c>
      <c r="AW130" s="14" t="s">
        <v>33</v>
      </c>
      <c r="AX130" s="14" t="s">
        <v>73</v>
      </c>
      <c r="AY130" s="255" t="s">
        <v>163</v>
      </c>
    </row>
    <row r="131" s="14" customFormat="1">
      <c r="A131" s="14"/>
      <c r="B131" s="245"/>
      <c r="C131" s="246"/>
      <c r="D131" s="236" t="s">
        <v>174</v>
      </c>
      <c r="E131" s="247" t="s">
        <v>21</v>
      </c>
      <c r="F131" s="248" t="s">
        <v>205</v>
      </c>
      <c r="G131" s="246"/>
      <c r="H131" s="249">
        <v>2.3500000000000001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174</v>
      </c>
      <c r="AU131" s="255" t="s">
        <v>82</v>
      </c>
      <c r="AV131" s="14" t="s">
        <v>82</v>
      </c>
      <c r="AW131" s="14" t="s">
        <v>33</v>
      </c>
      <c r="AX131" s="14" t="s">
        <v>73</v>
      </c>
      <c r="AY131" s="255" t="s">
        <v>163</v>
      </c>
    </row>
    <row r="132" s="14" customFormat="1">
      <c r="A132" s="14"/>
      <c r="B132" s="245"/>
      <c r="C132" s="246"/>
      <c r="D132" s="236" t="s">
        <v>174</v>
      </c>
      <c r="E132" s="247" t="s">
        <v>21</v>
      </c>
      <c r="F132" s="248" t="s">
        <v>206</v>
      </c>
      <c r="G132" s="246"/>
      <c r="H132" s="249">
        <v>1.79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174</v>
      </c>
      <c r="AU132" s="255" t="s">
        <v>82</v>
      </c>
      <c r="AV132" s="14" t="s">
        <v>82</v>
      </c>
      <c r="AW132" s="14" t="s">
        <v>33</v>
      </c>
      <c r="AX132" s="14" t="s">
        <v>73</v>
      </c>
      <c r="AY132" s="255" t="s">
        <v>163</v>
      </c>
    </row>
    <row r="133" s="14" customFormat="1">
      <c r="A133" s="14"/>
      <c r="B133" s="245"/>
      <c r="C133" s="246"/>
      <c r="D133" s="236" t="s">
        <v>174</v>
      </c>
      <c r="E133" s="247" t="s">
        <v>21</v>
      </c>
      <c r="F133" s="248" t="s">
        <v>207</v>
      </c>
      <c r="G133" s="246"/>
      <c r="H133" s="249">
        <v>2.0249999999999999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174</v>
      </c>
      <c r="AU133" s="255" t="s">
        <v>82</v>
      </c>
      <c r="AV133" s="14" t="s">
        <v>82</v>
      </c>
      <c r="AW133" s="14" t="s">
        <v>33</v>
      </c>
      <c r="AX133" s="14" t="s">
        <v>73</v>
      </c>
      <c r="AY133" s="255" t="s">
        <v>163</v>
      </c>
    </row>
    <row r="134" s="14" customFormat="1">
      <c r="A134" s="14"/>
      <c r="B134" s="245"/>
      <c r="C134" s="246"/>
      <c r="D134" s="236" t="s">
        <v>174</v>
      </c>
      <c r="E134" s="247" t="s">
        <v>21</v>
      </c>
      <c r="F134" s="248" t="s">
        <v>208</v>
      </c>
      <c r="G134" s="246"/>
      <c r="H134" s="249">
        <v>1.3899999999999999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174</v>
      </c>
      <c r="AU134" s="255" t="s">
        <v>82</v>
      </c>
      <c r="AV134" s="14" t="s">
        <v>82</v>
      </c>
      <c r="AW134" s="14" t="s">
        <v>33</v>
      </c>
      <c r="AX134" s="14" t="s">
        <v>73</v>
      </c>
      <c r="AY134" s="255" t="s">
        <v>163</v>
      </c>
    </row>
    <row r="135" s="14" customFormat="1">
      <c r="A135" s="14"/>
      <c r="B135" s="245"/>
      <c r="C135" s="246"/>
      <c r="D135" s="236" t="s">
        <v>174</v>
      </c>
      <c r="E135" s="247" t="s">
        <v>21</v>
      </c>
      <c r="F135" s="248" t="s">
        <v>209</v>
      </c>
      <c r="G135" s="246"/>
      <c r="H135" s="249">
        <v>2.0750000000000002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174</v>
      </c>
      <c r="AU135" s="255" t="s">
        <v>82</v>
      </c>
      <c r="AV135" s="14" t="s">
        <v>82</v>
      </c>
      <c r="AW135" s="14" t="s">
        <v>33</v>
      </c>
      <c r="AX135" s="14" t="s">
        <v>73</v>
      </c>
      <c r="AY135" s="255" t="s">
        <v>163</v>
      </c>
    </row>
    <row r="136" s="14" customFormat="1">
      <c r="A136" s="14"/>
      <c r="B136" s="245"/>
      <c r="C136" s="246"/>
      <c r="D136" s="236" t="s">
        <v>174</v>
      </c>
      <c r="E136" s="247" t="s">
        <v>21</v>
      </c>
      <c r="F136" s="248" t="s">
        <v>210</v>
      </c>
      <c r="G136" s="246"/>
      <c r="H136" s="249">
        <v>1.4259999999999999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174</v>
      </c>
      <c r="AU136" s="255" t="s">
        <v>82</v>
      </c>
      <c r="AV136" s="14" t="s">
        <v>82</v>
      </c>
      <c r="AW136" s="14" t="s">
        <v>33</v>
      </c>
      <c r="AX136" s="14" t="s">
        <v>73</v>
      </c>
      <c r="AY136" s="255" t="s">
        <v>163</v>
      </c>
    </row>
    <row r="137" s="14" customFormat="1">
      <c r="A137" s="14"/>
      <c r="B137" s="245"/>
      <c r="C137" s="246"/>
      <c r="D137" s="236" t="s">
        <v>174</v>
      </c>
      <c r="E137" s="247" t="s">
        <v>21</v>
      </c>
      <c r="F137" s="248" t="s">
        <v>211</v>
      </c>
      <c r="G137" s="246"/>
      <c r="H137" s="249">
        <v>2.0550000000000002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174</v>
      </c>
      <c r="AU137" s="255" t="s">
        <v>82</v>
      </c>
      <c r="AV137" s="14" t="s">
        <v>82</v>
      </c>
      <c r="AW137" s="14" t="s">
        <v>33</v>
      </c>
      <c r="AX137" s="14" t="s">
        <v>73</v>
      </c>
      <c r="AY137" s="255" t="s">
        <v>163</v>
      </c>
    </row>
    <row r="138" s="14" customFormat="1">
      <c r="A138" s="14"/>
      <c r="B138" s="245"/>
      <c r="C138" s="246"/>
      <c r="D138" s="236" t="s">
        <v>174</v>
      </c>
      <c r="E138" s="247" t="s">
        <v>21</v>
      </c>
      <c r="F138" s="248" t="s">
        <v>212</v>
      </c>
      <c r="G138" s="246"/>
      <c r="H138" s="249">
        <v>1.7050000000000001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174</v>
      </c>
      <c r="AU138" s="255" t="s">
        <v>82</v>
      </c>
      <c r="AV138" s="14" t="s">
        <v>82</v>
      </c>
      <c r="AW138" s="14" t="s">
        <v>33</v>
      </c>
      <c r="AX138" s="14" t="s">
        <v>73</v>
      </c>
      <c r="AY138" s="255" t="s">
        <v>163</v>
      </c>
    </row>
    <row r="139" s="14" customFormat="1">
      <c r="A139" s="14"/>
      <c r="B139" s="245"/>
      <c r="C139" s="246"/>
      <c r="D139" s="236" t="s">
        <v>174</v>
      </c>
      <c r="E139" s="247" t="s">
        <v>21</v>
      </c>
      <c r="F139" s="248" t="s">
        <v>213</v>
      </c>
      <c r="G139" s="246"/>
      <c r="H139" s="249">
        <v>0.81000000000000005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174</v>
      </c>
      <c r="AU139" s="255" t="s">
        <v>82</v>
      </c>
      <c r="AV139" s="14" t="s">
        <v>82</v>
      </c>
      <c r="AW139" s="14" t="s">
        <v>33</v>
      </c>
      <c r="AX139" s="14" t="s">
        <v>73</v>
      </c>
      <c r="AY139" s="255" t="s">
        <v>163</v>
      </c>
    </row>
    <row r="140" s="15" customFormat="1">
      <c r="A140" s="15"/>
      <c r="B140" s="256"/>
      <c r="C140" s="257"/>
      <c r="D140" s="236" t="s">
        <v>174</v>
      </c>
      <c r="E140" s="258" t="s">
        <v>21</v>
      </c>
      <c r="F140" s="259" t="s">
        <v>179</v>
      </c>
      <c r="G140" s="257"/>
      <c r="H140" s="260">
        <v>39.786000000000001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174</v>
      </c>
      <c r="AU140" s="266" t="s">
        <v>82</v>
      </c>
      <c r="AV140" s="15" t="s">
        <v>109</v>
      </c>
      <c r="AW140" s="15" t="s">
        <v>33</v>
      </c>
      <c r="AX140" s="15" t="s">
        <v>80</v>
      </c>
      <c r="AY140" s="266" t="s">
        <v>163</v>
      </c>
    </row>
    <row r="141" s="2" customFormat="1" ht="37.8" customHeight="1">
      <c r="A141" s="40"/>
      <c r="B141" s="41"/>
      <c r="C141" s="216" t="s">
        <v>214</v>
      </c>
      <c r="D141" s="216" t="s">
        <v>166</v>
      </c>
      <c r="E141" s="217" t="s">
        <v>215</v>
      </c>
      <c r="F141" s="218" t="s">
        <v>216</v>
      </c>
      <c r="G141" s="219" t="s">
        <v>169</v>
      </c>
      <c r="H141" s="220">
        <v>15.76</v>
      </c>
      <c r="I141" s="221"/>
      <c r="J141" s="222">
        <f>ROUND(I141*H141,2)</f>
        <v>0</v>
      </c>
      <c r="K141" s="218" t="s">
        <v>170</v>
      </c>
      <c r="L141" s="46"/>
      <c r="M141" s="223" t="s">
        <v>21</v>
      </c>
      <c r="N141" s="224" t="s">
        <v>44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0.075999999999999998</v>
      </c>
      <c r="T141" s="226">
        <f>S141*H141</f>
        <v>1.1977599999999999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109</v>
      </c>
      <c r="AT141" s="227" t="s">
        <v>166</v>
      </c>
      <c r="AU141" s="227" t="s">
        <v>82</v>
      </c>
      <c r="AY141" s="19" t="s">
        <v>163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80</v>
      </c>
      <c r="BK141" s="228">
        <f>ROUND(I141*H141,2)</f>
        <v>0</v>
      </c>
      <c r="BL141" s="19" t="s">
        <v>109</v>
      </c>
      <c r="BM141" s="227" t="s">
        <v>217</v>
      </c>
    </row>
    <row r="142" s="2" customFormat="1">
      <c r="A142" s="40"/>
      <c r="B142" s="41"/>
      <c r="C142" s="42"/>
      <c r="D142" s="229" t="s">
        <v>172</v>
      </c>
      <c r="E142" s="42"/>
      <c r="F142" s="230" t="s">
        <v>218</v>
      </c>
      <c r="G142" s="42"/>
      <c r="H142" s="42"/>
      <c r="I142" s="231"/>
      <c r="J142" s="42"/>
      <c r="K142" s="42"/>
      <c r="L142" s="46"/>
      <c r="M142" s="232"/>
      <c r="N142" s="23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172</v>
      </c>
      <c r="AU142" s="19" t="s">
        <v>82</v>
      </c>
    </row>
    <row r="143" s="13" customFormat="1">
      <c r="A143" s="13"/>
      <c r="B143" s="234"/>
      <c r="C143" s="235"/>
      <c r="D143" s="236" t="s">
        <v>174</v>
      </c>
      <c r="E143" s="237" t="s">
        <v>21</v>
      </c>
      <c r="F143" s="238" t="s">
        <v>200</v>
      </c>
      <c r="G143" s="235"/>
      <c r="H143" s="237" t="s">
        <v>21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174</v>
      </c>
      <c r="AU143" s="244" t="s">
        <v>82</v>
      </c>
      <c r="AV143" s="13" t="s">
        <v>80</v>
      </c>
      <c r="AW143" s="13" t="s">
        <v>33</v>
      </c>
      <c r="AX143" s="13" t="s">
        <v>73</v>
      </c>
      <c r="AY143" s="244" t="s">
        <v>163</v>
      </c>
    </row>
    <row r="144" s="13" customFormat="1">
      <c r="A144" s="13"/>
      <c r="B144" s="234"/>
      <c r="C144" s="235"/>
      <c r="D144" s="236" t="s">
        <v>174</v>
      </c>
      <c r="E144" s="237" t="s">
        <v>21</v>
      </c>
      <c r="F144" s="238" t="s">
        <v>219</v>
      </c>
      <c r="G144" s="235"/>
      <c r="H144" s="237" t="s">
        <v>21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174</v>
      </c>
      <c r="AU144" s="244" t="s">
        <v>82</v>
      </c>
      <c r="AV144" s="13" t="s">
        <v>80</v>
      </c>
      <c r="AW144" s="13" t="s">
        <v>33</v>
      </c>
      <c r="AX144" s="13" t="s">
        <v>73</v>
      </c>
      <c r="AY144" s="244" t="s">
        <v>163</v>
      </c>
    </row>
    <row r="145" s="14" customFormat="1">
      <c r="A145" s="14"/>
      <c r="B145" s="245"/>
      <c r="C145" s="246"/>
      <c r="D145" s="236" t="s">
        <v>174</v>
      </c>
      <c r="E145" s="247" t="s">
        <v>21</v>
      </c>
      <c r="F145" s="248" t="s">
        <v>220</v>
      </c>
      <c r="G145" s="246"/>
      <c r="H145" s="249">
        <v>1.5760000000000001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174</v>
      </c>
      <c r="AU145" s="255" t="s">
        <v>82</v>
      </c>
      <c r="AV145" s="14" t="s">
        <v>82</v>
      </c>
      <c r="AW145" s="14" t="s">
        <v>33</v>
      </c>
      <c r="AX145" s="14" t="s">
        <v>73</v>
      </c>
      <c r="AY145" s="255" t="s">
        <v>163</v>
      </c>
    </row>
    <row r="146" s="13" customFormat="1">
      <c r="A146" s="13"/>
      <c r="B146" s="234"/>
      <c r="C146" s="235"/>
      <c r="D146" s="236" t="s">
        <v>174</v>
      </c>
      <c r="E146" s="237" t="s">
        <v>21</v>
      </c>
      <c r="F146" s="238" t="s">
        <v>221</v>
      </c>
      <c r="G146" s="235"/>
      <c r="H146" s="237" t="s">
        <v>21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174</v>
      </c>
      <c r="AU146" s="244" t="s">
        <v>82</v>
      </c>
      <c r="AV146" s="13" t="s">
        <v>80</v>
      </c>
      <c r="AW146" s="13" t="s">
        <v>33</v>
      </c>
      <c r="AX146" s="13" t="s">
        <v>73</v>
      </c>
      <c r="AY146" s="244" t="s">
        <v>163</v>
      </c>
    </row>
    <row r="147" s="14" customFormat="1">
      <c r="A147" s="14"/>
      <c r="B147" s="245"/>
      <c r="C147" s="246"/>
      <c r="D147" s="236" t="s">
        <v>174</v>
      </c>
      <c r="E147" s="247" t="s">
        <v>21</v>
      </c>
      <c r="F147" s="248" t="s">
        <v>222</v>
      </c>
      <c r="G147" s="246"/>
      <c r="H147" s="249">
        <v>14.183999999999999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174</v>
      </c>
      <c r="AU147" s="255" t="s">
        <v>82</v>
      </c>
      <c r="AV147" s="14" t="s">
        <v>82</v>
      </c>
      <c r="AW147" s="14" t="s">
        <v>33</v>
      </c>
      <c r="AX147" s="14" t="s">
        <v>73</v>
      </c>
      <c r="AY147" s="255" t="s">
        <v>163</v>
      </c>
    </row>
    <row r="148" s="15" customFormat="1">
      <c r="A148" s="15"/>
      <c r="B148" s="256"/>
      <c r="C148" s="257"/>
      <c r="D148" s="236" t="s">
        <v>174</v>
      </c>
      <c r="E148" s="258" t="s">
        <v>21</v>
      </c>
      <c r="F148" s="259" t="s">
        <v>179</v>
      </c>
      <c r="G148" s="257"/>
      <c r="H148" s="260">
        <v>15.76</v>
      </c>
      <c r="I148" s="261"/>
      <c r="J148" s="257"/>
      <c r="K148" s="257"/>
      <c r="L148" s="262"/>
      <c r="M148" s="263"/>
      <c r="N148" s="264"/>
      <c r="O148" s="264"/>
      <c r="P148" s="264"/>
      <c r="Q148" s="264"/>
      <c r="R148" s="264"/>
      <c r="S148" s="264"/>
      <c r="T148" s="26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6" t="s">
        <v>174</v>
      </c>
      <c r="AU148" s="266" t="s">
        <v>82</v>
      </c>
      <c r="AV148" s="15" t="s">
        <v>109</v>
      </c>
      <c r="AW148" s="15" t="s">
        <v>33</v>
      </c>
      <c r="AX148" s="15" t="s">
        <v>80</v>
      </c>
      <c r="AY148" s="266" t="s">
        <v>163</v>
      </c>
    </row>
    <row r="149" s="2" customFormat="1" ht="37.8" customHeight="1">
      <c r="A149" s="40"/>
      <c r="B149" s="41"/>
      <c r="C149" s="216" t="s">
        <v>223</v>
      </c>
      <c r="D149" s="216" t="s">
        <v>166</v>
      </c>
      <c r="E149" s="217" t="s">
        <v>224</v>
      </c>
      <c r="F149" s="218" t="s">
        <v>225</v>
      </c>
      <c r="G149" s="219" t="s">
        <v>169</v>
      </c>
      <c r="H149" s="220">
        <v>9.4499999999999993</v>
      </c>
      <c r="I149" s="221"/>
      <c r="J149" s="222">
        <f>ROUND(I149*H149,2)</f>
        <v>0</v>
      </c>
      <c r="K149" s="218" t="s">
        <v>170</v>
      </c>
      <c r="L149" s="46"/>
      <c r="M149" s="223" t="s">
        <v>21</v>
      </c>
      <c r="N149" s="224" t="s">
        <v>44</v>
      </c>
      <c r="O149" s="86"/>
      <c r="P149" s="225">
        <f>O149*H149</f>
        <v>0</v>
      </c>
      <c r="Q149" s="225">
        <v>0</v>
      </c>
      <c r="R149" s="225">
        <f>Q149*H149</f>
        <v>0</v>
      </c>
      <c r="S149" s="225">
        <v>0.063</v>
      </c>
      <c r="T149" s="226">
        <f>S149*H149</f>
        <v>0.59534999999999993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109</v>
      </c>
      <c r="AT149" s="227" t="s">
        <v>166</v>
      </c>
      <c r="AU149" s="227" t="s">
        <v>82</v>
      </c>
      <c r="AY149" s="19" t="s">
        <v>163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80</v>
      </c>
      <c r="BK149" s="228">
        <f>ROUND(I149*H149,2)</f>
        <v>0</v>
      </c>
      <c r="BL149" s="19" t="s">
        <v>109</v>
      </c>
      <c r="BM149" s="227" t="s">
        <v>226</v>
      </c>
    </row>
    <row r="150" s="2" customFormat="1">
      <c r="A150" s="40"/>
      <c r="B150" s="41"/>
      <c r="C150" s="42"/>
      <c r="D150" s="229" t="s">
        <v>172</v>
      </c>
      <c r="E150" s="42"/>
      <c r="F150" s="230" t="s">
        <v>227</v>
      </c>
      <c r="G150" s="42"/>
      <c r="H150" s="42"/>
      <c r="I150" s="231"/>
      <c r="J150" s="42"/>
      <c r="K150" s="42"/>
      <c r="L150" s="46"/>
      <c r="M150" s="232"/>
      <c r="N150" s="23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172</v>
      </c>
      <c r="AU150" s="19" t="s">
        <v>82</v>
      </c>
    </row>
    <row r="151" s="13" customFormat="1">
      <c r="A151" s="13"/>
      <c r="B151" s="234"/>
      <c r="C151" s="235"/>
      <c r="D151" s="236" t="s">
        <v>174</v>
      </c>
      <c r="E151" s="237" t="s">
        <v>21</v>
      </c>
      <c r="F151" s="238" t="s">
        <v>200</v>
      </c>
      <c r="G151" s="235"/>
      <c r="H151" s="237" t="s">
        <v>21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174</v>
      </c>
      <c r="AU151" s="244" t="s">
        <v>82</v>
      </c>
      <c r="AV151" s="13" t="s">
        <v>80</v>
      </c>
      <c r="AW151" s="13" t="s">
        <v>33</v>
      </c>
      <c r="AX151" s="13" t="s">
        <v>73</v>
      </c>
      <c r="AY151" s="244" t="s">
        <v>163</v>
      </c>
    </row>
    <row r="152" s="13" customFormat="1">
      <c r="A152" s="13"/>
      <c r="B152" s="234"/>
      <c r="C152" s="235"/>
      <c r="D152" s="236" t="s">
        <v>174</v>
      </c>
      <c r="E152" s="237" t="s">
        <v>21</v>
      </c>
      <c r="F152" s="238" t="s">
        <v>228</v>
      </c>
      <c r="G152" s="235"/>
      <c r="H152" s="237" t="s">
        <v>21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174</v>
      </c>
      <c r="AU152" s="244" t="s">
        <v>82</v>
      </c>
      <c r="AV152" s="13" t="s">
        <v>80</v>
      </c>
      <c r="AW152" s="13" t="s">
        <v>33</v>
      </c>
      <c r="AX152" s="13" t="s">
        <v>73</v>
      </c>
      <c r="AY152" s="244" t="s">
        <v>163</v>
      </c>
    </row>
    <row r="153" s="14" customFormat="1">
      <c r="A153" s="14"/>
      <c r="B153" s="245"/>
      <c r="C153" s="246"/>
      <c r="D153" s="236" t="s">
        <v>174</v>
      </c>
      <c r="E153" s="247" t="s">
        <v>21</v>
      </c>
      <c r="F153" s="248" t="s">
        <v>229</v>
      </c>
      <c r="G153" s="246"/>
      <c r="H153" s="249">
        <v>3.1499999999999999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174</v>
      </c>
      <c r="AU153" s="255" t="s">
        <v>82</v>
      </c>
      <c r="AV153" s="14" t="s">
        <v>82</v>
      </c>
      <c r="AW153" s="14" t="s">
        <v>33</v>
      </c>
      <c r="AX153" s="14" t="s">
        <v>73</v>
      </c>
      <c r="AY153" s="255" t="s">
        <v>163</v>
      </c>
    </row>
    <row r="154" s="13" customFormat="1">
      <c r="A154" s="13"/>
      <c r="B154" s="234"/>
      <c r="C154" s="235"/>
      <c r="D154" s="236" t="s">
        <v>174</v>
      </c>
      <c r="E154" s="237" t="s">
        <v>21</v>
      </c>
      <c r="F154" s="238" t="s">
        <v>230</v>
      </c>
      <c r="G154" s="235"/>
      <c r="H154" s="237" t="s">
        <v>21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174</v>
      </c>
      <c r="AU154" s="244" t="s">
        <v>82</v>
      </c>
      <c r="AV154" s="13" t="s">
        <v>80</v>
      </c>
      <c r="AW154" s="13" t="s">
        <v>33</v>
      </c>
      <c r="AX154" s="13" t="s">
        <v>73</v>
      </c>
      <c r="AY154" s="244" t="s">
        <v>163</v>
      </c>
    </row>
    <row r="155" s="14" customFormat="1">
      <c r="A155" s="14"/>
      <c r="B155" s="245"/>
      <c r="C155" s="246"/>
      <c r="D155" s="236" t="s">
        <v>174</v>
      </c>
      <c r="E155" s="247" t="s">
        <v>21</v>
      </c>
      <c r="F155" s="248" t="s">
        <v>231</v>
      </c>
      <c r="G155" s="246"/>
      <c r="H155" s="249">
        <v>6.2999999999999998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174</v>
      </c>
      <c r="AU155" s="255" t="s">
        <v>82</v>
      </c>
      <c r="AV155" s="14" t="s">
        <v>82</v>
      </c>
      <c r="AW155" s="14" t="s">
        <v>33</v>
      </c>
      <c r="AX155" s="14" t="s">
        <v>73</v>
      </c>
      <c r="AY155" s="255" t="s">
        <v>163</v>
      </c>
    </row>
    <row r="156" s="15" customFormat="1">
      <c r="A156" s="15"/>
      <c r="B156" s="256"/>
      <c r="C156" s="257"/>
      <c r="D156" s="236" t="s">
        <v>174</v>
      </c>
      <c r="E156" s="258" t="s">
        <v>21</v>
      </c>
      <c r="F156" s="259" t="s">
        <v>179</v>
      </c>
      <c r="G156" s="257"/>
      <c r="H156" s="260">
        <v>9.4499999999999993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6" t="s">
        <v>174</v>
      </c>
      <c r="AU156" s="266" t="s">
        <v>82</v>
      </c>
      <c r="AV156" s="15" t="s">
        <v>109</v>
      </c>
      <c r="AW156" s="15" t="s">
        <v>33</v>
      </c>
      <c r="AX156" s="15" t="s">
        <v>80</v>
      </c>
      <c r="AY156" s="266" t="s">
        <v>163</v>
      </c>
    </row>
    <row r="157" s="2" customFormat="1" ht="55.5" customHeight="1">
      <c r="A157" s="40"/>
      <c r="B157" s="41"/>
      <c r="C157" s="216" t="s">
        <v>232</v>
      </c>
      <c r="D157" s="216" t="s">
        <v>166</v>
      </c>
      <c r="E157" s="217" t="s">
        <v>233</v>
      </c>
      <c r="F157" s="218" t="s">
        <v>234</v>
      </c>
      <c r="G157" s="219" t="s">
        <v>235</v>
      </c>
      <c r="H157" s="220">
        <v>9</v>
      </c>
      <c r="I157" s="221"/>
      <c r="J157" s="222">
        <f>ROUND(I157*H157,2)</f>
        <v>0</v>
      </c>
      <c r="K157" s="218" t="s">
        <v>170</v>
      </c>
      <c r="L157" s="46"/>
      <c r="M157" s="223" t="s">
        <v>21</v>
      </c>
      <c r="N157" s="224" t="s">
        <v>44</v>
      </c>
      <c r="O157" s="86"/>
      <c r="P157" s="225">
        <f>O157*H157</f>
        <v>0</v>
      </c>
      <c r="Q157" s="225">
        <v>0</v>
      </c>
      <c r="R157" s="225">
        <f>Q157*H157</f>
        <v>0</v>
      </c>
      <c r="S157" s="225">
        <v>0.053999999999999999</v>
      </c>
      <c r="T157" s="226">
        <f>S157*H157</f>
        <v>0.48599999999999999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109</v>
      </c>
      <c r="AT157" s="227" t="s">
        <v>166</v>
      </c>
      <c r="AU157" s="227" t="s">
        <v>82</v>
      </c>
      <c r="AY157" s="19" t="s">
        <v>163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80</v>
      </c>
      <c r="BK157" s="228">
        <f>ROUND(I157*H157,2)</f>
        <v>0</v>
      </c>
      <c r="BL157" s="19" t="s">
        <v>109</v>
      </c>
      <c r="BM157" s="227" t="s">
        <v>236</v>
      </c>
    </row>
    <row r="158" s="2" customFormat="1">
      <c r="A158" s="40"/>
      <c r="B158" s="41"/>
      <c r="C158" s="42"/>
      <c r="D158" s="229" t="s">
        <v>172</v>
      </c>
      <c r="E158" s="42"/>
      <c r="F158" s="230" t="s">
        <v>237</v>
      </c>
      <c r="G158" s="42"/>
      <c r="H158" s="42"/>
      <c r="I158" s="231"/>
      <c r="J158" s="42"/>
      <c r="K158" s="42"/>
      <c r="L158" s="46"/>
      <c r="M158" s="232"/>
      <c r="N158" s="23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172</v>
      </c>
      <c r="AU158" s="19" t="s">
        <v>82</v>
      </c>
    </row>
    <row r="159" s="13" customFormat="1">
      <c r="A159" s="13"/>
      <c r="B159" s="234"/>
      <c r="C159" s="235"/>
      <c r="D159" s="236" t="s">
        <v>174</v>
      </c>
      <c r="E159" s="237" t="s">
        <v>21</v>
      </c>
      <c r="F159" s="238" t="s">
        <v>200</v>
      </c>
      <c r="G159" s="235"/>
      <c r="H159" s="237" t="s">
        <v>21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174</v>
      </c>
      <c r="AU159" s="244" t="s">
        <v>82</v>
      </c>
      <c r="AV159" s="13" t="s">
        <v>80</v>
      </c>
      <c r="AW159" s="13" t="s">
        <v>33</v>
      </c>
      <c r="AX159" s="13" t="s">
        <v>73</v>
      </c>
      <c r="AY159" s="244" t="s">
        <v>163</v>
      </c>
    </row>
    <row r="160" s="14" customFormat="1">
      <c r="A160" s="14"/>
      <c r="B160" s="245"/>
      <c r="C160" s="246"/>
      <c r="D160" s="236" t="s">
        <v>174</v>
      </c>
      <c r="E160" s="247" t="s">
        <v>21</v>
      </c>
      <c r="F160" s="248" t="s">
        <v>164</v>
      </c>
      <c r="G160" s="246"/>
      <c r="H160" s="249">
        <v>9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174</v>
      </c>
      <c r="AU160" s="255" t="s">
        <v>82</v>
      </c>
      <c r="AV160" s="14" t="s">
        <v>82</v>
      </c>
      <c r="AW160" s="14" t="s">
        <v>33</v>
      </c>
      <c r="AX160" s="14" t="s">
        <v>73</v>
      </c>
      <c r="AY160" s="255" t="s">
        <v>163</v>
      </c>
    </row>
    <row r="161" s="15" customFormat="1">
      <c r="A161" s="15"/>
      <c r="B161" s="256"/>
      <c r="C161" s="257"/>
      <c r="D161" s="236" t="s">
        <v>174</v>
      </c>
      <c r="E161" s="258" t="s">
        <v>21</v>
      </c>
      <c r="F161" s="259" t="s">
        <v>179</v>
      </c>
      <c r="G161" s="257"/>
      <c r="H161" s="260">
        <v>9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6" t="s">
        <v>174</v>
      </c>
      <c r="AU161" s="266" t="s">
        <v>82</v>
      </c>
      <c r="AV161" s="15" t="s">
        <v>109</v>
      </c>
      <c r="AW161" s="15" t="s">
        <v>33</v>
      </c>
      <c r="AX161" s="15" t="s">
        <v>80</v>
      </c>
      <c r="AY161" s="266" t="s">
        <v>163</v>
      </c>
    </row>
    <row r="162" s="2" customFormat="1" ht="55.5" customHeight="1">
      <c r="A162" s="40"/>
      <c r="B162" s="41"/>
      <c r="C162" s="216" t="s">
        <v>164</v>
      </c>
      <c r="D162" s="216" t="s">
        <v>166</v>
      </c>
      <c r="E162" s="217" t="s">
        <v>238</v>
      </c>
      <c r="F162" s="218" t="s">
        <v>239</v>
      </c>
      <c r="G162" s="219" t="s">
        <v>235</v>
      </c>
      <c r="H162" s="220">
        <v>7</v>
      </c>
      <c r="I162" s="221"/>
      <c r="J162" s="222">
        <f>ROUND(I162*H162,2)</f>
        <v>0</v>
      </c>
      <c r="K162" s="218" t="s">
        <v>170</v>
      </c>
      <c r="L162" s="46"/>
      <c r="M162" s="223" t="s">
        <v>21</v>
      </c>
      <c r="N162" s="224" t="s">
        <v>44</v>
      </c>
      <c r="O162" s="86"/>
      <c r="P162" s="225">
        <f>O162*H162</f>
        <v>0</v>
      </c>
      <c r="Q162" s="225">
        <v>0</v>
      </c>
      <c r="R162" s="225">
        <f>Q162*H162</f>
        <v>0</v>
      </c>
      <c r="S162" s="225">
        <v>0.20699999999999999</v>
      </c>
      <c r="T162" s="226">
        <f>S162*H162</f>
        <v>1.4489999999999998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109</v>
      </c>
      <c r="AT162" s="227" t="s">
        <v>166</v>
      </c>
      <c r="AU162" s="227" t="s">
        <v>82</v>
      </c>
      <c r="AY162" s="19" t="s">
        <v>163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80</v>
      </c>
      <c r="BK162" s="228">
        <f>ROUND(I162*H162,2)</f>
        <v>0</v>
      </c>
      <c r="BL162" s="19" t="s">
        <v>109</v>
      </c>
      <c r="BM162" s="227" t="s">
        <v>240</v>
      </c>
    </row>
    <row r="163" s="2" customFormat="1">
      <c r="A163" s="40"/>
      <c r="B163" s="41"/>
      <c r="C163" s="42"/>
      <c r="D163" s="229" t="s">
        <v>172</v>
      </c>
      <c r="E163" s="42"/>
      <c r="F163" s="230" t="s">
        <v>241</v>
      </c>
      <c r="G163" s="42"/>
      <c r="H163" s="42"/>
      <c r="I163" s="231"/>
      <c r="J163" s="42"/>
      <c r="K163" s="42"/>
      <c r="L163" s="46"/>
      <c r="M163" s="232"/>
      <c r="N163" s="23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172</v>
      </c>
      <c r="AU163" s="19" t="s">
        <v>82</v>
      </c>
    </row>
    <row r="164" s="13" customFormat="1">
      <c r="A164" s="13"/>
      <c r="B164" s="234"/>
      <c r="C164" s="235"/>
      <c r="D164" s="236" t="s">
        <v>174</v>
      </c>
      <c r="E164" s="237" t="s">
        <v>21</v>
      </c>
      <c r="F164" s="238" t="s">
        <v>200</v>
      </c>
      <c r="G164" s="235"/>
      <c r="H164" s="237" t="s">
        <v>21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174</v>
      </c>
      <c r="AU164" s="244" t="s">
        <v>82</v>
      </c>
      <c r="AV164" s="13" t="s">
        <v>80</v>
      </c>
      <c r="AW164" s="13" t="s">
        <v>33</v>
      </c>
      <c r="AX164" s="13" t="s">
        <v>73</v>
      </c>
      <c r="AY164" s="244" t="s">
        <v>163</v>
      </c>
    </row>
    <row r="165" s="14" customFormat="1">
      <c r="A165" s="14"/>
      <c r="B165" s="245"/>
      <c r="C165" s="246"/>
      <c r="D165" s="236" t="s">
        <v>174</v>
      </c>
      <c r="E165" s="247" t="s">
        <v>21</v>
      </c>
      <c r="F165" s="248" t="s">
        <v>223</v>
      </c>
      <c r="G165" s="246"/>
      <c r="H165" s="249">
        <v>7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174</v>
      </c>
      <c r="AU165" s="255" t="s">
        <v>82</v>
      </c>
      <c r="AV165" s="14" t="s">
        <v>82</v>
      </c>
      <c r="AW165" s="14" t="s">
        <v>33</v>
      </c>
      <c r="AX165" s="14" t="s">
        <v>73</v>
      </c>
      <c r="AY165" s="255" t="s">
        <v>163</v>
      </c>
    </row>
    <row r="166" s="15" customFormat="1">
      <c r="A166" s="15"/>
      <c r="B166" s="256"/>
      <c r="C166" s="257"/>
      <c r="D166" s="236" t="s">
        <v>174</v>
      </c>
      <c r="E166" s="258" t="s">
        <v>21</v>
      </c>
      <c r="F166" s="259" t="s">
        <v>179</v>
      </c>
      <c r="G166" s="257"/>
      <c r="H166" s="260">
        <v>7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6" t="s">
        <v>174</v>
      </c>
      <c r="AU166" s="266" t="s">
        <v>82</v>
      </c>
      <c r="AV166" s="15" t="s">
        <v>109</v>
      </c>
      <c r="AW166" s="15" t="s">
        <v>33</v>
      </c>
      <c r="AX166" s="15" t="s">
        <v>80</v>
      </c>
      <c r="AY166" s="266" t="s">
        <v>163</v>
      </c>
    </row>
    <row r="167" s="2" customFormat="1" ht="55.5" customHeight="1">
      <c r="A167" s="40"/>
      <c r="B167" s="41"/>
      <c r="C167" s="216" t="s">
        <v>242</v>
      </c>
      <c r="D167" s="216" t="s">
        <v>166</v>
      </c>
      <c r="E167" s="217" t="s">
        <v>243</v>
      </c>
      <c r="F167" s="218" t="s">
        <v>244</v>
      </c>
      <c r="G167" s="219" t="s">
        <v>190</v>
      </c>
      <c r="H167" s="220">
        <v>1.542</v>
      </c>
      <c r="I167" s="221"/>
      <c r="J167" s="222">
        <f>ROUND(I167*H167,2)</f>
        <v>0</v>
      </c>
      <c r="K167" s="218" t="s">
        <v>170</v>
      </c>
      <c r="L167" s="46"/>
      <c r="M167" s="223" t="s">
        <v>21</v>
      </c>
      <c r="N167" s="224" t="s">
        <v>44</v>
      </c>
      <c r="O167" s="86"/>
      <c r="P167" s="225">
        <f>O167*H167</f>
        <v>0</v>
      </c>
      <c r="Q167" s="225">
        <v>0</v>
      </c>
      <c r="R167" s="225">
        <f>Q167*H167</f>
        <v>0</v>
      </c>
      <c r="S167" s="225">
        <v>1.8</v>
      </c>
      <c r="T167" s="226">
        <f>S167*H167</f>
        <v>2.7756000000000003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7" t="s">
        <v>109</v>
      </c>
      <c r="AT167" s="227" t="s">
        <v>166</v>
      </c>
      <c r="AU167" s="227" t="s">
        <v>82</v>
      </c>
      <c r="AY167" s="19" t="s">
        <v>163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80</v>
      </c>
      <c r="BK167" s="228">
        <f>ROUND(I167*H167,2)</f>
        <v>0</v>
      </c>
      <c r="BL167" s="19" t="s">
        <v>109</v>
      </c>
      <c r="BM167" s="227" t="s">
        <v>245</v>
      </c>
    </row>
    <row r="168" s="2" customFormat="1">
      <c r="A168" s="40"/>
      <c r="B168" s="41"/>
      <c r="C168" s="42"/>
      <c r="D168" s="229" t="s">
        <v>172</v>
      </c>
      <c r="E168" s="42"/>
      <c r="F168" s="230" t="s">
        <v>246</v>
      </c>
      <c r="G168" s="42"/>
      <c r="H168" s="42"/>
      <c r="I168" s="231"/>
      <c r="J168" s="42"/>
      <c r="K168" s="42"/>
      <c r="L168" s="46"/>
      <c r="M168" s="232"/>
      <c r="N168" s="23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172</v>
      </c>
      <c r="AU168" s="19" t="s">
        <v>82</v>
      </c>
    </row>
    <row r="169" s="13" customFormat="1">
      <c r="A169" s="13"/>
      <c r="B169" s="234"/>
      <c r="C169" s="235"/>
      <c r="D169" s="236" t="s">
        <v>174</v>
      </c>
      <c r="E169" s="237" t="s">
        <v>21</v>
      </c>
      <c r="F169" s="238" t="s">
        <v>200</v>
      </c>
      <c r="G169" s="235"/>
      <c r="H169" s="237" t="s">
        <v>21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174</v>
      </c>
      <c r="AU169" s="244" t="s">
        <v>82</v>
      </c>
      <c r="AV169" s="13" t="s">
        <v>80</v>
      </c>
      <c r="AW169" s="13" t="s">
        <v>33</v>
      </c>
      <c r="AX169" s="13" t="s">
        <v>73</v>
      </c>
      <c r="AY169" s="244" t="s">
        <v>163</v>
      </c>
    </row>
    <row r="170" s="13" customFormat="1">
      <c r="A170" s="13"/>
      <c r="B170" s="234"/>
      <c r="C170" s="235"/>
      <c r="D170" s="236" t="s">
        <v>174</v>
      </c>
      <c r="E170" s="237" t="s">
        <v>21</v>
      </c>
      <c r="F170" s="238" t="s">
        <v>228</v>
      </c>
      <c r="G170" s="235"/>
      <c r="H170" s="237" t="s">
        <v>21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174</v>
      </c>
      <c r="AU170" s="244" t="s">
        <v>82</v>
      </c>
      <c r="AV170" s="13" t="s">
        <v>80</v>
      </c>
      <c r="AW170" s="13" t="s">
        <v>33</v>
      </c>
      <c r="AX170" s="13" t="s">
        <v>73</v>
      </c>
      <c r="AY170" s="244" t="s">
        <v>163</v>
      </c>
    </row>
    <row r="171" s="14" customFormat="1">
      <c r="A171" s="14"/>
      <c r="B171" s="245"/>
      <c r="C171" s="246"/>
      <c r="D171" s="236" t="s">
        <v>174</v>
      </c>
      <c r="E171" s="247" t="s">
        <v>21</v>
      </c>
      <c r="F171" s="248" t="s">
        <v>247</v>
      </c>
      <c r="G171" s="246"/>
      <c r="H171" s="249">
        <v>1.542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174</v>
      </c>
      <c r="AU171" s="255" t="s">
        <v>82</v>
      </c>
      <c r="AV171" s="14" t="s">
        <v>82</v>
      </c>
      <c r="AW171" s="14" t="s">
        <v>33</v>
      </c>
      <c r="AX171" s="14" t="s">
        <v>73</v>
      </c>
      <c r="AY171" s="255" t="s">
        <v>163</v>
      </c>
    </row>
    <row r="172" s="15" customFormat="1">
      <c r="A172" s="15"/>
      <c r="B172" s="256"/>
      <c r="C172" s="257"/>
      <c r="D172" s="236" t="s">
        <v>174</v>
      </c>
      <c r="E172" s="258" t="s">
        <v>21</v>
      </c>
      <c r="F172" s="259" t="s">
        <v>179</v>
      </c>
      <c r="G172" s="257"/>
      <c r="H172" s="260">
        <v>1.542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6" t="s">
        <v>174</v>
      </c>
      <c r="AU172" s="266" t="s">
        <v>82</v>
      </c>
      <c r="AV172" s="15" t="s">
        <v>109</v>
      </c>
      <c r="AW172" s="15" t="s">
        <v>33</v>
      </c>
      <c r="AX172" s="15" t="s">
        <v>80</v>
      </c>
      <c r="AY172" s="266" t="s">
        <v>163</v>
      </c>
    </row>
    <row r="173" s="2" customFormat="1" ht="37.8" customHeight="1">
      <c r="A173" s="40"/>
      <c r="B173" s="41"/>
      <c r="C173" s="216" t="s">
        <v>248</v>
      </c>
      <c r="D173" s="216" t="s">
        <v>166</v>
      </c>
      <c r="E173" s="217" t="s">
        <v>249</v>
      </c>
      <c r="F173" s="218" t="s">
        <v>250</v>
      </c>
      <c r="G173" s="219" t="s">
        <v>190</v>
      </c>
      <c r="H173" s="220">
        <v>0.63400000000000001</v>
      </c>
      <c r="I173" s="221"/>
      <c r="J173" s="222">
        <f>ROUND(I173*H173,2)</f>
        <v>0</v>
      </c>
      <c r="K173" s="218" t="s">
        <v>170</v>
      </c>
      <c r="L173" s="46"/>
      <c r="M173" s="223" t="s">
        <v>21</v>
      </c>
      <c r="N173" s="224" t="s">
        <v>44</v>
      </c>
      <c r="O173" s="86"/>
      <c r="P173" s="225">
        <f>O173*H173</f>
        <v>0</v>
      </c>
      <c r="Q173" s="225">
        <v>0</v>
      </c>
      <c r="R173" s="225">
        <f>Q173*H173</f>
        <v>0</v>
      </c>
      <c r="S173" s="225">
        <v>2.3999999999999999</v>
      </c>
      <c r="T173" s="226">
        <f>S173*H173</f>
        <v>1.5216000000000001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7" t="s">
        <v>109</v>
      </c>
      <c r="AT173" s="227" t="s">
        <v>166</v>
      </c>
      <c r="AU173" s="227" t="s">
        <v>82</v>
      </c>
      <c r="AY173" s="19" t="s">
        <v>163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9" t="s">
        <v>80</v>
      </c>
      <c r="BK173" s="228">
        <f>ROUND(I173*H173,2)</f>
        <v>0</v>
      </c>
      <c r="BL173" s="19" t="s">
        <v>109</v>
      </c>
      <c r="BM173" s="227" t="s">
        <v>251</v>
      </c>
    </row>
    <row r="174" s="2" customFormat="1">
      <c r="A174" s="40"/>
      <c r="B174" s="41"/>
      <c r="C174" s="42"/>
      <c r="D174" s="229" t="s">
        <v>172</v>
      </c>
      <c r="E174" s="42"/>
      <c r="F174" s="230" t="s">
        <v>252</v>
      </c>
      <c r="G174" s="42"/>
      <c r="H174" s="42"/>
      <c r="I174" s="231"/>
      <c r="J174" s="42"/>
      <c r="K174" s="42"/>
      <c r="L174" s="46"/>
      <c r="M174" s="232"/>
      <c r="N174" s="23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172</v>
      </c>
      <c r="AU174" s="19" t="s">
        <v>82</v>
      </c>
    </row>
    <row r="175" s="13" customFormat="1">
      <c r="A175" s="13"/>
      <c r="B175" s="234"/>
      <c r="C175" s="235"/>
      <c r="D175" s="236" t="s">
        <v>174</v>
      </c>
      <c r="E175" s="237" t="s">
        <v>21</v>
      </c>
      <c r="F175" s="238" t="s">
        <v>253</v>
      </c>
      <c r="G175" s="235"/>
      <c r="H175" s="237" t="s">
        <v>21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174</v>
      </c>
      <c r="AU175" s="244" t="s">
        <v>82</v>
      </c>
      <c r="AV175" s="13" t="s">
        <v>80</v>
      </c>
      <c r="AW175" s="13" t="s">
        <v>33</v>
      </c>
      <c r="AX175" s="13" t="s">
        <v>73</v>
      </c>
      <c r="AY175" s="244" t="s">
        <v>163</v>
      </c>
    </row>
    <row r="176" s="14" customFormat="1">
      <c r="A176" s="14"/>
      <c r="B176" s="245"/>
      <c r="C176" s="246"/>
      <c r="D176" s="236" t="s">
        <v>174</v>
      </c>
      <c r="E176" s="247" t="s">
        <v>21</v>
      </c>
      <c r="F176" s="248" t="s">
        <v>254</v>
      </c>
      <c r="G176" s="246"/>
      <c r="H176" s="249">
        <v>0.052999999999999998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174</v>
      </c>
      <c r="AU176" s="255" t="s">
        <v>82</v>
      </c>
      <c r="AV176" s="14" t="s">
        <v>82</v>
      </c>
      <c r="AW176" s="14" t="s">
        <v>33</v>
      </c>
      <c r="AX176" s="14" t="s">
        <v>73</v>
      </c>
      <c r="AY176" s="255" t="s">
        <v>163</v>
      </c>
    </row>
    <row r="177" s="14" customFormat="1">
      <c r="A177" s="14"/>
      <c r="B177" s="245"/>
      <c r="C177" s="246"/>
      <c r="D177" s="236" t="s">
        <v>174</v>
      </c>
      <c r="E177" s="247" t="s">
        <v>21</v>
      </c>
      <c r="F177" s="248" t="s">
        <v>255</v>
      </c>
      <c r="G177" s="246"/>
      <c r="H177" s="249">
        <v>0.161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174</v>
      </c>
      <c r="AU177" s="255" t="s">
        <v>82</v>
      </c>
      <c r="AV177" s="14" t="s">
        <v>82</v>
      </c>
      <c r="AW177" s="14" t="s">
        <v>33</v>
      </c>
      <c r="AX177" s="14" t="s">
        <v>73</v>
      </c>
      <c r="AY177" s="255" t="s">
        <v>163</v>
      </c>
    </row>
    <row r="178" s="14" customFormat="1">
      <c r="A178" s="14"/>
      <c r="B178" s="245"/>
      <c r="C178" s="246"/>
      <c r="D178" s="236" t="s">
        <v>174</v>
      </c>
      <c r="E178" s="247" t="s">
        <v>21</v>
      </c>
      <c r="F178" s="248" t="s">
        <v>256</v>
      </c>
      <c r="G178" s="246"/>
      <c r="H178" s="249">
        <v>0.010999999999999999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174</v>
      </c>
      <c r="AU178" s="255" t="s">
        <v>82</v>
      </c>
      <c r="AV178" s="14" t="s">
        <v>82</v>
      </c>
      <c r="AW178" s="14" t="s">
        <v>33</v>
      </c>
      <c r="AX178" s="14" t="s">
        <v>73</v>
      </c>
      <c r="AY178" s="255" t="s">
        <v>163</v>
      </c>
    </row>
    <row r="179" s="14" customFormat="1">
      <c r="A179" s="14"/>
      <c r="B179" s="245"/>
      <c r="C179" s="246"/>
      <c r="D179" s="236" t="s">
        <v>174</v>
      </c>
      <c r="E179" s="247" t="s">
        <v>21</v>
      </c>
      <c r="F179" s="248" t="s">
        <v>257</v>
      </c>
      <c r="G179" s="246"/>
      <c r="H179" s="249">
        <v>0.29999999999999999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174</v>
      </c>
      <c r="AU179" s="255" t="s">
        <v>82</v>
      </c>
      <c r="AV179" s="14" t="s">
        <v>82</v>
      </c>
      <c r="AW179" s="14" t="s">
        <v>33</v>
      </c>
      <c r="AX179" s="14" t="s">
        <v>73</v>
      </c>
      <c r="AY179" s="255" t="s">
        <v>163</v>
      </c>
    </row>
    <row r="180" s="14" customFormat="1">
      <c r="A180" s="14"/>
      <c r="B180" s="245"/>
      <c r="C180" s="246"/>
      <c r="D180" s="236" t="s">
        <v>174</v>
      </c>
      <c r="E180" s="247" t="s">
        <v>21</v>
      </c>
      <c r="F180" s="248" t="s">
        <v>258</v>
      </c>
      <c r="G180" s="246"/>
      <c r="H180" s="249">
        <v>0.037999999999999999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174</v>
      </c>
      <c r="AU180" s="255" t="s">
        <v>82</v>
      </c>
      <c r="AV180" s="14" t="s">
        <v>82</v>
      </c>
      <c r="AW180" s="14" t="s">
        <v>33</v>
      </c>
      <c r="AX180" s="14" t="s">
        <v>73</v>
      </c>
      <c r="AY180" s="255" t="s">
        <v>163</v>
      </c>
    </row>
    <row r="181" s="14" customFormat="1">
      <c r="A181" s="14"/>
      <c r="B181" s="245"/>
      <c r="C181" s="246"/>
      <c r="D181" s="236" t="s">
        <v>174</v>
      </c>
      <c r="E181" s="247" t="s">
        <v>21</v>
      </c>
      <c r="F181" s="248" t="s">
        <v>259</v>
      </c>
      <c r="G181" s="246"/>
      <c r="H181" s="249">
        <v>0.021000000000000001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174</v>
      </c>
      <c r="AU181" s="255" t="s">
        <v>82</v>
      </c>
      <c r="AV181" s="14" t="s">
        <v>82</v>
      </c>
      <c r="AW181" s="14" t="s">
        <v>33</v>
      </c>
      <c r="AX181" s="14" t="s">
        <v>73</v>
      </c>
      <c r="AY181" s="255" t="s">
        <v>163</v>
      </c>
    </row>
    <row r="182" s="14" customFormat="1">
      <c r="A182" s="14"/>
      <c r="B182" s="245"/>
      <c r="C182" s="246"/>
      <c r="D182" s="236" t="s">
        <v>174</v>
      </c>
      <c r="E182" s="247" t="s">
        <v>21</v>
      </c>
      <c r="F182" s="248" t="s">
        <v>260</v>
      </c>
      <c r="G182" s="246"/>
      <c r="H182" s="249">
        <v>0.036999999999999998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174</v>
      </c>
      <c r="AU182" s="255" t="s">
        <v>82</v>
      </c>
      <c r="AV182" s="14" t="s">
        <v>82</v>
      </c>
      <c r="AW182" s="14" t="s">
        <v>33</v>
      </c>
      <c r="AX182" s="14" t="s">
        <v>73</v>
      </c>
      <c r="AY182" s="255" t="s">
        <v>163</v>
      </c>
    </row>
    <row r="183" s="14" customFormat="1">
      <c r="A183" s="14"/>
      <c r="B183" s="245"/>
      <c r="C183" s="246"/>
      <c r="D183" s="236" t="s">
        <v>174</v>
      </c>
      <c r="E183" s="247" t="s">
        <v>21</v>
      </c>
      <c r="F183" s="248" t="s">
        <v>261</v>
      </c>
      <c r="G183" s="246"/>
      <c r="H183" s="249">
        <v>0.012999999999999999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174</v>
      </c>
      <c r="AU183" s="255" t="s">
        <v>82</v>
      </c>
      <c r="AV183" s="14" t="s">
        <v>82</v>
      </c>
      <c r="AW183" s="14" t="s">
        <v>33</v>
      </c>
      <c r="AX183" s="14" t="s">
        <v>73</v>
      </c>
      <c r="AY183" s="255" t="s">
        <v>163</v>
      </c>
    </row>
    <row r="184" s="15" customFormat="1">
      <c r="A184" s="15"/>
      <c r="B184" s="256"/>
      <c r="C184" s="257"/>
      <c r="D184" s="236" t="s">
        <v>174</v>
      </c>
      <c r="E184" s="258" t="s">
        <v>21</v>
      </c>
      <c r="F184" s="259" t="s">
        <v>179</v>
      </c>
      <c r="G184" s="257"/>
      <c r="H184" s="260">
        <v>0.63400000000000001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6" t="s">
        <v>174</v>
      </c>
      <c r="AU184" s="266" t="s">
        <v>82</v>
      </c>
      <c r="AV184" s="15" t="s">
        <v>109</v>
      </c>
      <c r="AW184" s="15" t="s">
        <v>33</v>
      </c>
      <c r="AX184" s="15" t="s">
        <v>80</v>
      </c>
      <c r="AY184" s="266" t="s">
        <v>163</v>
      </c>
    </row>
    <row r="185" s="2" customFormat="1" ht="33" customHeight="1">
      <c r="A185" s="40"/>
      <c r="B185" s="41"/>
      <c r="C185" s="216" t="s">
        <v>262</v>
      </c>
      <c r="D185" s="216" t="s">
        <v>166</v>
      </c>
      <c r="E185" s="217" t="s">
        <v>263</v>
      </c>
      <c r="F185" s="218" t="s">
        <v>264</v>
      </c>
      <c r="G185" s="219" t="s">
        <v>169</v>
      </c>
      <c r="H185" s="220">
        <v>397.86000000000001</v>
      </c>
      <c r="I185" s="221"/>
      <c r="J185" s="222">
        <f>ROUND(I185*H185,2)</f>
        <v>0</v>
      </c>
      <c r="K185" s="218" t="s">
        <v>170</v>
      </c>
      <c r="L185" s="46"/>
      <c r="M185" s="223" t="s">
        <v>21</v>
      </c>
      <c r="N185" s="224" t="s">
        <v>44</v>
      </c>
      <c r="O185" s="86"/>
      <c r="P185" s="225">
        <f>O185*H185</f>
        <v>0</v>
      </c>
      <c r="Q185" s="225">
        <v>0</v>
      </c>
      <c r="R185" s="225">
        <f>Q185*H185</f>
        <v>0</v>
      </c>
      <c r="S185" s="225">
        <v>0.050000000000000003</v>
      </c>
      <c r="T185" s="226">
        <f>S185*H185</f>
        <v>19.893000000000001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7" t="s">
        <v>109</v>
      </c>
      <c r="AT185" s="227" t="s">
        <v>166</v>
      </c>
      <c r="AU185" s="227" t="s">
        <v>82</v>
      </c>
      <c r="AY185" s="19" t="s">
        <v>163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80</v>
      </c>
      <c r="BK185" s="228">
        <f>ROUND(I185*H185,2)</f>
        <v>0</v>
      </c>
      <c r="BL185" s="19" t="s">
        <v>109</v>
      </c>
      <c r="BM185" s="227" t="s">
        <v>265</v>
      </c>
    </row>
    <row r="186" s="2" customFormat="1">
      <c r="A186" s="40"/>
      <c r="B186" s="41"/>
      <c r="C186" s="42"/>
      <c r="D186" s="229" t="s">
        <v>172</v>
      </c>
      <c r="E186" s="42"/>
      <c r="F186" s="230" t="s">
        <v>266</v>
      </c>
      <c r="G186" s="42"/>
      <c r="H186" s="42"/>
      <c r="I186" s="231"/>
      <c r="J186" s="42"/>
      <c r="K186" s="42"/>
      <c r="L186" s="46"/>
      <c r="M186" s="232"/>
      <c r="N186" s="23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172</v>
      </c>
      <c r="AU186" s="19" t="s">
        <v>82</v>
      </c>
    </row>
    <row r="187" s="13" customFormat="1">
      <c r="A187" s="13"/>
      <c r="B187" s="234"/>
      <c r="C187" s="235"/>
      <c r="D187" s="236" t="s">
        <v>174</v>
      </c>
      <c r="E187" s="237" t="s">
        <v>21</v>
      </c>
      <c r="F187" s="238" t="s">
        <v>200</v>
      </c>
      <c r="G187" s="235"/>
      <c r="H187" s="237" t="s">
        <v>21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174</v>
      </c>
      <c r="AU187" s="244" t="s">
        <v>82</v>
      </c>
      <c r="AV187" s="13" t="s">
        <v>80</v>
      </c>
      <c r="AW187" s="13" t="s">
        <v>33</v>
      </c>
      <c r="AX187" s="13" t="s">
        <v>73</v>
      </c>
      <c r="AY187" s="244" t="s">
        <v>163</v>
      </c>
    </row>
    <row r="188" s="14" customFormat="1">
      <c r="A188" s="14"/>
      <c r="B188" s="245"/>
      <c r="C188" s="246"/>
      <c r="D188" s="236" t="s">
        <v>174</v>
      </c>
      <c r="E188" s="247" t="s">
        <v>21</v>
      </c>
      <c r="F188" s="248" t="s">
        <v>267</v>
      </c>
      <c r="G188" s="246"/>
      <c r="H188" s="249">
        <v>152.28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174</v>
      </c>
      <c r="AU188" s="255" t="s">
        <v>82</v>
      </c>
      <c r="AV188" s="14" t="s">
        <v>82</v>
      </c>
      <c r="AW188" s="14" t="s">
        <v>33</v>
      </c>
      <c r="AX188" s="14" t="s">
        <v>73</v>
      </c>
      <c r="AY188" s="255" t="s">
        <v>163</v>
      </c>
    </row>
    <row r="189" s="14" customFormat="1">
      <c r="A189" s="14"/>
      <c r="B189" s="245"/>
      <c r="C189" s="246"/>
      <c r="D189" s="236" t="s">
        <v>174</v>
      </c>
      <c r="E189" s="247" t="s">
        <v>21</v>
      </c>
      <c r="F189" s="248" t="s">
        <v>268</v>
      </c>
      <c r="G189" s="246"/>
      <c r="H189" s="249">
        <v>14.779999999999999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174</v>
      </c>
      <c r="AU189" s="255" t="s">
        <v>82</v>
      </c>
      <c r="AV189" s="14" t="s">
        <v>82</v>
      </c>
      <c r="AW189" s="14" t="s">
        <v>33</v>
      </c>
      <c r="AX189" s="14" t="s">
        <v>73</v>
      </c>
      <c r="AY189" s="255" t="s">
        <v>163</v>
      </c>
    </row>
    <row r="190" s="14" customFormat="1">
      <c r="A190" s="14"/>
      <c r="B190" s="245"/>
      <c r="C190" s="246"/>
      <c r="D190" s="236" t="s">
        <v>174</v>
      </c>
      <c r="E190" s="247" t="s">
        <v>21</v>
      </c>
      <c r="F190" s="248" t="s">
        <v>269</v>
      </c>
      <c r="G190" s="246"/>
      <c r="H190" s="249">
        <v>51.68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174</v>
      </c>
      <c r="AU190" s="255" t="s">
        <v>82</v>
      </c>
      <c r="AV190" s="14" t="s">
        <v>82</v>
      </c>
      <c r="AW190" s="14" t="s">
        <v>33</v>
      </c>
      <c r="AX190" s="14" t="s">
        <v>73</v>
      </c>
      <c r="AY190" s="255" t="s">
        <v>163</v>
      </c>
    </row>
    <row r="191" s="14" customFormat="1">
      <c r="A191" s="14"/>
      <c r="B191" s="245"/>
      <c r="C191" s="246"/>
      <c r="D191" s="236" t="s">
        <v>174</v>
      </c>
      <c r="E191" s="247" t="s">
        <v>21</v>
      </c>
      <c r="F191" s="248" t="s">
        <v>270</v>
      </c>
      <c r="G191" s="246"/>
      <c r="H191" s="249">
        <v>22.859999999999999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174</v>
      </c>
      <c r="AU191" s="255" t="s">
        <v>82</v>
      </c>
      <c r="AV191" s="14" t="s">
        <v>82</v>
      </c>
      <c r="AW191" s="14" t="s">
        <v>33</v>
      </c>
      <c r="AX191" s="14" t="s">
        <v>73</v>
      </c>
      <c r="AY191" s="255" t="s">
        <v>163</v>
      </c>
    </row>
    <row r="192" s="14" customFormat="1">
      <c r="A192" s="14"/>
      <c r="B192" s="245"/>
      <c r="C192" s="246"/>
      <c r="D192" s="236" t="s">
        <v>174</v>
      </c>
      <c r="E192" s="247" t="s">
        <v>21</v>
      </c>
      <c r="F192" s="248" t="s">
        <v>271</v>
      </c>
      <c r="G192" s="246"/>
      <c r="H192" s="249">
        <v>23.5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174</v>
      </c>
      <c r="AU192" s="255" t="s">
        <v>82</v>
      </c>
      <c r="AV192" s="14" t="s">
        <v>82</v>
      </c>
      <c r="AW192" s="14" t="s">
        <v>33</v>
      </c>
      <c r="AX192" s="14" t="s">
        <v>73</v>
      </c>
      <c r="AY192" s="255" t="s">
        <v>163</v>
      </c>
    </row>
    <row r="193" s="14" customFormat="1">
      <c r="A193" s="14"/>
      <c r="B193" s="245"/>
      <c r="C193" s="246"/>
      <c r="D193" s="236" t="s">
        <v>174</v>
      </c>
      <c r="E193" s="247" t="s">
        <v>21</v>
      </c>
      <c r="F193" s="248" t="s">
        <v>272</v>
      </c>
      <c r="G193" s="246"/>
      <c r="H193" s="249">
        <v>17.899999999999999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174</v>
      </c>
      <c r="AU193" s="255" t="s">
        <v>82</v>
      </c>
      <c r="AV193" s="14" t="s">
        <v>82</v>
      </c>
      <c r="AW193" s="14" t="s">
        <v>33</v>
      </c>
      <c r="AX193" s="14" t="s">
        <v>73</v>
      </c>
      <c r="AY193" s="255" t="s">
        <v>163</v>
      </c>
    </row>
    <row r="194" s="14" customFormat="1">
      <c r="A194" s="14"/>
      <c r="B194" s="245"/>
      <c r="C194" s="246"/>
      <c r="D194" s="236" t="s">
        <v>174</v>
      </c>
      <c r="E194" s="247" t="s">
        <v>21</v>
      </c>
      <c r="F194" s="248" t="s">
        <v>273</v>
      </c>
      <c r="G194" s="246"/>
      <c r="H194" s="249">
        <v>20.25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174</v>
      </c>
      <c r="AU194" s="255" t="s">
        <v>82</v>
      </c>
      <c r="AV194" s="14" t="s">
        <v>82</v>
      </c>
      <c r="AW194" s="14" t="s">
        <v>33</v>
      </c>
      <c r="AX194" s="14" t="s">
        <v>73</v>
      </c>
      <c r="AY194" s="255" t="s">
        <v>163</v>
      </c>
    </row>
    <row r="195" s="14" customFormat="1">
      <c r="A195" s="14"/>
      <c r="B195" s="245"/>
      <c r="C195" s="246"/>
      <c r="D195" s="236" t="s">
        <v>174</v>
      </c>
      <c r="E195" s="247" t="s">
        <v>21</v>
      </c>
      <c r="F195" s="248" t="s">
        <v>274</v>
      </c>
      <c r="G195" s="246"/>
      <c r="H195" s="249">
        <v>13.9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174</v>
      </c>
      <c r="AU195" s="255" t="s">
        <v>82</v>
      </c>
      <c r="AV195" s="14" t="s">
        <v>82</v>
      </c>
      <c r="AW195" s="14" t="s">
        <v>33</v>
      </c>
      <c r="AX195" s="14" t="s">
        <v>73</v>
      </c>
      <c r="AY195" s="255" t="s">
        <v>163</v>
      </c>
    </row>
    <row r="196" s="14" customFormat="1">
      <c r="A196" s="14"/>
      <c r="B196" s="245"/>
      <c r="C196" s="246"/>
      <c r="D196" s="236" t="s">
        <v>174</v>
      </c>
      <c r="E196" s="247" t="s">
        <v>21</v>
      </c>
      <c r="F196" s="248" t="s">
        <v>275</v>
      </c>
      <c r="G196" s="246"/>
      <c r="H196" s="249">
        <v>20.75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174</v>
      </c>
      <c r="AU196" s="255" t="s">
        <v>82</v>
      </c>
      <c r="AV196" s="14" t="s">
        <v>82</v>
      </c>
      <c r="AW196" s="14" t="s">
        <v>33</v>
      </c>
      <c r="AX196" s="14" t="s">
        <v>73</v>
      </c>
      <c r="AY196" s="255" t="s">
        <v>163</v>
      </c>
    </row>
    <row r="197" s="14" customFormat="1">
      <c r="A197" s="14"/>
      <c r="B197" s="245"/>
      <c r="C197" s="246"/>
      <c r="D197" s="236" t="s">
        <v>174</v>
      </c>
      <c r="E197" s="247" t="s">
        <v>21</v>
      </c>
      <c r="F197" s="248" t="s">
        <v>276</v>
      </c>
      <c r="G197" s="246"/>
      <c r="H197" s="249">
        <v>14.26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174</v>
      </c>
      <c r="AU197" s="255" t="s">
        <v>82</v>
      </c>
      <c r="AV197" s="14" t="s">
        <v>82</v>
      </c>
      <c r="AW197" s="14" t="s">
        <v>33</v>
      </c>
      <c r="AX197" s="14" t="s">
        <v>73</v>
      </c>
      <c r="AY197" s="255" t="s">
        <v>163</v>
      </c>
    </row>
    <row r="198" s="14" customFormat="1">
      <c r="A198" s="14"/>
      <c r="B198" s="245"/>
      <c r="C198" s="246"/>
      <c r="D198" s="236" t="s">
        <v>174</v>
      </c>
      <c r="E198" s="247" t="s">
        <v>21</v>
      </c>
      <c r="F198" s="248" t="s">
        <v>277</v>
      </c>
      <c r="G198" s="246"/>
      <c r="H198" s="249">
        <v>20.550000000000001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174</v>
      </c>
      <c r="AU198" s="255" t="s">
        <v>82</v>
      </c>
      <c r="AV198" s="14" t="s">
        <v>82</v>
      </c>
      <c r="AW198" s="14" t="s">
        <v>33</v>
      </c>
      <c r="AX198" s="14" t="s">
        <v>73</v>
      </c>
      <c r="AY198" s="255" t="s">
        <v>163</v>
      </c>
    </row>
    <row r="199" s="14" customFormat="1">
      <c r="A199" s="14"/>
      <c r="B199" s="245"/>
      <c r="C199" s="246"/>
      <c r="D199" s="236" t="s">
        <v>174</v>
      </c>
      <c r="E199" s="247" t="s">
        <v>21</v>
      </c>
      <c r="F199" s="248" t="s">
        <v>278</v>
      </c>
      <c r="G199" s="246"/>
      <c r="H199" s="249">
        <v>17.050000000000001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174</v>
      </c>
      <c r="AU199" s="255" t="s">
        <v>82</v>
      </c>
      <c r="AV199" s="14" t="s">
        <v>82</v>
      </c>
      <c r="AW199" s="14" t="s">
        <v>33</v>
      </c>
      <c r="AX199" s="14" t="s">
        <v>73</v>
      </c>
      <c r="AY199" s="255" t="s">
        <v>163</v>
      </c>
    </row>
    <row r="200" s="14" customFormat="1">
      <c r="A200" s="14"/>
      <c r="B200" s="245"/>
      <c r="C200" s="246"/>
      <c r="D200" s="236" t="s">
        <v>174</v>
      </c>
      <c r="E200" s="247" t="s">
        <v>21</v>
      </c>
      <c r="F200" s="248" t="s">
        <v>279</v>
      </c>
      <c r="G200" s="246"/>
      <c r="H200" s="249">
        <v>8.0999999999999996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174</v>
      </c>
      <c r="AU200" s="255" t="s">
        <v>82</v>
      </c>
      <c r="AV200" s="14" t="s">
        <v>82</v>
      </c>
      <c r="AW200" s="14" t="s">
        <v>33</v>
      </c>
      <c r="AX200" s="14" t="s">
        <v>73</v>
      </c>
      <c r="AY200" s="255" t="s">
        <v>163</v>
      </c>
    </row>
    <row r="201" s="15" customFormat="1">
      <c r="A201" s="15"/>
      <c r="B201" s="256"/>
      <c r="C201" s="257"/>
      <c r="D201" s="236" t="s">
        <v>174</v>
      </c>
      <c r="E201" s="258" t="s">
        <v>21</v>
      </c>
      <c r="F201" s="259" t="s">
        <v>179</v>
      </c>
      <c r="G201" s="257"/>
      <c r="H201" s="260">
        <v>397.86000000000001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6" t="s">
        <v>174</v>
      </c>
      <c r="AU201" s="266" t="s">
        <v>82</v>
      </c>
      <c r="AV201" s="15" t="s">
        <v>109</v>
      </c>
      <c r="AW201" s="15" t="s">
        <v>33</v>
      </c>
      <c r="AX201" s="15" t="s">
        <v>80</v>
      </c>
      <c r="AY201" s="266" t="s">
        <v>163</v>
      </c>
    </row>
    <row r="202" s="2" customFormat="1" ht="37.8" customHeight="1">
      <c r="A202" s="40"/>
      <c r="B202" s="41"/>
      <c r="C202" s="216" t="s">
        <v>280</v>
      </c>
      <c r="D202" s="216" t="s">
        <v>166</v>
      </c>
      <c r="E202" s="217" t="s">
        <v>281</v>
      </c>
      <c r="F202" s="218" t="s">
        <v>282</v>
      </c>
      <c r="G202" s="219" t="s">
        <v>169</v>
      </c>
      <c r="H202" s="220">
        <v>965.13599999999997</v>
      </c>
      <c r="I202" s="221"/>
      <c r="J202" s="222">
        <f>ROUND(I202*H202,2)</f>
        <v>0</v>
      </c>
      <c r="K202" s="218" t="s">
        <v>170</v>
      </c>
      <c r="L202" s="46"/>
      <c r="M202" s="223" t="s">
        <v>21</v>
      </c>
      <c r="N202" s="224" t="s">
        <v>44</v>
      </c>
      <c r="O202" s="86"/>
      <c r="P202" s="225">
        <f>O202*H202</f>
        <v>0</v>
      </c>
      <c r="Q202" s="225">
        <v>0</v>
      </c>
      <c r="R202" s="225">
        <f>Q202*H202</f>
        <v>0</v>
      </c>
      <c r="S202" s="225">
        <v>0.045999999999999999</v>
      </c>
      <c r="T202" s="226">
        <f>S202*H202</f>
        <v>44.396256000000001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7" t="s">
        <v>109</v>
      </c>
      <c r="AT202" s="227" t="s">
        <v>166</v>
      </c>
      <c r="AU202" s="227" t="s">
        <v>82</v>
      </c>
      <c r="AY202" s="19" t="s">
        <v>163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9" t="s">
        <v>80</v>
      </c>
      <c r="BK202" s="228">
        <f>ROUND(I202*H202,2)</f>
        <v>0</v>
      </c>
      <c r="BL202" s="19" t="s">
        <v>109</v>
      </c>
      <c r="BM202" s="227" t="s">
        <v>283</v>
      </c>
    </row>
    <row r="203" s="2" customFormat="1">
      <c r="A203" s="40"/>
      <c r="B203" s="41"/>
      <c r="C203" s="42"/>
      <c r="D203" s="229" t="s">
        <v>172</v>
      </c>
      <c r="E203" s="42"/>
      <c r="F203" s="230" t="s">
        <v>284</v>
      </c>
      <c r="G203" s="42"/>
      <c r="H203" s="42"/>
      <c r="I203" s="231"/>
      <c r="J203" s="42"/>
      <c r="K203" s="42"/>
      <c r="L203" s="46"/>
      <c r="M203" s="232"/>
      <c r="N203" s="23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172</v>
      </c>
      <c r="AU203" s="19" t="s">
        <v>82</v>
      </c>
    </row>
    <row r="204" s="13" customFormat="1">
      <c r="A204" s="13"/>
      <c r="B204" s="234"/>
      <c r="C204" s="235"/>
      <c r="D204" s="236" t="s">
        <v>174</v>
      </c>
      <c r="E204" s="237" t="s">
        <v>21</v>
      </c>
      <c r="F204" s="238" t="s">
        <v>200</v>
      </c>
      <c r="G204" s="235"/>
      <c r="H204" s="237" t="s">
        <v>21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174</v>
      </c>
      <c r="AU204" s="244" t="s">
        <v>82</v>
      </c>
      <c r="AV204" s="13" t="s">
        <v>80</v>
      </c>
      <c r="AW204" s="13" t="s">
        <v>33</v>
      </c>
      <c r="AX204" s="13" t="s">
        <v>73</v>
      </c>
      <c r="AY204" s="244" t="s">
        <v>163</v>
      </c>
    </row>
    <row r="205" s="13" customFormat="1">
      <c r="A205" s="13"/>
      <c r="B205" s="234"/>
      <c r="C205" s="235"/>
      <c r="D205" s="236" t="s">
        <v>174</v>
      </c>
      <c r="E205" s="237" t="s">
        <v>21</v>
      </c>
      <c r="F205" s="238" t="s">
        <v>228</v>
      </c>
      <c r="G205" s="235"/>
      <c r="H205" s="237" t="s">
        <v>21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174</v>
      </c>
      <c r="AU205" s="244" t="s">
        <v>82</v>
      </c>
      <c r="AV205" s="13" t="s">
        <v>80</v>
      </c>
      <c r="AW205" s="13" t="s">
        <v>33</v>
      </c>
      <c r="AX205" s="13" t="s">
        <v>73</v>
      </c>
      <c r="AY205" s="244" t="s">
        <v>163</v>
      </c>
    </row>
    <row r="206" s="14" customFormat="1">
      <c r="A206" s="14"/>
      <c r="B206" s="245"/>
      <c r="C206" s="246"/>
      <c r="D206" s="236" t="s">
        <v>174</v>
      </c>
      <c r="E206" s="247" t="s">
        <v>21</v>
      </c>
      <c r="F206" s="248" t="s">
        <v>285</v>
      </c>
      <c r="G206" s="246"/>
      <c r="H206" s="249">
        <v>242.26400000000001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174</v>
      </c>
      <c r="AU206" s="255" t="s">
        <v>82</v>
      </c>
      <c r="AV206" s="14" t="s">
        <v>82</v>
      </c>
      <c r="AW206" s="14" t="s">
        <v>33</v>
      </c>
      <c r="AX206" s="14" t="s">
        <v>73</v>
      </c>
      <c r="AY206" s="255" t="s">
        <v>163</v>
      </c>
    </row>
    <row r="207" s="14" customFormat="1">
      <c r="A207" s="14"/>
      <c r="B207" s="245"/>
      <c r="C207" s="246"/>
      <c r="D207" s="236" t="s">
        <v>174</v>
      </c>
      <c r="E207" s="247" t="s">
        <v>21</v>
      </c>
      <c r="F207" s="248" t="s">
        <v>286</v>
      </c>
      <c r="G207" s="246"/>
      <c r="H207" s="249">
        <v>42.594999999999999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174</v>
      </c>
      <c r="AU207" s="255" t="s">
        <v>82</v>
      </c>
      <c r="AV207" s="14" t="s">
        <v>82</v>
      </c>
      <c r="AW207" s="14" t="s">
        <v>33</v>
      </c>
      <c r="AX207" s="14" t="s">
        <v>73</v>
      </c>
      <c r="AY207" s="255" t="s">
        <v>163</v>
      </c>
    </row>
    <row r="208" s="14" customFormat="1">
      <c r="A208" s="14"/>
      <c r="B208" s="245"/>
      <c r="C208" s="246"/>
      <c r="D208" s="236" t="s">
        <v>174</v>
      </c>
      <c r="E208" s="247" t="s">
        <v>21</v>
      </c>
      <c r="F208" s="248" t="s">
        <v>287</v>
      </c>
      <c r="G208" s="246"/>
      <c r="H208" s="249">
        <v>-4.8129999999999997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174</v>
      </c>
      <c r="AU208" s="255" t="s">
        <v>82</v>
      </c>
      <c r="AV208" s="14" t="s">
        <v>82</v>
      </c>
      <c r="AW208" s="14" t="s">
        <v>33</v>
      </c>
      <c r="AX208" s="14" t="s">
        <v>73</v>
      </c>
      <c r="AY208" s="255" t="s">
        <v>163</v>
      </c>
    </row>
    <row r="209" s="14" customFormat="1">
      <c r="A209" s="14"/>
      <c r="B209" s="245"/>
      <c r="C209" s="246"/>
      <c r="D209" s="236" t="s">
        <v>174</v>
      </c>
      <c r="E209" s="247" t="s">
        <v>21</v>
      </c>
      <c r="F209" s="248" t="s">
        <v>288</v>
      </c>
      <c r="G209" s="246"/>
      <c r="H209" s="249">
        <v>-6.1559999999999997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174</v>
      </c>
      <c r="AU209" s="255" t="s">
        <v>82</v>
      </c>
      <c r="AV209" s="14" t="s">
        <v>82</v>
      </c>
      <c r="AW209" s="14" t="s">
        <v>33</v>
      </c>
      <c r="AX209" s="14" t="s">
        <v>73</v>
      </c>
      <c r="AY209" s="255" t="s">
        <v>163</v>
      </c>
    </row>
    <row r="210" s="14" customFormat="1">
      <c r="A210" s="14"/>
      <c r="B210" s="245"/>
      <c r="C210" s="246"/>
      <c r="D210" s="236" t="s">
        <v>174</v>
      </c>
      <c r="E210" s="247" t="s">
        <v>21</v>
      </c>
      <c r="F210" s="248" t="s">
        <v>289</v>
      </c>
      <c r="G210" s="246"/>
      <c r="H210" s="249">
        <v>-9.5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174</v>
      </c>
      <c r="AU210" s="255" t="s">
        <v>82</v>
      </c>
      <c r="AV210" s="14" t="s">
        <v>82</v>
      </c>
      <c r="AW210" s="14" t="s">
        <v>33</v>
      </c>
      <c r="AX210" s="14" t="s">
        <v>73</v>
      </c>
      <c r="AY210" s="255" t="s">
        <v>163</v>
      </c>
    </row>
    <row r="211" s="14" customFormat="1">
      <c r="A211" s="14"/>
      <c r="B211" s="245"/>
      <c r="C211" s="246"/>
      <c r="D211" s="236" t="s">
        <v>174</v>
      </c>
      <c r="E211" s="247" t="s">
        <v>21</v>
      </c>
      <c r="F211" s="248" t="s">
        <v>290</v>
      </c>
      <c r="G211" s="246"/>
      <c r="H211" s="249">
        <v>2.9550000000000001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174</v>
      </c>
      <c r="AU211" s="255" t="s">
        <v>82</v>
      </c>
      <c r="AV211" s="14" t="s">
        <v>82</v>
      </c>
      <c r="AW211" s="14" t="s">
        <v>33</v>
      </c>
      <c r="AX211" s="14" t="s">
        <v>73</v>
      </c>
      <c r="AY211" s="255" t="s">
        <v>163</v>
      </c>
    </row>
    <row r="212" s="13" customFormat="1">
      <c r="A212" s="13"/>
      <c r="B212" s="234"/>
      <c r="C212" s="235"/>
      <c r="D212" s="236" t="s">
        <v>174</v>
      </c>
      <c r="E212" s="237" t="s">
        <v>21</v>
      </c>
      <c r="F212" s="238" t="s">
        <v>219</v>
      </c>
      <c r="G212" s="235"/>
      <c r="H212" s="237" t="s">
        <v>21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174</v>
      </c>
      <c r="AU212" s="244" t="s">
        <v>82</v>
      </c>
      <c r="AV212" s="13" t="s">
        <v>80</v>
      </c>
      <c r="AW212" s="13" t="s">
        <v>33</v>
      </c>
      <c r="AX212" s="13" t="s">
        <v>73</v>
      </c>
      <c r="AY212" s="244" t="s">
        <v>163</v>
      </c>
    </row>
    <row r="213" s="14" customFormat="1">
      <c r="A213" s="14"/>
      <c r="B213" s="245"/>
      <c r="C213" s="246"/>
      <c r="D213" s="236" t="s">
        <v>174</v>
      </c>
      <c r="E213" s="247" t="s">
        <v>21</v>
      </c>
      <c r="F213" s="248" t="s">
        <v>291</v>
      </c>
      <c r="G213" s="246"/>
      <c r="H213" s="249">
        <v>23.026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174</v>
      </c>
      <c r="AU213" s="255" t="s">
        <v>82</v>
      </c>
      <c r="AV213" s="14" t="s">
        <v>82</v>
      </c>
      <c r="AW213" s="14" t="s">
        <v>33</v>
      </c>
      <c r="AX213" s="14" t="s">
        <v>73</v>
      </c>
      <c r="AY213" s="255" t="s">
        <v>163</v>
      </c>
    </row>
    <row r="214" s="13" customFormat="1">
      <c r="A214" s="13"/>
      <c r="B214" s="234"/>
      <c r="C214" s="235"/>
      <c r="D214" s="236" t="s">
        <v>174</v>
      </c>
      <c r="E214" s="237" t="s">
        <v>21</v>
      </c>
      <c r="F214" s="238" t="s">
        <v>292</v>
      </c>
      <c r="G214" s="235"/>
      <c r="H214" s="237" t="s">
        <v>21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174</v>
      </c>
      <c r="AU214" s="244" t="s">
        <v>82</v>
      </c>
      <c r="AV214" s="13" t="s">
        <v>80</v>
      </c>
      <c r="AW214" s="13" t="s">
        <v>33</v>
      </c>
      <c r="AX214" s="13" t="s">
        <v>73</v>
      </c>
      <c r="AY214" s="244" t="s">
        <v>163</v>
      </c>
    </row>
    <row r="215" s="14" customFormat="1">
      <c r="A215" s="14"/>
      <c r="B215" s="245"/>
      <c r="C215" s="246"/>
      <c r="D215" s="236" t="s">
        <v>174</v>
      </c>
      <c r="E215" s="247" t="s">
        <v>21</v>
      </c>
      <c r="F215" s="248" t="s">
        <v>293</v>
      </c>
      <c r="G215" s="246"/>
      <c r="H215" s="249">
        <v>87.522999999999996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174</v>
      </c>
      <c r="AU215" s="255" t="s">
        <v>82</v>
      </c>
      <c r="AV215" s="14" t="s">
        <v>82</v>
      </c>
      <c r="AW215" s="14" t="s">
        <v>33</v>
      </c>
      <c r="AX215" s="14" t="s">
        <v>73</v>
      </c>
      <c r="AY215" s="255" t="s">
        <v>163</v>
      </c>
    </row>
    <row r="216" s="14" customFormat="1">
      <c r="A216" s="14"/>
      <c r="B216" s="245"/>
      <c r="C216" s="246"/>
      <c r="D216" s="236" t="s">
        <v>174</v>
      </c>
      <c r="E216" s="247" t="s">
        <v>21</v>
      </c>
      <c r="F216" s="248" t="s">
        <v>294</v>
      </c>
      <c r="G216" s="246"/>
      <c r="H216" s="249">
        <v>-3.1520000000000001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174</v>
      </c>
      <c r="AU216" s="255" t="s">
        <v>82</v>
      </c>
      <c r="AV216" s="14" t="s">
        <v>82</v>
      </c>
      <c r="AW216" s="14" t="s">
        <v>33</v>
      </c>
      <c r="AX216" s="14" t="s">
        <v>73</v>
      </c>
      <c r="AY216" s="255" t="s">
        <v>163</v>
      </c>
    </row>
    <row r="217" s="13" customFormat="1">
      <c r="A217" s="13"/>
      <c r="B217" s="234"/>
      <c r="C217" s="235"/>
      <c r="D217" s="236" t="s">
        <v>174</v>
      </c>
      <c r="E217" s="237" t="s">
        <v>21</v>
      </c>
      <c r="F217" s="238" t="s">
        <v>295</v>
      </c>
      <c r="G217" s="235"/>
      <c r="H217" s="237" t="s">
        <v>21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174</v>
      </c>
      <c r="AU217" s="244" t="s">
        <v>82</v>
      </c>
      <c r="AV217" s="13" t="s">
        <v>80</v>
      </c>
      <c r="AW217" s="13" t="s">
        <v>33</v>
      </c>
      <c r="AX217" s="13" t="s">
        <v>73</v>
      </c>
      <c r="AY217" s="244" t="s">
        <v>163</v>
      </c>
    </row>
    <row r="218" s="14" customFormat="1">
      <c r="A218" s="14"/>
      <c r="B218" s="245"/>
      <c r="C218" s="246"/>
      <c r="D218" s="236" t="s">
        <v>174</v>
      </c>
      <c r="E218" s="247" t="s">
        <v>21</v>
      </c>
      <c r="F218" s="248" t="s">
        <v>296</v>
      </c>
      <c r="G218" s="246"/>
      <c r="H218" s="249">
        <v>77.646000000000001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174</v>
      </c>
      <c r="AU218" s="255" t="s">
        <v>82</v>
      </c>
      <c r="AV218" s="14" t="s">
        <v>82</v>
      </c>
      <c r="AW218" s="14" t="s">
        <v>33</v>
      </c>
      <c r="AX218" s="14" t="s">
        <v>73</v>
      </c>
      <c r="AY218" s="255" t="s">
        <v>163</v>
      </c>
    </row>
    <row r="219" s="14" customFormat="1">
      <c r="A219" s="14"/>
      <c r="B219" s="245"/>
      <c r="C219" s="246"/>
      <c r="D219" s="236" t="s">
        <v>174</v>
      </c>
      <c r="E219" s="247" t="s">
        <v>21</v>
      </c>
      <c r="F219" s="248" t="s">
        <v>297</v>
      </c>
      <c r="G219" s="246"/>
      <c r="H219" s="249">
        <v>-6.3040000000000003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174</v>
      </c>
      <c r="AU219" s="255" t="s">
        <v>82</v>
      </c>
      <c r="AV219" s="14" t="s">
        <v>82</v>
      </c>
      <c r="AW219" s="14" t="s">
        <v>33</v>
      </c>
      <c r="AX219" s="14" t="s">
        <v>73</v>
      </c>
      <c r="AY219" s="255" t="s">
        <v>163</v>
      </c>
    </row>
    <row r="220" s="14" customFormat="1">
      <c r="A220" s="14"/>
      <c r="B220" s="245"/>
      <c r="C220" s="246"/>
      <c r="D220" s="236" t="s">
        <v>174</v>
      </c>
      <c r="E220" s="247" t="s">
        <v>21</v>
      </c>
      <c r="F220" s="248" t="s">
        <v>298</v>
      </c>
      <c r="G220" s="246"/>
      <c r="H220" s="249">
        <v>-4.5419999999999998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174</v>
      </c>
      <c r="AU220" s="255" t="s">
        <v>82</v>
      </c>
      <c r="AV220" s="14" t="s">
        <v>82</v>
      </c>
      <c r="AW220" s="14" t="s">
        <v>33</v>
      </c>
      <c r="AX220" s="14" t="s">
        <v>73</v>
      </c>
      <c r="AY220" s="255" t="s">
        <v>163</v>
      </c>
    </row>
    <row r="221" s="13" customFormat="1">
      <c r="A221" s="13"/>
      <c r="B221" s="234"/>
      <c r="C221" s="235"/>
      <c r="D221" s="236" t="s">
        <v>174</v>
      </c>
      <c r="E221" s="237" t="s">
        <v>21</v>
      </c>
      <c r="F221" s="238" t="s">
        <v>299</v>
      </c>
      <c r="G221" s="235"/>
      <c r="H221" s="237" t="s">
        <v>21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174</v>
      </c>
      <c r="AU221" s="244" t="s">
        <v>82</v>
      </c>
      <c r="AV221" s="13" t="s">
        <v>80</v>
      </c>
      <c r="AW221" s="13" t="s">
        <v>33</v>
      </c>
      <c r="AX221" s="13" t="s">
        <v>73</v>
      </c>
      <c r="AY221" s="244" t="s">
        <v>163</v>
      </c>
    </row>
    <row r="222" s="14" customFormat="1">
      <c r="A222" s="14"/>
      <c r="B222" s="245"/>
      <c r="C222" s="246"/>
      <c r="D222" s="236" t="s">
        <v>174</v>
      </c>
      <c r="E222" s="247" t="s">
        <v>21</v>
      </c>
      <c r="F222" s="248" t="s">
        <v>300</v>
      </c>
      <c r="G222" s="246"/>
      <c r="H222" s="249">
        <v>128.68700000000001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174</v>
      </c>
      <c r="AU222" s="255" t="s">
        <v>82</v>
      </c>
      <c r="AV222" s="14" t="s">
        <v>82</v>
      </c>
      <c r="AW222" s="14" t="s">
        <v>33</v>
      </c>
      <c r="AX222" s="14" t="s">
        <v>73</v>
      </c>
      <c r="AY222" s="255" t="s">
        <v>163</v>
      </c>
    </row>
    <row r="223" s="14" customFormat="1">
      <c r="A223" s="14"/>
      <c r="B223" s="245"/>
      <c r="C223" s="246"/>
      <c r="D223" s="236" t="s">
        <v>174</v>
      </c>
      <c r="E223" s="247" t="s">
        <v>21</v>
      </c>
      <c r="F223" s="248" t="s">
        <v>301</v>
      </c>
      <c r="G223" s="246"/>
      <c r="H223" s="249">
        <v>-3.5459999999999998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174</v>
      </c>
      <c r="AU223" s="255" t="s">
        <v>82</v>
      </c>
      <c r="AV223" s="14" t="s">
        <v>82</v>
      </c>
      <c r="AW223" s="14" t="s">
        <v>33</v>
      </c>
      <c r="AX223" s="14" t="s">
        <v>73</v>
      </c>
      <c r="AY223" s="255" t="s">
        <v>163</v>
      </c>
    </row>
    <row r="224" s="14" customFormat="1">
      <c r="A224" s="14"/>
      <c r="B224" s="245"/>
      <c r="C224" s="246"/>
      <c r="D224" s="236" t="s">
        <v>174</v>
      </c>
      <c r="E224" s="247" t="s">
        <v>21</v>
      </c>
      <c r="F224" s="248" t="s">
        <v>302</v>
      </c>
      <c r="G224" s="246"/>
      <c r="H224" s="249">
        <v>-7.8799999999999999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174</v>
      </c>
      <c r="AU224" s="255" t="s">
        <v>82</v>
      </c>
      <c r="AV224" s="14" t="s">
        <v>82</v>
      </c>
      <c r="AW224" s="14" t="s">
        <v>33</v>
      </c>
      <c r="AX224" s="14" t="s">
        <v>73</v>
      </c>
      <c r="AY224" s="255" t="s">
        <v>163</v>
      </c>
    </row>
    <row r="225" s="13" customFormat="1">
      <c r="A225" s="13"/>
      <c r="B225" s="234"/>
      <c r="C225" s="235"/>
      <c r="D225" s="236" t="s">
        <v>174</v>
      </c>
      <c r="E225" s="237" t="s">
        <v>21</v>
      </c>
      <c r="F225" s="238" t="s">
        <v>303</v>
      </c>
      <c r="G225" s="235"/>
      <c r="H225" s="237" t="s">
        <v>21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174</v>
      </c>
      <c r="AU225" s="244" t="s">
        <v>82</v>
      </c>
      <c r="AV225" s="13" t="s">
        <v>80</v>
      </c>
      <c r="AW225" s="13" t="s">
        <v>33</v>
      </c>
      <c r="AX225" s="13" t="s">
        <v>73</v>
      </c>
      <c r="AY225" s="244" t="s">
        <v>163</v>
      </c>
    </row>
    <row r="226" s="14" customFormat="1">
      <c r="A226" s="14"/>
      <c r="B226" s="245"/>
      <c r="C226" s="246"/>
      <c r="D226" s="236" t="s">
        <v>174</v>
      </c>
      <c r="E226" s="247" t="s">
        <v>21</v>
      </c>
      <c r="F226" s="248" t="s">
        <v>304</v>
      </c>
      <c r="G226" s="246"/>
      <c r="H226" s="249">
        <v>52.271999999999998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174</v>
      </c>
      <c r="AU226" s="255" t="s">
        <v>82</v>
      </c>
      <c r="AV226" s="14" t="s">
        <v>82</v>
      </c>
      <c r="AW226" s="14" t="s">
        <v>33</v>
      </c>
      <c r="AX226" s="14" t="s">
        <v>73</v>
      </c>
      <c r="AY226" s="255" t="s">
        <v>163</v>
      </c>
    </row>
    <row r="227" s="14" customFormat="1">
      <c r="A227" s="14"/>
      <c r="B227" s="245"/>
      <c r="C227" s="246"/>
      <c r="D227" s="236" t="s">
        <v>174</v>
      </c>
      <c r="E227" s="247" t="s">
        <v>21</v>
      </c>
      <c r="F227" s="248" t="s">
        <v>294</v>
      </c>
      <c r="G227" s="246"/>
      <c r="H227" s="249">
        <v>-3.1520000000000001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174</v>
      </c>
      <c r="AU227" s="255" t="s">
        <v>82</v>
      </c>
      <c r="AV227" s="14" t="s">
        <v>82</v>
      </c>
      <c r="AW227" s="14" t="s">
        <v>33</v>
      </c>
      <c r="AX227" s="14" t="s">
        <v>73</v>
      </c>
      <c r="AY227" s="255" t="s">
        <v>163</v>
      </c>
    </row>
    <row r="228" s="13" customFormat="1">
      <c r="A228" s="13"/>
      <c r="B228" s="234"/>
      <c r="C228" s="235"/>
      <c r="D228" s="236" t="s">
        <v>174</v>
      </c>
      <c r="E228" s="237" t="s">
        <v>21</v>
      </c>
      <c r="F228" s="238" t="s">
        <v>305</v>
      </c>
      <c r="G228" s="235"/>
      <c r="H228" s="237" t="s">
        <v>21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174</v>
      </c>
      <c r="AU228" s="244" t="s">
        <v>82</v>
      </c>
      <c r="AV228" s="13" t="s">
        <v>80</v>
      </c>
      <c r="AW228" s="13" t="s">
        <v>33</v>
      </c>
      <c r="AX228" s="13" t="s">
        <v>73</v>
      </c>
      <c r="AY228" s="244" t="s">
        <v>163</v>
      </c>
    </row>
    <row r="229" s="14" customFormat="1">
      <c r="A229" s="14"/>
      <c r="B229" s="245"/>
      <c r="C229" s="246"/>
      <c r="D229" s="236" t="s">
        <v>174</v>
      </c>
      <c r="E229" s="247" t="s">
        <v>21</v>
      </c>
      <c r="F229" s="248" t="s">
        <v>306</v>
      </c>
      <c r="G229" s="246"/>
      <c r="H229" s="249">
        <v>16.847999999999999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174</v>
      </c>
      <c r="AU229" s="255" t="s">
        <v>82</v>
      </c>
      <c r="AV229" s="14" t="s">
        <v>82</v>
      </c>
      <c r="AW229" s="14" t="s">
        <v>33</v>
      </c>
      <c r="AX229" s="14" t="s">
        <v>73</v>
      </c>
      <c r="AY229" s="255" t="s">
        <v>163</v>
      </c>
    </row>
    <row r="230" s="13" customFormat="1">
      <c r="A230" s="13"/>
      <c r="B230" s="234"/>
      <c r="C230" s="235"/>
      <c r="D230" s="236" t="s">
        <v>174</v>
      </c>
      <c r="E230" s="237" t="s">
        <v>21</v>
      </c>
      <c r="F230" s="238" t="s">
        <v>307</v>
      </c>
      <c r="G230" s="235"/>
      <c r="H230" s="237" t="s">
        <v>21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174</v>
      </c>
      <c r="AU230" s="244" t="s">
        <v>82</v>
      </c>
      <c r="AV230" s="13" t="s">
        <v>80</v>
      </c>
      <c r="AW230" s="13" t="s">
        <v>33</v>
      </c>
      <c r="AX230" s="13" t="s">
        <v>73</v>
      </c>
      <c r="AY230" s="244" t="s">
        <v>163</v>
      </c>
    </row>
    <row r="231" s="14" customFormat="1">
      <c r="A231" s="14"/>
      <c r="B231" s="245"/>
      <c r="C231" s="246"/>
      <c r="D231" s="236" t="s">
        <v>174</v>
      </c>
      <c r="E231" s="247" t="s">
        <v>21</v>
      </c>
      <c r="F231" s="248" t="s">
        <v>308</v>
      </c>
      <c r="G231" s="246"/>
      <c r="H231" s="249">
        <v>68.340000000000003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174</v>
      </c>
      <c r="AU231" s="255" t="s">
        <v>82</v>
      </c>
      <c r="AV231" s="14" t="s">
        <v>82</v>
      </c>
      <c r="AW231" s="14" t="s">
        <v>33</v>
      </c>
      <c r="AX231" s="14" t="s">
        <v>73</v>
      </c>
      <c r="AY231" s="255" t="s">
        <v>163</v>
      </c>
    </row>
    <row r="232" s="14" customFormat="1">
      <c r="A232" s="14"/>
      <c r="B232" s="245"/>
      <c r="C232" s="246"/>
      <c r="D232" s="236" t="s">
        <v>174</v>
      </c>
      <c r="E232" s="247" t="s">
        <v>21</v>
      </c>
      <c r="F232" s="248" t="s">
        <v>294</v>
      </c>
      <c r="G232" s="246"/>
      <c r="H232" s="249">
        <v>-3.1520000000000001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174</v>
      </c>
      <c r="AU232" s="255" t="s">
        <v>82</v>
      </c>
      <c r="AV232" s="14" t="s">
        <v>82</v>
      </c>
      <c r="AW232" s="14" t="s">
        <v>33</v>
      </c>
      <c r="AX232" s="14" t="s">
        <v>73</v>
      </c>
      <c r="AY232" s="255" t="s">
        <v>163</v>
      </c>
    </row>
    <row r="233" s="13" customFormat="1">
      <c r="A233" s="13"/>
      <c r="B233" s="234"/>
      <c r="C233" s="235"/>
      <c r="D233" s="236" t="s">
        <v>174</v>
      </c>
      <c r="E233" s="237" t="s">
        <v>21</v>
      </c>
      <c r="F233" s="238" t="s">
        <v>309</v>
      </c>
      <c r="G233" s="235"/>
      <c r="H233" s="237" t="s">
        <v>21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174</v>
      </c>
      <c r="AU233" s="244" t="s">
        <v>82</v>
      </c>
      <c r="AV233" s="13" t="s">
        <v>80</v>
      </c>
      <c r="AW233" s="13" t="s">
        <v>33</v>
      </c>
      <c r="AX233" s="13" t="s">
        <v>73</v>
      </c>
      <c r="AY233" s="244" t="s">
        <v>163</v>
      </c>
    </row>
    <row r="234" s="14" customFormat="1">
      <c r="A234" s="14"/>
      <c r="B234" s="245"/>
      <c r="C234" s="246"/>
      <c r="D234" s="236" t="s">
        <v>174</v>
      </c>
      <c r="E234" s="247" t="s">
        <v>21</v>
      </c>
      <c r="F234" s="248" t="s">
        <v>310</v>
      </c>
      <c r="G234" s="246"/>
      <c r="H234" s="249">
        <v>20.748000000000001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174</v>
      </c>
      <c r="AU234" s="255" t="s">
        <v>82</v>
      </c>
      <c r="AV234" s="14" t="s">
        <v>82</v>
      </c>
      <c r="AW234" s="14" t="s">
        <v>33</v>
      </c>
      <c r="AX234" s="14" t="s">
        <v>73</v>
      </c>
      <c r="AY234" s="255" t="s">
        <v>163</v>
      </c>
    </row>
    <row r="235" s="13" customFormat="1">
      <c r="A235" s="13"/>
      <c r="B235" s="234"/>
      <c r="C235" s="235"/>
      <c r="D235" s="236" t="s">
        <v>174</v>
      </c>
      <c r="E235" s="237" t="s">
        <v>21</v>
      </c>
      <c r="F235" s="238" t="s">
        <v>311</v>
      </c>
      <c r="G235" s="235"/>
      <c r="H235" s="237" t="s">
        <v>21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174</v>
      </c>
      <c r="AU235" s="244" t="s">
        <v>82</v>
      </c>
      <c r="AV235" s="13" t="s">
        <v>80</v>
      </c>
      <c r="AW235" s="13" t="s">
        <v>33</v>
      </c>
      <c r="AX235" s="13" t="s">
        <v>73</v>
      </c>
      <c r="AY235" s="244" t="s">
        <v>163</v>
      </c>
    </row>
    <row r="236" s="14" customFormat="1">
      <c r="A236" s="14"/>
      <c r="B236" s="245"/>
      <c r="C236" s="246"/>
      <c r="D236" s="236" t="s">
        <v>174</v>
      </c>
      <c r="E236" s="247" t="s">
        <v>21</v>
      </c>
      <c r="F236" s="248" t="s">
        <v>312</v>
      </c>
      <c r="G236" s="246"/>
      <c r="H236" s="249">
        <v>69.019999999999996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174</v>
      </c>
      <c r="AU236" s="255" t="s">
        <v>82</v>
      </c>
      <c r="AV236" s="14" t="s">
        <v>82</v>
      </c>
      <c r="AW236" s="14" t="s">
        <v>33</v>
      </c>
      <c r="AX236" s="14" t="s">
        <v>73</v>
      </c>
      <c r="AY236" s="255" t="s">
        <v>163</v>
      </c>
    </row>
    <row r="237" s="14" customFormat="1">
      <c r="A237" s="14"/>
      <c r="B237" s="245"/>
      <c r="C237" s="246"/>
      <c r="D237" s="236" t="s">
        <v>174</v>
      </c>
      <c r="E237" s="247" t="s">
        <v>21</v>
      </c>
      <c r="F237" s="248" t="s">
        <v>294</v>
      </c>
      <c r="G237" s="246"/>
      <c r="H237" s="249">
        <v>-3.1520000000000001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174</v>
      </c>
      <c r="AU237" s="255" t="s">
        <v>82</v>
      </c>
      <c r="AV237" s="14" t="s">
        <v>82</v>
      </c>
      <c r="AW237" s="14" t="s">
        <v>33</v>
      </c>
      <c r="AX237" s="14" t="s">
        <v>73</v>
      </c>
      <c r="AY237" s="255" t="s">
        <v>163</v>
      </c>
    </row>
    <row r="238" s="13" customFormat="1">
      <c r="A238" s="13"/>
      <c r="B238" s="234"/>
      <c r="C238" s="235"/>
      <c r="D238" s="236" t="s">
        <v>174</v>
      </c>
      <c r="E238" s="237" t="s">
        <v>21</v>
      </c>
      <c r="F238" s="238" t="s">
        <v>313</v>
      </c>
      <c r="G238" s="235"/>
      <c r="H238" s="237" t="s">
        <v>21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174</v>
      </c>
      <c r="AU238" s="244" t="s">
        <v>82</v>
      </c>
      <c r="AV238" s="13" t="s">
        <v>80</v>
      </c>
      <c r="AW238" s="13" t="s">
        <v>33</v>
      </c>
      <c r="AX238" s="13" t="s">
        <v>73</v>
      </c>
      <c r="AY238" s="244" t="s">
        <v>163</v>
      </c>
    </row>
    <row r="239" s="14" customFormat="1">
      <c r="A239" s="14"/>
      <c r="B239" s="245"/>
      <c r="C239" s="246"/>
      <c r="D239" s="236" t="s">
        <v>174</v>
      </c>
      <c r="E239" s="247" t="s">
        <v>21</v>
      </c>
      <c r="F239" s="248" t="s">
        <v>314</v>
      </c>
      <c r="G239" s="246"/>
      <c r="H239" s="249">
        <v>21.007999999999999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174</v>
      </c>
      <c r="AU239" s="255" t="s">
        <v>82</v>
      </c>
      <c r="AV239" s="14" t="s">
        <v>82</v>
      </c>
      <c r="AW239" s="14" t="s">
        <v>33</v>
      </c>
      <c r="AX239" s="14" t="s">
        <v>73</v>
      </c>
      <c r="AY239" s="255" t="s">
        <v>163</v>
      </c>
    </row>
    <row r="240" s="13" customFormat="1">
      <c r="A240" s="13"/>
      <c r="B240" s="234"/>
      <c r="C240" s="235"/>
      <c r="D240" s="236" t="s">
        <v>174</v>
      </c>
      <c r="E240" s="237" t="s">
        <v>21</v>
      </c>
      <c r="F240" s="238" t="s">
        <v>315</v>
      </c>
      <c r="G240" s="235"/>
      <c r="H240" s="237" t="s">
        <v>21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174</v>
      </c>
      <c r="AU240" s="244" t="s">
        <v>82</v>
      </c>
      <c r="AV240" s="13" t="s">
        <v>80</v>
      </c>
      <c r="AW240" s="13" t="s">
        <v>33</v>
      </c>
      <c r="AX240" s="13" t="s">
        <v>73</v>
      </c>
      <c r="AY240" s="244" t="s">
        <v>163</v>
      </c>
    </row>
    <row r="241" s="14" customFormat="1">
      <c r="A241" s="14"/>
      <c r="B241" s="245"/>
      <c r="C241" s="246"/>
      <c r="D241" s="236" t="s">
        <v>174</v>
      </c>
      <c r="E241" s="247" t="s">
        <v>21</v>
      </c>
      <c r="F241" s="248" t="s">
        <v>316</v>
      </c>
      <c r="G241" s="246"/>
      <c r="H241" s="249">
        <v>61.948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174</v>
      </c>
      <c r="AU241" s="255" t="s">
        <v>82</v>
      </c>
      <c r="AV241" s="14" t="s">
        <v>82</v>
      </c>
      <c r="AW241" s="14" t="s">
        <v>33</v>
      </c>
      <c r="AX241" s="14" t="s">
        <v>73</v>
      </c>
      <c r="AY241" s="255" t="s">
        <v>163</v>
      </c>
    </row>
    <row r="242" s="14" customFormat="1">
      <c r="A242" s="14"/>
      <c r="B242" s="245"/>
      <c r="C242" s="246"/>
      <c r="D242" s="236" t="s">
        <v>174</v>
      </c>
      <c r="E242" s="247" t="s">
        <v>21</v>
      </c>
      <c r="F242" s="248" t="s">
        <v>294</v>
      </c>
      <c r="G242" s="246"/>
      <c r="H242" s="249">
        <v>-3.1520000000000001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174</v>
      </c>
      <c r="AU242" s="255" t="s">
        <v>82</v>
      </c>
      <c r="AV242" s="14" t="s">
        <v>82</v>
      </c>
      <c r="AW242" s="14" t="s">
        <v>33</v>
      </c>
      <c r="AX242" s="14" t="s">
        <v>73</v>
      </c>
      <c r="AY242" s="255" t="s">
        <v>163</v>
      </c>
    </row>
    <row r="243" s="13" customFormat="1">
      <c r="A243" s="13"/>
      <c r="B243" s="234"/>
      <c r="C243" s="235"/>
      <c r="D243" s="236" t="s">
        <v>174</v>
      </c>
      <c r="E243" s="237" t="s">
        <v>21</v>
      </c>
      <c r="F243" s="238" t="s">
        <v>317</v>
      </c>
      <c r="G243" s="235"/>
      <c r="H243" s="237" t="s">
        <v>21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174</v>
      </c>
      <c r="AU243" s="244" t="s">
        <v>82</v>
      </c>
      <c r="AV243" s="13" t="s">
        <v>80</v>
      </c>
      <c r="AW243" s="13" t="s">
        <v>33</v>
      </c>
      <c r="AX243" s="13" t="s">
        <v>73</v>
      </c>
      <c r="AY243" s="244" t="s">
        <v>163</v>
      </c>
    </row>
    <row r="244" s="14" customFormat="1">
      <c r="A244" s="14"/>
      <c r="B244" s="245"/>
      <c r="C244" s="246"/>
      <c r="D244" s="236" t="s">
        <v>174</v>
      </c>
      <c r="E244" s="247" t="s">
        <v>21</v>
      </c>
      <c r="F244" s="248" t="s">
        <v>306</v>
      </c>
      <c r="G244" s="246"/>
      <c r="H244" s="249">
        <v>16.847999999999999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5" t="s">
        <v>174</v>
      </c>
      <c r="AU244" s="255" t="s">
        <v>82</v>
      </c>
      <c r="AV244" s="14" t="s">
        <v>82</v>
      </c>
      <c r="AW244" s="14" t="s">
        <v>33</v>
      </c>
      <c r="AX244" s="14" t="s">
        <v>73</v>
      </c>
      <c r="AY244" s="255" t="s">
        <v>163</v>
      </c>
    </row>
    <row r="245" s="13" customFormat="1">
      <c r="A245" s="13"/>
      <c r="B245" s="234"/>
      <c r="C245" s="235"/>
      <c r="D245" s="236" t="s">
        <v>174</v>
      </c>
      <c r="E245" s="237" t="s">
        <v>21</v>
      </c>
      <c r="F245" s="238" t="s">
        <v>230</v>
      </c>
      <c r="G245" s="235"/>
      <c r="H245" s="237" t="s">
        <v>21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174</v>
      </c>
      <c r="AU245" s="244" t="s">
        <v>82</v>
      </c>
      <c r="AV245" s="13" t="s">
        <v>80</v>
      </c>
      <c r="AW245" s="13" t="s">
        <v>33</v>
      </c>
      <c r="AX245" s="13" t="s">
        <v>73</v>
      </c>
      <c r="AY245" s="244" t="s">
        <v>163</v>
      </c>
    </row>
    <row r="246" s="14" customFormat="1">
      <c r="A246" s="14"/>
      <c r="B246" s="245"/>
      <c r="C246" s="246"/>
      <c r="D246" s="236" t="s">
        <v>174</v>
      </c>
      <c r="E246" s="247" t="s">
        <v>21</v>
      </c>
      <c r="F246" s="248" t="s">
        <v>318</v>
      </c>
      <c r="G246" s="246"/>
      <c r="H246" s="249">
        <v>38.862000000000002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174</v>
      </c>
      <c r="AU246" s="255" t="s">
        <v>82</v>
      </c>
      <c r="AV246" s="14" t="s">
        <v>82</v>
      </c>
      <c r="AW246" s="14" t="s">
        <v>33</v>
      </c>
      <c r="AX246" s="14" t="s">
        <v>73</v>
      </c>
      <c r="AY246" s="255" t="s">
        <v>163</v>
      </c>
    </row>
    <row r="247" s="14" customFormat="1">
      <c r="A247" s="14"/>
      <c r="B247" s="245"/>
      <c r="C247" s="246"/>
      <c r="D247" s="236" t="s">
        <v>174</v>
      </c>
      <c r="E247" s="247" t="s">
        <v>21</v>
      </c>
      <c r="F247" s="248" t="s">
        <v>319</v>
      </c>
      <c r="G247" s="246"/>
      <c r="H247" s="249">
        <v>-5.7130000000000001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174</v>
      </c>
      <c r="AU247" s="255" t="s">
        <v>82</v>
      </c>
      <c r="AV247" s="14" t="s">
        <v>82</v>
      </c>
      <c r="AW247" s="14" t="s">
        <v>33</v>
      </c>
      <c r="AX247" s="14" t="s">
        <v>73</v>
      </c>
      <c r="AY247" s="255" t="s">
        <v>163</v>
      </c>
    </row>
    <row r="248" s="13" customFormat="1">
      <c r="A248" s="13"/>
      <c r="B248" s="234"/>
      <c r="C248" s="235"/>
      <c r="D248" s="236" t="s">
        <v>174</v>
      </c>
      <c r="E248" s="237" t="s">
        <v>21</v>
      </c>
      <c r="F248" s="238" t="s">
        <v>320</v>
      </c>
      <c r="G248" s="235"/>
      <c r="H248" s="237" t="s">
        <v>21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174</v>
      </c>
      <c r="AU248" s="244" t="s">
        <v>82</v>
      </c>
      <c r="AV248" s="13" t="s">
        <v>80</v>
      </c>
      <c r="AW248" s="13" t="s">
        <v>33</v>
      </c>
      <c r="AX248" s="13" t="s">
        <v>73</v>
      </c>
      <c r="AY248" s="244" t="s">
        <v>163</v>
      </c>
    </row>
    <row r="249" s="14" customFormat="1">
      <c r="A249" s="14"/>
      <c r="B249" s="245"/>
      <c r="C249" s="246"/>
      <c r="D249" s="236" t="s">
        <v>174</v>
      </c>
      <c r="E249" s="247" t="s">
        <v>21</v>
      </c>
      <c r="F249" s="248" t="s">
        <v>321</v>
      </c>
      <c r="G249" s="246"/>
      <c r="H249" s="249">
        <v>63.359999999999999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174</v>
      </c>
      <c r="AU249" s="255" t="s">
        <v>82</v>
      </c>
      <c r="AV249" s="14" t="s">
        <v>82</v>
      </c>
      <c r="AW249" s="14" t="s">
        <v>33</v>
      </c>
      <c r="AX249" s="14" t="s">
        <v>73</v>
      </c>
      <c r="AY249" s="255" t="s">
        <v>163</v>
      </c>
    </row>
    <row r="250" s="14" customFormat="1">
      <c r="A250" s="14"/>
      <c r="B250" s="245"/>
      <c r="C250" s="246"/>
      <c r="D250" s="236" t="s">
        <v>174</v>
      </c>
      <c r="E250" s="247" t="s">
        <v>21</v>
      </c>
      <c r="F250" s="248" t="s">
        <v>322</v>
      </c>
      <c r="G250" s="246"/>
      <c r="H250" s="249">
        <v>-4.5999999999999996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174</v>
      </c>
      <c r="AU250" s="255" t="s">
        <v>82</v>
      </c>
      <c r="AV250" s="14" t="s">
        <v>82</v>
      </c>
      <c r="AW250" s="14" t="s">
        <v>33</v>
      </c>
      <c r="AX250" s="14" t="s">
        <v>73</v>
      </c>
      <c r="AY250" s="255" t="s">
        <v>163</v>
      </c>
    </row>
    <row r="251" s="15" customFormat="1">
      <c r="A251" s="15"/>
      <c r="B251" s="256"/>
      <c r="C251" s="257"/>
      <c r="D251" s="236" t="s">
        <v>174</v>
      </c>
      <c r="E251" s="258" t="s">
        <v>21</v>
      </c>
      <c r="F251" s="259" t="s">
        <v>179</v>
      </c>
      <c r="G251" s="257"/>
      <c r="H251" s="260">
        <v>965.13599999999997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6" t="s">
        <v>174</v>
      </c>
      <c r="AU251" s="266" t="s">
        <v>82</v>
      </c>
      <c r="AV251" s="15" t="s">
        <v>109</v>
      </c>
      <c r="AW251" s="15" t="s">
        <v>33</v>
      </c>
      <c r="AX251" s="15" t="s">
        <v>80</v>
      </c>
      <c r="AY251" s="266" t="s">
        <v>163</v>
      </c>
    </row>
    <row r="252" s="2" customFormat="1" ht="37.8" customHeight="1">
      <c r="A252" s="40"/>
      <c r="B252" s="41"/>
      <c r="C252" s="216" t="s">
        <v>323</v>
      </c>
      <c r="D252" s="216" t="s">
        <v>166</v>
      </c>
      <c r="E252" s="217" t="s">
        <v>324</v>
      </c>
      <c r="F252" s="218" t="s">
        <v>325</v>
      </c>
      <c r="G252" s="219" t="s">
        <v>169</v>
      </c>
      <c r="H252" s="220">
        <v>147.583</v>
      </c>
      <c r="I252" s="221"/>
      <c r="J252" s="222">
        <f>ROUND(I252*H252,2)</f>
        <v>0</v>
      </c>
      <c r="K252" s="218" t="s">
        <v>170</v>
      </c>
      <c r="L252" s="46"/>
      <c r="M252" s="223" t="s">
        <v>21</v>
      </c>
      <c r="N252" s="224" t="s">
        <v>44</v>
      </c>
      <c r="O252" s="86"/>
      <c r="P252" s="225">
        <f>O252*H252</f>
        <v>0</v>
      </c>
      <c r="Q252" s="225">
        <v>0</v>
      </c>
      <c r="R252" s="225">
        <f>Q252*H252</f>
        <v>0</v>
      </c>
      <c r="S252" s="225">
        <v>0.068000000000000005</v>
      </c>
      <c r="T252" s="226">
        <f>S252*H252</f>
        <v>10.035644000000001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7" t="s">
        <v>109</v>
      </c>
      <c r="AT252" s="227" t="s">
        <v>166</v>
      </c>
      <c r="AU252" s="227" t="s">
        <v>82</v>
      </c>
      <c r="AY252" s="19" t="s">
        <v>163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9" t="s">
        <v>80</v>
      </c>
      <c r="BK252" s="228">
        <f>ROUND(I252*H252,2)</f>
        <v>0</v>
      </c>
      <c r="BL252" s="19" t="s">
        <v>109</v>
      </c>
      <c r="BM252" s="227" t="s">
        <v>326</v>
      </c>
    </row>
    <row r="253" s="2" customFormat="1">
      <c r="A253" s="40"/>
      <c r="B253" s="41"/>
      <c r="C253" s="42"/>
      <c r="D253" s="229" t="s">
        <v>172</v>
      </c>
      <c r="E253" s="42"/>
      <c r="F253" s="230" t="s">
        <v>327</v>
      </c>
      <c r="G253" s="42"/>
      <c r="H253" s="42"/>
      <c r="I253" s="231"/>
      <c r="J253" s="42"/>
      <c r="K253" s="42"/>
      <c r="L253" s="46"/>
      <c r="M253" s="232"/>
      <c r="N253" s="23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172</v>
      </c>
      <c r="AU253" s="19" t="s">
        <v>82</v>
      </c>
    </row>
    <row r="254" s="13" customFormat="1">
      <c r="A254" s="13"/>
      <c r="B254" s="234"/>
      <c r="C254" s="235"/>
      <c r="D254" s="236" t="s">
        <v>174</v>
      </c>
      <c r="E254" s="237" t="s">
        <v>21</v>
      </c>
      <c r="F254" s="238" t="s">
        <v>200</v>
      </c>
      <c r="G254" s="235"/>
      <c r="H254" s="237" t="s">
        <v>21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174</v>
      </c>
      <c r="AU254" s="244" t="s">
        <v>82</v>
      </c>
      <c r="AV254" s="13" t="s">
        <v>80</v>
      </c>
      <c r="AW254" s="13" t="s">
        <v>33</v>
      </c>
      <c r="AX254" s="13" t="s">
        <v>73</v>
      </c>
      <c r="AY254" s="244" t="s">
        <v>163</v>
      </c>
    </row>
    <row r="255" s="13" customFormat="1">
      <c r="A255" s="13"/>
      <c r="B255" s="234"/>
      <c r="C255" s="235"/>
      <c r="D255" s="236" t="s">
        <v>174</v>
      </c>
      <c r="E255" s="237" t="s">
        <v>21</v>
      </c>
      <c r="F255" s="238" t="s">
        <v>219</v>
      </c>
      <c r="G255" s="235"/>
      <c r="H255" s="237" t="s">
        <v>21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174</v>
      </c>
      <c r="AU255" s="244" t="s">
        <v>82</v>
      </c>
      <c r="AV255" s="13" t="s">
        <v>80</v>
      </c>
      <c r="AW255" s="13" t="s">
        <v>33</v>
      </c>
      <c r="AX255" s="13" t="s">
        <v>73</v>
      </c>
      <c r="AY255" s="244" t="s">
        <v>163</v>
      </c>
    </row>
    <row r="256" s="14" customFormat="1">
      <c r="A256" s="14"/>
      <c r="B256" s="245"/>
      <c r="C256" s="246"/>
      <c r="D256" s="236" t="s">
        <v>174</v>
      </c>
      <c r="E256" s="247" t="s">
        <v>21</v>
      </c>
      <c r="F256" s="248" t="s">
        <v>328</v>
      </c>
      <c r="G256" s="246"/>
      <c r="H256" s="249">
        <v>33.579000000000001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174</v>
      </c>
      <c r="AU256" s="255" t="s">
        <v>82</v>
      </c>
      <c r="AV256" s="14" t="s">
        <v>82</v>
      </c>
      <c r="AW256" s="14" t="s">
        <v>33</v>
      </c>
      <c r="AX256" s="14" t="s">
        <v>73</v>
      </c>
      <c r="AY256" s="255" t="s">
        <v>163</v>
      </c>
    </row>
    <row r="257" s="14" customFormat="1">
      <c r="A257" s="14"/>
      <c r="B257" s="245"/>
      <c r="C257" s="246"/>
      <c r="D257" s="236" t="s">
        <v>174</v>
      </c>
      <c r="E257" s="247" t="s">
        <v>21</v>
      </c>
      <c r="F257" s="248" t="s">
        <v>294</v>
      </c>
      <c r="G257" s="246"/>
      <c r="H257" s="249">
        <v>-3.1520000000000001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174</v>
      </c>
      <c r="AU257" s="255" t="s">
        <v>82</v>
      </c>
      <c r="AV257" s="14" t="s">
        <v>82</v>
      </c>
      <c r="AW257" s="14" t="s">
        <v>33</v>
      </c>
      <c r="AX257" s="14" t="s">
        <v>73</v>
      </c>
      <c r="AY257" s="255" t="s">
        <v>163</v>
      </c>
    </row>
    <row r="258" s="13" customFormat="1">
      <c r="A258" s="13"/>
      <c r="B258" s="234"/>
      <c r="C258" s="235"/>
      <c r="D258" s="236" t="s">
        <v>174</v>
      </c>
      <c r="E258" s="237" t="s">
        <v>21</v>
      </c>
      <c r="F258" s="238" t="s">
        <v>305</v>
      </c>
      <c r="G258" s="235"/>
      <c r="H258" s="237" t="s">
        <v>21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174</v>
      </c>
      <c r="AU258" s="244" t="s">
        <v>82</v>
      </c>
      <c r="AV258" s="13" t="s">
        <v>80</v>
      </c>
      <c r="AW258" s="13" t="s">
        <v>33</v>
      </c>
      <c r="AX258" s="13" t="s">
        <v>73</v>
      </c>
      <c r="AY258" s="244" t="s">
        <v>163</v>
      </c>
    </row>
    <row r="259" s="14" customFormat="1">
      <c r="A259" s="14"/>
      <c r="B259" s="245"/>
      <c r="C259" s="246"/>
      <c r="D259" s="236" t="s">
        <v>174</v>
      </c>
      <c r="E259" s="247" t="s">
        <v>21</v>
      </c>
      <c r="F259" s="248" t="s">
        <v>329</v>
      </c>
      <c r="G259" s="246"/>
      <c r="H259" s="249">
        <v>27.216000000000001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174</v>
      </c>
      <c r="AU259" s="255" t="s">
        <v>82</v>
      </c>
      <c r="AV259" s="14" t="s">
        <v>82</v>
      </c>
      <c r="AW259" s="14" t="s">
        <v>33</v>
      </c>
      <c r="AX259" s="14" t="s">
        <v>73</v>
      </c>
      <c r="AY259" s="255" t="s">
        <v>163</v>
      </c>
    </row>
    <row r="260" s="13" customFormat="1">
      <c r="A260" s="13"/>
      <c r="B260" s="234"/>
      <c r="C260" s="235"/>
      <c r="D260" s="236" t="s">
        <v>174</v>
      </c>
      <c r="E260" s="237" t="s">
        <v>21</v>
      </c>
      <c r="F260" s="238" t="s">
        <v>309</v>
      </c>
      <c r="G260" s="235"/>
      <c r="H260" s="237" t="s">
        <v>21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174</v>
      </c>
      <c r="AU260" s="244" t="s">
        <v>82</v>
      </c>
      <c r="AV260" s="13" t="s">
        <v>80</v>
      </c>
      <c r="AW260" s="13" t="s">
        <v>33</v>
      </c>
      <c r="AX260" s="13" t="s">
        <v>73</v>
      </c>
      <c r="AY260" s="244" t="s">
        <v>163</v>
      </c>
    </row>
    <row r="261" s="14" customFormat="1">
      <c r="A261" s="14"/>
      <c r="B261" s="245"/>
      <c r="C261" s="246"/>
      <c r="D261" s="236" t="s">
        <v>174</v>
      </c>
      <c r="E261" s="247" t="s">
        <v>21</v>
      </c>
      <c r="F261" s="248" t="s">
        <v>330</v>
      </c>
      <c r="G261" s="246"/>
      <c r="H261" s="249">
        <v>33.515999999999998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174</v>
      </c>
      <c r="AU261" s="255" t="s">
        <v>82</v>
      </c>
      <c r="AV261" s="14" t="s">
        <v>82</v>
      </c>
      <c r="AW261" s="14" t="s">
        <v>33</v>
      </c>
      <c r="AX261" s="14" t="s">
        <v>73</v>
      </c>
      <c r="AY261" s="255" t="s">
        <v>163</v>
      </c>
    </row>
    <row r="262" s="14" customFormat="1">
      <c r="A262" s="14"/>
      <c r="B262" s="245"/>
      <c r="C262" s="246"/>
      <c r="D262" s="236" t="s">
        <v>174</v>
      </c>
      <c r="E262" s="247" t="s">
        <v>21</v>
      </c>
      <c r="F262" s="248" t="s">
        <v>187</v>
      </c>
      <c r="G262" s="246"/>
      <c r="H262" s="249">
        <v>-1.5760000000000001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174</v>
      </c>
      <c r="AU262" s="255" t="s">
        <v>82</v>
      </c>
      <c r="AV262" s="14" t="s">
        <v>82</v>
      </c>
      <c r="AW262" s="14" t="s">
        <v>33</v>
      </c>
      <c r="AX262" s="14" t="s">
        <v>73</v>
      </c>
      <c r="AY262" s="255" t="s">
        <v>163</v>
      </c>
    </row>
    <row r="263" s="13" customFormat="1">
      <c r="A263" s="13"/>
      <c r="B263" s="234"/>
      <c r="C263" s="235"/>
      <c r="D263" s="236" t="s">
        <v>174</v>
      </c>
      <c r="E263" s="237" t="s">
        <v>21</v>
      </c>
      <c r="F263" s="238" t="s">
        <v>313</v>
      </c>
      <c r="G263" s="235"/>
      <c r="H263" s="237" t="s">
        <v>21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174</v>
      </c>
      <c r="AU263" s="244" t="s">
        <v>82</v>
      </c>
      <c r="AV263" s="13" t="s">
        <v>80</v>
      </c>
      <c r="AW263" s="13" t="s">
        <v>33</v>
      </c>
      <c r="AX263" s="13" t="s">
        <v>73</v>
      </c>
      <c r="AY263" s="244" t="s">
        <v>163</v>
      </c>
    </row>
    <row r="264" s="14" customFormat="1">
      <c r="A264" s="14"/>
      <c r="B264" s="245"/>
      <c r="C264" s="246"/>
      <c r="D264" s="236" t="s">
        <v>174</v>
      </c>
      <c r="E264" s="247" t="s">
        <v>21</v>
      </c>
      <c r="F264" s="248" t="s">
        <v>331</v>
      </c>
      <c r="G264" s="246"/>
      <c r="H264" s="249">
        <v>33.936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5" t="s">
        <v>174</v>
      </c>
      <c r="AU264" s="255" t="s">
        <v>82</v>
      </c>
      <c r="AV264" s="14" t="s">
        <v>82</v>
      </c>
      <c r="AW264" s="14" t="s">
        <v>33</v>
      </c>
      <c r="AX264" s="14" t="s">
        <v>73</v>
      </c>
      <c r="AY264" s="255" t="s">
        <v>163</v>
      </c>
    </row>
    <row r="265" s="14" customFormat="1">
      <c r="A265" s="14"/>
      <c r="B265" s="245"/>
      <c r="C265" s="246"/>
      <c r="D265" s="236" t="s">
        <v>174</v>
      </c>
      <c r="E265" s="247" t="s">
        <v>21</v>
      </c>
      <c r="F265" s="248" t="s">
        <v>187</v>
      </c>
      <c r="G265" s="246"/>
      <c r="H265" s="249">
        <v>-1.5760000000000001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174</v>
      </c>
      <c r="AU265" s="255" t="s">
        <v>82</v>
      </c>
      <c r="AV265" s="14" t="s">
        <v>82</v>
      </c>
      <c r="AW265" s="14" t="s">
        <v>33</v>
      </c>
      <c r="AX265" s="14" t="s">
        <v>73</v>
      </c>
      <c r="AY265" s="255" t="s">
        <v>163</v>
      </c>
    </row>
    <row r="266" s="13" customFormat="1">
      <c r="A266" s="13"/>
      <c r="B266" s="234"/>
      <c r="C266" s="235"/>
      <c r="D266" s="236" t="s">
        <v>174</v>
      </c>
      <c r="E266" s="237" t="s">
        <v>21</v>
      </c>
      <c r="F266" s="238" t="s">
        <v>317</v>
      </c>
      <c r="G266" s="235"/>
      <c r="H266" s="237" t="s">
        <v>21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174</v>
      </c>
      <c r="AU266" s="244" t="s">
        <v>82</v>
      </c>
      <c r="AV266" s="13" t="s">
        <v>80</v>
      </c>
      <c r="AW266" s="13" t="s">
        <v>33</v>
      </c>
      <c r="AX266" s="13" t="s">
        <v>73</v>
      </c>
      <c r="AY266" s="244" t="s">
        <v>163</v>
      </c>
    </row>
    <row r="267" s="14" customFormat="1">
      <c r="A267" s="14"/>
      <c r="B267" s="245"/>
      <c r="C267" s="246"/>
      <c r="D267" s="236" t="s">
        <v>174</v>
      </c>
      <c r="E267" s="247" t="s">
        <v>21</v>
      </c>
      <c r="F267" s="248" t="s">
        <v>329</v>
      </c>
      <c r="G267" s="246"/>
      <c r="H267" s="249">
        <v>27.216000000000001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174</v>
      </c>
      <c r="AU267" s="255" t="s">
        <v>82</v>
      </c>
      <c r="AV267" s="14" t="s">
        <v>82</v>
      </c>
      <c r="AW267" s="14" t="s">
        <v>33</v>
      </c>
      <c r="AX267" s="14" t="s">
        <v>73</v>
      </c>
      <c r="AY267" s="255" t="s">
        <v>163</v>
      </c>
    </row>
    <row r="268" s="14" customFormat="1">
      <c r="A268" s="14"/>
      <c r="B268" s="245"/>
      <c r="C268" s="246"/>
      <c r="D268" s="236" t="s">
        <v>174</v>
      </c>
      <c r="E268" s="247" t="s">
        <v>21</v>
      </c>
      <c r="F268" s="248" t="s">
        <v>187</v>
      </c>
      <c r="G268" s="246"/>
      <c r="H268" s="249">
        <v>-1.5760000000000001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174</v>
      </c>
      <c r="AU268" s="255" t="s">
        <v>82</v>
      </c>
      <c r="AV268" s="14" t="s">
        <v>82</v>
      </c>
      <c r="AW268" s="14" t="s">
        <v>33</v>
      </c>
      <c r="AX268" s="14" t="s">
        <v>73</v>
      </c>
      <c r="AY268" s="255" t="s">
        <v>163</v>
      </c>
    </row>
    <row r="269" s="15" customFormat="1">
      <c r="A269" s="15"/>
      <c r="B269" s="256"/>
      <c r="C269" s="257"/>
      <c r="D269" s="236" t="s">
        <v>174</v>
      </c>
      <c r="E269" s="258" t="s">
        <v>21</v>
      </c>
      <c r="F269" s="259" t="s">
        <v>179</v>
      </c>
      <c r="G269" s="257"/>
      <c r="H269" s="260">
        <v>147.583</v>
      </c>
      <c r="I269" s="261"/>
      <c r="J269" s="257"/>
      <c r="K269" s="257"/>
      <c r="L269" s="262"/>
      <c r="M269" s="263"/>
      <c r="N269" s="264"/>
      <c r="O269" s="264"/>
      <c r="P269" s="264"/>
      <c r="Q269" s="264"/>
      <c r="R269" s="264"/>
      <c r="S269" s="264"/>
      <c r="T269" s="26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6" t="s">
        <v>174</v>
      </c>
      <c r="AU269" s="266" t="s">
        <v>82</v>
      </c>
      <c r="AV269" s="15" t="s">
        <v>109</v>
      </c>
      <c r="AW269" s="15" t="s">
        <v>33</v>
      </c>
      <c r="AX269" s="15" t="s">
        <v>80</v>
      </c>
      <c r="AY269" s="266" t="s">
        <v>163</v>
      </c>
    </row>
    <row r="270" s="12" customFormat="1" ht="22.8" customHeight="1">
      <c r="A270" s="12"/>
      <c r="B270" s="200"/>
      <c r="C270" s="201"/>
      <c r="D270" s="202" t="s">
        <v>72</v>
      </c>
      <c r="E270" s="214" t="s">
        <v>332</v>
      </c>
      <c r="F270" s="214" t="s">
        <v>333</v>
      </c>
      <c r="G270" s="201"/>
      <c r="H270" s="201"/>
      <c r="I270" s="204"/>
      <c r="J270" s="215">
        <f>BK270</f>
        <v>0</v>
      </c>
      <c r="K270" s="201"/>
      <c r="L270" s="206"/>
      <c r="M270" s="207"/>
      <c r="N270" s="208"/>
      <c r="O270" s="208"/>
      <c r="P270" s="209">
        <f>SUM(P271:P282)</f>
        <v>0</v>
      </c>
      <c r="Q270" s="208"/>
      <c r="R270" s="209">
        <f>SUM(R271:R282)</f>
        <v>0</v>
      </c>
      <c r="S270" s="208"/>
      <c r="T270" s="210">
        <f>SUM(T271:T282)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1" t="s">
        <v>80</v>
      </c>
      <c r="AT270" s="212" t="s">
        <v>72</v>
      </c>
      <c r="AU270" s="212" t="s">
        <v>80</v>
      </c>
      <c r="AY270" s="211" t="s">
        <v>163</v>
      </c>
      <c r="BK270" s="213">
        <f>SUM(BK271:BK282)</f>
        <v>0</v>
      </c>
    </row>
    <row r="271" s="2" customFormat="1" ht="44.25" customHeight="1">
      <c r="A271" s="40"/>
      <c r="B271" s="41"/>
      <c r="C271" s="216" t="s">
        <v>8</v>
      </c>
      <c r="D271" s="216" t="s">
        <v>166</v>
      </c>
      <c r="E271" s="217" t="s">
        <v>334</v>
      </c>
      <c r="F271" s="218" t="s">
        <v>335</v>
      </c>
      <c r="G271" s="219" t="s">
        <v>336</v>
      </c>
      <c r="H271" s="220">
        <v>251.38399999999999</v>
      </c>
      <c r="I271" s="221"/>
      <c r="J271" s="222">
        <f>ROUND(I271*H271,2)</f>
        <v>0</v>
      </c>
      <c r="K271" s="218" t="s">
        <v>170</v>
      </c>
      <c r="L271" s="46"/>
      <c r="M271" s="223" t="s">
        <v>21</v>
      </c>
      <c r="N271" s="224" t="s">
        <v>44</v>
      </c>
      <c r="O271" s="86"/>
      <c r="P271" s="225">
        <f>O271*H271</f>
        <v>0</v>
      </c>
      <c r="Q271" s="225">
        <v>0</v>
      </c>
      <c r="R271" s="225">
        <f>Q271*H271</f>
        <v>0</v>
      </c>
      <c r="S271" s="225">
        <v>0</v>
      </c>
      <c r="T271" s="22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7" t="s">
        <v>109</v>
      </c>
      <c r="AT271" s="227" t="s">
        <v>166</v>
      </c>
      <c r="AU271" s="227" t="s">
        <v>82</v>
      </c>
      <c r="AY271" s="19" t="s">
        <v>163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9" t="s">
        <v>80</v>
      </c>
      <c r="BK271" s="228">
        <f>ROUND(I271*H271,2)</f>
        <v>0</v>
      </c>
      <c r="BL271" s="19" t="s">
        <v>109</v>
      </c>
      <c r="BM271" s="227" t="s">
        <v>337</v>
      </c>
    </row>
    <row r="272" s="2" customFormat="1">
      <c r="A272" s="40"/>
      <c r="B272" s="41"/>
      <c r="C272" s="42"/>
      <c r="D272" s="229" t="s">
        <v>172</v>
      </c>
      <c r="E272" s="42"/>
      <c r="F272" s="230" t="s">
        <v>338</v>
      </c>
      <c r="G272" s="42"/>
      <c r="H272" s="42"/>
      <c r="I272" s="231"/>
      <c r="J272" s="42"/>
      <c r="K272" s="42"/>
      <c r="L272" s="46"/>
      <c r="M272" s="232"/>
      <c r="N272" s="23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172</v>
      </c>
      <c r="AU272" s="19" t="s">
        <v>82</v>
      </c>
    </row>
    <row r="273" s="2" customFormat="1" ht="33" customHeight="1">
      <c r="A273" s="40"/>
      <c r="B273" s="41"/>
      <c r="C273" s="216" t="s">
        <v>339</v>
      </c>
      <c r="D273" s="216" t="s">
        <v>166</v>
      </c>
      <c r="E273" s="217" t="s">
        <v>340</v>
      </c>
      <c r="F273" s="218" t="s">
        <v>341</v>
      </c>
      <c r="G273" s="219" t="s">
        <v>336</v>
      </c>
      <c r="H273" s="220">
        <v>251.38399999999999</v>
      </c>
      <c r="I273" s="221"/>
      <c r="J273" s="222">
        <f>ROUND(I273*H273,2)</f>
        <v>0</v>
      </c>
      <c r="K273" s="218" t="s">
        <v>170</v>
      </c>
      <c r="L273" s="46"/>
      <c r="M273" s="223" t="s">
        <v>21</v>
      </c>
      <c r="N273" s="224" t="s">
        <v>44</v>
      </c>
      <c r="O273" s="86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7" t="s">
        <v>109</v>
      </c>
      <c r="AT273" s="227" t="s">
        <v>166</v>
      </c>
      <c r="AU273" s="227" t="s">
        <v>82</v>
      </c>
      <c r="AY273" s="19" t="s">
        <v>163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9" t="s">
        <v>80</v>
      </c>
      <c r="BK273" s="228">
        <f>ROUND(I273*H273,2)</f>
        <v>0</v>
      </c>
      <c r="BL273" s="19" t="s">
        <v>109</v>
      </c>
      <c r="BM273" s="227" t="s">
        <v>342</v>
      </c>
    </row>
    <row r="274" s="2" customFormat="1">
      <c r="A274" s="40"/>
      <c r="B274" s="41"/>
      <c r="C274" s="42"/>
      <c r="D274" s="229" t="s">
        <v>172</v>
      </c>
      <c r="E274" s="42"/>
      <c r="F274" s="230" t="s">
        <v>343</v>
      </c>
      <c r="G274" s="42"/>
      <c r="H274" s="42"/>
      <c r="I274" s="231"/>
      <c r="J274" s="42"/>
      <c r="K274" s="42"/>
      <c r="L274" s="46"/>
      <c r="M274" s="232"/>
      <c r="N274" s="23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172</v>
      </c>
      <c r="AU274" s="19" t="s">
        <v>82</v>
      </c>
    </row>
    <row r="275" s="2" customFormat="1" ht="44.25" customHeight="1">
      <c r="A275" s="40"/>
      <c r="B275" s="41"/>
      <c r="C275" s="216" t="s">
        <v>344</v>
      </c>
      <c r="D275" s="216" t="s">
        <v>166</v>
      </c>
      <c r="E275" s="217" t="s">
        <v>345</v>
      </c>
      <c r="F275" s="218" t="s">
        <v>346</v>
      </c>
      <c r="G275" s="219" t="s">
        <v>336</v>
      </c>
      <c r="H275" s="220">
        <v>5027.6800000000003</v>
      </c>
      <c r="I275" s="221"/>
      <c r="J275" s="222">
        <f>ROUND(I275*H275,2)</f>
        <v>0</v>
      </c>
      <c r="K275" s="218" t="s">
        <v>170</v>
      </c>
      <c r="L275" s="46"/>
      <c r="M275" s="223" t="s">
        <v>21</v>
      </c>
      <c r="N275" s="224" t="s">
        <v>44</v>
      </c>
      <c r="O275" s="86"/>
      <c r="P275" s="225">
        <f>O275*H275</f>
        <v>0</v>
      </c>
      <c r="Q275" s="225">
        <v>0</v>
      </c>
      <c r="R275" s="225">
        <f>Q275*H275</f>
        <v>0</v>
      </c>
      <c r="S275" s="225">
        <v>0</v>
      </c>
      <c r="T275" s="22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7" t="s">
        <v>109</v>
      </c>
      <c r="AT275" s="227" t="s">
        <v>166</v>
      </c>
      <c r="AU275" s="227" t="s">
        <v>82</v>
      </c>
      <c r="AY275" s="19" t="s">
        <v>163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9" t="s">
        <v>80</v>
      </c>
      <c r="BK275" s="228">
        <f>ROUND(I275*H275,2)</f>
        <v>0</v>
      </c>
      <c r="BL275" s="19" t="s">
        <v>109</v>
      </c>
      <c r="BM275" s="227" t="s">
        <v>347</v>
      </c>
    </row>
    <row r="276" s="2" customFormat="1">
      <c r="A276" s="40"/>
      <c r="B276" s="41"/>
      <c r="C276" s="42"/>
      <c r="D276" s="229" t="s">
        <v>172</v>
      </c>
      <c r="E276" s="42"/>
      <c r="F276" s="230" t="s">
        <v>348</v>
      </c>
      <c r="G276" s="42"/>
      <c r="H276" s="42"/>
      <c r="I276" s="231"/>
      <c r="J276" s="42"/>
      <c r="K276" s="42"/>
      <c r="L276" s="46"/>
      <c r="M276" s="232"/>
      <c r="N276" s="23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172</v>
      </c>
      <c r="AU276" s="19" t="s">
        <v>82</v>
      </c>
    </row>
    <row r="277" s="14" customFormat="1">
      <c r="A277" s="14"/>
      <c r="B277" s="245"/>
      <c r="C277" s="246"/>
      <c r="D277" s="236" t="s">
        <v>174</v>
      </c>
      <c r="E277" s="247" t="s">
        <v>21</v>
      </c>
      <c r="F277" s="248" t="s">
        <v>349</v>
      </c>
      <c r="G277" s="246"/>
      <c r="H277" s="249">
        <v>5027.6800000000003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174</v>
      </c>
      <c r="AU277" s="255" t="s">
        <v>82</v>
      </c>
      <c r="AV277" s="14" t="s">
        <v>82</v>
      </c>
      <c r="AW277" s="14" t="s">
        <v>33</v>
      </c>
      <c r="AX277" s="14" t="s">
        <v>73</v>
      </c>
      <c r="AY277" s="255" t="s">
        <v>163</v>
      </c>
    </row>
    <row r="278" s="15" customFormat="1">
      <c r="A278" s="15"/>
      <c r="B278" s="256"/>
      <c r="C278" s="257"/>
      <c r="D278" s="236" t="s">
        <v>174</v>
      </c>
      <c r="E278" s="258" t="s">
        <v>21</v>
      </c>
      <c r="F278" s="259" t="s">
        <v>179</v>
      </c>
      <c r="G278" s="257"/>
      <c r="H278" s="260">
        <v>5027.6800000000003</v>
      </c>
      <c r="I278" s="261"/>
      <c r="J278" s="257"/>
      <c r="K278" s="257"/>
      <c r="L278" s="262"/>
      <c r="M278" s="263"/>
      <c r="N278" s="264"/>
      <c r="O278" s="264"/>
      <c r="P278" s="264"/>
      <c r="Q278" s="264"/>
      <c r="R278" s="264"/>
      <c r="S278" s="264"/>
      <c r="T278" s="26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6" t="s">
        <v>174</v>
      </c>
      <c r="AU278" s="266" t="s">
        <v>82</v>
      </c>
      <c r="AV278" s="15" t="s">
        <v>109</v>
      </c>
      <c r="AW278" s="15" t="s">
        <v>33</v>
      </c>
      <c r="AX278" s="15" t="s">
        <v>80</v>
      </c>
      <c r="AY278" s="266" t="s">
        <v>163</v>
      </c>
    </row>
    <row r="279" s="2" customFormat="1" ht="49.05" customHeight="1">
      <c r="A279" s="40"/>
      <c r="B279" s="41"/>
      <c r="C279" s="216" t="s">
        <v>350</v>
      </c>
      <c r="D279" s="216" t="s">
        <v>166</v>
      </c>
      <c r="E279" s="217" t="s">
        <v>351</v>
      </c>
      <c r="F279" s="218" t="s">
        <v>352</v>
      </c>
      <c r="G279" s="219" t="s">
        <v>336</v>
      </c>
      <c r="H279" s="220">
        <v>250.40199999999999</v>
      </c>
      <c r="I279" s="221"/>
      <c r="J279" s="222">
        <f>ROUND(I279*H279,2)</f>
        <v>0</v>
      </c>
      <c r="K279" s="218" t="s">
        <v>170</v>
      </c>
      <c r="L279" s="46"/>
      <c r="M279" s="223" t="s">
        <v>21</v>
      </c>
      <c r="N279" s="224" t="s">
        <v>44</v>
      </c>
      <c r="O279" s="86"/>
      <c r="P279" s="225">
        <f>O279*H279</f>
        <v>0</v>
      </c>
      <c r="Q279" s="225">
        <v>0</v>
      </c>
      <c r="R279" s="225">
        <f>Q279*H279</f>
        <v>0</v>
      </c>
      <c r="S279" s="225">
        <v>0</v>
      </c>
      <c r="T279" s="22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7" t="s">
        <v>109</v>
      </c>
      <c r="AT279" s="227" t="s">
        <v>166</v>
      </c>
      <c r="AU279" s="227" t="s">
        <v>82</v>
      </c>
      <c r="AY279" s="19" t="s">
        <v>163</v>
      </c>
      <c r="BE279" s="228">
        <f>IF(N279="základní",J279,0)</f>
        <v>0</v>
      </c>
      <c r="BF279" s="228">
        <f>IF(N279="snížená",J279,0)</f>
        <v>0</v>
      </c>
      <c r="BG279" s="228">
        <f>IF(N279="zákl. přenesená",J279,0)</f>
        <v>0</v>
      </c>
      <c r="BH279" s="228">
        <f>IF(N279="sníž. přenesená",J279,0)</f>
        <v>0</v>
      </c>
      <c r="BI279" s="228">
        <f>IF(N279="nulová",J279,0)</f>
        <v>0</v>
      </c>
      <c r="BJ279" s="19" t="s">
        <v>80</v>
      </c>
      <c r="BK279" s="228">
        <f>ROUND(I279*H279,2)</f>
        <v>0</v>
      </c>
      <c r="BL279" s="19" t="s">
        <v>109</v>
      </c>
      <c r="BM279" s="227" t="s">
        <v>353</v>
      </c>
    </row>
    <row r="280" s="2" customFormat="1">
      <c r="A280" s="40"/>
      <c r="B280" s="41"/>
      <c r="C280" s="42"/>
      <c r="D280" s="229" t="s">
        <v>172</v>
      </c>
      <c r="E280" s="42"/>
      <c r="F280" s="230" t="s">
        <v>354</v>
      </c>
      <c r="G280" s="42"/>
      <c r="H280" s="42"/>
      <c r="I280" s="231"/>
      <c r="J280" s="42"/>
      <c r="K280" s="42"/>
      <c r="L280" s="46"/>
      <c r="M280" s="232"/>
      <c r="N280" s="23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172</v>
      </c>
      <c r="AU280" s="19" t="s">
        <v>82</v>
      </c>
    </row>
    <row r="281" s="2" customFormat="1" ht="44.25" customHeight="1">
      <c r="A281" s="40"/>
      <c r="B281" s="41"/>
      <c r="C281" s="216" t="s">
        <v>355</v>
      </c>
      <c r="D281" s="216" t="s">
        <v>166</v>
      </c>
      <c r="E281" s="217" t="s">
        <v>356</v>
      </c>
      <c r="F281" s="218" t="s">
        <v>357</v>
      </c>
      <c r="G281" s="219" t="s">
        <v>336</v>
      </c>
      <c r="H281" s="220">
        <v>0.98199999999999998</v>
      </c>
      <c r="I281" s="221"/>
      <c r="J281" s="222">
        <f>ROUND(I281*H281,2)</f>
        <v>0</v>
      </c>
      <c r="K281" s="218" t="s">
        <v>170</v>
      </c>
      <c r="L281" s="46"/>
      <c r="M281" s="223" t="s">
        <v>21</v>
      </c>
      <c r="N281" s="224" t="s">
        <v>44</v>
      </c>
      <c r="O281" s="86"/>
      <c r="P281" s="225">
        <f>O281*H281</f>
        <v>0</v>
      </c>
      <c r="Q281" s="225">
        <v>0</v>
      </c>
      <c r="R281" s="225">
        <f>Q281*H281</f>
        <v>0</v>
      </c>
      <c r="S281" s="225">
        <v>0</v>
      </c>
      <c r="T281" s="22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7" t="s">
        <v>109</v>
      </c>
      <c r="AT281" s="227" t="s">
        <v>166</v>
      </c>
      <c r="AU281" s="227" t="s">
        <v>82</v>
      </c>
      <c r="AY281" s="19" t="s">
        <v>163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9" t="s">
        <v>80</v>
      </c>
      <c r="BK281" s="228">
        <f>ROUND(I281*H281,2)</f>
        <v>0</v>
      </c>
      <c r="BL281" s="19" t="s">
        <v>109</v>
      </c>
      <c r="BM281" s="227" t="s">
        <v>358</v>
      </c>
    </row>
    <row r="282" s="2" customFormat="1">
      <c r="A282" s="40"/>
      <c r="B282" s="41"/>
      <c r="C282" s="42"/>
      <c r="D282" s="229" t="s">
        <v>172</v>
      </c>
      <c r="E282" s="42"/>
      <c r="F282" s="230" t="s">
        <v>359</v>
      </c>
      <c r="G282" s="42"/>
      <c r="H282" s="42"/>
      <c r="I282" s="231"/>
      <c r="J282" s="42"/>
      <c r="K282" s="42"/>
      <c r="L282" s="46"/>
      <c r="M282" s="232"/>
      <c r="N282" s="23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172</v>
      </c>
      <c r="AU282" s="19" t="s">
        <v>82</v>
      </c>
    </row>
    <row r="283" s="12" customFormat="1" ht="25.92" customHeight="1">
      <c r="A283" s="12"/>
      <c r="B283" s="200"/>
      <c r="C283" s="201"/>
      <c r="D283" s="202" t="s">
        <v>72</v>
      </c>
      <c r="E283" s="203" t="s">
        <v>360</v>
      </c>
      <c r="F283" s="203" t="s">
        <v>361</v>
      </c>
      <c r="G283" s="201"/>
      <c r="H283" s="201"/>
      <c r="I283" s="204"/>
      <c r="J283" s="205">
        <f>BK283</f>
        <v>0</v>
      </c>
      <c r="K283" s="201"/>
      <c r="L283" s="206"/>
      <c r="M283" s="207"/>
      <c r="N283" s="208"/>
      <c r="O283" s="208"/>
      <c r="P283" s="209">
        <f>P284+P301+P310</f>
        <v>0</v>
      </c>
      <c r="Q283" s="208"/>
      <c r="R283" s="209">
        <f>R284+R301+R310</f>
        <v>0</v>
      </c>
      <c r="S283" s="208"/>
      <c r="T283" s="210">
        <f>T284+T301+T310</f>
        <v>57.750472219999992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1" t="s">
        <v>82</v>
      </c>
      <c r="AT283" s="212" t="s">
        <v>72</v>
      </c>
      <c r="AU283" s="212" t="s">
        <v>73</v>
      </c>
      <c r="AY283" s="211" t="s">
        <v>163</v>
      </c>
      <c r="BK283" s="213">
        <f>BK284+BK301+BK310</f>
        <v>0</v>
      </c>
    </row>
    <row r="284" s="12" customFormat="1" ht="22.8" customHeight="1">
      <c r="A284" s="12"/>
      <c r="B284" s="200"/>
      <c r="C284" s="201"/>
      <c r="D284" s="202" t="s">
        <v>72</v>
      </c>
      <c r="E284" s="214" t="s">
        <v>362</v>
      </c>
      <c r="F284" s="214" t="s">
        <v>363</v>
      </c>
      <c r="G284" s="201"/>
      <c r="H284" s="201"/>
      <c r="I284" s="204"/>
      <c r="J284" s="215">
        <f>BK284</f>
        <v>0</v>
      </c>
      <c r="K284" s="201"/>
      <c r="L284" s="206"/>
      <c r="M284" s="207"/>
      <c r="N284" s="208"/>
      <c r="O284" s="208"/>
      <c r="P284" s="209">
        <f>SUM(P285:P300)</f>
        <v>0</v>
      </c>
      <c r="Q284" s="208"/>
      <c r="R284" s="209">
        <f>SUM(R285:R300)</f>
        <v>0</v>
      </c>
      <c r="S284" s="208"/>
      <c r="T284" s="210">
        <f>SUM(T285:T300)</f>
        <v>0.98232000000000008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1" t="s">
        <v>82</v>
      </c>
      <c r="AT284" s="212" t="s">
        <v>72</v>
      </c>
      <c r="AU284" s="212" t="s">
        <v>80</v>
      </c>
      <c r="AY284" s="211" t="s">
        <v>163</v>
      </c>
      <c r="BK284" s="213">
        <f>SUM(BK285:BK300)</f>
        <v>0</v>
      </c>
    </row>
    <row r="285" s="2" customFormat="1" ht="24.15" customHeight="1">
      <c r="A285" s="40"/>
      <c r="B285" s="41"/>
      <c r="C285" s="216" t="s">
        <v>364</v>
      </c>
      <c r="D285" s="216" t="s">
        <v>166</v>
      </c>
      <c r="E285" s="217" t="s">
        <v>365</v>
      </c>
      <c r="F285" s="218" t="s">
        <v>366</v>
      </c>
      <c r="G285" s="219" t="s">
        <v>169</v>
      </c>
      <c r="H285" s="220">
        <v>245.58000000000001</v>
      </c>
      <c r="I285" s="221"/>
      <c r="J285" s="222">
        <f>ROUND(I285*H285,2)</f>
        <v>0</v>
      </c>
      <c r="K285" s="218" t="s">
        <v>170</v>
      </c>
      <c r="L285" s="46"/>
      <c r="M285" s="223" t="s">
        <v>21</v>
      </c>
      <c r="N285" s="224" t="s">
        <v>44</v>
      </c>
      <c r="O285" s="86"/>
      <c r="P285" s="225">
        <f>O285*H285</f>
        <v>0</v>
      </c>
      <c r="Q285" s="225">
        <v>0</v>
      </c>
      <c r="R285" s="225">
        <f>Q285*H285</f>
        <v>0</v>
      </c>
      <c r="S285" s="225">
        <v>0.0040000000000000001</v>
      </c>
      <c r="T285" s="226">
        <f>S285*H285</f>
        <v>0.98232000000000008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7" t="s">
        <v>339</v>
      </c>
      <c r="AT285" s="227" t="s">
        <v>166</v>
      </c>
      <c r="AU285" s="227" t="s">
        <v>82</v>
      </c>
      <c r="AY285" s="19" t="s">
        <v>163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9" t="s">
        <v>80</v>
      </c>
      <c r="BK285" s="228">
        <f>ROUND(I285*H285,2)</f>
        <v>0</v>
      </c>
      <c r="BL285" s="19" t="s">
        <v>339</v>
      </c>
      <c r="BM285" s="227" t="s">
        <v>367</v>
      </c>
    </row>
    <row r="286" s="2" customFormat="1">
      <c r="A286" s="40"/>
      <c r="B286" s="41"/>
      <c r="C286" s="42"/>
      <c r="D286" s="229" t="s">
        <v>172</v>
      </c>
      <c r="E286" s="42"/>
      <c r="F286" s="230" t="s">
        <v>368</v>
      </c>
      <c r="G286" s="42"/>
      <c r="H286" s="42"/>
      <c r="I286" s="231"/>
      <c r="J286" s="42"/>
      <c r="K286" s="42"/>
      <c r="L286" s="46"/>
      <c r="M286" s="232"/>
      <c r="N286" s="23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172</v>
      </c>
      <c r="AU286" s="19" t="s">
        <v>82</v>
      </c>
    </row>
    <row r="287" s="13" customFormat="1">
      <c r="A287" s="13"/>
      <c r="B287" s="234"/>
      <c r="C287" s="235"/>
      <c r="D287" s="236" t="s">
        <v>174</v>
      </c>
      <c r="E287" s="237" t="s">
        <v>21</v>
      </c>
      <c r="F287" s="238" t="s">
        <v>200</v>
      </c>
      <c r="G287" s="235"/>
      <c r="H287" s="237" t="s">
        <v>21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174</v>
      </c>
      <c r="AU287" s="244" t="s">
        <v>82</v>
      </c>
      <c r="AV287" s="13" t="s">
        <v>80</v>
      </c>
      <c r="AW287" s="13" t="s">
        <v>33</v>
      </c>
      <c r="AX287" s="13" t="s">
        <v>73</v>
      </c>
      <c r="AY287" s="244" t="s">
        <v>163</v>
      </c>
    </row>
    <row r="288" s="14" customFormat="1">
      <c r="A288" s="14"/>
      <c r="B288" s="245"/>
      <c r="C288" s="246"/>
      <c r="D288" s="236" t="s">
        <v>174</v>
      </c>
      <c r="E288" s="247" t="s">
        <v>21</v>
      </c>
      <c r="F288" s="248" t="s">
        <v>268</v>
      </c>
      <c r="G288" s="246"/>
      <c r="H288" s="249">
        <v>14.779999999999999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174</v>
      </c>
      <c r="AU288" s="255" t="s">
        <v>82</v>
      </c>
      <c r="AV288" s="14" t="s">
        <v>82</v>
      </c>
      <c r="AW288" s="14" t="s">
        <v>33</v>
      </c>
      <c r="AX288" s="14" t="s">
        <v>73</v>
      </c>
      <c r="AY288" s="255" t="s">
        <v>163</v>
      </c>
    </row>
    <row r="289" s="14" customFormat="1">
      <c r="A289" s="14"/>
      <c r="B289" s="245"/>
      <c r="C289" s="246"/>
      <c r="D289" s="236" t="s">
        <v>174</v>
      </c>
      <c r="E289" s="247" t="s">
        <v>21</v>
      </c>
      <c r="F289" s="248" t="s">
        <v>269</v>
      </c>
      <c r="G289" s="246"/>
      <c r="H289" s="249">
        <v>51.68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174</v>
      </c>
      <c r="AU289" s="255" t="s">
        <v>82</v>
      </c>
      <c r="AV289" s="14" t="s">
        <v>82</v>
      </c>
      <c r="AW289" s="14" t="s">
        <v>33</v>
      </c>
      <c r="AX289" s="14" t="s">
        <v>73</v>
      </c>
      <c r="AY289" s="255" t="s">
        <v>163</v>
      </c>
    </row>
    <row r="290" s="14" customFormat="1">
      <c r="A290" s="14"/>
      <c r="B290" s="245"/>
      <c r="C290" s="246"/>
      <c r="D290" s="236" t="s">
        <v>174</v>
      </c>
      <c r="E290" s="247" t="s">
        <v>21</v>
      </c>
      <c r="F290" s="248" t="s">
        <v>270</v>
      </c>
      <c r="G290" s="246"/>
      <c r="H290" s="249">
        <v>22.859999999999999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174</v>
      </c>
      <c r="AU290" s="255" t="s">
        <v>82</v>
      </c>
      <c r="AV290" s="14" t="s">
        <v>82</v>
      </c>
      <c r="AW290" s="14" t="s">
        <v>33</v>
      </c>
      <c r="AX290" s="14" t="s">
        <v>73</v>
      </c>
      <c r="AY290" s="255" t="s">
        <v>163</v>
      </c>
    </row>
    <row r="291" s="14" customFormat="1">
      <c r="A291" s="14"/>
      <c r="B291" s="245"/>
      <c r="C291" s="246"/>
      <c r="D291" s="236" t="s">
        <v>174</v>
      </c>
      <c r="E291" s="247" t="s">
        <v>21</v>
      </c>
      <c r="F291" s="248" t="s">
        <v>271</v>
      </c>
      <c r="G291" s="246"/>
      <c r="H291" s="249">
        <v>23.5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174</v>
      </c>
      <c r="AU291" s="255" t="s">
        <v>82</v>
      </c>
      <c r="AV291" s="14" t="s">
        <v>82</v>
      </c>
      <c r="AW291" s="14" t="s">
        <v>33</v>
      </c>
      <c r="AX291" s="14" t="s">
        <v>73</v>
      </c>
      <c r="AY291" s="255" t="s">
        <v>163</v>
      </c>
    </row>
    <row r="292" s="14" customFormat="1">
      <c r="A292" s="14"/>
      <c r="B292" s="245"/>
      <c r="C292" s="246"/>
      <c r="D292" s="236" t="s">
        <v>174</v>
      </c>
      <c r="E292" s="247" t="s">
        <v>21</v>
      </c>
      <c r="F292" s="248" t="s">
        <v>272</v>
      </c>
      <c r="G292" s="246"/>
      <c r="H292" s="249">
        <v>17.899999999999999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174</v>
      </c>
      <c r="AU292" s="255" t="s">
        <v>82</v>
      </c>
      <c r="AV292" s="14" t="s">
        <v>82</v>
      </c>
      <c r="AW292" s="14" t="s">
        <v>33</v>
      </c>
      <c r="AX292" s="14" t="s">
        <v>73</v>
      </c>
      <c r="AY292" s="255" t="s">
        <v>163</v>
      </c>
    </row>
    <row r="293" s="14" customFormat="1">
      <c r="A293" s="14"/>
      <c r="B293" s="245"/>
      <c r="C293" s="246"/>
      <c r="D293" s="236" t="s">
        <v>174</v>
      </c>
      <c r="E293" s="247" t="s">
        <v>21</v>
      </c>
      <c r="F293" s="248" t="s">
        <v>273</v>
      </c>
      <c r="G293" s="246"/>
      <c r="H293" s="249">
        <v>20.25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174</v>
      </c>
      <c r="AU293" s="255" t="s">
        <v>82</v>
      </c>
      <c r="AV293" s="14" t="s">
        <v>82</v>
      </c>
      <c r="AW293" s="14" t="s">
        <v>33</v>
      </c>
      <c r="AX293" s="14" t="s">
        <v>73</v>
      </c>
      <c r="AY293" s="255" t="s">
        <v>163</v>
      </c>
    </row>
    <row r="294" s="14" customFormat="1">
      <c r="A294" s="14"/>
      <c r="B294" s="245"/>
      <c r="C294" s="246"/>
      <c r="D294" s="236" t="s">
        <v>174</v>
      </c>
      <c r="E294" s="247" t="s">
        <v>21</v>
      </c>
      <c r="F294" s="248" t="s">
        <v>274</v>
      </c>
      <c r="G294" s="246"/>
      <c r="H294" s="249">
        <v>13.9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174</v>
      </c>
      <c r="AU294" s="255" t="s">
        <v>82</v>
      </c>
      <c r="AV294" s="14" t="s">
        <v>82</v>
      </c>
      <c r="AW294" s="14" t="s">
        <v>33</v>
      </c>
      <c r="AX294" s="14" t="s">
        <v>73</v>
      </c>
      <c r="AY294" s="255" t="s">
        <v>163</v>
      </c>
    </row>
    <row r="295" s="14" customFormat="1">
      <c r="A295" s="14"/>
      <c r="B295" s="245"/>
      <c r="C295" s="246"/>
      <c r="D295" s="236" t="s">
        <v>174</v>
      </c>
      <c r="E295" s="247" t="s">
        <v>21</v>
      </c>
      <c r="F295" s="248" t="s">
        <v>275</v>
      </c>
      <c r="G295" s="246"/>
      <c r="H295" s="249">
        <v>20.75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174</v>
      </c>
      <c r="AU295" s="255" t="s">
        <v>82</v>
      </c>
      <c r="AV295" s="14" t="s">
        <v>82</v>
      </c>
      <c r="AW295" s="14" t="s">
        <v>33</v>
      </c>
      <c r="AX295" s="14" t="s">
        <v>73</v>
      </c>
      <c r="AY295" s="255" t="s">
        <v>163</v>
      </c>
    </row>
    <row r="296" s="14" customFormat="1">
      <c r="A296" s="14"/>
      <c r="B296" s="245"/>
      <c r="C296" s="246"/>
      <c r="D296" s="236" t="s">
        <v>174</v>
      </c>
      <c r="E296" s="247" t="s">
        <v>21</v>
      </c>
      <c r="F296" s="248" t="s">
        <v>276</v>
      </c>
      <c r="G296" s="246"/>
      <c r="H296" s="249">
        <v>14.26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5" t="s">
        <v>174</v>
      </c>
      <c r="AU296" s="255" t="s">
        <v>82</v>
      </c>
      <c r="AV296" s="14" t="s">
        <v>82</v>
      </c>
      <c r="AW296" s="14" t="s">
        <v>33</v>
      </c>
      <c r="AX296" s="14" t="s">
        <v>73</v>
      </c>
      <c r="AY296" s="255" t="s">
        <v>163</v>
      </c>
    </row>
    <row r="297" s="14" customFormat="1">
      <c r="A297" s="14"/>
      <c r="B297" s="245"/>
      <c r="C297" s="246"/>
      <c r="D297" s="236" t="s">
        <v>174</v>
      </c>
      <c r="E297" s="247" t="s">
        <v>21</v>
      </c>
      <c r="F297" s="248" t="s">
        <v>277</v>
      </c>
      <c r="G297" s="246"/>
      <c r="H297" s="249">
        <v>20.550000000000001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174</v>
      </c>
      <c r="AU297" s="255" t="s">
        <v>82</v>
      </c>
      <c r="AV297" s="14" t="s">
        <v>82</v>
      </c>
      <c r="AW297" s="14" t="s">
        <v>33</v>
      </c>
      <c r="AX297" s="14" t="s">
        <v>73</v>
      </c>
      <c r="AY297" s="255" t="s">
        <v>163</v>
      </c>
    </row>
    <row r="298" s="14" customFormat="1">
      <c r="A298" s="14"/>
      <c r="B298" s="245"/>
      <c r="C298" s="246"/>
      <c r="D298" s="236" t="s">
        <v>174</v>
      </c>
      <c r="E298" s="247" t="s">
        <v>21</v>
      </c>
      <c r="F298" s="248" t="s">
        <v>278</v>
      </c>
      <c r="G298" s="246"/>
      <c r="H298" s="249">
        <v>17.050000000000001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174</v>
      </c>
      <c r="AU298" s="255" t="s">
        <v>82</v>
      </c>
      <c r="AV298" s="14" t="s">
        <v>82</v>
      </c>
      <c r="AW298" s="14" t="s">
        <v>33</v>
      </c>
      <c r="AX298" s="14" t="s">
        <v>73</v>
      </c>
      <c r="AY298" s="255" t="s">
        <v>163</v>
      </c>
    </row>
    <row r="299" s="14" customFormat="1">
      <c r="A299" s="14"/>
      <c r="B299" s="245"/>
      <c r="C299" s="246"/>
      <c r="D299" s="236" t="s">
        <v>174</v>
      </c>
      <c r="E299" s="247" t="s">
        <v>21</v>
      </c>
      <c r="F299" s="248" t="s">
        <v>279</v>
      </c>
      <c r="G299" s="246"/>
      <c r="H299" s="249">
        <v>8.0999999999999996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5" t="s">
        <v>174</v>
      </c>
      <c r="AU299" s="255" t="s">
        <v>82</v>
      </c>
      <c r="AV299" s="14" t="s">
        <v>82</v>
      </c>
      <c r="AW299" s="14" t="s">
        <v>33</v>
      </c>
      <c r="AX299" s="14" t="s">
        <v>73</v>
      </c>
      <c r="AY299" s="255" t="s">
        <v>163</v>
      </c>
    </row>
    <row r="300" s="15" customFormat="1">
      <c r="A300" s="15"/>
      <c r="B300" s="256"/>
      <c r="C300" s="257"/>
      <c r="D300" s="236" t="s">
        <v>174</v>
      </c>
      <c r="E300" s="258" t="s">
        <v>21</v>
      </c>
      <c r="F300" s="259" t="s">
        <v>179</v>
      </c>
      <c r="G300" s="257"/>
      <c r="H300" s="260">
        <v>245.58000000000001</v>
      </c>
      <c r="I300" s="261"/>
      <c r="J300" s="257"/>
      <c r="K300" s="257"/>
      <c r="L300" s="262"/>
      <c r="M300" s="263"/>
      <c r="N300" s="264"/>
      <c r="O300" s="264"/>
      <c r="P300" s="264"/>
      <c r="Q300" s="264"/>
      <c r="R300" s="264"/>
      <c r="S300" s="264"/>
      <c r="T300" s="26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6" t="s">
        <v>174</v>
      </c>
      <c r="AU300" s="266" t="s">
        <v>82</v>
      </c>
      <c r="AV300" s="15" t="s">
        <v>109</v>
      </c>
      <c r="AW300" s="15" t="s">
        <v>33</v>
      </c>
      <c r="AX300" s="15" t="s">
        <v>80</v>
      </c>
      <c r="AY300" s="266" t="s">
        <v>163</v>
      </c>
    </row>
    <row r="301" s="12" customFormat="1" ht="22.8" customHeight="1">
      <c r="A301" s="12"/>
      <c r="B301" s="200"/>
      <c r="C301" s="201"/>
      <c r="D301" s="202" t="s">
        <v>72</v>
      </c>
      <c r="E301" s="214" t="s">
        <v>369</v>
      </c>
      <c r="F301" s="214" t="s">
        <v>370</v>
      </c>
      <c r="G301" s="201"/>
      <c r="H301" s="201"/>
      <c r="I301" s="204"/>
      <c r="J301" s="215">
        <f>BK301</f>
        <v>0</v>
      </c>
      <c r="K301" s="201"/>
      <c r="L301" s="206"/>
      <c r="M301" s="207"/>
      <c r="N301" s="208"/>
      <c r="O301" s="208"/>
      <c r="P301" s="209">
        <f>SUM(P302:P309)</f>
        <v>0</v>
      </c>
      <c r="Q301" s="208"/>
      <c r="R301" s="209">
        <f>SUM(R302:R309)</f>
        <v>0</v>
      </c>
      <c r="S301" s="208"/>
      <c r="T301" s="210">
        <f>SUM(T302:T309)</f>
        <v>0.024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1" t="s">
        <v>82</v>
      </c>
      <c r="AT301" s="212" t="s">
        <v>72</v>
      </c>
      <c r="AU301" s="212" t="s">
        <v>80</v>
      </c>
      <c r="AY301" s="211" t="s">
        <v>163</v>
      </c>
      <c r="BK301" s="213">
        <f>SUM(BK302:BK309)</f>
        <v>0</v>
      </c>
    </row>
    <row r="302" s="2" customFormat="1" ht="24.15" customHeight="1">
      <c r="A302" s="40"/>
      <c r="B302" s="41"/>
      <c r="C302" s="216" t="s">
        <v>7</v>
      </c>
      <c r="D302" s="216" t="s">
        <v>166</v>
      </c>
      <c r="E302" s="217" t="s">
        <v>371</v>
      </c>
      <c r="F302" s="218" t="s">
        <v>372</v>
      </c>
      <c r="G302" s="219" t="s">
        <v>235</v>
      </c>
      <c r="H302" s="220">
        <v>8</v>
      </c>
      <c r="I302" s="221"/>
      <c r="J302" s="222">
        <f>ROUND(I302*H302,2)</f>
        <v>0</v>
      </c>
      <c r="K302" s="218" t="s">
        <v>170</v>
      </c>
      <c r="L302" s="46"/>
      <c r="M302" s="223" t="s">
        <v>21</v>
      </c>
      <c r="N302" s="224" t="s">
        <v>44</v>
      </c>
      <c r="O302" s="86"/>
      <c r="P302" s="225">
        <f>O302*H302</f>
        <v>0</v>
      </c>
      <c r="Q302" s="225">
        <v>0</v>
      </c>
      <c r="R302" s="225">
        <f>Q302*H302</f>
        <v>0</v>
      </c>
      <c r="S302" s="225">
        <v>0.0030000000000000001</v>
      </c>
      <c r="T302" s="226">
        <f>S302*H302</f>
        <v>0.024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7" t="s">
        <v>339</v>
      </c>
      <c r="AT302" s="227" t="s">
        <v>166</v>
      </c>
      <c r="AU302" s="227" t="s">
        <v>82</v>
      </c>
      <c r="AY302" s="19" t="s">
        <v>163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9" t="s">
        <v>80</v>
      </c>
      <c r="BK302" s="228">
        <f>ROUND(I302*H302,2)</f>
        <v>0</v>
      </c>
      <c r="BL302" s="19" t="s">
        <v>339</v>
      </c>
      <c r="BM302" s="227" t="s">
        <v>373</v>
      </c>
    </row>
    <row r="303" s="2" customFormat="1">
      <c r="A303" s="40"/>
      <c r="B303" s="41"/>
      <c r="C303" s="42"/>
      <c r="D303" s="229" t="s">
        <v>172</v>
      </c>
      <c r="E303" s="42"/>
      <c r="F303" s="230" t="s">
        <v>374</v>
      </c>
      <c r="G303" s="42"/>
      <c r="H303" s="42"/>
      <c r="I303" s="231"/>
      <c r="J303" s="42"/>
      <c r="K303" s="42"/>
      <c r="L303" s="46"/>
      <c r="M303" s="232"/>
      <c r="N303" s="23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172</v>
      </c>
      <c r="AU303" s="19" t="s">
        <v>82</v>
      </c>
    </row>
    <row r="304" s="13" customFormat="1">
      <c r="A304" s="13"/>
      <c r="B304" s="234"/>
      <c r="C304" s="235"/>
      <c r="D304" s="236" t="s">
        <v>174</v>
      </c>
      <c r="E304" s="237" t="s">
        <v>21</v>
      </c>
      <c r="F304" s="238" t="s">
        <v>200</v>
      </c>
      <c r="G304" s="235"/>
      <c r="H304" s="237" t="s">
        <v>21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174</v>
      </c>
      <c r="AU304" s="244" t="s">
        <v>82</v>
      </c>
      <c r="AV304" s="13" t="s">
        <v>80</v>
      </c>
      <c r="AW304" s="13" t="s">
        <v>33</v>
      </c>
      <c r="AX304" s="13" t="s">
        <v>73</v>
      </c>
      <c r="AY304" s="244" t="s">
        <v>163</v>
      </c>
    </row>
    <row r="305" s="14" customFormat="1">
      <c r="A305" s="14"/>
      <c r="B305" s="245"/>
      <c r="C305" s="246"/>
      <c r="D305" s="236" t="s">
        <v>174</v>
      </c>
      <c r="E305" s="247" t="s">
        <v>21</v>
      </c>
      <c r="F305" s="248" t="s">
        <v>375</v>
      </c>
      <c r="G305" s="246"/>
      <c r="H305" s="249">
        <v>3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174</v>
      </c>
      <c r="AU305" s="255" t="s">
        <v>82</v>
      </c>
      <c r="AV305" s="14" t="s">
        <v>82</v>
      </c>
      <c r="AW305" s="14" t="s">
        <v>33</v>
      </c>
      <c r="AX305" s="14" t="s">
        <v>73</v>
      </c>
      <c r="AY305" s="255" t="s">
        <v>163</v>
      </c>
    </row>
    <row r="306" s="14" customFormat="1">
      <c r="A306" s="14"/>
      <c r="B306" s="245"/>
      <c r="C306" s="246"/>
      <c r="D306" s="236" t="s">
        <v>174</v>
      </c>
      <c r="E306" s="247" t="s">
        <v>21</v>
      </c>
      <c r="F306" s="248" t="s">
        <v>376</v>
      </c>
      <c r="G306" s="246"/>
      <c r="H306" s="249">
        <v>1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5" t="s">
        <v>174</v>
      </c>
      <c r="AU306" s="255" t="s">
        <v>82</v>
      </c>
      <c r="AV306" s="14" t="s">
        <v>82</v>
      </c>
      <c r="AW306" s="14" t="s">
        <v>33</v>
      </c>
      <c r="AX306" s="14" t="s">
        <v>73</v>
      </c>
      <c r="AY306" s="255" t="s">
        <v>163</v>
      </c>
    </row>
    <row r="307" s="14" customFormat="1">
      <c r="A307" s="14"/>
      <c r="B307" s="245"/>
      <c r="C307" s="246"/>
      <c r="D307" s="236" t="s">
        <v>174</v>
      </c>
      <c r="E307" s="247" t="s">
        <v>21</v>
      </c>
      <c r="F307" s="248" t="s">
        <v>377</v>
      </c>
      <c r="G307" s="246"/>
      <c r="H307" s="249">
        <v>1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174</v>
      </c>
      <c r="AU307" s="255" t="s">
        <v>82</v>
      </c>
      <c r="AV307" s="14" t="s">
        <v>82</v>
      </c>
      <c r="AW307" s="14" t="s">
        <v>33</v>
      </c>
      <c r="AX307" s="14" t="s">
        <v>73</v>
      </c>
      <c r="AY307" s="255" t="s">
        <v>163</v>
      </c>
    </row>
    <row r="308" s="14" customFormat="1">
      <c r="A308" s="14"/>
      <c r="B308" s="245"/>
      <c r="C308" s="246"/>
      <c r="D308" s="236" t="s">
        <v>174</v>
      </c>
      <c r="E308" s="247" t="s">
        <v>21</v>
      </c>
      <c r="F308" s="248" t="s">
        <v>378</v>
      </c>
      <c r="G308" s="246"/>
      <c r="H308" s="249">
        <v>3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174</v>
      </c>
      <c r="AU308" s="255" t="s">
        <v>82</v>
      </c>
      <c r="AV308" s="14" t="s">
        <v>82</v>
      </c>
      <c r="AW308" s="14" t="s">
        <v>33</v>
      </c>
      <c r="AX308" s="14" t="s">
        <v>73</v>
      </c>
      <c r="AY308" s="255" t="s">
        <v>163</v>
      </c>
    </row>
    <row r="309" s="15" customFormat="1">
      <c r="A309" s="15"/>
      <c r="B309" s="256"/>
      <c r="C309" s="257"/>
      <c r="D309" s="236" t="s">
        <v>174</v>
      </c>
      <c r="E309" s="258" t="s">
        <v>21</v>
      </c>
      <c r="F309" s="259" t="s">
        <v>179</v>
      </c>
      <c r="G309" s="257"/>
      <c r="H309" s="260">
        <v>8</v>
      </c>
      <c r="I309" s="261"/>
      <c r="J309" s="257"/>
      <c r="K309" s="257"/>
      <c r="L309" s="262"/>
      <c r="M309" s="263"/>
      <c r="N309" s="264"/>
      <c r="O309" s="264"/>
      <c r="P309" s="264"/>
      <c r="Q309" s="264"/>
      <c r="R309" s="264"/>
      <c r="S309" s="264"/>
      <c r="T309" s="26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6" t="s">
        <v>174</v>
      </c>
      <c r="AU309" s="266" t="s">
        <v>82</v>
      </c>
      <c r="AV309" s="15" t="s">
        <v>109</v>
      </c>
      <c r="AW309" s="15" t="s">
        <v>33</v>
      </c>
      <c r="AX309" s="15" t="s">
        <v>80</v>
      </c>
      <c r="AY309" s="266" t="s">
        <v>163</v>
      </c>
    </row>
    <row r="310" s="12" customFormat="1" ht="22.8" customHeight="1">
      <c r="A310" s="12"/>
      <c r="B310" s="200"/>
      <c r="C310" s="201"/>
      <c r="D310" s="202" t="s">
        <v>72</v>
      </c>
      <c r="E310" s="214" t="s">
        <v>379</v>
      </c>
      <c r="F310" s="214" t="s">
        <v>380</v>
      </c>
      <c r="G310" s="201"/>
      <c r="H310" s="201"/>
      <c r="I310" s="204"/>
      <c r="J310" s="215">
        <f>BK310</f>
        <v>0</v>
      </c>
      <c r="K310" s="201"/>
      <c r="L310" s="206"/>
      <c r="M310" s="207"/>
      <c r="N310" s="208"/>
      <c r="O310" s="208"/>
      <c r="P310" s="209">
        <f>SUM(P311:P335)</f>
        <v>0</v>
      </c>
      <c r="Q310" s="208"/>
      <c r="R310" s="209">
        <f>SUM(R311:R335)</f>
        <v>0</v>
      </c>
      <c r="S310" s="208"/>
      <c r="T310" s="210">
        <f>SUM(T311:T335)</f>
        <v>56.744152219999989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1" t="s">
        <v>82</v>
      </c>
      <c r="AT310" s="212" t="s">
        <v>72</v>
      </c>
      <c r="AU310" s="212" t="s">
        <v>80</v>
      </c>
      <c r="AY310" s="211" t="s">
        <v>163</v>
      </c>
      <c r="BK310" s="213">
        <f>SUM(BK311:BK335)</f>
        <v>0</v>
      </c>
    </row>
    <row r="311" s="2" customFormat="1" ht="24.15" customHeight="1">
      <c r="A311" s="40"/>
      <c r="B311" s="41"/>
      <c r="C311" s="216" t="s">
        <v>381</v>
      </c>
      <c r="D311" s="216" t="s">
        <v>166</v>
      </c>
      <c r="E311" s="217" t="s">
        <v>382</v>
      </c>
      <c r="F311" s="218" t="s">
        <v>383</v>
      </c>
      <c r="G311" s="219" t="s">
        <v>384</v>
      </c>
      <c r="H311" s="220">
        <v>317.85300000000001</v>
      </c>
      <c r="I311" s="221"/>
      <c r="J311" s="222">
        <f>ROUND(I311*H311,2)</f>
        <v>0</v>
      </c>
      <c r="K311" s="218" t="s">
        <v>170</v>
      </c>
      <c r="L311" s="46"/>
      <c r="M311" s="223" t="s">
        <v>21</v>
      </c>
      <c r="N311" s="224" t="s">
        <v>44</v>
      </c>
      <c r="O311" s="86"/>
      <c r="P311" s="225">
        <f>O311*H311</f>
        <v>0</v>
      </c>
      <c r="Q311" s="225">
        <v>0</v>
      </c>
      <c r="R311" s="225">
        <f>Q311*H311</f>
        <v>0</v>
      </c>
      <c r="S311" s="225">
        <v>0.01174</v>
      </c>
      <c r="T311" s="226">
        <f>S311*H311</f>
        <v>3.7315942200000003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7" t="s">
        <v>339</v>
      </c>
      <c r="AT311" s="227" t="s">
        <v>166</v>
      </c>
      <c r="AU311" s="227" t="s">
        <v>82</v>
      </c>
      <c r="AY311" s="19" t="s">
        <v>163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9" t="s">
        <v>80</v>
      </c>
      <c r="BK311" s="228">
        <f>ROUND(I311*H311,2)</f>
        <v>0</v>
      </c>
      <c r="BL311" s="19" t="s">
        <v>339</v>
      </c>
      <c r="BM311" s="227" t="s">
        <v>385</v>
      </c>
    </row>
    <row r="312" s="2" customFormat="1">
      <c r="A312" s="40"/>
      <c r="B312" s="41"/>
      <c r="C312" s="42"/>
      <c r="D312" s="229" t="s">
        <v>172</v>
      </c>
      <c r="E312" s="42"/>
      <c r="F312" s="230" t="s">
        <v>386</v>
      </c>
      <c r="G312" s="42"/>
      <c r="H312" s="42"/>
      <c r="I312" s="231"/>
      <c r="J312" s="42"/>
      <c r="K312" s="42"/>
      <c r="L312" s="46"/>
      <c r="M312" s="232"/>
      <c r="N312" s="23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172</v>
      </c>
      <c r="AU312" s="19" t="s">
        <v>82</v>
      </c>
    </row>
    <row r="313" s="13" customFormat="1">
      <c r="A313" s="13"/>
      <c r="B313" s="234"/>
      <c r="C313" s="235"/>
      <c r="D313" s="236" t="s">
        <v>174</v>
      </c>
      <c r="E313" s="237" t="s">
        <v>21</v>
      </c>
      <c r="F313" s="238" t="s">
        <v>200</v>
      </c>
      <c r="G313" s="235"/>
      <c r="H313" s="237" t="s">
        <v>21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174</v>
      </c>
      <c r="AU313" s="244" t="s">
        <v>82</v>
      </c>
      <c r="AV313" s="13" t="s">
        <v>80</v>
      </c>
      <c r="AW313" s="13" t="s">
        <v>33</v>
      </c>
      <c r="AX313" s="13" t="s">
        <v>73</v>
      </c>
      <c r="AY313" s="244" t="s">
        <v>163</v>
      </c>
    </row>
    <row r="314" s="14" customFormat="1">
      <c r="A314" s="14"/>
      <c r="B314" s="245"/>
      <c r="C314" s="246"/>
      <c r="D314" s="236" t="s">
        <v>174</v>
      </c>
      <c r="E314" s="247" t="s">
        <v>21</v>
      </c>
      <c r="F314" s="248" t="s">
        <v>387</v>
      </c>
      <c r="G314" s="246"/>
      <c r="H314" s="249">
        <v>182.69999999999999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5" t="s">
        <v>174</v>
      </c>
      <c r="AU314" s="255" t="s">
        <v>82</v>
      </c>
      <c r="AV314" s="14" t="s">
        <v>82</v>
      </c>
      <c r="AW314" s="14" t="s">
        <v>33</v>
      </c>
      <c r="AX314" s="14" t="s">
        <v>73</v>
      </c>
      <c r="AY314" s="255" t="s">
        <v>163</v>
      </c>
    </row>
    <row r="315" s="14" customFormat="1">
      <c r="A315" s="14"/>
      <c r="B315" s="245"/>
      <c r="C315" s="246"/>
      <c r="D315" s="236" t="s">
        <v>174</v>
      </c>
      <c r="E315" s="247" t="s">
        <v>21</v>
      </c>
      <c r="F315" s="248" t="s">
        <v>388</v>
      </c>
      <c r="G315" s="246"/>
      <c r="H315" s="249">
        <v>135.15299999999999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5" t="s">
        <v>174</v>
      </c>
      <c r="AU315" s="255" t="s">
        <v>82</v>
      </c>
      <c r="AV315" s="14" t="s">
        <v>82</v>
      </c>
      <c r="AW315" s="14" t="s">
        <v>33</v>
      </c>
      <c r="AX315" s="14" t="s">
        <v>73</v>
      </c>
      <c r="AY315" s="255" t="s">
        <v>163</v>
      </c>
    </row>
    <row r="316" s="15" customFormat="1">
      <c r="A316" s="15"/>
      <c r="B316" s="256"/>
      <c r="C316" s="257"/>
      <c r="D316" s="236" t="s">
        <v>174</v>
      </c>
      <c r="E316" s="258" t="s">
        <v>21</v>
      </c>
      <c r="F316" s="259" t="s">
        <v>179</v>
      </c>
      <c r="G316" s="257"/>
      <c r="H316" s="260">
        <v>317.85300000000001</v>
      </c>
      <c r="I316" s="261"/>
      <c r="J316" s="257"/>
      <c r="K316" s="257"/>
      <c r="L316" s="262"/>
      <c r="M316" s="263"/>
      <c r="N316" s="264"/>
      <c r="O316" s="264"/>
      <c r="P316" s="264"/>
      <c r="Q316" s="264"/>
      <c r="R316" s="264"/>
      <c r="S316" s="264"/>
      <c r="T316" s="26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6" t="s">
        <v>174</v>
      </c>
      <c r="AU316" s="266" t="s">
        <v>82</v>
      </c>
      <c r="AV316" s="15" t="s">
        <v>109</v>
      </c>
      <c r="AW316" s="15" t="s">
        <v>33</v>
      </c>
      <c r="AX316" s="15" t="s">
        <v>80</v>
      </c>
      <c r="AY316" s="266" t="s">
        <v>163</v>
      </c>
    </row>
    <row r="317" s="2" customFormat="1" ht="24.15" customHeight="1">
      <c r="A317" s="40"/>
      <c r="B317" s="41"/>
      <c r="C317" s="216" t="s">
        <v>389</v>
      </c>
      <c r="D317" s="216" t="s">
        <v>166</v>
      </c>
      <c r="E317" s="217" t="s">
        <v>390</v>
      </c>
      <c r="F317" s="218" t="s">
        <v>391</v>
      </c>
      <c r="G317" s="219" t="s">
        <v>169</v>
      </c>
      <c r="H317" s="220">
        <v>637.39999999999998</v>
      </c>
      <c r="I317" s="221"/>
      <c r="J317" s="222">
        <f>ROUND(I317*H317,2)</f>
        <v>0</v>
      </c>
      <c r="K317" s="218" t="s">
        <v>170</v>
      </c>
      <c r="L317" s="46"/>
      <c r="M317" s="223" t="s">
        <v>21</v>
      </c>
      <c r="N317" s="224" t="s">
        <v>44</v>
      </c>
      <c r="O317" s="86"/>
      <c r="P317" s="225">
        <f>O317*H317</f>
        <v>0</v>
      </c>
      <c r="Q317" s="225">
        <v>0</v>
      </c>
      <c r="R317" s="225">
        <f>Q317*H317</f>
        <v>0</v>
      </c>
      <c r="S317" s="225">
        <v>0.083169999999999994</v>
      </c>
      <c r="T317" s="226">
        <f>S317*H317</f>
        <v>53.012557999999991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7" t="s">
        <v>339</v>
      </c>
      <c r="AT317" s="227" t="s">
        <v>166</v>
      </c>
      <c r="AU317" s="227" t="s">
        <v>82</v>
      </c>
      <c r="AY317" s="19" t="s">
        <v>163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9" t="s">
        <v>80</v>
      </c>
      <c r="BK317" s="228">
        <f>ROUND(I317*H317,2)</f>
        <v>0</v>
      </c>
      <c r="BL317" s="19" t="s">
        <v>339</v>
      </c>
      <c r="BM317" s="227" t="s">
        <v>392</v>
      </c>
    </row>
    <row r="318" s="2" customFormat="1">
      <c r="A318" s="40"/>
      <c r="B318" s="41"/>
      <c r="C318" s="42"/>
      <c r="D318" s="229" t="s">
        <v>172</v>
      </c>
      <c r="E318" s="42"/>
      <c r="F318" s="230" t="s">
        <v>393</v>
      </c>
      <c r="G318" s="42"/>
      <c r="H318" s="42"/>
      <c r="I318" s="231"/>
      <c r="J318" s="42"/>
      <c r="K318" s="42"/>
      <c r="L318" s="46"/>
      <c r="M318" s="232"/>
      <c r="N318" s="23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172</v>
      </c>
      <c r="AU318" s="19" t="s">
        <v>82</v>
      </c>
    </row>
    <row r="319" s="13" customFormat="1">
      <c r="A319" s="13"/>
      <c r="B319" s="234"/>
      <c r="C319" s="235"/>
      <c r="D319" s="236" t="s">
        <v>174</v>
      </c>
      <c r="E319" s="237" t="s">
        <v>21</v>
      </c>
      <c r="F319" s="238" t="s">
        <v>200</v>
      </c>
      <c r="G319" s="235"/>
      <c r="H319" s="237" t="s">
        <v>21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174</v>
      </c>
      <c r="AU319" s="244" t="s">
        <v>82</v>
      </c>
      <c r="AV319" s="13" t="s">
        <v>80</v>
      </c>
      <c r="AW319" s="13" t="s">
        <v>33</v>
      </c>
      <c r="AX319" s="13" t="s">
        <v>73</v>
      </c>
      <c r="AY319" s="244" t="s">
        <v>163</v>
      </c>
    </row>
    <row r="320" s="14" customFormat="1">
      <c r="A320" s="14"/>
      <c r="B320" s="245"/>
      <c r="C320" s="246"/>
      <c r="D320" s="236" t="s">
        <v>174</v>
      </c>
      <c r="E320" s="247" t="s">
        <v>21</v>
      </c>
      <c r="F320" s="248" t="s">
        <v>268</v>
      </c>
      <c r="G320" s="246"/>
      <c r="H320" s="249">
        <v>14.779999999999999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5" t="s">
        <v>174</v>
      </c>
      <c r="AU320" s="255" t="s">
        <v>82</v>
      </c>
      <c r="AV320" s="14" t="s">
        <v>82</v>
      </c>
      <c r="AW320" s="14" t="s">
        <v>33</v>
      </c>
      <c r="AX320" s="14" t="s">
        <v>73</v>
      </c>
      <c r="AY320" s="255" t="s">
        <v>163</v>
      </c>
    </row>
    <row r="321" s="14" customFormat="1">
      <c r="A321" s="14"/>
      <c r="B321" s="245"/>
      <c r="C321" s="246"/>
      <c r="D321" s="236" t="s">
        <v>174</v>
      </c>
      <c r="E321" s="247" t="s">
        <v>21</v>
      </c>
      <c r="F321" s="248" t="s">
        <v>269</v>
      </c>
      <c r="G321" s="246"/>
      <c r="H321" s="249">
        <v>51.68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174</v>
      </c>
      <c r="AU321" s="255" t="s">
        <v>82</v>
      </c>
      <c r="AV321" s="14" t="s">
        <v>82</v>
      </c>
      <c r="AW321" s="14" t="s">
        <v>33</v>
      </c>
      <c r="AX321" s="14" t="s">
        <v>73</v>
      </c>
      <c r="AY321" s="255" t="s">
        <v>163</v>
      </c>
    </row>
    <row r="322" s="14" customFormat="1">
      <c r="A322" s="14"/>
      <c r="B322" s="245"/>
      <c r="C322" s="246"/>
      <c r="D322" s="236" t="s">
        <v>174</v>
      </c>
      <c r="E322" s="247" t="s">
        <v>21</v>
      </c>
      <c r="F322" s="248" t="s">
        <v>270</v>
      </c>
      <c r="G322" s="246"/>
      <c r="H322" s="249">
        <v>22.859999999999999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174</v>
      </c>
      <c r="AU322" s="255" t="s">
        <v>82</v>
      </c>
      <c r="AV322" s="14" t="s">
        <v>82</v>
      </c>
      <c r="AW322" s="14" t="s">
        <v>33</v>
      </c>
      <c r="AX322" s="14" t="s">
        <v>73</v>
      </c>
      <c r="AY322" s="255" t="s">
        <v>163</v>
      </c>
    </row>
    <row r="323" s="14" customFormat="1">
      <c r="A323" s="14"/>
      <c r="B323" s="245"/>
      <c r="C323" s="246"/>
      <c r="D323" s="236" t="s">
        <v>174</v>
      </c>
      <c r="E323" s="247" t="s">
        <v>21</v>
      </c>
      <c r="F323" s="248" t="s">
        <v>394</v>
      </c>
      <c r="G323" s="246"/>
      <c r="H323" s="249">
        <v>203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174</v>
      </c>
      <c r="AU323" s="255" t="s">
        <v>82</v>
      </c>
      <c r="AV323" s="14" t="s">
        <v>82</v>
      </c>
      <c r="AW323" s="14" t="s">
        <v>33</v>
      </c>
      <c r="AX323" s="14" t="s">
        <v>73</v>
      </c>
      <c r="AY323" s="255" t="s">
        <v>163</v>
      </c>
    </row>
    <row r="324" s="14" customFormat="1">
      <c r="A324" s="14"/>
      <c r="B324" s="245"/>
      <c r="C324" s="246"/>
      <c r="D324" s="236" t="s">
        <v>174</v>
      </c>
      <c r="E324" s="247" t="s">
        <v>21</v>
      </c>
      <c r="F324" s="248" t="s">
        <v>271</v>
      </c>
      <c r="G324" s="246"/>
      <c r="H324" s="249">
        <v>23.5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5" t="s">
        <v>174</v>
      </c>
      <c r="AU324" s="255" t="s">
        <v>82</v>
      </c>
      <c r="AV324" s="14" t="s">
        <v>82</v>
      </c>
      <c r="AW324" s="14" t="s">
        <v>33</v>
      </c>
      <c r="AX324" s="14" t="s">
        <v>73</v>
      </c>
      <c r="AY324" s="255" t="s">
        <v>163</v>
      </c>
    </row>
    <row r="325" s="14" customFormat="1">
      <c r="A325" s="14"/>
      <c r="B325" s="245"/>
      <c r="C325" s="246"/>
      <c r="D325" s="236" t="s">
        <v>174</v>
      </c>
      <c r="E325" s="247" t="s">
        <v>21</v>
      </c>
      <c r="F325" s="248" t="s">
        <v>272</v>
      </c>
      <c r="G325" s="246"/>
      <c r="H325" s="249">
        <v>17.899999999999999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5" t="s">
        <v>174</v>
      </c>
      <c r="AU325" s="255" t="s">
        <v>82</v>
      </c>
      <c r="AV325" s="14" t="s">
        <v>82</v>
      </c>
      <c r="AW325" s="14" t="s">
        <v>33</v>
      </c>
      <c r="AX325" s="14" t="s">
        <v>73</v>
      </c>
      <c r="AY325" s="255" t="s">
        <v>163</v>
      </c>
    </row>
    <row r="326" s="14" customFormat="1">
      <c r="A326" s="14"/>
      <c r="B326" s="245"/>
      <c r="C326" s="246"/>
      <c r="D326" s="236" t="s">
        <v>174</v>
      </c>
      <c r="E326" s="247" t="s">
        <v>21</v>
      </c>
      <c r="F326" s="248" t="s">
        <v>273</v>
      </c>
      <c r="G326" s="246"/>
      <c r="H326" s="249">
        <v>20.25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174</v>
      </c>
      <c r="AU326" s="255" t="s">
        <v>82</v>
      </c>
      <c r="AV326" s="14" t="s">
        <v>82</v>
      </c>
      <c r="AW326" s="14" t="s">
        <v>33</v>
      </c>
      <c r="AX326" s="14" t="s">
        <v>73</v>
      </c>
      <c r="AY326" s="255" t="s">
        <v>163</v>
      </c>
    </row>
    <row r="327" s="14" customFormat="1">
      <c r="A327" s="14"/>
      <c r="B327" s="245"/>
      <c r="C327" s="246"/>
      <c r="D327" s="236" t="s">
        <v>174</v>
      </c>
      <c r="E327" s="247" t="s">
        <v>21</v>
      </c>
      <c r="F327" s="248" t="s">
        <v>274</v>
      </c>
      <c r="G327" s="246"/>
      <c r="H327" s="249">
        <v>13.9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174</v>
      </c>
      <c r="AU327" s="255" t="s">
        <v>82</v>
      </c>
      <c r="AV327" s="14" t="s">
        <v>82</v>
      </c>
      <c r="AW327" s="14" t="s">
        <v>33</v>
      </c>
      <c r="AX327" s="14" t="s">
        <v>73</v>
      </c>
      <c r="AY327" s="255" t="s">
        <v>163</v>
      </c>
    </row>
    <row r="328" s="14" customFormat="1">
      <c r="A328" s="14"/>
      <c r="B328" s="245"/>
      <c r="C328" s="246"/>
      <c r="D328" s="236" t="s">
        <v>174</v>
      </c>
      <c r="E328" s="247" t="s">
        <v>21</v>
      </c>
      <c r="F328" s="248" t="s">
        <v>275</v>
      </c>
      <c r="G328" s="246"/>
      <c r="H328" s="249">
        <v>20.75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5" t="s">
        <v>174</v>
      </c>
      <c r="AU328" s="255" t="s">
        <v>82</v>
      </c>
      <c r="AV328" s="14" t="s">
        <v>82</v>
      </c>
      <c r="AW328" s="14" t="s">
        <v>33</v>
      </c>
      <c r="AX328" s="14" t="s">
        <v>73</v>
      </c>
      <c r="AY328" s="255" t="s">
        <v>163</v>
      </c>
    </row>
    <row r="329" s="14" customFormat="1">
      <c r="A329" s="14"/>
      <c r="B329" s="245"/>
      <c r="C329" s="246"/>
      <c r="D329" s="236" t="s">
        <v>174</v>
      </c>
      <c r="E329" s="247" t="s">
        <v>21</v>
      </c>
      <c r="F329" s="248" t="s">
        <v>276</v>
      </c>
      <c r="G329" s="246"/>
      <c r="H329" s="249">
        <v>14.26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174</v>
      </c>
      <c r="AU329" s="255" t="s">
        <v>82</v>
      </c>
      <c r="AV329" s="14" t="s">
        <v>82</v>
      </c>
      <c r="AW329" s="14" t="s">
        <v>33</v>
      </c>
      <c r="AX329" s="14" t="s">
        <v>73</v>
      </c>
      <c r="AY329" s="255" t="s">
        <v>163</v>
      </c>
    </row>
    <row r="330" s="14" customFormat="1">
      <c r="A330" s="14"/>
      <c r="B330" s="245"/>
      <c r="C330" s="246"/>
      <c r="D330" s="236" t="s">
        <v>174</v>
      </c>
      <c r="E330" s="247" t="s">
        <v>21</v>
      </c>
      <c r="F330" s="248" t="s">
        <v>277</v>
      </c>
      <c r="G330" s="246"/>
      <c r="H330" s="249">
        <v>20.550000000000001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174</v>
      </c>
      <c r="AU330" s="255" t="s">
        <v>82</v>
      </c>
      <c r="AV330" s="14" t="s">
        <v>82</v>
      </c>
      <c r="AW330" s="14" t="s">
        <v>33</v>
      </c>
      <c r="AX330" s="14" t="s">
        <v>73</v>
      </c>
      <c r="AY330" s="255" t="s">
        <v>163</v>
      </c>
    </row>
    <row r="331" s="14" customFormat="1">
      <c r="A331" s="14"/>
      <c r="B331" s="245"/>
      <c r="C331" s="246"/>
      <c r="D331" s="236" t="s">
        <v>174</v>
      </c>
      <c r="E331" s="247" t="s">
        <v>21</v>
      </c>
      <c r="F331" s="248" t="s">
        <v>278</v>
      </c>
      <c r="G331" s="246"/>
      <c r="H331" s="249">
        <v>17.050000000000001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5" t="s">
        <v>174</v>
      </c>
      <c r="AU331" s="255" t="s">
        <v>82</v>
      </c>
      <c r="AV331" s="14" t="s">
        <v>82</v>
      </c>
      <c r="AW331" s="14" t="s">
        <v>33</v>
      </c>
      <c r="AX331" s="14" t="s">
        <v>73</v>
      </c>
      <c r="AY331" s="255" t="s">
        <v>163</v>
      </c>
    </row>
    <row r="332" s="14" customFormat="1">
      <c r="A332" s="14"/>
      <c r="B332" s="245"/>
      <c r="C332" s="246"/>
      <c r="D332" s="236" t="s">
        <v>174</v>
      </c>
      <c r="E332" s="247" t="s">
        <v>21</v>
      </c>
      <c r="F332" s="248" t="s">
        <v>279</v>
      </c>
      <c r="G332" s="246"/>
      <c r="H332" s="249">
        <v>8.0999999999999996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174</v>
      </c>
      <c r="AU332" s="255" t="s">
        <v>82</v>
      </c>
      <c r="AV332" s="14" t="s">
        <v>82</v>
      </c>
      <c r="AW332" s="14" t="s">
        <v>33</v>
      </c>
      <c r="AX332" s="14" t="s">
        <v>73</v>
      </c>
      <c r="AY332" s="255" t="s">
        <v>163</v>
      </c>
    </row>
    <row r="333" s="14" customFormat="1">
      <c r="A333" s="14"/>
      <c r="B333" s="245"/>
      <c r="C333" s="246"/>
      <c r="D333" s="236" t="s">
        <v>174</v>
      </c>
      <c r="E333" s="247" t="s">
        <v>21</v>
      </c>
      <c r="F333" s="248" t="s">
        <v>395</v>
      </c>
      <c r="G333" s="246"/>
      <c r="H333" s="249">
        <v>38.649999999999999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5" t="s">
        <v>174</v>
      </c>
      <c r="AU333" s="255" t="s">
        <v>82</v>
      </c>
      <c r="AV333" s="14" t="s">
        <v>82</v>
      </c>
      <c r="AW333" s="14" t="s">
        <v>33</v>
      </c>
      <c r="AX333" s="14" t="s">
        <v>73</v>
      </c>
      <c r="AY333" s="255" t="s">
        <v>163</v>
      </c>
    </row>
    <row r="334" s="14" customFormat="1">
      <c r="A334" s="14"/>
      <c r="B334" s="245"/>
      <c r="C334" s="246"/>
      <c r="D334" s="236" t="s">
        <v>174</v>
      </c>
      <c r="E334" s="247" t="s">
        <v>21</v>
      </c>
      <c r="F334" s="248" t="s">
        <v>396</v>
      </c>
      <c r="G334" s="246"/>
      <c r="H334" s="249">
        <v>150.16999999999999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174</v>
      </c>
      <c r="AU334" s="255" t="s">
        <v>82</v>
      </c>
      <c r="AV334" s="14" t="s">
        <v>82</v>
      </c>
      <c r="AW334" s="14" t="s">
        <v>33</v>
      </c>
      <c r="AX334" s="14" t="s">
        <v>73</v>
      </c>
      <c r="AY334" s="255" t="s">
        <v>163</v>
      </c>
    </row>
    <row r="335" s="15" customFormat="1">
      <c r="A335" s="15"/>
      <c r="B335" s="256"/>
      <c r="C335" s="257"/>
      <c r="D335" s="236" t="s">
        <v>174</v>
      </c>
      <c r="E335" s="258" t="s">
        <v>21</v>
      </c>
      <c r="F335" s="259" t="s">
        <v>179</v>
      </c>
      <c r="G335" s="257"/>
      <c r="H335" s="260">
        <v>637.39999999999998</v>
      </c>
      <c r="I335" s="261"/>
      <c r="J335" s="257"/>
      <c r="K335" s="257"/>
      <c r="L335" s="262"/>
      <c r="M335" s="267"/>
      <c r="N335" s="268"/>
      <c r="O335" s="268"/>
      <c r="P335" s="268"/>
      <c r="Q335" s="268"/>
      <c r="R335" s="268"/>
      <c r="S335" s="268"/>
      <c r="T335" s="269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66" t="s">
        <v>174</v>
      </c>
      <c r="AU335" s="266" t="s">
        <v>82</v>
      </c>
      <c r="AV335" s="15" t="s">
        <v>109</v>
      </c>
      <c r="AW335" s="15" t="s">
        <v>33</v>
      </c>
      <c r="AX335" s="15" t="s">
        <v>80</v>
      </c>
      <c r="AY335" s="266" t="s">
        <v>163</v>
      </c>
    </row>
    <row r="336" s="2" customFormat="1" ht="6.96" customHeight="1">
      <c r="A336" s="40"/>
      <c r="B336" s="61"/>
      <c r="C336" s="62"/>
      <c r="D336" s="62"/>
      <c r="E336" s="62"/>
      <c r="F336" s="62"/>
      <c r="G336" s="62"/>
      <c r="H336" s="62"/>
      <c r="I336" s="62"/>
      <c r="J336" s="62"/>
      <c r="K336" s="62"/>
      <c r="L336" s="46"/>
      <c r="M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</row>
  </sheetData>
  <sheetProtection sheet="1" autoFilter="0" formatColumns="0" formatRows="0" objects="1" scenarios="1" spinCount="100000" saltValue="gBzlvJPiHVxbLpZzXBN+FzixtCTYn2RnJ6hqZRE9UFgwS+JyEo4qaMzS5qIMPRDbFj8wSLNSmBVzc2PY0lnE7Q==" hashValue="zA3t9A+FRJTSXrWnndloxJUuFeXC5Oqxo80p93NWdgOj/g53Rh4BQmQS+l9TEJljUmaruO5zWzFddcKXFvRT3w==" algorithmName="SHA-512" password="CC35"/>
  <autoFilter ref="C97:K33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4:H84"/>
    <mergeCell ref="E88:H88"/>
    <mergeCell ref="E86:H86"/>
    <mergeCell ref="E90:H90"/>
    <mergeCell ref="L2:V2"/>
  </mergeCells>
  <hyperlinks>
    <hyperlink ref="F102" r:id="rId1" display="https://podminky.urs.cz/item/CS_URS_2021_02/962031132"/>
    <hyperlink ref="F109" r:id="rId2" display="https://podminky.urs.cz/item/CS_URS_2021_02/962031133"/>
    <hyperlink ref="F118" r:id="rId3" display="https://podminky.urs.cz/item/CS_URS_2021_02/962032231"/>
    <hyperlink ref="F125" r:id="rId4" display="https://podminky.urs.cz/item/CS_URS_2021_02/965042141"/>
    <hyperlink ref="F142" r:id="rId5" display="https://podminky.urs.cz/item/CS_URS_2021_02/968072455"/>
    <hyperlink ref="F150" r:id="rId6" display="https://podminky.urs.cz/item/CS_URS_2021_02/968072456"/>
    <hyperlink ref="F158" r:id="rId7" display="https://podminky.urs.cz/item/CS_URS_2021_02/971033341"/>
    <hyperlink ref="F163" r:id="rId8" display="https://podminky.urs.cz/item/CS_URS_2021_02/971033451"/>
    <hyperlink ref="F168" r:id="rId9" display="https://podminky.urs.cz/item/CS_URS_2021_02/971033651"/>
    <hyperlink ref="F174" r:id="rId10" display="https://podminky.urs.cz/item/CS_URS_2021_02/972054491"/>
    <hyperlink ref="F186" r:id="rId11" display="https://podminky.urs.cz/item/CS_URS_2021_02/978011191"/>
    <hyperlink ref="F203" r:id="rId12" display="https://podminky.urs.cz/item/CS_URS_2021_02/978013191"/>
    <hyperlink ref="F253" r:id="rId13" display="https://podminky.urs.cz/item/CS_URS_2021_02/978059541"/>
    <hyperlink ref="F272" r:id="rId14" display="https://podminky.urs.cz/item/CS_URS_2021_02/997013152"/>
    <hyperlink ref="F274" r:id="rId15" display="https://podminky.urs.cz/item/CS_URS_2021_02/997013501"/>
    <hyperlink ref="F276" r:id="rId16" display="https://podminky.urs.cz/item/CS_URS_2021_02/997013509"/>
    <hyperlink ref="F280" r:id="rId17" display="https://podminky.urs.cz/item/CS_URS_2021_02/997013871"/>
    <hyperlink ref="F282" r:id="rId18" display="https://podminky.urs.cz/item/CS_URS_2021_02/997013875"/>
    <hyperlink ref="F286" r:id="rId19" display="https://podminky.urs.cz/item/CS_URS_2021_02/711131811"/>
    <hyperlink ref="F303" r:id="rId20" display="https://podminky.urs.cz/item/CS_URS_2021_02/766441811"/>
    <hyperlink ref="F312" r:id="rId21" display="https://podminky.urs.cz/item/CS_URS_2021_02/771471810"/>
    <hyperlink ref="F318" r:id="rId22" display="https://podminky.urs.cz/item/CS_URS_2021_02/77157181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3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  <c r="AZ2" s="270" t="s">
        <v>397</v>
      </c>
      <c r="BA2" s="270" t="s">
        <v>398</v>
      </c>
      <c r="BB2" s="270" t="s">
        <v>21</v>
      </c>
      <c r="BC2" s="270" t="s">
        <v>399</v>
      </c>
      <c r="BD2" s="270" t="s">
        <v>82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  <c r="AZ3" s="270" t="s">
        <v>400</v>
      </c>
      <c r="BA3" s="270" t="s">
        <v>401</v>
      </c>
      <c r="BB3" s="270" t="s">
        <v>21</v>
      </c>
      <c r="BC3" s="270" t="s">
        <v>402</v>
      </c>
      <c r="BD3" s="270" t="s">
        <v>82</v>
      </c>
    </row>
    <row r="4" s="1" customFormat="1" ht="24.96" customHeight="1">
      <c r="B4" s="22"/>
      <c r="D4" s="143" t="s">
        <v>129</v>
      </c>
      <c r="L4" s="22"/>
      <c r="M4" s="144" t="s">
        <v>10</v>
      </c>
      <c r="AT4" s="19" t="s">
        <v>4</v>
      </c>
      <c r="AZ4" s="270" t="s">
        <v>403</v>
      </c>
      <c r="BA4" s="270" t="s">
        <v>404</v>
      </c>
      <c r="BB4" s="270" t="s">
        <v>21</v>
      </c>
      <c r="BC4" s="270" t="s">
        <v>405</v>
      </c>
      <c r="BD4" s="270" t="s">
        <v>82</v>
      </c>
    </row>
    <row r="5" s="1" customFormat="1" ht="6.96" customHeight="1">
      <c r="B5" s="22"/>
      <c r="L5" s="22"/>
      <c r="AZ5" s="270" t="s">
        <v>406</v>
      </c>
      <c r="BA5" s="270" t="s">
        <v>407</v>
      </c>
      <c r="BB5" s="270" t="s">
        <v>21</v>
      </c>
      <c r="BC5" s="270" t="s">
        <v>408</v>
      </c>
      <c r="BD5" s="270" t="s">
        <v>82</v>
      </c>
    </row>
    <row r="6" s="1" customFormat="1" ht="12" customHeight="1">
      <c r="B6" s="22"/>
      <c r="D6" s="145" t="s">
        <v>16</v>
      </c>
      <c r="L6" s="22"/>
      <c r="AZ6" s="270" t="s">
        <v>409</v>
      </c>
      <c r="BA6" s="270" t="s">
        <v>410</v>
      </c>
      <c r="BB6" s="270" t="s">
        <v>21</v>
      </c>
      <c r="BC6" s="270" t="s">
        <v>411</v>
      </c>
      <c r="BD6" s="270" t="s">
        <v>82</v>
      </c>
    </row>
    <row r="7" s="1" customFormat="1" ht="16.5" customHeight="1">
      <c r="B7" s="22"/>
      <c r="E7" s="146" t="str">
        <f>'Rekapitulace stavby'!K6</f>
        <v>Rekonstrukce pavilonu E ZŠ Lysá nad Labem - II. etapa</v>
      </c>
      <c r="F7" s="145"/>
      <c r="G7" s="145"/>
      <c r="H7" s="145"/>
      <c r="L7" s="22"/>
      <c r="AZ7" s="270" t="s">
        <v>412</v>
      </c>
      <c r="BA7" s="270" t="s">
        <v>413</v>
      </c>
      <c r="BB7" s="270" t="s">
        <v>21</v>
      </c>
      <c r="BC7" s="270" t="s">
        <v>414</v>
      </c>
      <c r="BD7" s="270" t="s">
        <v>82</v>
      </c>
    </row>
    <row r="8">
      <c r="B8" s="22"/>
      <c r="D8" s="145" t="s">
        <v>130</v>
      </c>
      <c r="L8" s="22"/>
      <c r="AZ8" s="270" t="s">
        <v>415</v>
      </c>
      <c r="BA8" s="270" t="s">
        <v>416</v>
      </c>
      <c r="BB8" s="270" t="s">
        <v>21</v>
      </c>
      <c r="BC8" s="270" t="s">
        <v>417</v>
      </c>
      <c r="BD8" s="270" t="s">
        <v>82</v>
      </c>
    </row>
    <row r="9" s="1" customFormat="1" ht="16.5" customHeight="1">
      <c r="B9" s="22"/>
      <c r="E9" s="146" t="s">
        <v>131</v>
      </c>
      <c r="F9" s="1"/>
      <c r="G9" s="1"/>
      <c r="H9" s="1"/>
      <c r="L9" s="22"/>
      <c r="AZ9" s="270" t="s">
        <v>418</v>
      </c>
      <c r="BA9" s="270" t="s">
        <v>419</v>
      </c>
      <c r="BB9" s="270" t="s">
        <v>21</v>
      </c>
      <c r="BC9" s="270" t="s">
        <v>420</v>
      </c>
      <c r="BD9" s="270" t="s">
        <v>82</v>
      </c>
    </row>
    <row r="10" s="1" customFormat="1" ht="12" customHeight="1">
      <c r="B10" s="22"/>
      <c r="D10" s="145" t="s">
        <v>132</v>
      </c>
      <c r="L10" s="22"/>
      <c r="AZ10" s="270" t="s">
        <v>421</v>
      </c>
      <c r="BA10" s="270" t="s">
        <v>422</v>
      </c>
      <c r="BB10" s="270" t="s">
        <v>21</v>
      </c>
      <c r="BC10" s="270" t="s">
        <v>423</v>
      </c>
      <c r="BD10" s="270" t="s">
        <v>82</v>
      </c>
    </row>
    <row r="11" s="2" customFormat="1" ht="16.5" customHeight="1">
      <c r="A11" s="40"/>
      <c r="B11" s="46"/>
      <c r="C11" s="40"/>
      <c r="D11" s="40"/>
      <c r="E11" s="147" t="s">
        <v>133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270" t="s">
        <v>424</v>
      </c>
      <c r="BA11" s="270" t="s">
        <v>425</v>
      </c>
      <c r="BB11" s="270" t="s">
        <v>21</v>
      </c>
      <c r="BC11" s="270" t="s">
        <v>426</v>
      </c>
      <c r="BD11" s="270" t="s">
        <v>82</v>
      </c>
    </row>
    <row r="12" s="2" customFormat="1" ht="12" customHeight="1">
      <c r="A12" s="40"/>
      <c r="B12" s="46"/>
      <c r="C12" s="40"/>
      <c r="D12" s="145" t="s">
        <v>134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270" t="s">
        <v>427</v>
      </c>
      <c r="BA12" s="270" t="s">
        <v>428</v>
      </c>
      <c r="BB12" s="270" t="s">
        <v>21</v>
      </c>
      <c r="BC12" s="270" t="s">
        <v>429</v>
      </c>
      <c r="BD12" s="270" t="s">
        <v>82</v>
      </c>
    </row>
    <row r="13" s="2" customFormat="1" ht="16.5" customHeight="1">
      <c r="A13" s="40"/>
      <c r="B13" s="46"/>
      <c r="C13" s="40"/>
      <c r="D13" s="40"/>
      <c r="E13" s="149" t="s">
        <v>430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270" t="s">
        <v>431</v>
      </c>
      <c r="BA13" s="270" t="s">
        <v>432</v>
      </c>
      <c r="BB13" s="270" t="s">
        <v>21</v>
      </c>
      <c r="BC13" s="270" t="s">
        <v>433</v>
      </c>
      <c r="BD13" s="270" t="s">
        <v>82</v>
      </c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21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22</v>
      </c>
      <c r="E16" s="40"/>
      <c r="F16" s="135" t="s">
        <v>23</v>
      </c>
      <c r="G16" s="40"/>
      <c r="H16" s="40"/>
      <c r="I16" s="145" t="s">
        <v>24</v>
      </c>
      <c r="J16" s="150" t="str">
        <f>'Rekapitulace stavby'!AN8</f>
        <v>11. 10. 2021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26</v>
      </c>
      <c r="E18" s="40"/>
      <c r="F18" s="40"/>
      <c r="G18" s="40"/>
      <c r="H18" s="40"/>
      <c r="I18" s="145" t="s">
        <v>27</v>
      </c>
      <c r="J18" s="135" t="s">
        <v>21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21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27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27</v>
      </c>
      <c r="J24" s="135" t="s">
        <v>21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">
        <v>28</v>
      </c>
      <c r="F25" s="40"/>
      <c r="G25" s="40"/>
      <c r="H25" s="40"/>
      <c r="I25" s="145" t="s">
        <v>29</v>
      </c>
      <c r="J25" s="135" t="s">
        <v>21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27</v>
      </c>
      <c r="J27" s="135" t="s">
        <v>35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5" t="s">
        <v>29</v>
      </c>
      <c r="J28" s="135" t="s">
        <v>21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07.25" customHeight="1">
      <c r="A31" s="151"/>
      <c r="B31" s="152"/>
      <c r="C31" s="151"/>
      <c r="D31" s="151"/>
      <c r="E31" s="153" t="s">
        <v>136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39</v>
      </c>
      <c r="E34" s="40"/>
      <c r="F34" s="40"/>
      <c r="G34" s="40"/>
      <c r="H34" s="40"/>
      <c r="I34" s="40"/>
      <c r="J34" s="157">
        <f>ROUND(J105,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41</v>
      </c>
      <c r="G36" s="40"/>
      <c r="H36" s="40"/>
      <c r="I36" s="158" t="s">
        <v>40</v>
      </c>
      <c r="J36" s="158" t="s">
        <v>42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43</v>
      </c>
      <c r="E37" s="145" t="s">
        <v>44</v>
      </c>
      <c r="F37" s="159">
        <f>ROUND((SUM(BE105:BE722)),  2)</f>
        <v>0</v>
      </c>
      <c r="G37" s="40"/>
      <c r="H37" s="40"/>
      <c r="I37" s="160">
        <v>0.20999999999999999</v>
      </c>
      <c r="J37" s="159">
        <f>ROUND(((SUM(BE105:BE722))*I37),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45</v>
      </c>
      <c r="F38" s="159">
        <f>ROUND((SUM(BF105:BF722)),  2)</f>
        <v>0</v>
      </c>
      <c r="G38" s="40"/>
      <c r="H38" s="40"/>
      <c r="I38" s="160">
        <v>0.14999999999999999</v>
      </c>
      <c r="J38" s="159">
        <f>ROUND(((SUM(BF105:BF722))*I38),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46</v>
      </c>
      <c r="F39" s="159">
        <f>ROUND((SUM(BG105:BG722)),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47</v>
      </c>
      <c r="F40" s="159">
        <f>ROUND((SUM(BH105:BH722)),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48</v>
      </c>
      <c r="F41" s="159">
        <f>ROUND((SUM(BI105:BI722)),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137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2" t="str">
        <f>E7</f>
        <v>Rekonstrukce pavilonu E ZŠ Lysá nad Labem - II. etapa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130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6.5" customHeight="1">
      <c r="B54" s="23"/>
      <c r="C54" s="24"/>
      <c r="D54" s="24"/>
      <c r="E54" s="172" t="s">
        <v>131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132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6.5" customHeight="1">
      <c r="A56" s="40"/>
      <c r="B56" s="41"/>
      <c r="C56" s="42"/>
      <c r="D56" s="42"/>
      <c r="E56" s="173" t="s">
        <v>133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134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6.5" customHeight="1">
      <c r="A58" s="40"/>
      <c r="B58" s="41"/>
      <c r="C58" s="42"/>
      <c r="D58" s="42"/>
      <c r="E58" s="71" t="str">
        <f>E13</f>
        <v>SO-01.1.2 - Pavilon E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22</v>
      </c>
      <c r="D60" s="42"/>
      <c r="E60" s="42"/>
      <c r="F60" s="29" t="str">
        <f>F16</f>
        <v>Lysá nad Labem</v>
      </c>
      <c r="G60" s="42"/>
      <c r="H60" s="42"/>
      <c r="I60" s="34" t="s">
        <v>24</v>
      </c>
      <c r="J60" s="74" t="str">
        <f>IF(J16="","",J16)</f>
        <v>11. 10. 2021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Ing.arch. Vojtěch Milan</v>
      </c>
      <c r="G62" s="42"/>
      <c r="H62" s="42"/>
      <c r="I62" s="34" t="s">
        <v>32</v>
      </c>
      <c r="J62" s="38" t="str">
        <f>E25</f>
        <v>Ing.arch. Vojtěch Milan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1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Toman Martin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138</v>
      </c>
      <c r="D65" s="175"/>
      <c r="E65" s="175"/>
      <c r="F65" s="175"/>
      <c r="G65" s="175"/>
      <c r="H65" s="175"/>
      <c r="I65" s="175"/>
      <c r="J65" s="176" t="s">
        <v>139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71</v>
      </c>
      <c r="D67" s="42"/>
      <c r="E67" s="42"/>
      <c r="F67" s="42"/>
      <c r="G67" s="42"/>
      <c r="H67" s="42"/>
      <c r="I67" s="42"/>
      <c r="J67" s="104">
        <f>J105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140</v>
      </c>
    </row>
    <row r="68" s="9" customFormat="1" ht="24.96" customHeight="1">
      <c r="A68" s="9"/>
      <c r="B68" s="178"/>
      <c r="C68" s="179"/>
      <c r="D68" s="180" t="s">
        <v>141</v>
      </c>
      <c r="E68" s="181"/>
      <c r="F68" s="181"/>
      <c r="G68" s="181"/>
      <c r="H68" s="181"/>
      <c r="I68" s="181"/>
      <c r="J68" s="182">
        <f>J106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4"/>
      <c r="C69" s="126"/>
      <c r="D69" s="185" t="s">
        <v>434</v>
      </c>
      <c r="E69" s="186"/>
      <c r="F69" s="186"/>
      <c r="G69" s="186"/>
      <c r="H69" s="186"/>
      <c r="I69" s="186"/>
      <c r="J69" s="187">
        <f>J107</f>
        <v>0</v>
      </c>
      <c r="K69" s="126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4"/>
      <c r="C70" s="126"/>
      <c r="D70" s="185" t="s">
        <v>435</v>
      </c>
      <c r="E70" s="186"/>
      <c r="F70" s="186"/>
      <c r="G70" s="186"/>
      <c r="H70" s="186"/>
      <c r="I70" s="186"/>
      <c r="J70" s="187">
        <f>J129</f>
        <v>0</v>
      </c>
      <c r="K70" s="126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4"/>
      <c r="C71" s="126"/>
      <c r="D71" s="185" t="s">
        <v>142</v>
      </c>
      <c r="E71" s="186"/>
      <c r="F71" s="186"/>
      <c r="G71" s="186"/>
      <c r="H71" s="186"/>
      <c r="I71" s="186"/>
      <c r="J71" s="187">
        <f>J252</f>
        <v>0</v>
      </c>
      <c r="K71" s="126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4"/>
      <c r="C72" s="126"/>
      <c r="D72" s="185" t="s">
        <v>436</v>
      </c>
      <c r="E72" s="186"/>
      <c r="F72" s="186"/>
      <c r="G72" s="186"/>
      <c r="H72" s="186"/>
      <c r="I72" s="186"/>
      <c r="J72" s="187">
        <f>J273</f>
        <v>0</v>
      </c>
      <c r="K72" s="126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9" customFormat="1" ht="24.96" customHeight="1">
      <c r="A73" s="9"/>
      <c r="B73" s="178"/>
      <c r="C73" s="179"/>
      <c r="D73" s="180" t="s">
        <v>144</v>
      </c>
      <c r="E73" s="181"/>
      <c r="F73" s="181"/>
      <c r="G73" s="181"/>
      <c r="H73" s="181"/>
      <c r="I73" s="181"/>
      <c r="J73" s="182">
        <f>J276</f>
        <v>0</v>
      </c>
      <c r="K73" s="179"/>
      <c r="L73" s="18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10" customFormat="1" ht="19.92" customHeight="1">
      <c r="A74" s="10"/>
      <c r="B74" s="184"/>
      <c r="C74" s="126"/>
      <c r="D74" s="185" t="s">
        <v>145</v>
      </c>
      <c r="E74" s="186"/>
      <c r="F74" s="186"/>
      <c r="G74" s="186"/>
      <c r="H74" s="186"/>
      <c r="I74" s="186"/>
      <c r="J74" s="187">
        <f>J277</f>
        <v>0</v>
      </c>
      <c r="K74" s="126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4"/>
      <c r="C75" s="126"/>
      <c r="D75" s="185" t="s">
        <v>437</v>
      </c>
      <c r="E75" s="186"/>
      <c r="F75" s="186"/>
      <c r="G75" s="186"/>
      <c r="H75" s="186"/>
      <c r="I75" s="186"/>
      <c r="J75" s="187">
        <f>J341</f>
        <v>0</v>
      </c>
      <c r="K75" s="126"/>
      <c r="L75" s="18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4"/>
      <c r="C76" s="126"/>
      <c r="D76" s="185" t="s">
        <v>438</v>
      </c>
      <c r="E76" s="186"/>
      <c r="F76" s="186"/>
      <c r="G76" s="186"/>
      <c r="H76" s="186"/>
      <c r="I76" s="186"/>
      <c r="J76" s="187">
        <f>J357</f>
        <v>0</v>
      </c>
      <c r="K76" s="126"/>
      <c r="L76" s="18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4"/>
      <c r="C77" s="126"/>
      <c r="D77" s="185" t="s">
        <v>146</v>
      </c>
      <c r="E77" s="186"/>
      <c r="F77" s="186"/>
      <c r="G77" s="186"/>
      <c r="H77" s="186"/>
      <c r="I77" s="186"/>
      <c r="J77" s="187">
        <f>J404</f>
        <v>0</v>
      </c>
      <c r="K77" s="126"/>
      <c r="L77" s="18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4"/>
      <c r="C78" s="126"/>
      <c r="D78" s="185" t="s">
        <v>147</v>
      </c>
      <c r="E78" s="186"/>
      <c r="F78" s="186"/>
      <c r="G78" s="186"/>
      <c r="H78" s="186"/>
      <c r="I78" s="186"/>
      <c r="J78" s="187">
        <f>J432</f>
        <v>0</v>
      </c>
      <c r="K78" s="126"/>
      <c r="L78" s="18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4"/>
      <c r="C79" s="126"/>
      <c r="D79" s="185" t="s">
        <v>439</v>
      </c>
      <c r="E79" s="186"/>
      <c r="F79" s="186"/>
      <c r="G79" s="186"/>
      <c r="H79" s="186"/>
      <c r="I79" s="186"/>
      <c r="J79" s="187">
        <f>J526</f>
        <v>0</v>
      </c>
      <c r="K79" s="126"/>
      <c r="L79" s="18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4"/>
      <c r="C80" s="126"/>
      <c r="D80" s="185" t="s">
        <v>440</v>
      </c>
      <c r="E80" s="186"/>
      <c r="F80" s="186"/>
      <c r="G80" s="186"/>
      <c r="H80" s="186"/>
      <c r="I80" s="186"/>
      <c r="J80" s="187">
        <f>J623</f>
        <v>0</v>
      </c>
      <c r="K80" s="126"/>
      <c r="L80" s="18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4"/>
      <c r="C81" s="126"/>
      <c r="D81" s="185" t="s">
        <v>441</v>
      </c>
      <c r="E81" s="186"/>
      <c r="F81" s="186"/>
      <c r="G81" s="186"/>
      <c r="H81" s="186"/>
      <c r="I81" s="186"/>
      <c r="J81" s="187">
        <f>J644</f>
        <v>0</v>
      </c>
      <c r="K81" s="126"/>
      <c r="L81" s="18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2" customFormat="1" ht="21.84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7" s="2" customFormat="1" ht="6.96" customHeight="1">
      <c r="A87" s="40"/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24.96" customHeight="1">
      <c r="A88" s="40"/>
      <c r="B88" s="41"/>
      <c r="C88" s="25" t="s">
        <v>148</v>
      </c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4" t="s">
        <v>16</v>
      </c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6.5" customHeight="1">
      <c r="A91" s="40"/>
      <c r="B91" s="41"/>
      <c r="C91" s="42"/>
      <c r="D91" s="42"/>
      <c r="E91" s="172" t="str">
        <f>E7</f>
        <v>Rekonstrukce pavilonu E ZŠ Lysá nad Labem - II. etapa</v>
      </c>
      <c r="F91" s="34"/>
      <c r="G91" s="34"/>
      <c r="H91" s="34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" customFormat="1" ht="12" customHeight="1">
      <c r="B92" s="23"/>
      <c r="C92" s="34" t="s">
        <v>130</v>
      </c>
      <c r="D92" s="24"/>
      <c r="E92" s="24"/>
      <c r="F92" s="24"/>
      <c r="G92" s="24"/>
      <c r="H92" s="24"/>
      <c r="I92" s="24"/>
      <c r="J92" s="24"/>
      <c r="K92" s="24"/>
      <c r="L92" s="22"/>
    </row>
    <row r="93" s="1" customFormat="1" ht="16.5" customHeight="1">
      <c r="B93" s="23"/>
      <c r="C93" s="24"/>
      <c r="D93" s="24"/>
      <c r="E93" s="172" t="s">
        <v>131</v>
      </c>
      <c r="F93" s="24"/>
      <c r="G93" s="24"/>
      <c r="H93" s="24"/>
      <c r="I93" s="24"/>
      <c r="J93" s="24"/>
      <c r="K93" s="24"/>
      <c r="L93" s="22"/>
    </row>
    <row r="94" s="1" customFormat="1" ht="12" customHeight="1">
      <c r="B94" s="23"/>
      <c r="C94" s="34" t="s">
        <v>132</v>
      </c>
      <c r="D94" s="24"/>
      <c r="E94" s="24"/>
      <c r="F94" s="24"/>
      <c r="G94" s="24"/>
      <c r="H94" s="24"/>
      <c r="I94" s="24"/>
      <c r="J94" s="24"/>
      <c r="K94" s="24"/>
      <c r="L94" s="22"/>
    </row>
    <row r="95" s="2" customFormat="1" ht="16.5" customHeight="1">
      <c r="A95" s="40"/>
      <c r="B95" s="41"/>
      <c r="C95" s="42"/>
      <c r="D95" s="42"/>
      <c r="E95" s="173" t="s">
        <v>133</v>
      </c>
      <c r="F95" s="42"/>
      <c r="G95" s="42"/>
      <c r="H95" s="42"/>
      <c r="I95" s="42"/>
      <c r="J95" s="42"/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2" customHeight="1">
      <c r="A96" s="40"/>
      <c r="B96" s="41"/>
      <c r="C96" s="34" t="s">
        <v>134</v>
      </c>
      <c r="D96" s="42"/>
      <c r="E96" s="42"/>
      <c r="F96" s="42"/>
      <c r="G96" s="42"/>
      <c r="H96" s="42"/>
      <c r="I96" s="42"/>
      <c r="J96" s="42"/>
      <c r="K96" s="42"/>
      <c r="L96" s="148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6.5" customHeight="1">
      <c r="A97" s="40"/>
      <c r="B97" s="41"/>
      <c r="C97" s="42"/>
      <c r="D97" s="42"/>
      <c r="E97" s="71" t="str">
        <f>E13</f>
        <v>SO-01.1.2 - Pavilon E</v>
      </c>
      <c r="F97" s="42"/>
      <c r="G97" s="42"/>
      <c r="H97" s="42"/>
      <c r="I97" s="42"/>
      <c r="J97" s="42"/>
      <c r="K97" s="42"/>
      <c r="L97" s="148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6.96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48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2" customHeight="1">
      <c r="A99" s="40"/>
      <c r="B99" s="41"/>
      <c r="C99" s="34" t="s">
        <v>22</v>
      </c>
      <c r="D99" s="42"/>
      <c r="E99" s="42"/>
      <c r="F99" s="29" t="str">
        <f>F16</f>
        <v>Lysá nad Labem</v>
      </c>
      <c r="G99" s="42"/>
      <c r="H99" s="42"/>
      <c r="I99" s="34" t="s">
        <v>24</v>
      </c>
      <c r="J99" s="74" t="str">
        <f>IF(J16="","",J16)</f>
        <v>11. 10. 2021</v>
      </c>
      <c r="K99" s="42"/>
      <c r="L99" s="148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6.96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8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25.65" customHeight="1">
      <c r="A101" s="40"/>
      <c r="B101" s="41"/>
      <c r="C101" s="34" t="s">
        <v>26</v>
      </c>
      <c r="D101" s="42"/>
      <c r="E101" s="42"/>
      <c r="F101" s="29" t="str">
        <f>E19</f>
        <v>Ing.arch. Vojtěch Milan</v>
      </c>
      <c r="G101" s="42"/>
      <c r="H101" s="42"/>
      <c r="I101" s="34" t="s">
        <v>32</v>
      </c>
      <c r="J101" s="38" t="str">
        <f>E25</f>
        <v>Ing.arch. Vojtěch Milan</v>
      </c>
      <c r="K101" s="42"/>
      <c r="L101" s="148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2" customFormat="1" ht="15.15" customHeight="1">
      <c r="A102" s="40"/>
      <c r="B102" s="41"/>
      <c r="C102" s="34" t="s">
        <v>30</v>
      </c>
      <c r="D102" s="42"/>
      <c r="E102" s="42"/>
      <c r="F102" s="29" t="str">
        <f>IF(E22="","",E22)</f>
        <v>Vyplň údaj</v>
      </c>
      <c r="G102" s="42"/>
      <c r="H102" s="42"/>
      <c r="I102" s="34" t="s">
        <v>34</v>
      </c>
      <c r="J102" s="38" t="str">
        <f>E28</f>
        <v>Toman Martin</v>
      </c>
      <c r="K102" s="42"/>
      <c r="L102" s="148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10.32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14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="11" customFormat="1" ht="29.28" customHeight="1">
      <c r="A104" s="189"/>
      <c r="B104" s="190"/>
      <c r="C104" s="191" t="s">
        <v>149</v>
      </c>
      <c r="D104" s="192" t="s">
        <v>58</v>
      </c>
      <c r="E104" s="192" t="s">
        <v>54</v>
      </c>
      <c r="F104" s="192" t="s">
        <v>55</v>
      </c>
      <c r="G104" s="192" t="s">
        <v>150</v>
      </c>
      <c r="H104" s="192" t="s">
        <v>151</v>
      </c>
      <c r="I104" s="192" t="s">
        <v>152</v>
      </c>
      <c r="J104" s="192" t="s">
        <v>139</v>
      </c>
      <c r="K104" s="193" t="s">
        <v>153</v>
      </c>
      <c r="L104" s="194"/>
      <c r="M104" s="94" t="s">
        <v>21</v>
      </c>
      <c r="N104" s="95" t="s">
        <v>43</v>
      </c>
      <c r="O104" s="95" t="s">
        <v>154</v>
      </c>
      <c r="P104" s="95" t="s">
        <v>155</v>
      </c>
      <c r="Q104" s="95" t="s">
        <v>156</v>
      </c>
      <c r="R104" s="95" t="s">
        <v>157</v>
      </c>
      <c r="S104" s="95" t="s">
        <v>158</v>
      </c>
      <c r="T104" s="96" t="s">
        <v>159</v>
      </c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</row>
    <row r="105" s="2" customFormat="1" ht="22.8" customHeight="1">
      <c r="A105" s="40"/>
      <c r="B105" s="41"/>
      <c r="C105" s="101" t="s">
        <v>160</v>
      </c>
      <c r="D105" s="42"/>
      <c r="E105" s="42"/>
      <c r="F105" s="42"/>
      <c r="G105" s="42"/>
      <c r="H105" s="42"/>
      <c r="I105" s="42"/>
      <c r="J105" s="195">
        <f>BK105</f>
        <v>0</v>
      </c>
      <c r="K105" s="42"/>
      <c r="L105" s="46"/>
      <c r="M105" s="97"/>
      <c r="N105" s="196"/>
      <c r="O105" s="98"/>
      <c r="P105" s="197">
        <f>P106+P276</f>
        <v>0</v>
      </c>
      <c r="Q105" s="98"/>
      <c r="R105" s="197">
        <f>R106+R276</f>
        <v>147.66822606999997</v>
      </c>
      <c r="S105" s="98"/>
      <c r="T105" s="198">
        <f>T106+T276</f>
        <v>0.58720737999999995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72</v>
      </c>
      <c r="AU105" s="19" t="s">
        <v>140</v>
      </c>
      <c r="BK105" s="199">
        <f>BK106+BK276</f>
        <v>0</v>
      </c>
    </row>
    <row r="106" s="12" customFormat="1" ht="25.92" customHeight="1">
      <c r="A106" s="12"/>
      <c r="B106" s="200"/>
      <c r="C106" s="201"/>
      <c r="D106" s="202" t="s">
        <v>72</v>
      </c>
      <c r="E106" s="203" t="s">
        <v>161</v>
      </c>
      <c r="F106" s="203" t="s">
        <v>162</v>
      </c>
      <c r="G106" s="201"/>
      <c r="H106" s="201"/>
      <c r="I106" s="204"/>
      <c r="J106" s="205">
        <f>BK106</f>
        <v>0</v>
      </c>
      <c r="K106" s="201"/>
      <c r="L106" s="206"/>
      <c r="M106" s="207"/>
      <c r="N106" s="208"/>
      <c r="O106" s="208"/>
      <c r="P106" s="209">
        <f>P107+P129+P252+P273</f>
        <v>0</v>
      </c>
      <c r="Q106" s="208"/>
      <c r="R106" s="209">
        <f>R107+R129+R252+R273</f>
        <v>111.70251986999998</v>
      </c>
      <c r="S106" s="208"/>
      <c r="T106" s="210">
        <f>T107+T129+T252+T273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1" t="s">
        <v>80</v>
      </c>
      <c r="AT106" s="212" t="s">
        <v>72</v>
      </c>
      <c r="AU106" s="212" t="s">
        <v>73</v>
      </c>
      <c r="AY106" s="211" t="s">
        <v>163</v>
      </c>
      <c r="BK106" s="213">
        <f>BK107+BK129+BK252+BK273</f>
        <v>0</v>
      </c>
    </row>
    <row r="107" s="12" customFormat="1" ht="22.8" customHeight="1">
      <c r="A107" s="12"/>
      <c r="B107" s="200"/>
      <c r="C107" s="201"/>
      <c r="D107" s="202" t="s">
        <v>72</v>
      </c>
      <c r="E107" s="214" t="s">
        <v>90</v>
      </c>
      <c r="F107" s="214" t="s">
        <v>442</v>
      </c>
      <c r="G107" s="201"/>
      <c r="H107" s="201"/>
      <c r="I107" s="204"/>
      <c r="J107" s="215">
        <f>BK107</f>
        <v>0</v>
      </c>
      <c r="K107" s="201"/>
      <c r="L107" s="206"/>
      <c r="M107" s="207"/>
      <c r="N107" s="208"/>
      <c r="O107" s="208"/>
      <c r="P107" s="209">
        <f>SUM(P108:P128)</f>
        <v>0</v>
      </c>
      <c r="Q107" s="208"/>
      <c r="R107" s="209">
        <f>SUM(R108:R128)</f>
        <v>3.8691547499999999</v>
      </c>
      <c r="S107" s="208"/>
      <c r="T107" s="210">
        <f>SUM(T108:T128)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1" t="s">
        <v>80</v>
      </c>
      <c r="AT107" s="212" t="s">
        <v>72</v>
      </c>
      <c r="AU107" s="212" t="s">
        <v>80</v>
      </c>
      <c r="AY107" s="211" t="s">
        <v>163</v>
      </c>
      <c r="BK107" s="213">
        <f>SUM(BK108:BK128)</f>
        <v>0</v>
      </c>
    </row>
    <row r="108" s="2" customFormat="1" ht="44.25" customHeight="1">
      <c r="A108" s="40"/>
      <c r="B108" s="41"/>
      <c r="C108" s="216" t="s">
        <v>80</v>
      </c>
      <c r="D108" s="216" t="s">
        <v>166</v>
      </c>
      <c r="E108" s="217" t="s">
        <v>443</v>
      </c>
      <c r="F108" s="218" t="s">
        <v>444</v>
      </c>
      <c r="G108" s="219" t="s">
        <v>235</v>
      </c>
      <c r="H108" s="220">
        <v>1</v>
      </c>
      <c r="I108" s="221"/>
      <c r="J108" s="222">
        <f>ROUND(I108*H108,2)</f>
        <v>0</v>
      </c>
      <c r="K108" s="218" t="s">
        <v>170</v>
      </c>
      <c r="L108" s="46"/>
      <c r="M108" s="223" t="s">
        <v>21</v>
      </c>
      <c r="N108" s="224" t="s">
        <v>44</v>
      </c>
      <c r="O108" s="86"/>
      <c r="P108" s="225">
        <f>O108*H108</f>
        <v>0</v>
      </c>
      <c r="Q108" s="225">
        <v>0.026280000000000001</v>
      </c>
      <c r="R108" s="225">
        <f>Q108*H108</f>
        <v>0.026280000000000001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109</v>
      </c>
      <c r="AT108" s="227" t="s">
        <v>166</v>
      </c>
      <c r="AU108" s="227" t="s">
        <v>82</v>
      </c>
      <c r="AY108" s="19" t="s">
        <v>163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80</v>
      </c>
      <c r="BK108" s="228">
        <f>ROUND(I108*H108,2)</f>
        <v>0</v>
      </c>
      <c r="BL108" s="19" t="s">
        <v>109</v>
      </c>
      <c r="BM108" s="227" t="s">
        <v>445</v>
      </c>
    </row>
    <row r="109" s="2" customFormat="1">
      <c r="A109" s="40"/>
      <c r="B109" s="41"/>
      <c r="C109" s="42"/>
      <c r="D109" s="229" t="s">
        <v>172</v>
      </c>
      <c r="E109" s="42"/>
      <c r="F109" s="230" t="s">
        <v>446</v>
      </c>
      <c r="G109" s="42"/>
      <c r="H109" s="42"/>
      <c r="I109" s="231"/>
      <c r="J109" s="42"/>
      <c r="K109" s="42"/>
      <c r="L109" s="46"/>
      <c r="M109" s="232"/>
      <c r="N109" s="23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172</v>
      </c>
      <c r="AU109" s="19" t="s">
        <v>82</v>
      </c>
    </row>
    <row r="110" s="13" customFormat="1">
      <c r="A110" s="13"/>
      <c r="B110" s="234"/>
      <c r="C110" s="235"/>
      <c r="D110" s="236" t="s">
        <v>174</v>
      </c>
      <c r="E110" s="237" t="s">
        <v>21</v>
      </c>
      <c r="F110" s="238" t="s">
        <v>200</v>
      </c>
      <c r="G110" s="235"/>
      <c r="H110" s="237" t="s">
        <v>21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174</v>
      </c>
      <c r="AU110" s="244" t="s">
        <v>82</v>
      </c>
      <c r="AV110" s="13" t="s">
        <v>80</v>
      </c>
      <c r="AW110" s="13" t="s">
        <v>33</v>
      </c>
      <c r="AX110" s="13" t="s">
        <v>73</v>
      </c>
      <c r="AY110" s="244" t="s">
        <v>163</v>
      </c>
    </row>
    <row r="111" s="14" customFormat="1">
      <c r="A111" s="14"/>
      <c r="B111" s="245"/>
      <c r="C111" s="246"/>
      <c r="D111" s="236" t="s">
        <v>174</v>
      </c>
      <c r="E111" s="247" t="s">
        <v>21</v>
      </c>
      <c r="F111" s="248" t="s">
        <v>80</v>
      </c>
      <c r="G111" s="246"/>
      <c r="H111" s="249">
        <v>1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174</v>
      </c>
      <c r="AU111" s="255" t="s">
        <v>82</v>
      </c>
      <c r="AV111" s="14" t="s">
        <v>82</v>
      </c>
      <c r="AW111" s="14" t="s">
        <v>33</v>
      </c>
      <c r="AX111" s="14" t="s">
        <v>80</v>
      </c>
      <c r="AY111" s="255" t="s">
        <v>163</v>
      </c>
    </row>
    <row r="112" s="2" customFormat="1" ht="37.8" customHeight="1">
      <c r="A112" s="40"/>
      <c r="B112" s="41"/>
      <c r="C112" s="216" t="s">
        <v>82</v>
      </c>
      <c r="D112" s="216" t="s">
        <v>166</v>
      </c>
      <c r="E112" s="217" t="s">
        <v>447</v>
      </c>
      <c r="F112" s="218" t="s">
        <v>448</v>
      </c>
      <c r="G112" s="219" t="s">
        <v>235</v>
      </c>
      <c r="H112" s="220">
        <v>2</v>
      </c>
      <c r="I112" s="221"/>
      <c r="J112" s="222">
        <f>ROUND(I112*H112,2)</f>
        <v>0</v>
      </c>
      <c r="K112" s="218" t="s">
        <v>170</v>
      </c>
      <c r="L112" s="46"/>
      <c r="M112" s="223" t="s">
        <v>21</v>
      </c>
      <c r="N112" s="224" t="s">
        <v>44</v>
      </c>
      <c r="O112" s="86"/>
      <c r="P112" s="225">
        <f>O112*H112</f>
        <v>0</v>
      </c>
      <c r="Q112" s="225">
        <v>0.081850000000000006</v>
      </c>
      <c r="R112" s="225">
        <f>Q112*H112</f>
        <v>0.16370000000000001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109</v>
      </c>
      <c r="AT112" s="227" t="s">
        <v>166</v>
      </c>
      <c r="AU112" s="227" t="s">
        <v>82</v>
      </c>
      <c r="AY112" s="19" t="s">
        <v>163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80</v>
      </c>
      <c r="BK112" s="228">
        <f>ROUND(I112*H112,2)</f>
        <v>0</v>
      </c>
      <c r="BL112" s="19" t="s">
        <v>109</v>
      </c>
      <c r="BM112" s="227" t="s">
        <v>449</v>
      </c>
    </row>
    <row r="113" s="2" customFormat="1">
      <c r="A113" s="40"/>
      <c r="B113" s="41"/>
      <c r="C113" s="42"/>
      <c r="D113" s="229" t="s">
        <v>172</v>
      </c>
      <c r="E113" s="42"/>
      <c r="F113" s="230" t="s">
        <v>450</v>
      </c>
      <c r="G113" s="42"/>
      <c r="H113" s="42"/>
      <c r="I113" s="231"/>
      <c r="J113" s="42"/>
      <c r="K113" s="42"/>
      <c r="L113" s="46"/>
      <c r="M113" s="232"/>
      <c r="N113" s="23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172</v>
      </c>
      <c r="AU113" s="19" t="s">
        <v>82</v>
      </c>
    </row>
    <row r="114" s="13" customFormat="1">
      <c r="A114" s="13"/>
      <c r="B114" s="234"/>
      <c r="C114" s="235"/>
      <c r="D114" s="236" t="s">
        <v>174</v>
      </c>
      <c r="E114" s="237" t="s">
        <v>21</v>
      </c>
      <c r="F114" s="238" t="s">
        <v>200</v>
      </c>
      <c r="G114" s="235"/>
      <c r="H114" s="237" t="s">
        <v>21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174</v>
      </c>
      <c r="AU114" s="244" t="s">
        <v>82</v>
      </c>
      <c r="AV114" s="13" t="s">
        <v>80</v>
      </c>
      <c r="AW114" s="13" t="s">
        <v>33</v>
      </c>
      <c r="AX114" s="13" t="s">
        <v>73</v>
      </c>
      <c r="AY114" s="244" t="s">
        <v>163</v>
      </c>
    </row>
    <row r="115" s="14" customFormat="1">
      <c r="A115" s="14"/>
      <c r="B115" s="245"/>
      <c r="C115" s="246"/>
      <c r="D115" s="236" t="s">
        <v>174</v>
      </c>
      <c r="E115" s="247" t="s">
        <v>21</v>
      </c>
      <c r="F115" s="248" t="s">
        <v>82</v>
      </c>
      <c r="G115" s="246"/>
      <c r="H115" s="249">
        <v>2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174</v>
      </c>
      <c r="AU115" s="255" t="s">
        <v>82</v>
      </c>
      <c r="AV115" s="14" t="s">
        <v>82</v>
      </c>
      <c r="AW115" s="14" t="s">
        <v>33</v>
      </c>
      <c r="AX115" s="14" t="s">
        <v>73</v>
      </c>
      <c r="AY115" s="255" t="s">
        <v>163</v>
      </c>
    </row>
    <row r="116" s="15" customFormat="1">
      <c r="A116" s="15"/>
      <c r="B116" s="256"/>
      <c r="C116" s="257"/>
      <c r="D116" s="236" t="s">
        <v>174</v>
      </c>
      <c r="E116" s="258" t="s">
        <v>21</v>
      </c>
      <c r="F116" s="259" t="s">
        <v>179</v>
      </c>
      <c r="G116" s="257"/>
      <c r="H116" s="260">
        <v>2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174</v>
      </c>
      <c r="AU116" s="266" t="s">
        <v>82</v>
      </c>
      <c r="AV116" s="15" t="s">
        <v>109</v>
      </c>
      <c r="AW116" s="15" t="s">
        <v>33</v>
      </c>
      <c r="AX116" s="15" t="s">
        <v>80</v>
      </c>
      <c r="AY116" s="266" t="s">
        <v>163</v>
      </c>
    </row>
    <row r="117" s="2" customFormat="1" ht="37.8" customHeight="1">
      <c r="A117" s="40"/>
      <c r="B117" s="41"/>
      <c r="C117" s="216" t="s">
        <v>90</v>
      </c>
      <c r="D117" s="216" t="s">
        <v>166</v>
      </c>
      <c r="E117" s="217" t="s">
        <v>451</v>
      </c>
      <c r="F117" s="218" t="s">
        <v>452</v>
      </c>
      <c r="G117" s="219" t="s">
        <v>169</v>
      </c>
      <c r="H117" s="220">
        <v>23.753</v>
      </c>
      <c r="I117" s="221"/>
      <c r="J117" s="222">
        <f>ROUND(I117*H117,2)</f>
        <v>0</v>
      </c>
      <c r="K117" s="218" t="s">
        <v>170</v>
      </c>
      <c r="L117" s="46"/>
      <c r="M117" s="223" t="s">
        <v>21</v>
      </c>
      <c r="N117" s="224" t="s">
        <v>44</v>
      </c>
      <c r="O117" s="86"/>
      <c r="P117" s="225">
        <f>O117*H117</f>
        <v>0</v>
      </c>
      <c r="Q117" s="225">
        <v>0.07571</v>
      </c>
      <c r="R117" s="225">
        <f>Q117*H117</f>
        <v>1.7983396300000001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109</v>
      </c>
      <c r="AT117" s="227" t="s">
        <v>166</v>
      </c>
      <c r="AU117" s="227" t="s">
        <v>82</v>
      </c>
      <c r="AY117" s="19" t="s">
        <v>163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80</v>
      </c>
      <c r="BK117" s="228">
        <f>ROUND(I117*H117,2)</f>
        <v>0</v>
      </c>
      <c r="BL117" s="19" t="s">
        <v>109</v>
      </c>
      <c r="BM117" s="227" t="s">
        <v>453</v>
      </c>
    </row>
    <row r="118" s="2" customFormat="1">
      <c r="A118" s="40"/>
      <c r="B118" s="41"/>
      <c r="C118" s="42"/>
      <c r="D118" s="229" t="s">
        <v>172</v>
      </c>
      <c r="E118" s="42"/>
      <c r="F118" s="230" t="s">
        <v>454</v>
      </c>
      <c r="G118" s="42"/>
      <c r="H118" s="42"/>
      <c r="I118" s="231"/>
      <c r="J118" s="42"/>
      <c r="K118" s="42"/>
      <c r="L118" s="46"/>
      <c r="M118" s="232"/>
      <c r="N118" s="23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172</v>
      </c>
      <c r="AU118" s="19" t="s">
        <v>82</v>
      </c>
    </row>
    <row r="119" s="13" customFormat="1">
      <c r="A119" s="13"/>
      <c r="B119" s="234"/>
      <c r="C119" s="235"/>
      <c r="D119" s="236" t="s">
        <v>174</v>
      </c>
      <c r="E119" s="237" t="s">
        <v>21</v>
      </c>
      <c r="F119" s="238" t="s">
        <v>200</v>
      </c>
      <c r="G119" s="235"/>
      <c r="H119" s="237" t="s">
        <v>21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174</v>
      </c>
      <c r="AU119" s="244" t="s">
        <v>82</v>
      </c>
      <c r="AV119" s="13" t="s">
        <v>80</v>
      </c>
      <c r="AW119" s="13" t="s">
        <v>33</v>
      </c>
      <c r="AX119" s="13" t="s">
        <v>73</v>
      </c>
      <c r="AY119" s="244" t="s">
        <v>163</v>
      </c>
    </row>
    <row r="120" s="13" customFormat="1">
      <c r="A120" s="13"/>
      <c r="B120" s="234"/>
      <c r="C120" s="235"/>
      <c r="D120" s="236" t="s">
        <v>174</v>
      </c>
      <c r="E120" s="237" t="s">
        <v>21</v>
      </c>
      <c r="F120" s="238" t="s">
        <v>176</v>
      </c>
      <c r="G120" s="235"/>
      <c r="H120" s="237" t="s">
        <v>21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174</v>
      </c>
      <c r="AU120" s="244" t="s">
        <v>82</v>
      </c>
      <c r="AV120" s="13" t="s">
        <v>80</v>
      </c>
      <c r="AW120" s="13" t="s">
        <v>33</v>
      </c>
      <c r="AX120" s="13" t="s">
        <v>73</v>
      </c>
      <c r="AY120" s="244" t="s">
        <v>163</v>
      </c>
    </row>
    <row r="121" s="14" customFormat="1">
      <c r="A121" s="14"/>
      <c r="B121" s="245"/>
      <c r="C121" s="246"/>
      <c r="D121" s="236" t="s">
        <v>174</v>
      </c>
      <c r="E121" s="247" t="s">
        <v>21</v>
      </c>
      <c r="F121" s="248" t="s">
        <v>455</v>
      </c>
      <c r="G121" s="246"/>
      <c r="H121" s="249">
        <v>23.753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174</v>
      </c>
      <c r="AU121" s="255" t="s">
        <v>82</v>
      </c>
      <c r="AV121" s="14" t="s">
        <v>82</v>
      </c>
      <c r="AW121" s="14" t="s">
        <v>33</v>
      </c>
      <c r="AX121" s="14" t="s">
        <v>73</v>
      </c>
      <c r="AY121" s="255" t="s">
        <v>163</v>
      </c>
    </row>
    <row r="122" s="15" customFormat="1">
      <c r="A122" s="15"/>
      <c r="B122" s="256"/>
      <c r="C122" s="257"/>
      <c r="D122" s="236" t="s">
        <v>174</v>
      </c>
      <c r="E122" s="258" t="s">
        <v>21</v>
      </c>
      <c r="F122" s="259" t="s">
        <v>179</v>
      </c>
      <c r="G122" s="257"/>
      <c r="H122" s="260">
        <v>23.753</v>
      </c>
      <c r="I122" s="261"/>
      <c r="J122" s="257"/>
      <c r="K122" s="257"/>
      <c r="L122" s="262"/>
      <c r="M122" s="263"/>
      <c r="N122" s="264"/>
      <c r="O122" s="264"/>
      <c r="P122" s="264"/>
      <c r="Q122" s="264"/>
      <c r="R122" s="264"/>
      <c r="S122" s="264"/>
      <c r="T122" s="26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6" t="s">
        <v>174</v>
      </c>
      <c r="AU122" s="266" t="s">
        <v>82</v>
      </c>
      <c r="AV122" s="15" t="s">
        <v>109</v>
      </c>
      <c r="AW122" s="15" t="s">
        <v>33</v>
      </c>
      <c r="AX122" s="15" t="s">
        <v>80</v>
      </c>
      <c r="AY122" s="266" t="s">
        <v>163</v>
      </c>
    </row>
    <row r="123" s="2" customFormat="1" ht="37.8" customHeight="1">
      <c r="A123" s="40"/>
      <c r="B123" s="41"/>
      <c r="C123" s="216" t="s">
        <v>109</v>
      </c>
      <c r="D123" s="216" t="s">
        <v>166</v>
      </c>
      <c r="E123" s="217" t="s">
        <v>456</v>
      </c>
      <c r="F123" s="218" t="s">
        <v>457</v>
      </c>
      <c r="G123" s="219" t="s">
        <v>169</v>
      </c>
      <c r="H123" s="220">
        <v>26.724</v>
      </c>
      <c r="I123" s="221"/>
      <c r="J123" s="222">
        <f>ROUND(I123*H123,2)</f>
        <v>0</v>
      </c>
      <c r="K123" s="218" t="s">
        <v>170</v>
      </c>
      <c r="L123" s="46"/>
      <c r="M123" s="223" t="s">
        <v>21</v>
      </c>
      <c r="N123" s="224" t="s">
        <v>44</v>
      </c>
      <c r="O123" s="86"/>
      <c r="P123" s="225">
        <f>O123*H123</f>
        <v>0</v>
      </c>
      <c r="Q123" s="225">
        <v>0.070379999999999998</v>
      </c>
      <c r="R123" s="225">
        <f>Q123*H123</f>
        <v>1.88083512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109</v>
      </c>
      <c r="AT123" s="227" t="s">
        <v>166</v>
      </c>
      <c r="AU123" s="227" t="s">
        <v>82</v>
      </c>
      <c r="AY123" s="19" t="s">
        <v>163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80</v>
      </c>
      <c r="BK123" s="228">
        <f>ROUND(I123*H123,2)</f>
        <v>0</v>
      </c>
      <c r="BL123" s="19" t="s">
        <v>109</v>
      </c>
      <c r="BM123" s="227" t="s">
        <v>458</v>
      </c>
    </row>
    <row r="124" s="2" customFormat="1">
      <c r="A124" s="40"/>
      <c r="B124" s="41"/>
      <c r="C124" s="42"/>
      <c r="D124" s="229" t="s">
        <v>172</v>
      </c>
      <c r="E124" s="42"/>
      <c r="F124" s="230" t="s">
        <v>459</v>
      </c>
      <c r="G124" s="42"/>
      <c r="H124" s="42"/>
      <c r="I124" s="231"/>
      <c r="J124" s="42"/>
      <c r="K124" s="42"/>
      <c r="L124" s="46"/>
      <c r="M124" s="232"/>
      <c r="N124" s="23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172</v>
      </c>
      <c r="AU124" s="19" t="s">
        <v>82</v>
      </c>
    </row>
    <row r="125" s="13" customFormat="1">
      <c r="A125" s="13"/>
      <c r="B125" s="234"/>
      <c r="C125" s="235"/>
      <c r="D125" s="236" t="s">
        <v>174</v>
      </c>
      <c r="E125" s="237" t="s">
        <v>21</v>
      </c>
      <c r="F125" s="238" t="s">
        <v>200</v>
      </c>
      <c r="G125" s="235"/>
      <c r="H125" s="237" t="s">
        <v>21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174</v>
      </c>
      <c r="AU125" s="244" t="s">
        <v>82</v>
      </c>
      <c r="AV125" s="13" t="s">
        <v>80</v>
      </c>
      <c r="AW125" s="13" t="s">
        <v>33</v>
      </c>
      <c r="AX125" s="13" t="s">
        <v>73</v>
      </c>
      <c r="AY125" s="244" t="s">
        <v>163</v>
      </c>
    </row>
    <row r="126" s="14" customFormat="1">
      <c r="A126" s="14"/>
      <c r="B126" s="245"/>
      <c r="C126" s="246"/>
      <c r="D126" s="236" t="s">
        <v>174</v>
      </c>
      <c r="E126" s="247" t="s">
        <v>21</v>
      </c>
      <c r="F126" s="248" t="s">
        <v>460</v>
      </c>
      <c r="G126" s="246"/>
      <c r="H126" s="249">
        <v>13.362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174</v>
      </c>
      <c r="AU126" s="255" t="s">
        <v>82</v>
      </c>
      <c r="AV126" s="14" t="s">
        <v>82</v>
      </c>
      <c r="AW126" s="14" t="s">
        <v>33</v>
      </c>
      <c r="AX126" s="14" t="s">
        <v>73</v>
      </c>
      <c r="AY126" s="255" t="s">
        <v>163</v>
      </c>
    </row>
    <row r="127" s="14" customFormat="1">
      <c r="A127" s="14"/>
      <c r="B127" s="245"/>
      <c r="C127" s="246"/>
      <c r="D127" s="236" t="s">
        <v>174</v>
      </c>
      <c r="E127" s="247" t="s">
        <v>21</v>
      </c>
      <c r="F127" s="248" t="s">
        <v>461</v>
      </c>
      <c r="G127" s="246"/>
      <c r="H127" s="249">
        <v>13.362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174</v>
      </c>
      <c r="AU127" s="255" t="s">
        <v>82</v>
      </c>
      <c r="AV127" s="14" t="s">
        <v>82</v>
      </c>
      <c r="AW127" s="14" t="s">
        <v>33</v>
      </c>
      <c r="AX127" s="14" t="s">
        <v>73</v>
      </c>
      <c r="AY127" s="255" t="s">
        <v>163</v>
      </c>
    </row>
    <row r="128" s="15" customFormat="1">
      <c r="A128" s="15"/>
      <c r="B128" s="256"/>
      <c r="C128" s="257"/>
      <c r="D128" s="236" t="s">
        <v>174</v>
      </c>
      <c r="E128" s="258" t="s">
        <v>21</v>
      </c>
      <c r="F128" s="259" t="s">
        <v>179</v>
      </c>
      <c r="G128" s="257"/>
      <c r="H128" s="260">
        <v>26.724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174</v>
      </c>
      <c r="AU128" s="266" t="s">
        <v>82</v>
      </c>
      <c r="AV128" s="15" t="s">
        <v>109</v>
      </c>
      <c r="AW128" s="15" t="s">
        <v>33</v>
      </c>
      <c r="AX128" s="15" t="s">
        <v>80</v>
      </c>
      <c r="AY128" s="266" t="s">
        <v>163</v>
      </c>
    </row>
    <row r="129" s="12" customFormat="1" ht="22.8" customHeight="1">
      <c r="A129" s="12"/>
      <c r="B129" s="200"/>
      <c r="C129" s="201"/>
      <c r="D129" s="202" t="s">
        <v>72</v>
      </c>
      <c r="E129" s="214" t="s">
        <v>214</v>
      </c>
      <c r="F129" s="214" t="s">
        <v>462</v>
      </c>
      <c r="G129" s="201"/>
      <c r="H129" s="201"/>
      <c r="I129" s="204"/>
      <c r="J129" s="215">
        <f>BK129</f>
        <v>0</v>
      </c>
      <c r="K129" s="201"/>
      <c r="L129" s="206"/>
      <c r="M129" s="207"/>
      <c r="N129" s="208"/>
      <c r="O129" s="208"/>
      <c r="P129" s="209">
        <f>SUM(P130:P251)</f>
        <v>0</v>
      </c>
      <c r="Q129" s="208"/>
      <c r="R129" s="209">
        <f>SUM(R130:R251)</f>
        <v>105.41642771999999</v>
      </c>
      <c r="S129" s="208"/>
      <c r="T129" s="210">
        <f>SUM(T130:T251)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1" t="s">
        <v>80</v>
      </c>
      <c r="AT129" s="212" t="s">
        <v>72</v>
      </c>
      <c r="AU129" s="212" t="s">
        <v>80</v>
      </c>
      <c r="AY129" s="211" t="s">
        <v>163</v>
      </c>
      <c r="BK129" s="213">
        <f>SUM(BK130:BK251)</f>
        <v>0</v>
      </c>
    </row>
    <row r="130" s="2" customFormat="1" ht="33" customHeight="1">
      <c r="A130" s="40"/>
      <c r="B130" s="41"/>
      <c r="C130" s="216" t="s">
        <v>195</v>
      </c>
      <c r="D130" s="216" t="s">
        <v>166</v>
      </c>
      <c r="E130" s="217" t="s">
        <v>463</v>
      </c>
      <c r="F130" s="218" t="s">
        <v>464</v>
      </c>
      <c r="G130" s="219" t="s">
        <v>169</v>
      </c>
      <c r="H130" s="220">
        <v>365.49000000000001</v>
      </c>
      <c r="I130" s="221"/>
      <c r="J130" s="222">
        <f>ROUND(I130*H130,2)</f>
        <v>0</v>
      </c>
      <c r="K130" s="218" t="s">
        <v>170</v>
      </c>
      <c r="L130" s="46"/>
      <c r="M130" s="223" t="s">
        <v>21</v>
      </c>
      <c r="N130" s="224" t="s">
        <v>44</v>
      </c>
      <c r="O130" s="86"/>
      <c r="P130" s="225">
        <f>O130*H130</f>
        <v>0</v>
      </c>
      <c r="Q130" s="225">
        <v>0.0073499999999999998</v>
      </c>
      <c r="R130" s="225">
        <f>Q130*H130</f>
        <v>2.6863514999999998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109</v>
      </c>
      <c r="AT130" s="227" t="s">
        <v>166</v>
      </c>
      <c r="AU130" s="227" t="s">
        <v>82</v>
      </c>
      <c r="AY130" s="19" t="s">
        <v>163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80</v>
      </c>
      <c r="BK130" s="228">
        <f>ROUND(I130*H130,2)</f>
        <v>0</v>
      </c>
      <c r="BL130" s="19" t="s">
        <v>109</v>
      </c>
      <c r="BM130" s="227" t="s">
        <v>465</v>
      </c>
    </row>
    <row r="131" s="2" customFormat="1">
      <c r="A131" s="40"/>
      <c r="B131" s="41"/>
      <c r="C131" s="42"/>
      <c r="D131" s="229" t="s">
        <v>172</v>
      </c>
      <c r="E131" s="42"/>
      <c r="F131" s="230" t="s">
        <v>466</v>
      </c>
      <c r="G131" s="42"/>
      <c r="H131" s="42"/>
      <c r="I131" s="231"/>
      <c r="J131" s="42"/>
      <c r="K131" s="42"/>
      <c r="L131" s="46"/>
      <c r="M131" s="232"/>
      <c r="N131" s="23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172</v>
      </c>
      <c r="AU131" s="19" t="s">
        <v>82</v>
      </c>
    </row>
    <row r="132" s="13" customFormat="1">
      <c r="A132" s="13"/>
      <c r="B132" s="234"/>
      <c r="C132" s="235"/>
      <c r="D132" s="236" t="s">
        <v>174</v>
      </c>
      <c r="E132" s="237" t="s">
        <v>21</v>
      </c>
      <c r="F132" s="238" t="s">
        <v>200</v>
      </c>
      <c r="G132" s="235"/>
      <c r="H132" s="237" t="s">
        <v>21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174</v>
      </c>
      <c r="AU132" s="244" t="s">
        <v>82</v>
      </c>
      <c r="AV132" s="13" t="s">
        <v>80</v>
      </c>
      <c r="AW132" s="13" t="s">
        <v>33</v>
      </c>
      <c r="AX132" s="13" t="s">
        <v>73</v>
      </c>
      <c r="AY132" s="244" t="s">
        <v>163</v>
      </c>
    </row>
    <row r="133" s="14" customFormat="1">
      <c r="A133" s="14"/>
      <c r="B133" s="245"/>
      <c r="C133" s="246"/>
      <c r="D133" s="236" t="s">
        <v>174</v>
      </c>
      <c r="E133" s="247" t="s">
        <v>21</v>
      </c>
      <c r="F133" s="248" t="s">
        <v>427</v>
      </c>
      <c r="G133" s="246"/>
      <c r="H133" s="249">
        <v>365.49000000000001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174</v>
      </c>
      <c r="AU133" s="255" t="s">
        <v>82</v>
      </c>
      <c r="AV133" s="14" t="s">
        <v>82</v>
      </c>
      <c r="AW133" s="14" t="s">
        <v>33</v>
      </c>
      <c r="AX133" s="14" t="s">
        <v>73</v>
      </c>
      <c r="AY133" s="255" t="s">
        <v>163</v>
      </c>
    </row>
    <row r="134" s="15" customFormat="1">
      <c r="A134" s="15"/>
      <c r="B134" s="256"/>
      <c r="C134" s="257"/>
      <c r="D134" s="236" t="s">
        <v>174</v>
      </c>
      <c r="E134" s="258" t="s">
        <v>21</v>
      </c>
      <c r="F134" s="259" t="s">
        <v>179</v>
      </c>
      <c r="G134" s="257"/>
      <c r="H134" s="260">
        <v>365.49000000000001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174</v>
      </c>
      <c r="AU134" s="266" t="s">
        <v>82</v>
      </c>
      <c r="AV134" s="15" t="s">
        <v>109</v>
      </c>
      <c r="AW134" s="15" t="s">
        <v>33</v>
      </c>
      <c r="AX134" s="15" t="s">
        <v>80</v>
      </c>
      <c r="AY134" s="266" t="s">
        <v>163</v>
      </c>
    </row>
    <row r="135" s="2" customFormat="1" ht="49.05" customHeight="1">
      <c r="A135" s="40"/>
      <c r="B135" s="41"/>
      <c r="C135" s="216" t="s">
        <v>214</v>
      </c>
      <c r="D135" s="216" t="s">
        <v>166</v>
      </c>
      <c r="E135" s="217" t="s">
        <v>467</v>
      </c>
      <c r="F135" s="218" t="s">
        <v>468</v>
      </c>
      <c r="G135" s="219" t="s">
        <v>169</v>
      </c>
      <c r="H135" s="220">
        <v>365.49000000000001</v>
      </c>
      <c r="I135" s="221"/>
      <c r="J135" s="222">
        <f>ROUND(I135*H135,2)</f>
        <v>0</v>
      </c>
      <c r="K135" s="218" t="s">
        <v>170</v>
      </c>
      <c r="L135" s="46"/>
      <c r="M135" s="223" t="s">
        <v>21</v>
      </c>
      <c r="N135" s="224" t="s">
        <v>44</v>
      </c>
      <c r="O135" s="86"/>
      <c r="P135" s="225">
        <f>O135*H135</f>
        <v>0</v>
      </c>
      <c r="Q135" s="225">
        <v>0.016279999999999999</v>
      </c>
      <c r="R135" s="225">
        <f>Q135*H135</f>
        <v>5.9501771999999997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109</v>
      </c>
      <c r="AT135" s="227" t="s">
        <v>166</v>
      </c>
      <c r="AU135" s="227" t="s">
        <v>82</v>
      </c>
      <c r="AY135" s="19" t="s">
        <v>163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80</v>
      </c>
      <c r="BK135" s="228">
        <f>ROUND(I135*H135,2)</f>
        <v>0</v>
      </c>
      <c r="BL135" s="19" t="s">
        <v>109</v>
      </c>
      <c r="BM135" s="227" t="s">
        <v>469</v>
      </c>
    </row>
    <row r="136" s="2" customFormat="1">
      <c r="A136" s="40"/>
      <c r="B136" s="41"/>
      <c r="C136" s="42"/>
      <c r="D136" s="229" t="s">
        <v>172</v>
      </c>
      <c r="E136" s="42"/>
      <c r="F136" s="230" t="s">
        <v>470</v>
      </c>
      <c r="G136" s="42"/>
      <c r="H136" s="42"/>
      <c r="I136" s="231"/>
      <c r="J136" s="42"/>
      <c r="K136" s="42"/>
      <c r="L136" s="46"/>
      <c r="M136" s="232"/>
      <c r="N136" s="23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172</v>
      </c>
      <c r="AU136" s="19" t="s">
        <v>82</v>
      </c>
    </row>
    <row r="137" s="14" customFormat="1">
      <c r="A137" s="14"/>
      <c r="B137" s="245"/>
      <c r="C137" s="246"/>
      <c r="D137" s="236" t="s">
        <v>174</v>
      </c>
      <c r="E137" s="247" t="s">
        <v>21</v>
      </c>
      <c r="F137" s="248" t="s">
        <v>471</v>
      </c>
      <c r="G137" s="246"/>
      <c r="H137" s="249">
        <v>38.640000000000001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174</v>
      </c>
      <c r="AU137" s="255" t="s">
        <v>82</v>
      </c>
      <c r="AV137" s="14" t="s">
        <v>82</v>
      </c>
      <c r="AW137" s="14" t="s">
        <v>33</v>
      </c>
      <c r="AX137" s="14" t="s">
        <v>73</v>
      </c>
      <c r="AY137" s="255" t="s">
        <v>163</v>
      </c>
    </row>
    <row r="138" s="14" customFormat="1">
      <c r="A138" s="14"/>
      <c r="B138" s="245"/>
      <c r="C138" s="246"/>
      <c r="D138" s="236" t="s">
        <v>174</v>
      </c>
      <c r="E138" s="247" t="s">
        <v>21</v>
      </c>
      <c r="F138" s="248" t="s">
        <v>472</v>
      </c>
      <c r="G138" s="246"/>
      <c r="H138" s="249">
        <v>151.5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174</v>
      </c>
      <c r="AU138" s="255" t="s">
        <v>82</v>
      </c>
      <c r="AV138" s="14" t="s">
        <v>82</v>
      </c>
      <c r="AW138" s="14" t="s">
        <v>33</v>
      </c>
      <c r="AX138" s="14" t="s">
        <v>73</v>
      </c>
      <c r="AY138" s="255" t="s">
        <v>163</v>
      </c>
    </row>
    <row r="139" s="14" customFormat="1">
      <c r="A139" s="14"/>
      <c r="B139" s="245"/>
      <c r="C139" s="246"/>
      <c r="D139" s="236" t="s">
        <v>174</v>
      </c>
      <c r="E139" s="247" t="s">
        <v>21</v>
      </c>
      <c r="F139" s="248" t="s">
        <v>473</v>
      </c>
      <c r="G139" s="246"/>
      <c r="H139" s="249">
        <v>9.6099999999999994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174</v>
      </c>
      <c r="AU139" s="255" t="s">
        <v>82</v>
      </c>
      <c r="AV139" s="14" t="s">
        <v>82</v>
      </c>
      <c r="AW139" s="14" t="s">
        <v>33</v>
      </c>
      <c r="AX139" s="14" t="s">
        <v>73</v>
      </c>
      <c r="AY139" s="255" t="s">
        <v>163</v>
      </c>
    </row>
    <row r="140" s="14" customFormat="1">
      <c r="A140" s="14"/>
      <c r="B140" s="245"/>
      <c r="C140" s="246"/>
      <c r="D140" s="236" t="s">
        <v>174</v>
      </c>
      <c r="E140" s="247" t="s">
        <v>21</v>
      </c>
      <c r="F140" s="248" t="s">
        <v>474</v>
      </c>
      <c r="G140" s="246"/>
      <c r="H140" s="249">
        <v>11.73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174</v>
      </c>
      <c r="AU140" s="255" t="s">
        <v>82</v>
      </c>
      <c r="AV140" s="14" t="s">
        <v>82</v>
      </c>
      <c r="AW140" s="14" t="s">
        <v>33</v>
      </c>
      <c r="AX140" s="14" t="s">
        <v>73</v>
      </c>
      <c r="AY140" s="255" t="s">
        <v>163</v>
      </c>
    </row>
    <row r="141" s="14" customFormat="1">
      <c r="A141" s="14"/>
      <c r="B141" s="245"/>
      <c r="C141" s="246"/>
      <c r="D141" s="236" t="s">
        <v>174</v>
      </c>
      <c r="E141" s="247" t="s">
        <v>21</v>
      </c>
      <c r="F141" s="248" t="s">
        <v>475</v>
      </c>
      <c r="G141" s="246"/>
      <c r="H141" s="249">
        <v>51.649999999999999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174</v>
      </c>
      <c r="AU141" s="255" t="s">
        <v>82</v>
      </c>
      <c r="AV141" s="14" t="s">
        <v>82</v>
      </c>
      <c r="AW141" s="14" t="s">
        <v>33</v>
      </c>
      <c r="AX141" s="14" t="s">
        <v>73</v>
      </c>
      <c r="AY141" s="255" t="s">
        <v>163</v>
      </c>
    </row>
    <row r="142" s="14" customFormat="1">
      <c r="A142" s="14"/>
      <c r="B142" s="245"/>
      <c r="C142" s="246"/>
      <c r="D142" s="236" t="s">
        <v>174</v>
      </c>
      <c r="E142" s="247" t="s">
        <v>21</v>
      </c>
      <c r="F142" s="248" t="s">
        <v>476</v>
      </c>
      <c r="G142" s="246"/>
      <c r="H142" s="249">
        <v>11.1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174</v>
      </c>
      <c r="AU142" s="255" t="s">
        <v>82</v>
      </c>
      <c r="AV142" s="14" t="s">
        <v>82</v>
      </c>
      <c r="AW142" s="14" t="s">
        <v>33</v>
      </c>
      <c r="AX142" s="14" t="s">
        <v>73</v>
      </c>
      <c r="AY142" s="255" t="s">
        <v>163</v>
      </c>
    </row>
    <row r="143" s="14" customFormat="1">
      <c r="A143" s="14"/>
      <c r="B143" s="245"/>
      <c r="C143" s="246"/>
      <c r="D143" s="236" t="s">
        <v>174</v>
      </c>
      <c r="E143" s="247" t="s">
        <v>21</v>
      </c>
      <c r="F143" s="248" t="s">
        <v>477</v>
      </c>
      <c r="G143" s="246"/>
      <c r="H143" s="249">
        <v>20.25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174</v>
      </c>
      <c r="AU143" s="255" t="s">
        <v>82</v>
      </c>
      <c r="AV143" s="14" t="s">
        <v>82</v>
      </c>
      <c r="AW143" s="14" t="s">
        <v>33</v>
      </c>
      <c r="AX143" s="14" t="s">
        <v>73</v>
      </c>
      <c r="AY143" s="255" t="s">
        <v>163</v>
      </c>
    </row>
    <row r="144" s="14" customFormat="1">
      <c r="A144" s="14"/>
      <c r="B144" s="245"/>
      <c r="C144" s="246"/>
      <c r="D144" s="236" t="s">
        <v>174</v>
      </c>
      <c r="E144" s="247" t="s">
        <v>21</v>
      </c>
      <c r="F144" s="248" t="s">
        <v>478</v>
      </c>
      <c r="G144" s="246"/>
      <c r="H144" s="249">
        <v>9.9700000000000006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174</v>
      </c>
      <c r="AU144" s="255" t="s">
        <v>82</v>
      </c>
      <c r="AV144" s="14" t="s">
        <v>82</v>
      </c>
      <c r="AW144" s="14" t="s">
        <v>33</v>
      </c>
      <c r="AX144" s="14" t="s">
        <v>73</v>
      </c>
      <c r="AY144" s="255" t="s">
        <v>163</v>
      </c>
    </row>
    <row r="145" s="14" customFormat="1">
      <c r="A145" s="14"/>
      <c r="B145" s="245"/>
      <c r="C145" s="246"/>
      <c r="D145" s="236" t="s">
        <v>174</v>
      </c>
      <c r="E145" s="247" t="s">
        <v>21</v>
      </c>
      <c r="F145" s="248" t="s">
        <v>479</v>
      </c>
      <c r="G145" s="246"/>
      <c r="H145" s="249">
        <v>20.75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174</v>
      </c>
      <c r="AU145" s="255" t="s">
        <v>82</v>
      </c>
      <c r="AV145" s="14" t="s">
        <v>82</v>
      </c>
      <c r="AW145" s="14" t="s">
        <v>33</v>
      </c>
      <c r="AX145" s="14" t="s">
        <v>73</v>
      </c>
      <c r="AY145" s="255" t="s">
        <v>163</v>
      </c>
    </row>
    <row r="146" s="14" customFormat="1">
      <c r="A146" s="14"/>
      <c r="B146" s="245"/>
      <c r="C146" s="246"/>
      <c r="D146" s="236" t="s">
        <v>174</v>
      </c>
      <c r="E146" s="247" t="s">
        <v>21</v>
      </c>
      <c r="F146" s="248" t="s">
        <v>480</v>
      </c>
      <c r="G146" s="246"/>
      <c r="H146" s="249">
        <v>9.9700000000000006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174</v>
      </c>
      <c r="AU146" s="255" t="s">
        <v>82</v>
      </c>
      <c r="AV146" s="14" t="s">
        <v>82</v>
      </c>
      <c r="AW146" s="14" t="s">
        <v>33</v>
      </c>
      <c r="AX146" s="14" t="s">
        <v>73</v>
      </c>
      <c r="AY146" s="255" t="s">
        <v>163</v>
      </c>
    </row>
    <row r="147" s="14" customFormat="1">
      <c r="A147" s="14"/>
      <c r="B147" s="245"/>
      <c r="C147" s="246"/>
      <c r="D147" s="236" t="s">
        <v>174</v>
      </c>
      <c r="E147" s="247" t="s">
        <v>21</v>
      </c>
      <c r="F147" s="248" t="s">
        <v>481</v>
      </c>
      <c r="G147" s="246"/>
      <c r="H147" s="249">
        <v>20.350000000000001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174</v>
      </c>
      <c r="AU147" s="255" t="s">
        <v>82</v>
      </c>
      <c r="AV147" s="14" t="s">
        <v>82</v>
      </c>
      <c r="AW147" s="14" t="s">
        <v>33</v>
      </c>
      <c r="AX147" s="14" t="s">
        <v>73</v>
      </c>
      <c r="AY147" s="255" t="s">
        <v>163</v>
      </c>
    </row>
    <row r="148" s="14" customFormat="1">
      <c r="A148" s="14"/>
      <c r="B148" s="245"/>
      <c r="C148" s="246"/>
      <c r="D148" s="236" t="s">
        <v>174</v>
      </c>
      <c r="E148" s="247" t="s">
        <v>21</v>
      </c>
      <c r="F148" s="248" t="s">
        <v>482</v>
      </c>
      <c r="G148" s="246"/>
      <c r="H148" s="249">
        <v>9.9700000000000006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174</v>
      </c>
      <c r="AU148" s="255" t="s">
        <v>82</v>
      </c>
      <c r="AV148" s="14" t="s">
        <v>82</v>
      </c>
      <c r="AW148" s="14" t="s">
        <v>33</v>
      </c>
      <c r="AX148" s="14" t="s">
        <v>73</v>
      </c>
      <c r="AY148" s="255" t="s">
        <v>163</v>
      </c>
    </row>
    <row r="149" s="15" customFormat="1">
      <c r="A149" s="15"/>
      <c r="B149" s="256"/>
      <c r="C149" s="257"/>
      <c r="D149" s="236" t="s">
        <v>174</v>
      </c>
      <c r="E149" s="258" t="s">
        <v>427</v>
      </c>
      <c r="F149" s="259" t="s">
        <v>179</v>
      </c>
      <c r="G149" s="257"/>
      <c r="H149" s="260">
        <v>365.49000000000001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6" t="s">
        <v>174</v>
      </c>
      <c r="AU149" s="266" t="s">
        <v>82</v>
      </c>
      <c r="AV149" s="15" t="s">
        <v>109</v>
      </c>
      <c r="AW149" s="15" t="s">
        <v>33</v>
      </c>
      <c r="AX149" s="15" t="s">
        <v>80</v>
      </c>
      <c r="AY149" s="266" t="s">
        <v>163</v>
      </c>
    </row>
    <row r="150" s="2" customFormat="1" ht="33" customHeight="1">
      <c r="A150" s="40"/>
      <c r="B150" s="41"/>
      <c r="C150" s="216" t="s">
        <v>223</v>
      </c>
      <c r="D150" s="216" t="s">
        <v>166</v>
      </c>
      <c r="E150" s="217" t="s">
        <v>483</v>
      </c>
      <c r="F150" s="218" t="s">
        <v>484</v>
      </c>
      <c r="G150" s="219" t="s">
        <v>169</v>
      </c>
      <c r="H150" s="220">
        <v>1141.556</v>
      </c>
      <c r="I150" s="221"/>
      <c r="J150" s="222">
        <f>ROUND(I150*H150,2)</f>
        <v>0</v>
      </c>
      <c r="K150" s="218" t="s">
        <v>170</v>
      </c>
      <c r="L150" s="46"/>
      <c r="M150" s="223" t="s">
        <v>21</v>
      </c>
      <c r="N150" s="224" t="s">
        <v>44</v>
      </c>
      <c r="O150" s="86"/>
      <c r="P150" s="225">
        <f>O150*H150</f>
        <v>0</v>
      </c>
      <c r="Q150" s="225">
        <v>0.0073499999999999998</v>
      </c>
      <c r="R150" s="225">
        <f>Q150*H150</f>
        <v>8.3904365999999992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109</v>
      </c>
      <c r="AT150" s="227" t="s">
        <v>166</v>
      </c>
      <c r="AU150" s="227" t="s">
        <v>82</v>
      </c>
      <c r="AY150" s="19" t="s">
        <v>163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80</v>
      </c>
      <c r="BK150" s="228">
        <f>ROUND(I150*H150,2)</f>
        <v>0</v>
      </c>
      <c r="BL150" s="19" t="s">
        <v>109</v>
      </c>
      <c r="BM150" s="227" t="s">
        <v>485</v>
      </c>
    </row>
    <row r="151" s="2" customFormat="1">
      <c r="A151" s="40"/>
      <c r="B151" s="41"/>
      <c r="C151" s="42"/>
      <c r="D151" s="229" t="s">
        <v>172</v>
      </c>
      <c r="E151" s="42"/>
      <c r="F151" s="230" t="s">
        <v>486</v>
      </c>
      <c r="G151" s="42"/>
      <c r="H151" s="42"/>
      <c r="I151" s="231"/>
      <c r="J151" s="42"/>
      <c r="K151" s="42"/>
      <c r="L151" s="46"/>
      <c r="M151" s="232"/>
      <c r="N151" s="23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172</v>
      </c>
      <c r="AU151" s="19" t="s">
        <v>82</v>
      </c>
    </row>
    <row r="152" s="13" customFormat="1">
      <c r="A152" s="13"/>
      <c r="B152" s="234"/>
      <c r="C152" s="235"/>
      <c r="D152" s="236" t="s">
        <v>174</v>
      </c>
      <c r="E152" s="237" t="s">
        <v>21</v>
      </c>
      <c r="F152" s="238" t="s">
        <v>200</v>
      </c>
      <c r="G152" s="235"/>
      <c r="H152" s="237" t="s">
        <v>21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174</v>
      </c>
      <c r="AU152" s="244" t="s">
        <v>82</v>
      </c>
      <c r="AV152" s="13" t="s">
        <v>80</v>
      </c>
      <c r="AW152" s="13" t="s">
        <v>33</v>
      </c>
      <c r="AX152" s="13" t="s">
        <v>73</v>
      </c>
      <c r="AY152" s="244" t="s">
        <v>163</v>
      </c>
    </row>
    <row r="153" s="14" customFormat="1">
      <c r="A153" s="14"/>
      <c r="B153" s="245"/>
      <c r="C153" s="246"/>
      <c r="D153" s="236" t="s">
        <v>174</v>
      </c>
      <c r="E153" s="247" t="s">
        <v>21</v>
      </c>
      <c r="F153" s="248" t="s">
        <v>421</v>
      </c>
      <c r="G153" s="246"/>
      <c r="H153" s="249">
        <v>14.4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174</v>
      </c>
      <c r="AU153" s="255" t="s">
        <v>82</v>
      </c>
      <c r="AV153" s="14" t="s">
        <v>82</v>
      </c>
      <c r="AW153" s="14" t="s">
        <v>33</v>
      </c>
      <c r="AX153" s="14" t="s">
        <v>73</v>
      </c>
      <c r="AY153" s="255" t="s">
        <v>163</v>
      </c>
    </row>
    <row r="154" s="14" customFormat="1">
      <c r="A154" s="14"/>
      <c r="B154" s="245"/>
      <c r="C154" s="246"/>
      <c r="D154" s="236" t="s">
        <v>174</v>
      </c>
      <c r="E154" s="247" t="s">
        <v>21</v>
      </c>
      <c r="F154" s="248" t="s">
        <v>418</v>
      </c>
      <c r="G154" s="246"/>
      <c r="H154" s="249">
        <v>114.51000000000001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174</v>
      </c>
      <c r="AU154" s="255" t="s">
        <v>82</v>
      </c>
      <c r="AV154" s="14" t="s">
        <v>82</v>
      </c>
      <c r="AW154" s="14" t="s">
        <v>33</v>
      </c>
      <c r="AX154" s="14" t="s">
        <v>73</v>
      </c>
      <c r="AY154" s="255" t="s">
        <v>163</v>
      </c>
    </row>
    <row r="155" s="14" customFormat="1">
      <c r="A155" s="14"/>
      <c r="B155" s="245"/>
      <c r="C155" s="246"/>
      <c r="D155" s="236" t="s">
        <v>174</v>
      </c>
      <c r="E155" s="247" t="s">
        <v>21</v>
      </c>
      <c r="F155" s="248" t="s">
        <v>424</v>
      </c>
      <c r="G155" s="246"/>
      <c r="H155" s="249">
        <v>1012.646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174</v>
      </c>
      <c r="AU155" s="255" t="s">
        <v>82</v>
      </c>
      <c r="AV155" s="14" t="s">
        <v>82</v>
      </c>
      <c r="AW155" s="14" t="s">
        <v>33</v>
      </c>
      <c r="AX155" s="14" t="s">
        <v>73</v>
      </c>
      <c r="AY155" s="255" t="s">
        <v>163</v>
      </c>
    </row>
    <row r="156" s="15" customFormat="1">
      <c r="A156" s="15"/>
      <c r="B156" s="256"/>
      <c r="C156" s="257"/>
      <c r="D156" s="236" t="s">
        <v>174</v>
      </c>
      <c r="E156" s="258" t="s">
        <v>21</v>
      </c>
      <c r="F156" s="259" t="s">
        <v>179</v>
      </c>
      <c r="G156" s="257"/>
      <c r="H156" s="260">
        <v>1141.556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6" t="s">
        <v>174</v>
      </c>
      <c r="AU156" s="266" t="s">
        <v>82</v>
      </c>
      <c r="AV156" s="15" t="s">
        <v>109</v>
      </c>
      <c r="AW156" s="15" t="s">
        <v>33</v>
      </c>
      <c r="AX156" s="15" t="s">
        <v>80</v>
      </c>
      <c r="AY156" s="266" t="s">
        <v>163</v>
      </c>
    </row>
    <row r="157" s="2" customFormat="1" ht="37.8" customHeight="1">
      <c r="A157" s="40"/>
      <c r="B157" s="41"/>
      <c r="C157" s="216" t="s">
        <v>232</v>
      </c>
      <c r="D157" s="216" t="s">
        <v>166</v>
      </c>
      <c r="E157" s="217" t="s">
        <v>487</v>
      </c>
      <c r="F157" s="218" t="s">
        <v>488</v>
      </c>
      <c r="G157" s="219" t="s">
        <v>169</v>
      </c>
      <c r="H157" s="220">
        <v>128.91</v>
      </c>
      <c r="I157" s="221"/>
      <c r="J157" s="222">
        <f>ROUND(I157*H157,2)</f>
        <v>0</v>
      </c>
      <c r="K157" s="218" t="s">
        <v>170</v>
      </c>
      <c r="L157" s="46"/>
      <c r="M157" s="223" t="s">
        <v>21</v>
      </c>
      <c r="N157" s="224" t="s">
        <v>44</v>
      </c>
      <c r="O157" s="86"/>
      <c r="P157" s="225">
        <f>O157*H157</f>
        <v>0</v>
      </c>
      <c r="Q157" s="225">
        <v>0.013599999999999999</v>
      </c>
      <c r="R157" s="225">
        <f>Q157*H157</f>
        <v>1.7531759999999999</v>
      </c>
      <c r="S157" s="225">
        <v>0</v>
      </c>
      <c r="T157" s="22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109</v>
      </c>
      <c r="AT157" s="227" t="s">
        <v>166</v>
      </c>
      <c r="AU157" s="227" t="s">
        <v>82</v>
      </c>
      <c r="AY157" s="19" t="s">
        <v>163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80</v>
      </c>
      <c r="BK157" s="228">
        <f>ROUND(I157*H157,2)</f>
        <v>0</v>
      </c>
      <c r="BL157" s="19" t="s">
        <v>109</v>
      </c>
      <c r="BM157" s="227" t="s">
        <v>489</v>
      </c>
    </row>
    <row r="158" s="2" customFormat="1">
      <c r="A158" s="40"/>
      <c r="B158" s="41"/>
      <c r="C158" s="42"/>
      <c r="D158" s="229" t="s">
        <v>172</v>
      </c>
      <c r="E158" s="42"/>
      <c r="F158" s="230" t="s">
        <v>490</v>
      </c>
      <c r="G158" s="42"/>
      <c r="H158" s="42"/>
      <c r="I158" s="231"/>
      <c r="J158" s="42"/>
      <c r="K158" s="42"/>
      <c r="L158" s="46"/>
      <c r="M158" s="232"/>
      <c r="N158" s="23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172</v>
      </c>
      <c r="AU158" s="19" t="s">
        <v>82</v>
      </c>
    </row>
    <row r="159" s="13" customFormat="1">
      <c r="A159" s="13"/>
      <c r="B159" s="234"/>
      <c r="C159" s="235"/>
      <c r="D159" s="236" t="s">
        <v>174</v>
      </c>
      <c r="E159" s="237" t="s">
        <v>21</v>
      </c>
      <c r="F159" s="238" t="s">
        <v>200</v>
      </c>
      <c r="G159" s="235"/>
      <c r="H159" s="237" t="s">
        <v>21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174</v>
      </c>
      <c r="AU159" s="244" t="s">
        <v>82</v>
      </c>
      <c r="AV159" s="13" t="s">
        <v>80</v>
      </c>
      <c r="AW159" s="13" t="s">
        <v>33</v>
      </c>
      <c r="AX159" s="13" t="s">
        <v>73</v>
      </c>
      <c r="AY159" s="244" t="s">
        <v>163</v>
      </c>
    </row>
    <row r="160" s="14" customFormat="1">
      <c r="A160" s="14"/>
      <c r="B160" s="245"/>
      <c r="C160" s="246"/>
      <c r="D160" s="236" t="s">
        <v>174</v>
      </c>
      <c r="E160" s="247" t="s">
        <v>21</v>
      </c>
      <c r="F160" s="248" t="s">
        <v>418</v>
      </c>
      <c r="G160" s="246"/>
      <c r="H160" s="249">
        <v>114.51000000000001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174</v>
      </c>
      <c r="AU160" s="255" t="s">
        <v>82</v>
      </c>
      <c r="AV160" s="14" t="s">
        <v>82</v>
      </c>
      <c r="AW160" s="14" t="s">
        <v>33</v>
      </c>
      <c r="AX160" s="14" t="s">
        <v>73</v>
      </c>
      <c r="AY160" s="255" t="s">
        <v>163</v>
      </c>
    </row>
    <row r="161" s="14" customFormat="1">
      <c r="A161" s="14"/>
      <c r="B161" s="245"/>
      <c r="C161" s="246"/>
      <c r="D161" s="236" t="s">
        <v>174</v>
      </c>
      <c r="E161" s="247" t="s">
        <v>21</v>
      </c>
      <c r="F161" s="248" t="s">
        <v>421</v>
      </c>
      <c r="G161" s="246"/>
      <c r="H161" s="249">
        <v>14.4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174</v>
      </c>
      <c r="AU161" s="255" t="s">
        <v>82</v>
      </c>
      <c r="AV161" s="14" t="s">
        <v>82</v>
      </c>
      <c r="AW161" s="14" t="s">
        <v>33</v>
      </c>
      <c r="AX161" s="14" t="s">
        <v>73</v>
      </c>
      <c r="AY161" s="255" t="s">
        <v>163</v>
      </c>
    </row>
    <row r="162" s="15" customFormat="1">
      <c r="A162" s="15"/>
      <c r="B162" s="256"/>
      <c r="C162" s="257"/>
      <c r="D162" s="236" t="s">
        <v>174</v>
      </c>
      <c r="E162" s="258" t="s">
        <v>21</v>
      </c>
      <c r="F162" s="259" t="s">
        <v>179</v>
      </c>
      <c r="G162" s="257"/>
      <c r="H162" s="260">
        <v>128.91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6" t="s">
        <v>174</v>
      </c>
      <c r="AU162" s="266" t="s">
        <v>82</v>
      </c>
      <c r="AV162" s="15" t="s">
        <v>109</v>
      </c>
      <c r="AW162" s="15" t="s">
        <v>33</v>
      </c>
      <c r="AX162" s="15" t="s">
        <v>80</v>
      </c>
      <c r="AY162" s="266" t="s">
        <v>163</v>
      </c>
    </row>
    <row r="163" s="2" customFormat="1" ht="44.25" customHeight="1">
      <c r="A163" s="40"/>
      <c r="B163" s="41"/>
      <c r="C163" s="216" t="s">
        <v>164</v>
      </c>
      <c r="D163" s="216" t="s">
        <v>166</v>
      </c>
      <c r="E163" s="217" t="s">
        <v>491</v>
      </c>
      <c r="F163" s="218" t="s">
        <v>492</v>
      </c>
      <c r="G163" s="219" t="s">
        <v>169</v>
      </c>
      <c r="H163" s="220">
        <v>1012.646</v>
      </c>
      <c r="I163" s="221"/>
      <c r="J163" s="222">
        <f>ROUND(I163*H163,2)</f>
        <v>0</v>
      </c>
      <c r="K163" s="218" t="s">
        <v>170</v>
      </c>
      <c r="L163" s="46"/>
      <c r="M163" s="223" t="s">
        <v>21</v>
      </c>
      <c r="N163" s="224" t="s">
        <v>44</v>
      </c>
      <c r="O163" s="86"/>
      <c r="P163" s="225">
        <f>O163*H163</f>
        <v>0</v>
      </c>
      <c r="Q163" s="225">
        <v>0.016279999999999999</v>
      </c>
      <c r="R163" s="225">
        <f>Q163*H163</f>
        <v>16.485876879999999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109</v>
      </c>
      <c r="AT163" s="227" t="s">
        <v>166</v>
      </c>
      <c r="AU163" s="227" t="s">
        <v>82</v>
      </c>
      <c r="AY163" s="19" t="s">
        <v>163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80</v>
      </c>
      <c r="BK163" s="228">
        <f>ROUND(I163*H163,2)</f>
        <v>0</v>
      </c>
      <c r="BL163" s="19" t="s">
        <v>109</v>
      </c>
      <c r="BM163" s="227" t="s">
        <v>493</v>
      </c>
    </row>
    <row r="164" s="2" customFormat="1">
      <c r="A164" s="40"/>
      <c r="B164" s="41"/>
      <c r="C164" s="42"/>
      <c r="D164" s="229" t="s">
        <v>172</v>
      </c>
      <c r="E164" s="42"/>
      <c r="F164" s="230" t="s">
        <v>494</v>
      </c>
      <c r="G164" s="42"/>
      <c r="H164" s="42"/>
      <c r="I164" s="231"/>
      <c r="J164" s="42"/>
      <c r="K164" s="42"/>
      <c r="L164" s="46"/>
      <c r="M164" s="232"/>
      <c r="N164" s="23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172</v>
      </c>
      <c r="AU164" s="19" t="s">
        <v>82</v>
      </c>
    </row>
    <row r="165" s="13" customFormat="1">
      <c r="A165" s="13"/>
      <c r="B165" s="234"/>
      <c r="C165" s="235"/>
      <c r="D165" s="236" t="s">
        <v>174</v>
      </c>
      <c r="E165" s="237" t="s">
        <v>21</v>
      </c>
      <c r="F165" s="238" t="s">
        <v>200</v>
      </c>
      <c r="G165" s="235"/>
      <c r="H165" s="237" t="s">
        <v>21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174</v>
      </c>
      <c r="AU165" s="244" t="s">
        <v>82</v>
      </c>
      <c r="AV165" s="13" t="s">
        <v>80</v>
      </c>
      <c r="AW165" s="13" t="s">
        <v>33</v>
      </c>
      <c r="AX165" s="13" t="s">
        <v>73</v>
      </c>
      <c r="AY165" s="244" t="s">
        <v>163</v>
      </c>
    </row>
    <row r="166" s="13" customFormat="1">
      <c r="A166" s="13"/>
      <c r="B166" s="234"/>
      <c r="C166" s="235"/>
      <c r="D166" s="236" t="s">
        <v>174</v>
      </c>
      <c r="E166" s="237" t="s">
        <v>21</v>
      </c>
      <c r="F166" s="238" t="s">
        <v>176</v>
      </c>
      <c r="G166" s="235"/>
      <c r="H166" s="237" t="s">
        <v>21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174</v>
      </c>
      <c r="AU166" s="244" t="s">
        <v>82</v>
      </c>
      <c r="AV166" s="13" t="s">
        <v>80</v>
      </c>
      <c r="AW166" s="13" t="s">
        <v>33</v>
      </c>
      <c r="AX166" s="13" t="s">
        <v>73</v>
      </c>
      <c r="AY166" s="244" t="s">
        <v>163</v>
      </c>
    </row>
    <row r="167" s="13" customFormat="1">
      <c r="A167" s="13"/>
      <c r="B167" s="234"/>
      <c r="C167" s="235"/>
      <c r="D167" s="236" t="s">
        <v>174</v>
      </c>
      <c r="E167" s="237" t="s">
        <v>21</v>
      </c>
      <c r="F167" s="238" t="s">
        <v>495</v>
      </c>
      <c r="G167" s="235"/>
      <c r="H167" s="237" t="s">
        <v>21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174</v>
      </c>
      <c r="AU167" s="244" t="s">
        <v>82</v>
      </c>
      <c r="AV167" s="13" t="s">
        <v>80</v>
      </c>
      <c r="AW167" s="13" t="s">
        <v>33</v>
      </c>
      <c r="AX167" s="13" t="s">
        <v>73</v>
      </c>
      <c r="AY167" s="244" t="s">
        <v>163</v>
      </c>
    </row>
    <row r="168" s="14" customFormat="1">
      <c r="A168" s="14"/>
      <c r="B168" s="245"/>
      <c r="C168" s="246"/>
      <c r="D168" s="236" t="s">
        <v>174</v>
      </c>
      <c r="E168" s="247" t="s">
        <v>21</v>
      </c>
      <c r="F168" s="248" t="s">
        <v>496</v>
      </c>
      <c r="G168" s="246"/>
      <c r="H168" s="249">
        <v>247.79900000000001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174</v>
      </c>
      <c r="AU168" s="255" t="s">
        <v>82</v>
      </c>
      <c r="AV168" s="14" t="s">
        <v>82</v>
      </c>
      <c r="AW168" s="14" t="s">
        <v>33</v>
      </c>
      <c r="AX168" s="14" t="s">
        <v>73</v>
      </c>
      <c r="AY168" s="255" t="s">
        <v>163</v>
      </c>
    </row>
    <row r="169" s="14" customFormat="1">
      <c r="A169" s="14"/>
      <c r="B169" s="245"/>
      <c r="C169" s="246"/>
      <c r="D169" s="236" t="s">
        <v>174</v>
      </c>
      <c r="E169" s="247" t="s">
        <v>21</v>
      </c>
      <c r="F169" s="248" t="s">
        <v>497</v>
      </c>
      <c r="G169" s="246"/>
      <c r="H169" s="249">
        <v>-2.1000000000000001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174</v>
      </c>
      <c r="AU169" s="255" t="s">
        <v>82</v>
      </c>
      <c r="AV169" s="14" t="s">
        <v>82</v>
      </c>
      <c r="AW169" s="14" t="s">
        <v>33</v>
      </c>
      <c r="AX169" s="14" t="s">
        <v>73</v>
      </c>
      <c r="AY169" s="255" t="s">
        <v>163</v>
      </c>
    </row>
    <row r="170" s="14" customFormat="1">
      <c r="A170" s="14"/>
      <c r="B170" s="245"/>
      <c r="C170" s="246"/>
      <c r="D170" s="236" t="s">
        <v>174</v>
      </c>
      <c r="E170" s="247" t="s">
        <v>21</v>
      </c>
      <c r="F170" s="248" t="s">
        <v>498</v>
      </c>
      <c r="G170" s="246"/>
      <c r="H170" s="249">
        <v>-4.375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174</v>
      </c>
      <c r="AU170" s="255" t="s">
        <v>82</v>
      </c>
      <c r="AV170" s="14" t="s">
        <v>82</v>
      </c>
      <c r="AW170" s="14" t="s">
        <v>33</v>
      </c>
      <c r="AX170" s="14" t="s">
        <v>73</v>
      </c>
      <c r="AY170" s="255" t="s">
        <v>163</v>
      </c>
    </row>
    <row r="171" s="14" customFormat="1">
      <c r="A171" s="14"/>
      <c r="B171" s="245"/>
      <c r="C171" s="246"/>
      <c r="D171" s="236" t="s">
        <v>174</v>
      </c>
      <c r="E171" s="247" t="s">
        <v>21</v>
      </c>
      <c r="F171" s="248" t="s">
        <v>499</v>
      </c>
      <c r="G171" s="246"/>
      <c r="H171" s="249">
        <v>-4.0129999999999999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174</v>
      </c>
      <c r="AU171" s="255" t="s">
        <v>82</v>
      </c>
      <c r="AV171" s="14" t="s">
        <v>82</v>
      </c>
      <c r="AW171" s="14" t="s">
        <v>33</v>
      </c>
      <c r="AX171" s="14" t="s">
        <v>73</v>
      </c>
      <c r="AY171" s="255" t="s">
        <v>163</v>
      </c>
    </row>
    <row r="172" s="13" customFormat="1">
      <c r="A172" s="13"/>
      <c r="B172" s="234"/>
      <c r="C172" s="235"/>
      <c r="D172" s="236" t="s">
        <v>174</v>
      </c>
      <c r="E172" s="237" t="s">
        <v>21</v>
      </c>
      <c r="F172" s="238" t="s">
        <v>500</v>
      </c>
      <c r="G172" s="235"/>
      <c r="H172" s="237" t="s">
        <v>21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174</v>
      </c>
      <c r="AU172" s="244" t="s">
        <v>82</v>
      </c>
      <c r="AV172" s="13" t="s">
        <v>80</v>
      </c>
      <c r="AW172" s="13" t="s">
        <v>33</v>
      </c>
      <c r="AX172" s="13" t="s">
        <v>73</v>
      </c>
      <c r="AY172" s="244" t="s">
        <v>163</v>
      </c>
    </row>
    <row r="173" s="14" customFormat="1">
      <c r="A173" s="14"/>
      <c r="B173" s="245"/>
      <c r="C173" s="246"/>
      <c r="D173" s="236" t="s">
        <v>174</v>
      </c>
      <c r="E173" s="247" t="s">
        <v>21</v>
      </c>
      <c r="F173" s="248" t="s">
        <v>501</v>
      </c>
      <c r="G173" s="246"/>
      <c r="H173" s="249">
        <v>25.364000000000001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174</v>
      </c>
      <c r="AU173" s="255" t="s">
        <v>82</v>
      </c>
      <c r="AV173" s="14" t="s">
        <v>82</v>
      </c>
      <c r="AW173" s="14" t="s">
        <v>33</v>
      </c>
      <c r="AX173" s="14" t="s">
        <v>73</v>
      </c>
      <c r="AY173" s="255" t="s">
        <v>163</v>
      </c>
    </row>
    <row r="174" s="13" customFormat="1">
      <c r="A174" s="13"/>
      <c r="B174" s="234"/>
      <c r="C174" s="235"/>
      <c r="D174" s="236" t="s">
        <v>174</v>
      </c>
      <c r="E174" s="237" t="s">
        <v>21</v>
      </c>
      <c r="F174" s="238" t="s">
        <v>502</v>
      </c>
      <c r="G174" s="235"/>
      <c r="H174" s="237" t="s">
        <v>21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174</v>
      </c>
      <c r="AU174" s="244" t="s">
        <v>82</v>
      </c>
      <c r="AV174" s="13" t="s">
        <v>80</v>
      </c>
      <c r="AW174" s="13" t="s">
        <v>33</v>
      </c>
      <c r="AX174" s="13" t="s">
        <v>73</v>
      </c>
      <c r="AY174" s="244" t="s">
        <v>163</v>
      </c>
    </row>
    <row r="175" s="14" customFormat="1">
      <c r="A175" s="14"/>
      <c r="B175" s="245"/>
      <c r="C175" s="246"/>
      <c r="D175" s="236" t="s">
        <v>174</v>
      </c>
      <c r="E175" s="247" t="s">
        <v>21</v>
      </c>
      <c r="F175" s="248" t="s">
        <v>503</v>
      </c>
      <c r="G175" s="246"/>
      <c r="H175" s="249">
        <v>54.530000000000001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174</v>
      </c>
      <c r="AU175" s="255" t="s">
        <v>82</v>
      </c>
      <c r="AV175" s="14" t="s">
        <v>82</v>
      </c>
      <c r="AW175" s="14" t="s">
        <v>33</v>
      </c>
      <c r="AX175" s="14" t="s">
        <v>73</v>
      </c>
      <c r="AY175" s="255" t="s">
        <v>163</v>
      </c>
    </row>
    <row r="176" s="14" customFormat="1">
      <c r="A176" s="14"/>
      <c r="B176" s="245"/>
      <c r="C176" s="246"/>
      <c r="D176" s="236" t="s">
        <v>174</v>
      </c>
      <c r="E176" s="247" t="s">
        <v>21</v>
      </c>
      <c r="F176" s="248" t="s">
        <v>504</v>
      </c>
      <c r="G176" s="246"/>
      <c r="H176" s="249">
        <v>-3.04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174</v>
      </c>
      <c r="AU176" s="255" t="s">
        <v>82</v>
      </c>
      <c r="AV176" s="14" t="s">
        <v>82</v>
      </c>
      <c r="AW176" s="14" t="s">
        <v>33</v>
      </c>
      <c r="AX176" s="14" t="s">
        <v>73</v>
      </c>
      <c r="AY176" s="255" t="s">
        <v>163</v>
      </c>
    </row>
    <row r="177" s="13" customFormat="1">
      <c r="A177" s="13"/>
      <c r="B177" s="234"/>
      <c r="C177" s="235"/>
      <c r="D177" s="236" t="s">
        <v>174</v>
      </c>
      <c r="E177" s="237" t="s">
        <v>21</v>
      </c>
      <c r="F177" s="238" t="s">
        <v>505</v>
      </c>
      <c r="G177" s="235"/>
      <c r="H177" s="237" t="s">
        <v>21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174</v>
      </c>
      <c r="AU177" s="244" t="s">
        <v>82</v>
      </c>
      <c r="AV177" s="13" t="s">
        <v>80</v>
      </c>
      <c r="AW177" s="13" t="s">
        <v>33</v>
      </c>
      <c r="AX177" s="13" t="s">
        <v>73</v>
      </c>
      <c r="AY177" s="244" t="s">
        <v>163</v>
      </c>
    </row>
    <row r="178" s="14" customFormat="1">
      <c r="A178" s="14"/>
      <c r="B178" s="245"/>
      <c r="C178" s="246"/>
      <c r="D178" s="236" t="s">
        <v>174</v>
      </c>
      <c r="E178" s="247" t="s">
        <v>21</v>
      </c>
      <c r="F178" s="248" t="s">
        <v>506</v>
      </c>
      <c r="G178" s="246"/>
      <c r="H178" s="249">
        <v>104.699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174</v>
      </c>
      <c r="AU178" s="255" t="s">
        <v>82</v>
      </c>
      <c r="AV178" s="14" t="s">
        <v>82</v>
      </c>
      <c r="AW178" s="14" t="s">
        <v>33</v>
      </c>
      <c r="AX178" s="14" t="s">
        <v>73</v>
      </c>
      <c r="AY178" s="255" t="s">
        <v>163</v>
      </c>
    </row>
    <row r="179" s="14" customFormat="1">
      <c r="A179" s="14"/>
      <c r="B179" s="245"/>
      <c r="C179" s="246"/>
      <c r="D179" s="236" t="s">
        <v>174</v>
      </c>
      <c r="E179" s="247" t="s">
        <v>21</v>
      </c>
      <c r="F179" s="248" t="s">
        <v>504</v>
      </c>
      <c r="G179" s="246"/>
      <c r="H179" s="249">
        <v>-3.04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174</v>
      </c>
      <c r="AU179" s="255" t="s">
        <v>82</v>
      </c>
      <c r="AV179" s="14" t="s">
        <v>82</v>
      </c>
      <c r="AW179" s="14" t="s">
        <v>33</v>
      </c>
      <c r="AX179" s="14" t="s">
        <v>73</v>
      </c>
      <c r="AY179" s="255" t="s">
        <v>163</v>
      </c>
    </row>
    <row r="180" s="13" customFormat="1">
      <c r="A180" s="13"/>
      <c r="B180" s="234"/>
      <c r="C180" s="235"/>
      <c r="D180" s="236" t="s">
        <v>174</v>
      </c>
      <c r="E180" s="237" t="s">
        <v>21</v>
      </c>
      <c r="F180" s="238" t="s">
        <v>507</v>
      </c>
      <c r="G180" s="235"/>
      <c r="H180" s="237" t="s">
        <v>21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174</v>
      </c>
      <c r="AU180" s="244" t="s">
        <v>82</v>
      </c>
      <c r="AV180" s="13" t="s">
        <v>80</v>
      </c>
      <c r="AW180" s="13" t="s">
        <v>33</v>
      </c>
      <c r="AX180" s="13" t="s">
        <v>73</v>
      </c>
      <c r="AY180" s="244" t="s">
        <v>163</v>
      </c>
    </row>
    <row r="181" s="14" customFormat="1">
      <c r="A181" s="14"/>
      <c r="B181" s="245"/>
      <c r="C181" s="246"/>
      <c r="D181" s="236" t="s">
        <v>174</v>
      </c>
      <c r="E181" s="247" t="s">
        <v>21</v>
      </c>
      <c r="F181" s="248" t="s">
        <v>508</v>
      </c>
      <c r="G181" s="246"/>
      <c r="H181" s="249">
        <v>163.47999999999999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174</v>
      </c>
      <c r="AU181" s="255" t="s">
        <v>82</v>
      </c>
      <c r="AV181" s="14" t="s">
        <v>82</v>
      </c>
      <c r="AW181" s="14" t="s">
        <v>33</v>
      </c>
      <c r="AX181" s="14" t="s">
        <v>73</v>
      </c>
      <c r="AY181" s="255" t="s">
        <v>163</v>
      </c>
    </row>
    <row r="182" s="14" customFormat="1">
      <c r="A182" s="14"/>
      <c r="B182" s="245"/>
      <c r="C182" s="246"/>
      <c r="D182" s="236" t="s">
        <v>174</v>
      </c>
      <c r="E182" s="247" t="s">
        <v>21</v>
      </c>
      <c r="F182" s="248" t="s">
        <v>509</v>
      </c>
      <c r="G182" s="246"/>
      <c r="H182" s="249">
        <v>-19.896999999999998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174</v>
      </c>
      <c r="AU182" s="255" t="s">
        <v>82</v>
      </c>
      <c r="AV182" s="14" t="s">
        <v>82</v>
      </c>
      <c r="AW182" s="14" t="s">
        <v>33</v>
      </c>
      <c r="AX182" s="14" t="s">
        <v>73</v>
      </c>
      <c r="AY182" s="255" t="s">
        <v>163</v>
      </c>
    </row>
    <row r="183" s="13" customFormat="1">
      <c r="A183" s="13"/>
      <c r="B183" s="234"/>
      <c r="C183" s="235"/>
      <c r="D183" s="236" t="s">
        <v>174</v>
      </c>
      <c r="E183" s="237" t="s">
        <v>21</v>
      </c>
      <c r="F183" s="238" t="s">
        <v>510</v>
      </c>
      <c r="G183" s="235"/>
      <c r="H183" s="237" t="s">
        <v>21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174</v>
      </c>
      <c r="AU183" s="244" t="s">
        <v>82</v>
      </c>
      <c r="AV183" s="13" t="s">
        <v>80</v>
      </c>
      <c r="AW183" s="13" t="s">
        <v>33</v>
      </c>
      <c r="AX183" s="13" t="s">
        <v>73</v>
      </c>
      <c r="AY183" s="244" t="s">
        <v>163</v>
      </c>
    </row>
    <row r="184" s="14" customFormat="1">
      <c r="A184" s="14"/>
      <c r="B184" s="245"/>
      <c r="C184" s="246"/>
      <c r="D184" s="236" t="s">
        <v>174</v>
      </c>
      <c r="E184" s="247" t="s">
        <v>21</v>
      </c>
      <c r="F184" s="248" t="s">
        <v>511</v>
      </c>
      <c r="G184" s="246"/>
      <c r="H184" s="249">
        <v>56.353999999999999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174</v>
      </c>
      <c r="AU184" s="255" t="s">
        <v>82</v>
      </c>
      <c r="AV184" s="14" t="s">
        <v>82</v>
      </c>
      <c r="AW184" s="14" t="s">
        <v>33</v>
      </c>
      <c r="AX184" s="14" t="s">
        <v>73</v>
      </c>
      <c r="AY184" s="255" t="s">
        <v>163</v>
      </c>
    </row>
    <row r="185" s="14" customFormat="1">
      <c r="A185" s="14"/>
      <c r="B185" s="245"/>
      <c r="C185" s="246"/>
      <c r="D185" s="236" t="s">
        <v>174</v>
      </c>
      <c r="E185" s="247" t="s">
        <v>21</v>
      </c>
      <c r="F185" s="248" t="s">
        <v>294</v>
      </c>
      <c r="G185" s="246"/>
      <c r="H185" s="249">
        <v>-3.1520000000000001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174</v>
      </c>
      <c r="AU185" s="255" t="s">
        <v>82</v>
      </c>
      <c r="AV185" s="14" t="s">
        <v>82</v>
      </c>
      <c r="AW185" s="14" t="s">
        <v>33</v>
      </c>
      <c r="AX185" s="14" t="s">
        <v>73</v>
      </c>
      <c r="AY185" s="255" t="s">
        <v>163</v>
      </c>
    </row>
    <row r="186" s="13" customFormat="1">
      <c r="A186" s="13"/>
      <c r="B186" s="234"/>
      <c r="C186" s="235"/>
      <c r="D186" s="236" t="s">
        <v>174</v>
      </c>
      <c r="E186" s="237" t="s">
        <v>21</v>
      </c>
      <c r="F186" s="238" t="s">
        <v>512</v>
      </c>
      <c r="G186" s="235"/>
      <c r="H186" s="237" t="s">
        <v>21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174</v>
      </c>
      <c r="AU186" s="244" t="s">
        <v>82</v>
      </c>
      <c r="AV186" s="13" t="s">
        <v>80</v>
      </c>
      <c r="AW186" s="13" t="s">
        <v>33</v>
      </c>
      <c r="AX186" s="13" t="s">
        <v>73</v>
      </c>
      <c r="AY186" s="244" t="s">
        <v>163</v>
      </c>
    </row>
    <row r="187" s="14" customFormat="1">
      <c r="A187" s="14"/>
      <c r="B187" s="245"/>
      <c r="C187" s="246"/>
      <c r="D187" s="236" t="s">
        <v>174</v>
      </c>
      <c r="E187" s="247" t="s">
        <v>21</v>
      </c>
      <c r="F187" s="248" t="s">
        <v>513</v>
      </c>
      <c r="G187" s="246"/>
      <c r="H187" s="249">
        <v>97.078999999999994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174</v>
      </c>
      <c r="AU187" s="255" t="s">
        <v>82</v>
      </c>
      <c r="AV187" s="14" t="s">
        <v>82</v>
      </c>
      <c r="AW187" s="14" t="s">
        <v>33</v>
      </c>
      <c r="AX187" s="14" t="s">
        <v>73</v>
      </c>
      <c r="AY187" s="255" t="s">
        <v>163</v>
      </c>
    </row>
    <row r="188" s="14" customFormat="1">
      <c r="A188" s="14"/>
      <c r="B188" s="245"/>
      <c r="C188" s="246"/>
      <c r="D188" s="236" t="s">
        <v>174</v>
      </c>
      <c r="E188" s="247" t="s">
        <v>21</v>
      </c>
      <c r="F188" s="248" t="s">
        <v>294</v>
      </c>
      <c r="G188" s="246"/>
      <c r="H188" s="249">
        <v>-3.1520000000000001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174</v>
      </c>
      <c r="AU188" s="255" t="s">
        <v>82</v>
      </c>
      <c r="AV188" s="14" t="s">
        <v>82</v>
      </c>
      <c r="AW188" s="14" t="s">
        <v>33</v>
      </c>
      <c r="AX188" s="14" t="s">
        <v>73</v>
      </c>
      <c r="AY188" s="255" t="s">
        <v>163</v>
      </c>
    </row>
    <row r="189" s="14" customFormat="1">
      <c r="A189" s="14"/>
      <c r="B189" s="245"/>
      <c r="C189" s="246"/>
      <c r="D189" s="236" t="s">
        <v>174</v>
      </c>
      <c r="E189" s="247" t="s">
        <v>21</v>
      </c>
      <c r="F189" s="248" t="s">
        <v>514</v>
      </c>
      <c r="G189" s="246"/>
      <c r="H189" s="249">
        <v>-4.0499999999999998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174</v>
      </c>
      <c r="AU189" s="255" t="s">
        <v>82</v>
      </c>
      <c r="AV189" s="14" t="s">
        <v>82</v>
      </c>
      <c r="AW189" s="14" t="s">
        <v>33</v>
      </c>
      <c r="AX189" s="14" t="s">
        <v>73</v>
      </c>
      <c r="AY189" s="255" t="s">
        <v>163</v>
      </c>
    </row>
    <row r="190" s="13" customFormat="1">
      <c r="A190" s="13"/>
      <c r="B190" s="234"/>
      <c r="C190" s="235"/>
      <c r="D190" s="236" t="s">
        <v>174</v>
      </c>
      <c r="E190" s="237" t="s">
        <v>21</v>
      </c>
      <c r="F190" s="238" t="s">
        <v>515</v>
      </c>
      <c r="G190" s="235"/>
      <c r="H190" s="237" t="s">
        <v>21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174</v>
      </c>
      <c r="AU190" s="244" t="s">
        <v>82</v>
      </c>
      <c r="AV190" s="13" t="s">
        <v>80</v>
      </c>
      <c r="AW190" s="13" t="s">
        <v>33</v>
      </c>
      <c r="AX190" s="13" t="s">
        <v>73</v>
      </c>
      <c r="AY190" s="244" t="s">
        <v>163</v>
      </c>
    </row>
    <row r="191" s="14" customFormat="1">
      <c r="A191" s="14"/>
      <c r="B191" s="245"/>
      <c r="C191" s="246"/>
      <c r="D191" s="236" t="s">
        <v>174</v>
      </c>
      <c r="E191" s="247" t="s">
        <v>21</v>
      </c>
      <c r="F191" s="248" t="s">
        <v>516</v>
      </c>
      <c r="G191" s="246"/>
      <c r="H191" s="249">
        <v>61.539999999999999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174</v>
      </c>
      <c r="AU191" s="255" t="s">
        <v>82</v>
      </c>
      <c r="AV191" s="14" t="s">
        <v>82</v>
      </c>
      <c r="AW191" s="14" t="s">
        <v>33</v>
      </c>
      <c r="AX191" s="14" t="s">
        <v>73</v>
      </c>
      <c r="AY191" s="255" t="s">
        <v>163</v>
      </c>
    </row>
    <row r="192" s="14" customFormat="1">
      <c r="A192" s="14"/>
      <c r="B192" s="245"/>
      <c r="C192" s="246"/>
      <c r="D192" s="236" t="s">
        <v>174</v>
      </c>
      <c r="E192" s="247" t="s">
        <v>21</v>
      </c>
      <c r="F192" s="248" t="s">
        <v>294</v>
      </c>
      <c r="G192" s="246"/>
      <c r="H192" s="249">
        <v>-3.1520000000000001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174</v>
      </c>
      <c r="AU192" s="255" t="s">
        <v>82</v>
      </c>
      <c r="AV192" s="14" t="s">
        <v>82</v>
      </c>
      <c r="AW192" s="14" t="s">
        <v>33</v>
      </c>
      <c r="AX192" s="14" t="s">
        <v>73</v>
      </c>
      <c r="AY192" s="255" t="s">
        <v>163</v>
      </c>
    </row>
    <row r="193" s="13" customFormat="1">
      <c r="A193" s="13"/>
      <c r="B193" s="234"/>
      <c r="C193" s="235"/>
      <c r="D193" s="236" t="s">
        <v>174</v>
      </c>
      <c r="E193" s="237" t="s">
        <v>21</v>
      </c>
      <c r="F193" s="238" t="s">
        <v>517</v>
      </c>
      <c r="G193" s="235"/>
      <c r="H193" s="237" t="s">
        <v>21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174</v>
      </c>
      <c r="AU193" s="244" t="s">
        <v>82</v>
      </c>
      <c r="AV193" s="13" t="s">
        <v>80</v>
      </c>
      <c r="AW193" s="13" t="s">
        <v>33</v>
      </c>
      <c r="AX193" s="13" t="s">
        <v>73</v>
      </c>
      <c r="AY193" s="244" t="s">
        <v>163</v>
      </c>
    </row>
    <row r="194" s="14" customFormat="1">
      <c r="A194" s="14"/>
      <c r="B194" s="245"/>
      <c r="C194" s="246"/>
      <c r="D194" s="236" t="s">
        <v>174</v>
      </c>
      <c r="E194" s="247" t="s">
        <v>21</v>
      </c>
      <c r="F194" s="248" t="s">
        <v>518</v>
      </c>
      <c r="G194" s="246"/>
      <c r="H194" s="249">
        <v>22.344000000000001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174</v>
      </c>
      <c r="AU194" s="255" t="s">
        <v>82</v>
      </c>
      <c r="AV194" s="14" t="s">
        <v>82</v>
      </c>
      <c r="AW194" s="14" t="s">
        <v>33</v>
      </c>
      <c r="AX194" s="14" t="s">
        <v>73</v>
      </c>
      <c r="AY194" s="255" t="s">
        <v>163</v>
      </c>
    </row>
    <row r="195" s="13" customFormat="1">
      <c r="A195" s="13"/>
      <c r="B195" s="234"/>
      <c r="C195" s="235"/>
      <c r="D195" s="236" t="s">
        <v>174</v>
      </c>
      <c r="E195" s="237" t="s">
        <v>21</v>
      </c>
      <c r="F195" s="238" t="s">
        <v>519</v>
      </c>
      <c r="G195" s="235"/>
      <c r="H195" s="237" t="s">
        <v>21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174</v>
      </c>
      <c r="AU195" s="244" t="s">
        <v>82</v>
      </c>
      <c r="AV195" s="13" t="s">
        <v>80</v>
      </c>
      <c r="AW195" s="13" t="s">
        <v>33</v>
      </c>
      <c r="AX195" s="13" t="s">
        <v>73</v>
      </c>
      <c r="AY195" s="244" t="s">
        <v>163</v>
      </c>
    </row>
    <row r="196" s="14" customFormat="1">
      <c r="A196" s="14"/>
      <c r="B196" s="245"/>
      <c r="C196" s="246"/>
      <c r="D196" s="236" t="s">
        <v>174</v>
      </c>
      <c r="E196" s="247" t="s">
        <v>21</v>
      </c>
      <c r="F196" s="248" t="s">
        <v>520</v>
      </c>
      <c r="G196" s="246"/>
      <c r="H196" s="249">
        <v>62.219999999999999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174</v>
      </c>
      <c r="AU196" s="255" t="s">
        <v>82</v>
      </c>
      <c r="AV196" s="14" t="s">
        <v>82</v>
      </c>
      <c r="AW196" s="14" t="s">
        <v>33</v>
      </c>
      <c r="AX196" s="14" t="s">
        <v>73</v>
      </c>
      <c r="AY196" s="255" t="s">
        <v>163</v>
      </c>
    </row>
    <row r="197" s="14" customFormat="1">
      <c r="A197" s="14"/>
      <c r="B197" s="245"/>
      <c r="C197" s="246"/>
      <c r="D197" s="236" t="s">
        <v>174</v>
      </c>
      <c r="E197" s="247" t="s">
        <v>21</v>
      </c>
      <c r="F197" s="248" t="s">
        <v>294</v>
      </c>
      <c r="G197" s="246"/>
      <c r="H197" s="249">
        <v>-3.1520000000000001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174</v>
      </c>
      <c r="AU197" s="255" t="s">
        <v>82</v>
      </c>
      <c r="AV197" s="14" t="s">
        <v>82</v>
      </c>
      <c r="AW197" s="14" t="s">
        <v>33</v>
      </c>
      <c r="AX197" s="14" t="s">
        <v>73</v>
      </c>
      <c r="AY197" s="255" t="s">
        <v>163</v>
      </c>
    </row>
    <row r="198" s="13" customFormat="1">
      <c r="A198" s="13"/>
      <c r="B198" s="234"/>
      <c r="C198" s="235"/>
      <c r="D198" s="236" t="s">
        <v>174</v>
      </c>
      <c r="E198" s="237" t="s">
        <v>21</v>
      </c>
      <c r="F198" s="238" t="s">
        <v>521</v>
      </c>
      <c r="G198" s="235"/>
      <c r="H198" s="237" t="s">
        <v>21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174</v>
      </c>
      <c r="AU198" s="244" t="s">
        <v>82</v>
      </c>
      <c r="AV198" s="13" t="s">
        <v>80</v>
      </c>
      <c r="AW198" s="13" t="s">
        <v>33</v>
      </c>
      <c r="AX198" s="13" t="s">
        <v>73</v>
      </c>
      <c r="AY198" s="244" t="s">
        <v>163</v>
      </c>
    </row>
    <row r="199" s="14" customFormat="1">
      <c r="A199" s="14"/>
      <c r="B199" s="245"/>
      <c r="C199" s="246"/>
      <c r="D199" s="236" t="s">
        <v>174</v>
      </c>
      <c r="E199" s="247" t="s">
        <v>21</v>
      </c>
      <c r="F199" s="248" t="s">
        <v>522</v>
      </c>
      <c r="G199" s="246"/>
      <c r="H199" s="249">
        <v>22.623999999999999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174</v>
      </c>
      <c r="AU199" s="255" t="s">
        <v>82</v>
      </c>
      <c r="AV199" s="14" t="s">
        <v>82</v>
      </c>
      <c r="AW199" s="14" t="s">
        <v>33</v>
      </c>
      <c r="AX199" s="14" t="s">
        <v>73</v>
      </c>
      <c r="AY199" s="255" t="s">
        <v>163</v>
      </c>
    </row>
    <row r="200" s="13" customFormat="1">
      <c r="A200" s="13"/>
      <c r="B200" s="234"/>
      <c r="C200" s="235"/>
      <c r="D200" s="236" t="s">
        <v>174</v>
      </c>
      <c r="E200" s="237" t="s">
        <v>21</v>
      </c>
      <c r="F200" s="238" t="s">
        <v>523</v>
      </c>
      <c r="G200" s="235"/>
      <c r="H200" s="237" t="s">
        <v>21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174</v>
      </c>
      <c r="AU200" s="244" t="s">
        <v>82</v>
      </c>
      <c r="AV200" s="13" t="s">
        <v>80</v>
      </c>
      <c r="AW200" s="13" t="s">
        <v>33</v>
      </c>
      <c r="AX200" s="13" t="s">
        <v>73</v>
      </c>
      <c r="AY200" s="244" t="s">
        <v>163</v>
      </c>
    </row>
    <row r="201" s="14" customFormat="1">
      <c r="A201" s="14"/>
      <c r="B201" s="245"/>
      <c r="C201" s="246"/>
      <c r="D201" s="236" t="s">
        <v>174</v>
      </c>
      <c r="E201" s="247" t="s">
        <v>21</v>
      </c>
      <c r="F201" s="248" t="s">
        <v>316</v>
      </c>
      <c r="G201" s="246"/>
      <c r="H201" s="249">
        <v>61.948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174</v>
      </c>
      <c r="AU201" s="255" t="s">
        <v>82</v>
      </c>
      <c r="AV201" s="14" t="s">
        <v>82</v>
      </c>
      <c r="AW201" s="14" t="s">
        <v>33</v>
      </c>
      <c r="AX201" s="14" t="s">
        <v>73</v>
      </c>
      <c r="AY201" s="255" t="s">
        <v>163</v>
      </c>
    </row>
    <row r="202" s="14" customFormat="1">
      <c r="A202" s="14"/>
      <c r="B202" s="245"/>
      <c r="C202" s="246"/>
      <c r="D202" s="236" t="s">
        <v>174</v>
      </c>
      <c r="E202" s="247" t="s">
        <v>21</v>
      </c>
      <c r="F202" s="248" t="s">
        <v>294</v>
      </c>
      <c r="G202" s="246"/>
      <c r="H202" s="249">
        <v>-3.1520000000000001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174</v>
      </c>
      <c r="AU202" s="255" t="s">
        <v>82</v>
      </c>
      <c r="AV202" s="14" t="s">
        <v>82</v>
      </c>
      <c r="AW202" s="14" t="s">
        <v>33</v>
      </c>
      <c r="AX202" s="14" t="s">
        <v>73</v>
      </c>
      <c r="AY202" s="255" t="s">
        <v>163</v>
      </c>
    </row>
    <row r="203" s="13" customFormat="1">
      <c r="A203" s="13"/>
      <c r="B203" s="234"/>
      <c r="C203" s="235"/>
      <c r="D203" s="236" t="s">
        <v>174</v>
      </c>
      <c r="E203" s="237" t="s">
        <v>21</v>
      </c>
      <c r="F203" s="238" t="s">
        <v>524</v>
      </c>
      <c r="G203" s="235"/>
      <c r="H203" s="237" t="s">
        <v>21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174</v>
      </c>
      <c r="AU203" s="244" t="s">
        <v>82</v>
      </c>
      <c r="AV203" s="13" t="s">
        <v>80</v>
      </c>
      <c r="AW203" s="13" t="s">
        <v>33</v>
      </c>
      <c r="AX203" s="13" t="s">
        <v>73</v>
      </c>
      <c r="AY203" s="244" t="s">
        <v>163</v>
      </c>
    </row>
    <row r="204" s="14" customFormat="1">
      <c r="A204" s="14"/>
      <c r="B204" s="245"/>
      <c r="C204" s="246"/>
      <c r="D204" s="236" t="s">
        <v>174</v>
      </c>
      <c r="E204" s="247" t="s">
        <v>21</v>
      </c>
      <c r="F204" s="248" t="s">
        <v>525</v>
      </c>
      <c r="G204" s="246"/>
      <c r="H204" s="249">
        <v>24.891999999999999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174</v>
      </c>
      <c r="AU204" s="255" t="s">
        <v>82</v>
      </c>
      <c r="AV204" s="14" t="s">
        <v>82</v>
      </c>
      <c r="AW204" s="14" t="s">
        <v>33</v>
      </c>
      <c r="AX204" s="14" t="s">
        <v>73</v>
      </c>
      <c r="AY204" s="255" t="s">
        <v>163</v>
      </c>
    </row>
    <row r="205" s="16" customFormat="1">
      <c r="A205" s="16"/>
      <c r="B205" s="271"/>
      <c r="C205" s="272"/>
      <c r="D205" s="236" t="s">
        <v>174</v>
      </c>
      <c r="E205" s="273" t="s">
        <v>21</v>
      </c>
      <c r="F205" s="274" t="s">
        <v>526</v>
      </c>
      <c r="G205" s="272"/>
      <c r="H205" s="275">
        <v>948.59799999999996</v>
      </c>
      <c r="I205" s="276"/>
      <c r="J205" s="272"/>
      <c r="K205" s="272"/>
      <c r="L205" s="277"/>
      <c r="M205" s="278"/>
      <c r="N205" s="279"/>
      <c r="O205" s="279"/>
      <c r="P205" s="279"/>
      <c r="Q205" s="279"/>
      <c r="R205" s="279"/>
      <c r="S205" s="279"/>
      <c r="T205" s="280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81" t="s">
        <v>174</v>
      </c>
      <c r="AU205" s="281" t="s">
        <v>82</v>
      </c>
      <c r="AV205" s="16" t="s">
        <v>90</v>
      </c>
      <c r="AW205" s="16" t="s">
        <v>33</v>
      </c>
      <c r="AX205" s="16" t="s">
        <v>73</v>
      </c>
      <c r="AY205" s="281" t="s">
        <v>163</v>
      </c>
    </row>
    <row r="206" s="13" customFormat="1">
      <c r="A206" s="13"/>
      <c r="B206" s="234"/>
      <c r="C206" s="235"/>
      <c r="D206" s="236" t="s">
        <v>174</v>
      </c>
      <c r="E206" s="237" t="s">
        <v>21</v>
      </c>
      <c r="F206" s="238" t="s">
        <v>527</v>
      </c>
      <c r="G206" s="235"/>
      <c r="H206" s="237" t="s">
        <v>21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174</v>
      </c>
      <c r="AU206" s="244" t="s">
        <v>82</v>
      </c>
      <c r="AV206" s="13" t="s">
        <v>80</v>
      </c>
      <c r="AW206" s="13" t="s">
        <v>33</v>
      </c>
      <c r="AX206" s="13" t="s">
        <v>73</v>
      </c>
      <c r="AY206" s="244" t="s">
        <v>163</v>
      </c>
    </row>
    <row r="207" s="14" customFormat="1">
      <c r="A207" s="14"/>
      <c r="B207" s="245"/>
      <c r="C207" s="246"/>
      <c r="D207" s="236" t="s">
        <v>174</v>
      </c>
      <c r="E207" s="247" t="s">
        <v>21</v>
      </c>
      <c r="F207" s="248" t="s">
        <v>528</v>
      </c>
      <c r="G207" s="246"/>
      <c r="H207" s="249">
        <v>67.200000000000003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174</v>
      </c>
      <c r="AU207" s="255" t="s">
        <v>82</v>
      </c>
      <c r="AV207" s="14" t="s">
        <v>82</v>
      </c>
      <c r="AW207" s="14" t="s">
        <v>33</v>
      </c>
      <c r="AX207" s="14" t="s">
        <v>73</v>
      </c>
      <c r="AY207" s="255" t="s">
        <v>163</v>
      </c>
    </row>
    <row r="208" s="14" customFormat="1">
      <c r="A208" s="14"/>
      <c r="B208" s="245"/>
      <c r="C208" s="246"/>
      <c r="D208" s="236" t="s">
        <v>174</v>
      </c>
      <c r="E208" s="247" t="s">
        <v>21</v>
      </c>
      <c r="F208" s="248" t="s">
        <v>529</v>
      </c>
      <c r="G208" s="246"/>
      <c r="H208" s="249">
        <v>-3.1520000000000001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174</v>
      </c>
      <c r="AU208" s="255" t="s">
        <v>82</v>
      </c>
      <c r="AV208" s="14" t="s">
        <v>82</v>
      </c>
      <c r="AW208" s="14" t="s">
        <v>33</v>
      </c>
      <c r="AX208" s="14" t="s">
        <v>73</v>
      </c>
      <c r="AY208" s="255" t="s">
        <v>163</v>
      </c>
    </row>
    <row r="209" s="16" customFormat="1">
      <c r="A209" s="16"/>
      <c r="B209" s="271"/>
      <c r="C209" s="272"/>
      <c r="D209" s="236" t="s">
        <v>174</v>
      </c>
      <c r="E209" s="273" t="s">
        <v>21</v>
      </c>
      <c r="F209" s="274" t="s">
        <v>526</v>
      </c>
      <c r="G209" s="272"/>
      <c r="H209" s="275">
        <v>64.048000000000002</v>
      </c>
      <c r="I209" s="276"/>
      <c r="J209" s="272"/>
      <c r="K209" s="272"/>
      <c r="L209" s="277"/>
      <c r="M209" s="278"/>
      <c r="N209" s="279"/>
      <c r="O209" s="279"/>
      <c r="P209" s="279"/>
      <c r="Q209" s="279"/>
      <c r="R209" s="279"/>
      <c r="S209" s="279"/>
      <c r="T209" s="280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T209" s="281" t="s">
        <v>174</v>
      </c>
      <c r="AU209" s="281" t="s">
        <v>82</v>
      </c>
      <c r="AV209" s="16" t="s">
        <v>90</v>
      </c>
      <c r="AW209" s="16" t="s">
        <v>33</v>
      </c>
      <c r="AX209" s="16" t="s">
        <v>73</v>
      </c>
      <c r="AY209" s="281" t="s">
        <v>163</v>
      </c>
    </row>
    <row r="210" s="15" customFormat="1">
      <c r="A210" s="15"/>
      <c r="B210" s="256"/>
      <c r="C210" s="257"/>
      <c r="D210" s="236" t="s">
        <v>174</v>
      </c>
      <c r="E210" s="258" t="s">
        <v>424</v>
      </c>
      <c r="F210" s="259" t="s">
        <v>179</v>
      </c>
      <c r="G210" s="257"/>
      <c r="H210" s="260">
        <v>1012.646</v>
      </c>
      <c r="I210" s="261"/>
      <c r="J210" s="257"/>
      <c r="K210" s="257"/>
      <c r="L210" s="262"/>
      <c r="M210" s="263"/>
      <c r="N210" s="264"/>
      <c r="O210" s="264"/>
      <c r="P210" s="264"/>
      <c r="Q210" s="264"/>
      <c r="R210" s="264"/>
      <c r="S210" s="264"/>
      <c r="T210" s="26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6" t="s">
        <v>174</v>
      </c>
      <c r="AU210" s="266" t="s">
        <v>82</v>
      </c>
      <c r="AV210" s="15" t="s">
        <v>109</v>
      </c>
      <c r="AW210" s="15" t="s">
        <v>33</v>
      </c>
      <c r="AX210" s="15" t="s">
        <v>80</v>
      </c>
      <c r="AY210" s="266" t="s">
        <v>163</v>
      </c>
    </row>
    <row r="211" s="2" customFormat="1" ht="33" customHeight="1">
      <c r="A211" s="40"/>
      <c r="B211" s="41"/>
      <c r="C211" s="216" t="s">
        <v>242</v>
      </c>
      <c r="D211" s="216" t="s">
        <v>166</v>
      </c>
      <c r="E211" s="217" t="s">
        <v>530</v>
      </c>
      <c r="F211" s="218" t="s">
        <v>531</v>
      </c>
      <c r="G211" s="219" t="s">
        <v>190</v>
      </c>
      <c r="H211" s="220">
        <v>12.268000000000001</v>
      </c>
      <c r="I211" s="221"/>
      <c r="J211" s="222">
        <f>ROUND(I211*H211,2)</f>
        <v>0</v>
      </c>
      <c r="K211" s="218" t="s">
        <v>170</v>
      </c>
      <c r="L211" s="46"/>
      <c r="M211" s="223" t="s">
        <v>21</v>
      </c>
      <c r="N211" s="224" t="s">
        <v>44</v>
      </c>
      <c r="O211" s="86"/>
      <c r="P211" s="225">
        <f>O211*H211</f>
        <v>0</v>
      </c>
      <c r="Q211" s="225">
        <v>2.45329</v>
      </c>
      <c r="R211" s="225">
        <f>Q211*H211</f>
        <v>30.096961720000003</v>
      </c>
      <c r="S211" s="225">
        <v>0</v>
      </c>
      <c r="T211" s="22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7" t="s">
        <v>109</v>
      </c>
      <c r="AT211" s="227" t="s">
        <v>166</v>
      </c>
      <c r="AU211" s="227" t="s">
        <v>82</v>
      </c>
      <c r="AY211" s="19" t="s">
        <v>163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9" t="s">
        <v>80</v>
      </c>
      <c r="BK211" s="228">
        <f>ROUND(I211*H211,2)</f>
        <v>0</v>
      </c>
      <c r="BL211" s="19" t="s">
        <v>109</v>
      </c>
      <c r="BM211" s="227" t="s">
        <v>532</v>
      </c>
    </row>
    <row r="212" s="2" customFormat="1">
      <c r="A212" s="40"/>
      <c r="B212" s="41"/>
      <c r="C212" s="42"/>
      <c r="D212" s="229" t="s">
        <v>172</v>
      </c>
      <c r="E212" s="42"/>
      <c r="F212" s="230" t="s">
        <v>533</v>
      </c>
      <c r="G212" s="42"/>
      <c r="H212" s="42"/>
      <c r="I212" s="231"/>
      <c r="J212" s="42"/>
      <c r="K212" s="42"/>
      <c r="L212" s="46"/>
      <c r="M212" s="232"/>
      <c r="N212" s="23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172</v>
      </c>
      <c r="AU212" s="19" t="s">
        <v>82</v>
      </c>
    </row>
    <row r="213" s="14" customFormat="1">
      <c r="A213" s="14"/>
      <c r="B213" s="245"/>
      <c r="C213" s="246"/>
      <c r="D213" s="236" t="s">
        <v>174</v>
      </c>
      <c r="E213" s="247" t="s">
        <v>21</v>
      </c>
      <c r="F213" s="248" t="s">
        <v>534</v>
      </c>
      <c r="G213" s="246"/>
      <c r="H213" s="249">
        <v>0.85799999999999998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174</v>
      </c>
      <c r="AU213" s="255" t="s">
        <v>82</v>
      </c>
      <c r="AV213" s="14" t="s">
        <v>82</v>
      </c>
      <c r="AW213" s="14" t="s">
        <v>33</v>
      </c>
      <c r="AX213" s="14" t="s">
        <v>73</v>
      </c>
      <c r="AY213" s="255" t="s">
        <v>163</v>
      </c>
    </row>
    <row r="214" s="14" customFormat="1">
      <c r="A214" s="14"/>
      <c r="B214" s="245"/>
      <c r="C214" s="246"/>
      <c r="D214" s="236" t="s">
        <v>174</v>
      </c>
      <c r="E214" s="247" t="s">
        <v>21</v>
      </c>
      <c r="F214" s="248" t="s">
        <v>535</v>
      </c>
      <c r="G214" s="246"/>
      <c r="H214" s="249">
        <v>2.016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174</v>
      </c>
      <c r="AU214" s="255" t="s">
        <v>82</v>
      </c>
      <c r="AV214" s="14" t="s">
        <v>82</v>
      </c>
      <c r="AW214" s="14" t="s">
        <v>33</v>
      </c>
      <c r="AX214" s="14" t="s">
        <v>73</v>
      </c>
      <c r="AY214" s="255" t="s">
        <v>163</v>
      </c>
    </row>
    <row r="215" s="14" customFormat="1">
      <c r="A215" s="14"/>
      <c r="B215" s="245"/>
      <c r="C215" s="246"/>
      <c r="D215" s="236" t="s">
        <v>174</v>
      </c>
      <c r="E215" s="247" t="s">
        <v>21</v>
      </c>
      <c r="F215" s="248" t="s">
        <v>536</v>
      </c>
      <c r="G215" s="246"/>
      <c r="H215" s="249">
        <v>9.3940000000000001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174</v>
      </c>
      <c r="AU215" s="255" t="s">
        <v>82</v>
      </c>
      <c r="AV215" s="14" t="s">
        <v>82</v>
      </c>
      <c r="AW215" s="14" t="s">
        <v>33</v>
      </c>
      <c r="AX215" s="14" t="s">
        <v>73</v>
      </c>
      <c r="AY215" s="255" t="s">
        <v>163</v>
      </c>
    </row>
    <row r="216" s="15" customFormat="1">
      <c r="A216" s="15"/>
      <c r="B216" s="256"/>
      <c r="C216" s="257"/>
      <c r="D216" s="236" t="s">
        <v>174</v>
      </c>
      <c r="E216" s="258" t="s">
        <v>21</v>
      </c>
      <c r="F216" s="259" t="s">
        <v>179</v>
      </c>
      <c r="G216" s="257"/>
      <c r="H216" s="260">
        <v>12.268000000000001</v>
      </c>
      <c r="I216" s="261"/>
      <c r="J216" s="257"/>
      <c r="K216" s="257"/>
      <c r="L216" s="262"/>
      <c r="M216" s="263"/>
      <c r="N216" s="264"/>
      <c r="O216" s="264"/>
      <c r="P216" s="264"/>
      <c r="Q216" s="264"/>
      <c r="R216" s="264"/>
      <c r="S216" s="264"/>
      <c r="T216" s="26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6" t="s">
        <v>174</v>
      </c>
      <c r="AU216" s="266" t="s">
        <v>82</v>
      </c>
      <c r="AV216" s="15" t="s">
        <v>109</v>
      </c>
      <c r="AW216" s="15" t="s">
        <v>33</v>
      </c>
      <c r="AX216" s="15" t="s">
        <v>80</v>
      </c>
      <c r="AY216" s="266" t="s">
        <v>163</v>
      </c>
    </row>
    <row r="217" s="2" customFormat="1" ht="33" customHeight="1">
      <c r="A217" s="40"/>
      <c r="B217" s="41"/>
      <c r="C217" s="216" t="s">
        <v>248</v>
      </c>
      <c r="D217" s="216" t="s">
        <v>166</v>
      </c>
      <c r="E217" s="217" t="s">
        <v>537</v>
      </c>
      <c r="F217" s="218" t="s">
        <v>538</v>
      </c>
      <c r="G217" s="219" t="s">
        <v>190</v>
      </c>
      <c r="H217" s="220">
        <v>15.782</v>
      </c>
      <c r="I217" s="221"/>
      <c r="J217" s="222">
        <f>ROUND(I217*H217,2)</f>
        <v>0</v>
      </c>
      <c r="K217" s="218" t="s">
        <v>170</v>
      </c>
      <c r="L217" s="46"/>
      <c r="M217" s="223" t="s">
        <v>21</v>
      </c>
      <c r="N217" s="224" t="s">
        <v>44</v>
      </c>
      <c r="O217" s="86"/>
      <c r="P217" s="225">
        <f>O217*H217</f>
        <v>0</v>
      </c>
      <c r="Q217" s="225">
        <v>2.45329</v>
      </c>
      <c r="R217" s="225">
        <f>Q217*H217</f>
        <v>38.717822779999999</v>
      </c>
      <c r="S217" s="225">
        <v>0</v>
      </c>
      <c r="T217" s="22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7" t="s">
        <v>109</v>
      </c>
      <c r="AT217" s="227" t="s">
        <v>166</v>
      </c>
      <c r="AU217" s="227" t="s">
        <v>82</v>
      </c>
      <c r="AY217" s="19" t="s">
        <v>163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9" t="s">
        <v>80</v>
      </c>
      <c r="BK217" s="228">
        <f>ROUND(I217*H217,2)</f>
        <v>0</v>
      </c>
      <c r="BL217" s="19" t="s">
        <v>109</v>
      </c>
      <c r="BM217" s="227" t="s">
        <v>539</v>
      </c>
    </row>
    <row r="218" s="2" customFormat="1">
      <c r="A218" s="40"/>
      <c r="B218" s="41"/>
      <c r="C218" s="42"/>
      <c r="D218" s="229" t="s">
        <v>172</v>
      </c>
      <c r="E218" s="42"/>
      <c r="F218" s="230" t="s">
        <v>540</v>
      </c>
      <c r="G218" s="42"/>
      <c r="H218" s="42"/>
      <c r="I218" s="231"/>
      <c r="J218" s="42"/>
      <c r="K218" s="42"/>
      <c r="L218" s="46"/>
      <c r="M218" s="232"/>
      <c r="N218" s="23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172</v>
      </c>
      <c r="AU218" s="19" t="s">
        <v>82</v>
      </c>
    </row>
    <row r="219" s="14" customFormat="1">
      <c r="A219" s="14"/>
      <c r="B219" s="245"/>
      <c r="C219" s="246"/>
      <c r="D219" s="236" t="s">
        <v>174</v>
      </c>
      <c r="E219" s="247" t="s">
        <v>21</v>
      </c>
      <c r="F219" s="248" t="s">
        <v>541</v>
      </c>
      <c r="G219" s="246"/>
      <c r="H219" s="249">
        <v>15.782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174</v>
      </c>
      <c r="AU219" s="255" t="s">
        <v>82</v>
      </c>
      <c r="AV219" s="14" t="s">
        <v>82</v>
      </c>
      <c r="AW219" s="14" t="s">
        <v>33</v>
      </c>
      <c r="AX219" s="14" t="s">
        <v>73</v>
      </c>
      <c r="AY219" s="255" t="s">
        <v>163</v>
      </c>
    </row>
    <row r="220" s="15" customFormat="1">
      <c r="A220" s="15"/>
      <c r="B220" s="256"/>
      <c r="C220" s="257"/>
      <c r="D220" s="236" t="s">
        <v>174</v>
      </c>
      <c r="E220" s="258" t="s">
        <v>21</v>
      </c>
      <c r="F220" s="259" t="s">
        <v>179</v>
      </c>
      <c r="G220" s="257"/>
      <c r="H220" s="260">
        <v>15.782</v>
      </c>
      <c r="I220" s="261"/>
      <c r="J220" s="257"/>
      <c r="K220" s="257"/>
      <c r="L220" s="262"/>
      <c r="M220" s="263"/>
      <c r="N220" s="264"/>
      <c r="O220" s="264"/>
      <c r="P220" s="264"/>
      <c r="Q220" s="264"/>
      <c r="R220" s="264"/>
      <c r="S220" s="264"/>
      <c r="T220" s="26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6" t="s">
        <v>174</v>
      </c>
      <c r="AU220" s="266" t="s">
        <v>82</v>
      </c>
      <c r="AV220" s="15" t="s">
        <v>109</v>
      </c>
      <c r="AW220" s="15" t="s">
        <v>33</v>
      </c>
      <c r="AX220" s="15" t="s">
        <v>80</v>
      </c>
      <c r="AY220" s="266" t="s">
        <v>163</v>
      </c>
    </row>
    <row r="221" s="2" customFormat="1" ht="33" customHeight="1">
      <c r="A221" s="40"/>
      <c r="B221" s="41"/>
      <c r="C221" s="216" t="s">
        <v>262</v>
      </c>
      <c r="D221" s="216" t="s">
        <v>166</v>
      </c>
      <c r="E221" s="217" t="s">
        <v>542</v>
      </c>
      <c r="F221" s="218" t="s">
        <v>543</v>
      </c>
      <c r="G221" s="219" t="s">
        <v>190</v>
      </c>
      <c r="H221" s="220">
        <v>12.268000000000001</v>
      </c>
      <c r="I221" s="221"/>
      <c r="J221" s="222">
        <f>ROUND(I221*H221,2)</f>
        <v>0</v>
      </c>
      <c r="K221" s="218" t="s">
        <v>170</v>
      </c>
      <c r="L221" s="46"/>
      <c r="M221" s="223" t="s">
        <v>21</v>
      </c>
      <c r="N221" s="224" t="s">
        <v>44</v>
      </c>
      <c r="O221" s="86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7" t="s">
        <v>109</v>
      </c>
      <c r="AT221" s="227" t="s">
        <v>166</v>
      </c>
      <c r="AU221" s="227" t="s">
        <v>82</v>
      </c>
      <c r="AY221" s="19" t="s">
        <v>163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9" t="s">
        <v>80</v>
      </c>
      <c r="BK221" s="228">
        <f>ROUND(I221*H221,2)</f>
        <v>0</v>
      </c>
      <c r="BL221" s="19" t="s">
        <v>109</v>
      </c>
      <c r="BM221" s="227" t="s">
        <v>544</v>
      </c>
    </row>
    <row r="222" s="2" customFormat="1">
      <c r="A222" s="40"/>
      <c r="B222" s="41"/>
      <c r="C222" s="42"/>
      <c r="D222" s="229" t="s">
        <v>172</v>
      </c>
      <c r="E222" s="42"/>
      <c r="F222" s="230" t="s">
        <v>545</v>
      </c>
      <c r="G222" s="42"/>
      <c r="H222" s="42"/>
      <c r="I222" s="231"/>
      <c r="J222" s="42"/>
      <c r="K222" s="42"/>
      <c r="L222" s="46"/>
      <c r="M222" s="232"/>
      <c r="N222" s="23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172</v>
      </c>
      <c r="AU222" s="19" t="s">
        <v>82</v>
      </c>
    </row>
    <row r="223" s="2" customFormat="1" ht="37.8" customHeight="1">
      <c r="A223" s="40"/>
      <c r="B223" s="41"/>
      <c r="C223" s="216" t="s">
        <v>280</v>
      </c>
      <c r="D223" s="216" t="s">
        <v>166</v>
      </c>
      <c r="E223" s="217" t="s">
        <v>546</v>
      </c>
      <c r="F223" s="218" t="s">
        <v>547</v>
      </c>
      <c r="G223" s="219" t="s">
        <v>190</v>
      </c>
      <c r="H223" s="220">
        <v>15.782</v>
      </c>
      <c r="I223" s="221"/>
      <c r="J223" s="222">
        <f>ROUND(I223*H223,2)</f>
        <v>0</v>
      </c>
      <c r="K223" s="218" t="s">
        <v>170</v>
      </c>
      <c r="L223" s="46"/>
      <c r="M223" s="223" t="s">
        <v>21</v>
      </c>
      <c r="N223" s="224" t="s">
        <v>44</v>
      </c>
      <c r="O223" s="86"/>
      <c r="P223" s="225">
        <f>O223*H223</f>
        <v>0</v>
      </c>
      <c r="Q223" s="225">
        <v>0</v>
      </c>
      <c r="R223" s="225">
        <f>Q223*H223</f>
        <v>0</v>
      </c>
      <c r="S223" s="225">
        <v>0</v>
      </c>
      <c r="T223" s="22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7" t="s">
        <v>109</v>
      </c>
      <c r="AT223" s="227" t="s">
        <v>166</v>
      </c>
      <c r="AU223" s="227" t="s">
        <v>82</v>
      </c>
      <c r="AY223" s="19" t="s">
        <v>163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9" t="s">
        <v>80</v>
      </c>
      <c r="BK223" s="228">
        <f>ROUND(I223*H223,2)</f>
        <v>0</v>
      </c>
      <c r="BL223" s="19" t="s">
        <v>109</v>
      </c>
      <c r="BM223" s="227" t="s">
        <v>548</v>
      </c>
    </row>
    <row r="224" s="2" customFormat="1">
      <c r="A224" s="40"/>
      <c r="B224" s="41"/>
      <c r="C224" s="42"/>
      <c r="D224" s="229" t="s">
        <v>172</v>
      </c>
      <c r="E224" s="42"/>
      <c r="F224" s="230" t="s">
        <v>549</v>
      </c>
      <c r="G224" s="42"/>
      <c r="H224" s="42"/>
      <c r="I224" s="231"/>
      <c r="J224" s="42"/>
      <c r="K224" s="42"/>
      <c r="L224" s="46"/>
      <c r="M224" s="232"/>
      <c r="N224" s="23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172</v>
      </c>
      <c r="AU224" s="19" t="s">
        <v>82</v>
      </c>
    </row>
    <row r="225" s="2" customFormat="1" ht="44.25" customHeight="1">
      <c r="A225" s="40"/>
      <c r="B225" s="41"/>
      <c r="C225" s="216" t="s">
        <v>323</v>
      </c>
      <c r="D225" s="216" t="s">
        <v>166</v>
      </c>
      <c r="E225" s="217" t="s">
        <v>550</v>
      </c>
      <c r="F225" s="218" t="s">
        <v>551</v>
      </c>
      <c r="G225" s="219" t="s">
        <v>190</v>
      </c>
      <c r="H225" s="220">
        <v>12.268000000000001</v>
      </c>
      <c r="I225" s="221"/>
      <c r="J225" s="222">
        <f>ROUND(I225*H225,2)</f>
        <v>0</v>
      </c>
      <c r="K225" s="218" t="s">
        <v>170</v>
      </c>
      <c r="L225" s="46"/>
      <c r="M225" s="223" t="s">
        <v>21</v>
      </c>
      <c r="N225" s="224" t="s">
        <v>44</v>
      </c>
      <c r="O225" s="86"/>
      <c r="P225" s="225">
        <f>O225*H225</f>
        <v>0</v>
      </c>
      <c r="Q225" s="225">
        <v>0</v>
      </c>
      <c r="R225" s="225">
        <f>Q225*H225</f>
        <v>0</v>
      </c>
      <c r="S225" s="225">
        <v>0</v>
      </c>
      <c r="T225" s="22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7" t="s">
        <v>109</v>
      </c>
      <c r="AT225" s="227" t="s">
        <v>166</v>
      </c>
      <c r="AU225" s="227" t="s">
        <v>82</v>
      </c>
      <c r="AY225" s="19" t="s">
        <v>163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9" t="s">
        <v>80</v>
      </c>
      <c r="BK225" s="228">
        <f>ROUND(I225*H225,2)</f>
        <v>0</v>
      </c>
      <c r="BL225" s="19" t="s">
        <v>109</v>
      </c>
      <c r="BM225" s="227" t="s">
        <v>552</v>
      </c>
    </row>
    <row r="226" s="2" customFormat="1">
      <c r="A226" s="40"/>
      <c r="B226" s="41"/>
      <c r="C226" s="42"/>
      <c r="D226" s="229" t="s">
        <v>172</v>
      </c>
      <c r="E226" s="42"/>
      <c r="F226" s="230" t="s">
        <v>553</v>
      </c>
      <c r="G226" s="42"/>
      <c r="H226" s="42"/>
      <c r="I226" s="231"/>
      <c r="J226" s="42"/>
      <c r="K226" s="42"/>
      <c r="L226" s="46"/>
      <c r="M226" s="232"/>
      <c r="N226" s="23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172</v>
      </c>
      <c r="AU226" s="19" t="s">
        <v>82</v>
      </c>
    </row>
    <row r="227" s="2" customFormat="1" ht="44.25" customHeight="1">
      <c r="A227" s="40"/>
      <c r="B227" s="41"/>
      <c r="C227" s="216" t="s">
        <v>8</v>
      </c>
      <c r="D227" s="216" t="s">
        <v>166</v>
      </c>
      <c r="E227" s="217" t="s">
        <v>554</v>
      </c>
      <c r="F227" s="218" t="s">
        <v>555</v>
      </c>
      <c r="G227" s="219" t="s">
        <v>190</v>
      </c>
      <c r="H227" s="220">
        <v>15.268000000000001</v>
      </c>
      <c r="I227" s="221"/>
      <c r="J227" s="222">
        <f>ROUND(I227*H227,2)</f>
        <v>0</v>
      </c>
      <c r="K227" s="218" t="s">
        <v>170</v>
      </c>
      <c r="L227" s="46"/>
      <c r="M227" s="223" t="s">
        <v>21</v>
      </c>
      <c r="N227" s="224" t="s">
        <v>44</v>
      </c>
      <c r="O227" s="86"/>
      <c r="P227" s="225">
        <f>O227*H227</f>
        <v>0</v>
      </c>
      <c r="Q227" s="225">
        <v>0</v>
      </c>
      <c r="R227" s="225">
        <f>Q227*H227</f>
        <v>0</v>
      </c>
      <c r="S227" s="225">
        <v>0</v>
      </c>
      <c r="T227" s="22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7" t="s">
        <v>109</v>
      </c>
      <c r="AT227" s="227" t="s">
        <v>166</v>
      </c>
      <c r="AU227" s="227" t="s">
        <v>82</v>
      </c>
      <c r="AY227" s="19" t="s">
        <v>163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9" t="s">
        <v>80</v>
      </c>
      <c r="BK227" s="228">
        <f>ROUND(I227*H227,2)</f>
        <v>0</v>
      </c>
      <c r="BL227" s="19" t="s">
        <v>109</v>
      </c>
      <c r="BM227" s="227" t="s">
        <v>556</v>
      </c>
    </row>
    <row r="228" s="2" customFormat="1">
      <c r="A228" s="40"/>
      <c r="B228" s="41"/>
      <c r="C228" s="42"/>
      <c r="D228" s="229" t="s">
        <v>172</v>
      </c>
      <c r="E228" s="42"/>
      <c r="F228" s="230" t="s">
        <v>557</v>
      </c>
      <c r="G228" s="42"/>
      <c r="H228" s="42"/>
      <c r="I228" s="231"/>
      <c r="J228" s="42"/>
      <c r="K228" s="42"/>
      <c r="L228" s="46"/>
      <c r="M228" s="232"/>
      <c r="N228" s="23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172</v>
      </c>
      <c r="AU228" s="19" t="s">
        <v>82</v>
      </c>
    </row>
    <row r="229" s="2" customFormat="1" ht="21.75" customHeight="1">
      <c r="A229" s="40"/>
      <c r="B229" s="41"/>
      <c r="C229" s="216" t="s">
        <v>339</v>
      </c>
      <c r="D229" s="216" t="s">
        <v>166</v>
      </c>
      <c r="E229" s="217" t="s">
        <v>558</v>
      </c>
      <c r="F229" s="218" t="s">
        <v>559</v>
      </c>
      <c r="G229" s="219" t="s">
        <v>336</v>
      </c>
      <c r="H229" s="220">
        <v>0.64000000000000001</v>
      </c>
      <c r="I229" s="221"/>
      <c r="J229" s="222">
        <f>ROUND(I229*H229,2)</f>
        <v>0</v>
      </c>
      <c r="K229" s="218" t="s">
        <v>170</v>
      </c>
      <c r="L229" s="46"/>
      <c r="M229" s="223" t="s">
        <v>21</v>
      </c>
      <c r="N229" s="224" t="s">
        <v>44</v>
      </c>
      <c r="O229" s="86"/>
      <c r="P229" s="225">
        <f>O229*H229</f>
        <v>0</v>
      </c>
      <c r="Q229" s="225">
        <v>1.06277</v>
      </c>
      <c r="R229" s="225">
        <f>Q229*H229</f>
        <v>0.68017280000000002</v>
      </c>
      <c r="S229" s="225">
        <v>0</v>
      </c>
      <c r="T229" s="22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7" t="s">
        <v>109</v>
      </c>
      <c r="AT229" s="227" t="s">
        <v>166</v>
      </c>
      <c r="AU229" s="227" t="s">
        <v>82</v>
      </c>
      <c r="AY229" s="19" t="s">
        <v>163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9" t="s">
        <v>80</v>
      </c>
      <c r="BK229" s="228">
        <f>ROUND(I229*H229,2)</f>
        <v>0</v>
      </c>
      <c r="BL229" s="19" t="s">
        <v>109</v>
      </c>
      <c r="BM229" s="227" t="s">
        <v>560</v>
      </c>
    </row>
    <row r="230" s="2" customFormat="1">
      <c r="A230" s="40"/>
      <c r="B230" s="41"/>
      <c r="C230" s="42"/>
      <c r="D230" s="229" t="s">
        <v>172</v>
      </c>
      <c r="E230" s="42"/>
      <c r="F230" s="230" t="s">
        <v>561</v>
      </c>
      <c r="G230" s="42"/>
      <c r="H230" s="42"/>
      <c r="I230" s="231"/>
      <c r="J230" s="42"/>
      <c r="K230" s="42"/>
      <c r="L230" s="46"/>
      <c r="M230" s="232"/>
      <c r="N230" s="23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172</v>
      </c>
      <c r="AU230" s="19" t="s">
        <v>82</v>
      </c>
    </row>
    <row r="231" s="14" customFormat="1">
      <c r="A231" s="14"/>
      <c r="B231" s="245"/>
      <c r="C231" s="246"/>
      <c r="D231" s="236" t="s">
        <v>174</v>
      </c>
      <c r="E231" s="247" t="s">
        <v>21</v>
      </c>
      <c r="F231" s="248" t="s">
        <v>562</v>
      </c>
      <c r="G231" s="246"/>
      <c r="H231" s="249">
        <v>0.025000000000000001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174</v>
      </c>
      <c r="AU231" s="255" t="s">
        <v>82</v>
      </c>
      <c r="AV231" s="14" t="s">
        <v>82</v>
      </c>
      <c r="AW231" s="14" t="s">
        <v>33</v>
      </c>
      <c r="AX231" s="14" t="s">
        <v>73</v>
      </c>
      <c r="AY231" s="255" t="s">
        <v>163</v>
      </c>
    </row>
    <row r="232" s="14" customFormat="1">
      <c r="A232" s="14"/>
      <c r="B232" s="245"/>
      <c r="C232" s="246"/>
      <c r="D232" s="236" t="s">
        <v>174</v>
      </c>
      <c r="E232" s="247" t="s">
        <v>21</v>
      </c>
      <c r="F232" s="248" t="s">
        <v>563</v>
      </c>
      <c r="G232" s="246"/>
      <c r="H232" s="249">
        <v>0.058999999999999997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174</v>
      </c>
      <c r="AU232" s="255" t="s">
        <v>82</v>
      </c>
      <c r="AV232" s="14" t="s">
        <v>82</v>
      </c>
      <c r="AW232" s="14" t="s">
        <v>33</v>
      </c>
      <c r="AX232" s="14" t="s">
        <v>73</v>
      </c>
      <c r="AY232" s="255" t="s">
        <v>163</v>
      </c>
    </row>
    <row r="233" s="14" customFormat="1">
      <c r="A233" s="14"/>
      <c r="B233" s="245"/>
      <c r="C233" s="246"/>
      <c r="D233" s="236" t="s">
        <v>174</v>
      </c>
      <c r="E233" s="247" t="s">
        <v>21</v>
      </c>
      <c r="F233" s="248" t="s">
        <v>564</v>
      </c>
      <c r="G233" s="246"/>
      <c r="H233" s="249">
        <v>0.27400000000000002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174</v>
      </c>
      <c r="AU233" s="255" t="s">
        <v>82</v>
      </c>
      <c r="AV233" s="14" t="s">
        <v>82</v>
      </c>
      <c r="AW233" s="14" t="s">
        <v>33</v>
      </c>
      <c r="AX233" s="14" t="s">
        <v>73</v>
      </c>
      <c r="AY233" s="255" t="s">
        <v>163</v>
      </c>
    </row>
    <row r="234" s="14" customFormat="1">
      <c r="A234" s="14"/>
      <c r="B234" s="245"/>
      <c r="C234" s="246"/>
      <c r="D234" s="236" t="s">
        <v>174</v>
      </c>
      <c r="E234" s="247" t="s">
        <v>21</v>
      </c>
      <c r="F234" s="248" t="s">
        <v>565</v>
      </c>
      <c r="G234" s="246"/>
      <c r="H234" s="249">
        <v>0.28199999999999997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174</v>
      </c>
      <c r="AU234" s="255" t="s">
        <v>82</v>
      </c>
      <c r="AV234" s="14" t="s">
        <v>82</v>
      </c>
      <c r="AW234" s="14" t="s">
        <v>33</v>
      </c>
      <c r="AX234" s="14" t="s">
        <v>73</v>
      </c>
      <c r="AY234" s="255" t="s">
        <v>163</v>
      </c>
    </row>
    <row r="235" s="15" customFormat="1">
      <c r="A235" s="15"/>
      <c r="B235" s="256"/>
      <c r="C235" s="257"/>
      <c r="D235" s="236" t="s">
        <v>174</v>
      </c>
      <c r="E235" s="258" t="s">
        <v>21</v>
      </c>
      <c r="F235" s="259" t="s">
        <v>179</v>
      </c>
      <c r="G235" s="257"/>
      <c r="H235" s="260">
        <v>0.64000000000000001</v>
      </c>
      <c r="I235" s="261"/>
      <c r="J235" s="257"/>
      <c r="K235" s="257"/>
      <c r="L235" s="262"/>
      <c r="M235" s="263"/>
      <c r="N235" s="264"/>
      <c r="O235" s="264"/>
      <c r="P235" s="264"/>
      <c r="Q235" s="264"/>
      <c r="R235" s="264"/>
      <c r="S235" s="264"/>
      <c r="T235" s="26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6" t="s">
        <v>174</v>
      </c>
      <c r="AU235" s="266" t="s">
        <v>82</v>
      </c>
      <c r="AV235" s="15" t="s">
        <v>109</v>
      </c>
      <c r="AW235" s="15" t="s">
        <v>33</v>
      </c>
      <c r="AX235" s="15" t="s">
        <v>80</v>
      </c>
      <c r="AY235" s="266" t="s">
        <v>163</v>
      </c>
    </row>
    <row r="236" s="2" customFormat="1" ht="37.8" customHeight="1">
      <c r="A236" s="40"/>
      <c r="B236" s="41"/>
      <c r="C236" s="216" t="s">
        <v>344</v>
      </c>
      <c r="D236" s="216" t="s">
        <v>166</v>
      </c>
      <c r="E236" s="217" t="s">
        <v>566</v>
      </c>
      <c r="F236" s="218" t="s">
        <v>567</v>
      </c>
      <c r="G236" s="219" t="s">
        <v>384</v>
      </c>
      <c r="H236" s="220">
        <v>387.61200000000002</v>
      </c>
      <c r="I236" s="221"/>
      <c r="J236" s="222">
        <f>ROUND(I236*H236,2)</f>
        <v>0</v>
      </c>
      <c r="K236" s="218" t="s">
        <v>170</v>
      </c>
      <c r="L236" s="46"/>
      <c r="M236" s="223" t="s">
        <v>21</v>
      </c>
      <c r="N236" s="224" t="s">
        <v>44</v>
      </c>
      <c r="O236" s="86"/>
      <c r="P236" s="225">
        <f>O236*H236</f>
        <v>0</v>
      </c>
      <c r="Q236" s="225">
        <v>2.0000000000000002E-05</v>
      </c>
      <c r="R236" s="225">
        <f>Q236*H236</f>
        <v>0.0077522400000000014</v>
      </c>
      <c r="S236" s="225">
        <v>0</v>
      </c>
      <c r="T236" s="22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7" t="s">
        <v>109</v>
      </c>
      <c r="AT236" s="227" t="s">
        <v>166</v>
      </c>
      <c r="AU236" s="227" t="s">
        <v>82</v>
      </c>
      <c r="AY236" s="19" t="s">
        <v>163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9" t="s">
        <v>80</v>
      </c>
      <c r="BK236" s="228">
        <f>ROUND(I236*H236,2)</f>
        <v>0</v>
      </c>
      <c r="BL236" s="19" t="s">
        <v>109</v>
      </c>
      <c r="BM236" s="227" t="s">
        <v>568</v>
      </c>
    </row>
    <row r="237" s="2" customFormat="1">
      <c r="A237" s="40"/>
      <c r="B237" s="41"/>
      <c r="C237" s="42"/>
      <c r="D237" s="229" t="s">
        <v>172</v>
      </c>
      <c r="E237" s="42"/>
      <c r="F237" s="230" t="s">
        <v>569</v>
      </c>
      <c r="G237" s="42"/>
      <c r="H237" s="42"/>
      <c r="I237" s="231"/>
      <c r="J237" s="42"/>
      <c r="K237" s="42"/>
      <c r="L237" s="46"/>
      <c r="M237" s="232"/>
      <c r="N237" s="23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172</v>
      </c>
      <c r="AU237" s="19" t="s">
        <v>82</v>
      </c>
    </row>
    <row r="238" s="14" customFormat="1">
      <c r="A238" s="14"/>
      <c r="B238" s="245"/>
      <c r="C238" s="246"/>
      <c r="D238" s="236" t="s">
        <v>174</v>
      </c>
      <c r="E238" s="247" t="s">
        <v>21</v>
      </c>
      <c r="F238" s="248" t="s">
        <v>570</v>
      </c>
      <c r="G238" s="246"/>
      <c r="H238" s="249">
        <v>15.147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174</v>
      </c>
      <c r="AU238" s="255" t="s">
        <v>82</v>
      </c>
      <c r="AV238" s="14" t="s">
        <v>82</v>
      </c>
      <c r="AW238" s="14" t="s">
        <v>33</v>
      </c>
      <c r="AX238" s="14" t="s">
        <v>73</v>
      </c>
      <c r="AY238" s="255" t="s">
        <v>163</v>
      </c>
    </row>
    <row r="239" s="14" customFormat="1">
      <c r="A239" s="14"/>
      <c r="B239" s="245"/>
      <c r="C239" s="246"/>
      <c r="D239" s="236" t="s">
        <v>174</v>
      </c>
      <c r="E239" s="247" t="s">
        <v>21</v>
      </c>
      <c r="F239" s="248" t="s">
        <v>571</v>
      </c>
      <c r="G239" s="246"/>
      <c r="H239" s="249">
        <v>35.567999999999998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174</v>
      </c>
      <c r="AU239" s="255" t="s">
        <v>82</v>
      </c>
      <c r="AV239" s="14" t="s">
        <v>82</v>
      </c>
      <c r="AW239" s="14" t="s">
        <v>33</v>
      </c>
      <c r="AX239" s="14" t="s">
        <v>73</v>
      </c>
      <c r="AY239" s="255" t="s">
        <v>163</v>
      </c>
    </row>
    <row r="240" s="14" customFormat="1">
      <c r="A240" s="14"/>
      <c r="B240" s="245"/>
      <c r="C240" s="246"/>
      <c r="D240" s="236" t="s">
        <v>174</v>
      </c>
      <c r="E240" s="247" t="s">
        <v>21</v>
      </c>
      <c r="F240" s="248" t="s">
        <v>572</v>
      </c>
      <c r="G240" s="246"/>
      <c r="H240" s="249">
        <v>165.77099999999999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174</v>
      </c>
      <c r="AU240" s="255" t="s">
        <v>82</v>
      </c>
      <c r="AV240" s="14" t="s">
        <v>82</v>
      </c>
      <c r="AW240" s="14" t="s">
        <v>33</v>
      </c>
      <c r="AX240" s="14" t="s">
        <v>73</v>
      </c>
      <c r="AY240" s="255" t="s">
        <v>163</v>
      </c>
    </row>
    <row r="241" s="14" customFormat="1">
      <c r="A241" s="14"/>
      <c r="B241" s="245"/>
      <c r="C241" s="246"/>
      <c r="D241" s="236" t="s">
        <v>174</v>
      </c>
      <c r="E241" s="247" t="s">
        <v>21</v>
      </c>
      <c r="F241" s="248" t="s">
        <v>573</v>
      </c>
      <c r="G241" s="246"/>
      <c r="H241" s="249">
        <v>171.12600000000001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174</v>
      </c>
      <c r="AU241" s="255" t="s">
        <v>82</v>
      </c>
      <c r="AV241" s="14" t="s">
        <v>82</v>
      </c>
      <c r="AW241" s="14" t="s">
        <v>33</v>
      </c>
      <c r="AX241" s="14" t="s">
        <v>73</v>
      </c>
      <c r="AY241" s="255" t="s">
        <v>163</v>
      </c>
    </row>
    <row r="242" s="15" customFormat="1">
      <c r="A242" s="15"/>
      <c r="B242" s="256"/>
      <c r="C242" s="257"/>
      <c r="D242" s="236" t="s">
        <v>174</v>
      </c>
      <c r="E242" s="258" t="s">
        <v>21</v>
      </c>
      <c r="F242" s="259" t="s">
        <v>179</v>
      </c>
      <c r="G242" s="257"/>
      <c r="H242" s="260">
        <v>387.61200000000002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6" t="s">
        <v>174</v>
      </c>
      <c r="AU242" s="266" t="s">
        <v>82</v>
      </c>
      <c r="AV242" s="15" t="s">
        <v>109</v>
      </c>
      <c r="AW242" s="15" t="s">
        <v>33</v>
      </c>
      <c r="AX242" s="15" t="s">
        <v>80</v>
      </c>
      <c r="AY242" s="266" t="s">
        <v>163</v>
      </c>
    </row>
    <row r="243" s="2" customFormat="1" ht="37.8" customHeight="1">
      <c r="A243" s="40"/>
      <c r="B243" s="41"/>
      <c r="C243" s="216" t="s">
        <v>350</v>
      </c>
      <c r="D243" s="216" t="s">
        <v>166</v>
      </c>
      <c r="E243" s="217" t="s">
        <v>574</v>
      </c>
      <c r="F243" s="218" t="s">
        <v>575</v>
      </c>
      <c r="G243" s="219" t="s">
        <v>235</v>
      </c>
      <c r="H243" s="220">
        <v>10</v>
      </c>
      <c r="I243" s="221"/>
      <c r="J243" s="222">
        <f>ROUND(I243*H243,2)</f>
        <v>0</v>
      </c>
      <c r="K243" s="218" t="s">
        <v>170</v>
      </c>
      <c r="L243" s="46"/>
      <c r="M243" s="223" t="s">
        <v>21</v>
      </c>
      <c r="N243" s="224" t="s">
        <v>44</v>
      </c>
      <c r="O243" s="86"/>
      <c r="P243" s="225">
        <f>O243*H243</f>
        <v>0</v>
      </c>
      <c r="Q243" s="225">
        <v>0.04684</v>
      </c>
      <c r="R243" s="225">
        <f>Q243*H243</f>
        <v>0.46839999999999998</v>
      </c>
      <c r="S243" s="225">
        <v>0</v>
      </c>
      <c r="T243" s="22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7" t="s">
        <v>109</v>
      </c>
      <c r="AT243" s="227" t="s">
        <v>166</v>
      </c>
      <c r="AU243" s="227" t="s">
        <v>82</v>
      </c>
      <c r="AY243" s="19" t="s">
        <v>163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80</v>
      </c>
      <c r="BK243" s="228">
        <f>ROUND(I243*H243,2)</f>
        <v>0</v>
      </c>
      <c r="BL243" s="19" t="s">
        <v>109</v>
      </c>
      <c r="BM243" s="227" t="s">
        <v>576</v>
      </c>
    </row>
    <row r="244" s="2" customFormat="1">
      <c r="A244" s="40"/>
      <c r="B244" s="41"/>
      <c r="C244" s="42"/>
      <c r="D244" s="229" t="s">
        <v>172</v>
      </c>
      <c r="E244" s="42"/>
      <c r="F244" s="230" t="s">
        <v>577</v>
      </c>
      <c r="G244" s="42"/>
      <c r="H244" s="42"/>
      <c r="I244" s="231"/>
      <c r="J244" s="42"/>
      <c r="K244" s="42"/>
      <c r="L244" s="46"/>
      <c r="M244" s="232"/>
      <c r="N244" s="23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172</v>
      </c>
      <c r="AU244" s="19" t="s">
        <v>82</v>
      </c>
    </row>
    <row r="245" s="14" customFormat="1">
      <c r="A245" s="14"/>
      <c r="B245" s="245"/>
      <c r="C245" s="246"/>
      <c r="D245" s="236" t="s">
        <v>174</v>
      </c>
      <c r="E245" s="247" t="s">
        <v>21</v>
      </c>
      <c r="F245" s="248" t="s">
        <v>578</v>
      </c>
      <c r="G245" s="246"/>
      <c r="H245" s="249">
        <v>6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174</v>
      </c>
      <c r="AU245" s="255" t="s">
        <v>82</v>
      </c>
      <c r="AV245" s="14" t="s">
        <v>82</v>
      </c>
      <c r="AW245" s="14" t="s">
        <v>33</v>
      </c>
      <c r="AX245" s="14" t="s">
        <v>73</v>
      </c>
      <c r="AY245" s="255" t="s">
        <v>163</v>
      </c>
    </row>
    <row r="246" s="14" customFormat="1">
      <c r="A246" s="14"/>
      <c r="B246" s="245"/>
      <c r="C246" s="246"/>
      <c r="D246" s="236" t="s">
        <v>174</v>
      </c>
      <c r="E246" s="247" t="s">
        <v>21</v>
      </c>
      <c r="F246" s="248" t="s">
        <v>579</v>
      </c>
      <c r="G246" s="246"/>
      <c r="H246" s="249">
        <v>4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174</v>
      </c>
      <c r="AU246" s="255" t="s">
        <v>82</v>
      </c>
      <c r="AV246" s="14" t="s">
        <v>82</v>
      </c>
      <c r="AW246" s="14" t="s">
        <v>33</v>
      </c>
      <c r="AX246" s="14" t="s">
        <v>73</v>
      </c>
      <c r="AY246" s="255" t="s">
        <v>163</v>
      </c>
    </row>
    <row r="247" s="15" customFormat="1">
      <c r="A247" s="15"/>
      <c r="B247" s="256"/>
      <c r="C247" s="257"/>
      <c r="D247" s="236" t="s">
        <v>174</v>
      </c>
      <c r="E247" s="258" t="s">
        <v>21</v>
      </c>
      <c r="F247" s="259" t="s">
        <v>179</v>
      </c>
      <c r="G247" s="257"/>
      <c r="H247" s="260">
        <v>10</v>
      </c>
      <c r="I247" s="261"/>
      <c r="J247" s="257"/>
      <c r="K247" s="257"/>
      <c r="L247" s="262"/>
      <c r="M247" s="263"/>
      <c r="N247" s="264"/>
      <c r="O247" s="264"/>
      <c r="P247" s="264"/>
      <c r="Q247" s="264"/>
      <c r="R247" s="264"/>
      <c r="S247" s="264"/>
      <c r="T247" s="26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6" t="s">
        <v>174</v>
      </c>
      <c r="AU247" s="266" t="s">
        <v>82</v>
      </c>
      <c r="AV247" s="15" t="s">
        <v>109</v>
      </c>
      <c r="AW247" s="15" t="s">
        <v>33</v>
      </c>
      <c r="AX247" s="15" t="s">
        <v>80</v>
      </c>
      <c r="AY247" s="266" t="s">
        <v>163</v>
      </c>
    </row>
    <row r="248" s="2" customFormat="1" ht="24.15" customHeight="1">
      <c r="A248" s="40"/>
      <c r="B248" s="41"/>
      <c r="C248" s="282" t="s">
        <v>355</v>
      </c>
      <c r="D248" s="282" t="s">
        <v>580</v>
      </c>
      <c r="E248" s="283" t="s">
        <v>581</v>
      </c>
      <c r="F248" s="284" t="s">
        <v>582</v>
      </c>
      <c r="G248" s="285" t="s">
        <v>235</v>
      </c>
      <c r="H248" s="286">
        <v>10</v>
      </c>
      <c r="I248" s="287"/>
      <c r="J248" s="288">
        <f>ROUND(I248*H248,2)</f>
        <v>0</v>
      </c>
      <c r="K248" s="284" t="s">
        <v>170</v>
      </c>
      <c r="L248" s="289"/>
      <c r="M248" s="290" t="s">
        <v>21</v>
      </c>
      <c r="N248" s="291" t="s">
        <v>44</v>
      </c>
      <c r="O248" s="86"/>
      <c r="P248" s="225">
        <f>O248*H248</f>
        <v>0</v>
      </c>
      <c r="Q248" s="225">
        <v>0.017930000000000001</v>
      </c>
      <c r="R248" s="225">
        <f>Q248*H248</f>
        <v>0.17930000000000002</v>
      </c>
      <c r="S248" s="225">
        <v>0</v>
      </c>
      <c r="T248" s="22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7" t="s">
        <v>232</v>
      </c>
      <c r="AT248" s="227" t="s">
        <v>580</v>
      </c>
      <c r="AU248" s="227" t="s">
        <v>82</v>
      </c>
      <c r="AY248" s="19" t="s">
        <v>163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9" t="s">
        <v>80</v>
      </c>
      <c r="BK248" s="228">
        <f>ROUND(I248*H248,2)</f>
        <v>0</v>
      </c>
      <c r="BL248" s="19" t="s">
        <v>109</v>
      </c>
      <c r="BM248" s="227" t="s">
        <v>583</v>
      </c>
    </row>
    <row r="249" s="14" customFormat="1">
      <c r="A249" s="14"/>
      <c r="B249" s="245"/>
      <c r="C249" s="246"/>
      <c r="D249" s="236" t="s">
        <v>174</v>
      </c>
      <c r="E249" s="247" t="s">
        <v>21</v>
      </c>
      <c r="F249" s="248" t="s">
        <v>578</v>
      </c>
      <c r="G249" s="246"/>
      <c r="H249" s="249">
        <v>6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174</v>
      </c>
      <c r="AU249" s="255" t="s">
        <v>82</v>
      </c>
      <c r="AV249" s="14" t="s">
        <v>82</v>
      </c>
      <c r="AW249" s="14" t="s">
        <v>33</v>
      </c>
      <c r="AX249" s="14" t="s">
        <v>73</v>
      </c>
      <c r="AY249" s="255" t="s">
        <v>163</v>
      </c>
    </row>
    <row r="250" s="14" customFormat="1">
      <c r="A250" s="14"/>
      <c r="B250" s="245"/>
      <c r="C250" s="246"/>
      <c r="D250" s="236" t="s">
        <v>174</v>
      </c>
      <c r="E250" s="247" t="s">
        <v>21</v>
      </c>
      <c r="F250" s="248" t="s">
        <v>579</v>
      </c>
      <c r="G250" s="246"/>
      <c r="H250" s="249">
        <v>4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174</v>
      </c>
      <c r="AU250" s="255" t="s">
        <v>82</v>
      </c>
      <c r="AV250" s="14" t="s">
        <v>82</v>
      </c>
      <c r="AW250" s="14" t="s">
        <v>33</v>
      </c>
      <c r="AX250" s="14" t="s">
        <v>73</v>
      </c>
      <c r="AY250" s="255" t="s">
        <v>163</v>
      </c>
    </row>
    <row r="251" s="15" customFormat="1">
      <c r="A251" s="15"/>
      <c r="B251" s="256"/>
      <c r="C251" s="257"/>
      <c r="D251" s="236" t="s">
        <v>174</v>
      </c>
      <c r="E251" s="258" t="s">
        <v>21</v>
      </c>
      <c r="F251" s="259" t="s">
        <v>179</v>
      </c>
      <c r="G251" s="257"/>
      <c r="H251" s="260">
        <v>10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6" t="s">
        <v>174</v>
      </c>
      <c r="AU251" s="266" t="s">
        <v>82</v>
      </c>
      <c r="AV251" s="15" t="s">
        <v>109</v>
      </c>
      <c r="AW251" s="15" t="s">
        <v>33</v>
      </c>
      <c r="AX251" s="15" t="s">
        <v>80</v>
      </c>
      <c r="AY251" s="266" t="s">
        <v>163</v>
      </c>
    </row>
    <row r="252" s="12" customFormat="1" ht="22.8" customHeight="1">
      <c r="A252" s="12"/>
      <c r="B252" s="200"/>
      <c r="C252" s="201"/>
      <c r="D252" s="202" t="s">
        <v>72</v>
      </c>
      <c r="E252" s="214" t="s">
        <v>164</v>
      </c>
      <c r="F252" s="214" t="s">
        <v>165</v>
      </c>
      <c r="G252" s="201"/>
      <c r="H252" s="201"/>
      <c r="I252" s="204"/>
      <c r="J252" s="215">
        <f>BK252</f>
        <v>0</v>
      </c>
      <c r="K252" s="201"/>
      <c r="L252" s="206"/>
      <c r="M252" s="207"/>
      <c r="N252" s="208"/>
      <c r="O252" s="208"/>
      <c r="P252" s="209">
        <f>SUM(P253:P272)</f>
        <v>0</v>
      </c>
      <c r="Q252" s="208"/>
      <c r="R252" s="209">
        <f>SUM(R253:R272)</f>
        <v>2.4169374000000001</v>
      </c>
      <c r="S252" s="208"/>
      <c r="T252" s="210">
        <f>SUM(T253:T272)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1" t="s">
        <v>80</v>
      </c>
      <c r="AT252" s="212" t="s">
        <v>72</v>
      </c>
      <c r="AU252" s="212" t="s">
        <v>80</v>
      </c>
      <c r="AY252" s="211" t="s">
        <v>163</v>
      </c>
      <c r="BK252" s="213">
        <f>SUM(BK253:BK272)</f>
        <v>0</v>
      </c>
    </row>
    <row r="253" s="2" customFormat="1" ht="37.8" customHeight="1">
      <c r="A253" s="40"/>
      <c r="B253" s="41"/>
      <c r="C253" s="216" t="s">
        <v>364</v>
      </c>
      <c r="D253" s="216" t="s">
        <v>166</v>
      </c>
      <c r="E253" s="217" t="s">
        <v>584</v>
      </c>
      <c r="F253" s="218" t="s">
        <v>585</v>
      </c>
      <c r="G253" s="219" t="s">
        <v>169</v>
      </c>
      <c r="H253" s="220">
        <v>679.77999999999997</v>
      </c>
      <c r="I253" s="221"/>
      <c r="J253" s="222">
        <f>ROUND(I253*H253,2)</f>
        <v>0</v>
      </c>
      <c r="K253" s="218" t="s">
        <v>170</v>
      </c>
      <c r="L253" s="46"/>
      <c r="M253" s="223" t="s">
        <v>21</v>
      </c>
      <c r="N253" s="224" t="s">
        <v>44</v>
      </c>
      <c r="O253" s="86"/>
      <c r="P253" s="225">
        <f>O253*H253</f>
        <v>0</v>
      </c>
      <c r="Q253" s="225">
        <v>0.00012999999999999999</v>
      </c>
      <c r="R253" s="225">
        <f>Q253*H253</f>
        <v>0.088371399999999989</v>
      </c>
      <c r="S253" s="225">
        <v>0</v>
      </c>
      <c r="T253" s="22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7" t="s">
        <v>109</v>
      </c>
      <c r="AT253" s="227" t="s">
        <v>166</v>
      </c>
      <c r="AU253" s="227" t="s">
        <v>82</v>
      </c>
      <c r="AY253" s="19" t="s">
        <v>163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80</v>
      </c>
      <c r="BK253" s="228">
        <f>ROUND(I253*H253,2)</f>
        <v>0</v>
      </c>
      <c r="BL253" s="19" t="s">
        <v>109</v>
      </c>
      <c r="BM253" s="227" t="s">
        <v>586</v>
      </c>
    </row>
    <row r="254" s="2" customFormat="1">
      <c r="A254" s="40"/>
      <c r="B254" s="41"/>
      <c r="C254" s="42"/>
      <c r="D254" s="229" t="s">
        <v>172</v>
      </c>
      <c r="E254" s="42"/>
      <c r="F254" s="230" t="s">
        <v>587</v>
      </c>
      <c r="G254" s="42"/>
      <c r="H254" s="42"/>
      <c r="I254" s="231"/>
      <c r="J254" s="42"/>
      <c r="K254" s="42"/>
      <c r="L254" s="46"/>
      <c r="M254" s="232"/>
      <c r="N254" s="23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172</v>
      </c>
      <c r="AU254" s="19" t="s">
        <v>82</v>
      </c>
    </row>
    <row r="255" s="13" customFormat="1">
      <c r="A255" s="13"/>
      <c r="B255" s="234"/>
      <c r="C255" s="235"/>
      <c r="D255" s="236" t="s">
        <v>174</v>
      </c>
      <c r="E255" s="237" t="s">
        <v>21</v>
      </c>
      <c r="F255" s="238" t="s">
        <v>588</v>
      </c>
      <c r="G255" s="235"/>
      <c r="H255" s="237" t="s">
        <v>21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174</v>
      </c>
      <c r="AU255" s="244" t="s">
        <v>82</v>
      </c>
      <c r="AV255" s="13" t="s">
        <v>80</v>
      </c>
      <c r="AW255" s="13" t="s">
        <v>33</v>
      </c>
      <c r="AX255" s="13" t="s">
        <v>73</v>
      </c>
      <c r="AY255" s="244" t="s">
        <v>163</v>
      </c>
    </row>
    <row r="256" s="14" customFormat="1">
      <c r="A256" s="14"/>
      <c r="B256" s="245"/>
      <c r="C256" s="246"/>
      <c r="D256" s="236" t="s">
        <v>174</v>
      </c>
      <c r="E256" s="247" t="s">
        <v>21</v>
      </c>
      <c r="F256" s="248" t="s">
        <v>589</v>
      </c>
      <c r="G256" s="246"/>
      <c r="H256" s="249">
        <v>597.03999999999996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174</v>
      </c>
      <c r="AU256" s="255" t="s">
        <v>82</v>
      </c>
      <c r="AV256" s="14" t="s">
        <v>82</v>
      </c>
      <c r="AW256" s="14" t="s">
        <v>33</v>
      </c>
      <c r="AX256" s="14" t="s">
        <v>73</v>
      </c>
      <c r="AY256" s="255" t="s">
        <v>163</v>
      </c>
    </row>
    <row r="257" s="13" customFormat="1">
      <c r="A257" s="13"/>
      <c r="B257" s="234"/>
      <c r="C257" s="235"/>
      <c r="D257" s="236" t="s">
        <v>174</v>
      </c>
      <c r="E257" s="237" t="s">
        <v>21</v>
      </c>
      <c r="F257" s="238" t="s">
        <v>590</v>
      </c>
      <c r="G257" s="235"/>
      <c r="H257" s="237" t="s">
        <v>21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174</v>
      </c>
      <c r="AU257" s="244" t="s">
        <v>82</v>
      </c>
      <c r="AV257" s="13" t="s">
        <v>80</v>
      </c>
      <c r="AW257" s="13" t="s">
        <v>33</v>
      </c>
      <c r="AX257" s="13" t="s">
        <v>73</v>
      </c>
      <c r="AY257" s="244" t="s">
        <v>163</v>
      </c>
    </row>
    <row r="258" s="14" customFormat="1">
      <c r="A258" s="14"/>
      <c r="B258" s="245"/>
      <c r="C258" s="246"/>
      <c r="D258" s="236" t="s">
        <v>174</v>
      </c>
      <c r="E258" s="247" t="s">
        <v>21</v>
      </c>
      <c r="F258" s="248" t="s">
        <v>591</v>
      </c>
      <c r="G258" s="246"/>
      <c r="H258" s="249">
        <v>82.739999999999995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5" t="s">
        <v>174</v>
      </c>
      <c r="AU258" s="255" t="s">
        <v>82</v>
      </c>
      <c r="AV258" s="14" t="s">
        <v>82</v>
      </c>
      <c r="AW258" s="14" t="s">
        <v>33</v>
      </c>
      <c r="AX258" s="14" t="s">
        <v>73</v>
      </c>
      <c r="AY258" s="255" t="s">
        <v>163</v>
      </c>
    </row>
    <row r="259" s="15" customFormat="1">
      <c r="A259" s="15"/>
      <c r="B259" s="256"/>
      <c r="C259" s="257"/>
      <c r="D259" s="236" t="s">
        <v>174</v>
      </c>
      <c r="E259" s="258" t="s">
        <v>21</v>
      </c>
      <c r="F259" s="259" t="s">
        <v>179</v>
      </c>
      <c r="G259" s="257"/>
      <c r="H259" s="260">
        <v>679.77999999999997</v>
      </c>
      <c r="I259" s="261"/>
      <c r="J259" s="257"/>
      <c r="K259" s="257"/>
      <c r="L259" s="262"/>
      <c r="M259" s="263"/>
      <c r="N259" s="264"/>
      <c r="O259" s="264"/>
      <c r="P259" s="264"/>
      <c r="Q259" s="264"/>
      <c r="R259" s="264"/>
      <c r="S259" s="264"/>
      <c r="T259" s="26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6" t="s">
        <v>174</v>
      </c>
      <c r="AU259" s="266" t="s">
        <v>82</v>
      </c>
      <c r="AV259" s="15" t="s">
        <v>109</v>
      </c>
      <c r="AW259" s="15" t="s">
        <v>33</v>
      </c>
      <c r="AX259" s="15" t="s">
        <v>80</v>
      </c>
      <c r="AY259" s="266" t="s">
        <v>163</v>
      </c>
    </row>
    <row r="260" s="2" customFormat="1" ht="37.8" customHeight="1">
      <c r="A260" s="40"/>
      <c r="B260" s="41"/>
      <c r="C260" s="216" t="s">
        <v>7</v>
      </c>
      <c r="D260" s="216" t="s">
        <v>166</v>
      </c>
      <c r="E260" s="217" t="s">
        <v>592</v>
      </c>
      <c r="F260" s="218" t="s">
        <v>593</v>
      </c>
      <c r="G260" s="219" t="s">
        <v>169</v>
      </c>
      <c r="H260" s="220">
        <v>718.37</v>
      </c>
      <c r="I260" s="221"/>
      <c r="J260" s="222">
        <f>ROUND(I260*H260,2)</f>
        <v>0</v>
      </c>
      <c r="K260" s="218" t="s">
        <v>170</v>
      </c>
      <c r="L260" s="46"/>
      <c r="M260" s="223" t="s">
        <v>21</v>
      </c>
      <c r="N260" s="224" t="s">
        <v>44</v>
      </c>
      <c r="O260" s="86"/>
      <c r="P260" s="225">
        <f>O260*H260</f>
        <v>0</v>
      </c>
      <c r="Q260" s="225">
        <v>4.0000000000000003E-05</v>
      </c>
      <c r="R260" s="225">
        <f>Q260*H260</f>
        <v>0.028734800000000001</v>
      </c>
      <c r="S260" s="225">
        <v>0</v>
      </c>
      <c r="T260" s="22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7" t="s">
        <v>109</v>
      </c>
      <c r="AT260" s="227" t="s">
        <v>166</v>
      </c>
      <c r="AU260" s="227" t="s">
        <v>82</v>
      </c>
      <c r="AY260" s="19" t="s">
        <v>163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9" t="s">
        <v>80</v>
      </c>
      <c r="BK260" s="228">
        <f>ROUND(I260*H260,2)</f>
        <v>0</v>
      </c>
      <c r="BL260" s="19" t="s">
        <v>109</v>
      </c>
      <c r="BM260" s="227" t="s">
        <v>594</v>
      </c>
    </row>
    <row r="261" s="2" customFormat="1">
      <c r="A261" s="40"/>
      <c r="B261" s="41"/>
      <c r="C261" s="42"/>
      <c r="D261" s="229" t="s">
        <v>172</v>
      </c>
      <c r="E261" s="42"/>
      <c r="F261" s="230" t="s">
        <v>595</v>
      </c>
      <c r="G261" s="42"/>
      <c r="H261" s="42"/>
      <c r="I261" s="231"/>
      <c r="J261" s="42"/>
      <c r="K261" s="42"/>
      <c r="L261" s="46"/>
      <c r="M261" s="232"/>
      <c r="N261" s="23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172</v>
      </c>
      <c r="AU261" s="19" t="s">
        <v>82</v>
      </c>
    </row>
    <row r="262" s="13" customFormat="1">
      <c r="A262" s="13"/>
      <c r="B262" s="234"/>
      <c r="C262" s="235"/>
      <c r="D262" s="236" t="s">
        <v>174</v>
      </c>
      <c r="E262" s="237" t="s">
        <v>21</v>
      </c>
      <c r="F262" s="238" t="s">
        <v>588</v>
      </c>
      <c r="G262" s="235"/>
      <c r="H262" s="237" t="s">
        <v>21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174</v>
      </c>
      <c r="AU262" s="244" t="s">
        <v>82</v>
      </c>
      <c r="AV262" s="13" t="s">
        <v>80</v>
      </c>
      <c r="AW262" s="13" t="s">
        <v>33</v>
      </c>
      <c r="AX262" s="13" t="s">
        <v>73</v>
      </c>
      <c r="AY262" s="244" t="s">
        <v>163</v>
      </c>
    </row>
    <row r="263" s="14" customFormat="1">
      <c r="A263" s="14"/>
      <c r="B263" s="245"/>
      <c r="C263" s="246"/>
      <c r="D263" s="236" t="s">
        <v>174</v>
      </c>
      <c r="E263" s="247" t="s">
        <v>21</v>
      </c>
      <c r="F263" s="248" t="s">
        <v>589</v>
      </c>
      <c r="G263" s="246"/>
      <c r="H263" s="249">
        <v>597.03999999999996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174</v>
      </c>
      <c r="AU263" s="255" t="s">
        <v>82</v>
      </c>
      <c r="AV263" s="14" t="s">
        <v>82</v>
      </c>
      <c r="AW263" s="14" t="s">
        <v>33</v>
      </c>
      <c r="AX263" s="14" t="s">
        <v>73</v>
      </c>
      <c r="AY263" s="255" t="s">
        <v>163</v>
      </c>
    </row>
    <row r="264" s="13" customFormat="1">
      <c r="A264" s="13"/>
      <c r="B264" s="234"/>
      <c r="C264" s="235"/>
      <c r="D264" s="236" t="s">
        <v>174</v>
      </c>
      <c r="E264" s="237" t="s">
        <v>21</v>
      </c>
      <c r="F264" s="238" t="s">
        <v>596</v>
      </c>
      <c r="G264" s="235"/>
      <c r="H264" s="237" t="s">
        <v>21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174</v>
      </c>
      <c r="AU264" s="244" t="s">
        <v>82</v>
      </c>
      <c r="AV264" s="13" t="s">
        <v>80</v>
      </c>
      <c r="AW264" s="13" t="s">
        <v>33</v>
      </c>
      <c r="AX264" s="13" t="s">
        <v>73</v>
      </c>
      <c r="AY264" s="244" t="s">
        <v>163</v>
      </c>
    </row>
    <row r="265" s="14" customFormat="1">
      <c r="A265" s="14"/>
      <c r="B265" s="245"/>
      <c r="C265" s="246"/>
      <c r="D265" s="236" t="s">
        <v>174</v>
      </c>
      <c r="E265" s="247" t="s">
        <v>21</v>
      </c>
      <c r="F265" s="248" t="s">
        <v>597</v>
      </c>
      <c r="G265" s="246"/>
      <c r="H265" s="249">
        <v>121.33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174</v>
      </c>
      <c r="AU265" s="255" t="s">
        <v>82</v>
      </c>
      <c r="AV265" s="14" t="s">
        <v>82</v>
      </c>
      <c r="AW265" s="14" t="s">
        <v>33</v>
      </c>
      <c r="AX265" s="14" t="s">
        <v>73</v>
      </c>
      <c r="AY265" s="255" t="s">
        <v>163</v>
      </c>
    </row>
    <row r="266" s="15" customFormat="1">
      <c r="A266" s="15"/>
      <c r="B266" s="256"/>
      <c r="C266" s="257"/>
      <c r="D266" s="236" t="s">
        <v>174</v>
      </c>
      <c r="E266" s="258" t="s">
        <v>21</v>
      </c>
      <c r="F266" s="259" t="s">
        <v>179</v>
      </c>
      <c r="G266" s="257"/>
      <c r="H266" s="260">
        <v>718.37</v>
      </c>
      <c r="I266" s="261"/>
      <c r="J266" s="257"/>
      <c r="K266" s="257"/>
      <c r="L266" s="262"/>
      <c r="M266" s="263"/>
      <c r="N266" s="264"/>
      <c r="O266" s="264"/>
      <c r="P266" s="264"/>
      <c r="Q266" s="264"/>
      <c r="R266" s="264"/>
      <c r="S266" s="264"/>
      <c r="T266" s="26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6" t="s">
        <v>174</v>
      </c>
      <c r="AU266" s="266" t="s">
        <v>82</v>
      </c>
      <c r="AV266" s="15" t="s">
        <v>109</v>
      </c>
      <c r="AW266" s="15" t="s">
        <v>33</v>
      </c>
      <c r="AX266" s="15" t="s">
        <v>80</v>
      </c>
      <c r="AY266" s="266" t="s">
        <v>163</v>
      </c>
    </row>
    <row r="267" s="2" customFormat="1" ht="37.8" customHeight="1">
      <c r="A267" s="40"/>
      <c r="B267" s="41"/>
      <c r="C267" s="216" t="s">
        <v>381</v>
      </c>
      <c r="D267" s="216" t="s">
        <v>166</v>
      </c>
      <c r="E267" s="217" t="s">
        <v>598</v>
      </c>
      <c r="F267" s="218" t="s">
        <v>599</v>
      </c>
      <c r="G267" s="219" t="s">
        <v>169</v>
      </c>
      <c r="H267" s="220">
        <v>430.68000000000001</v>
      </c>
      <c r="I267" s="221"/>
      <c r="J267" s="222">
        <f>ROUND(I267*H267,2)</f>
        <v>0</v>
      </c>
      <c r="K267" s="218" t="s">
        <v>600</v>
      </c>
      <c r="L267" s="46"/>
      <c r="M267" s="223" t="s">
        <v>21</v>
      </c>
      <c r="N267" s="224" t="s">
        <v>44</v>
      </c>
      <c r="O267" s="86"/>
      <c r="P267" s="225">
        <f>O267*H267</f>
        <v>0</v>
      </c>
      <c r="Q267" s="225">
        <v>0.0053400000000000001</v>
      </c>
      <c r="R267" s="225">
        <f>Q267*H267</f>
        <v>2.2998312000000003</v>
      </c>
      <c r="S267" s="225">
        <v>0</v>
      </c>
      <c r="T267" s="22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7" t="s">
        <v>109</v>
      </c>
      <c r="AT267" s="227" t="s">
        <v>166</v>
      </c>
      <c r="AU267" s="227" t="s">
        <v>82</v>
      </c>
      <c r="AY267" s="19" t="s">
        <v>163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9" t="s">
        <v>80</v>
      </c>
      <c r="BK267" s="228">
        <f>ROUND(I267*H267,2)</f>
        <v>0</v>
      </c>
      <c r="BL267" s="19" t="s">
        <v>109</v>
      </c>
      <c r="BM267" s="227" t="s">
        <v>601</v>
      </c>
    </row>
    <row r="268" s="14" customFormat="1">
      <c r="A268" s="14"/>
      <c r="B268" s="245"/>
      <c r="C268" s="246"/>
      <c r="D268" s="236" t="s">
        <v>174</v>
      </c>
      <c r="E268" s="247" t="s">
        <v>21</v>
      </c>
      <c r="F268" s="248" t="s">
        <v>412</v>
      </c>
      <c r="G268" s="246"/>
      <c r="H268" s="249">
        <v>16.829999999999998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174</v>
      </c>
      <c r="AU268" s="255" t="s">
        <v>82</v>
      </c>
      <c r="AV268" s="14" t="s">
        <v>82</v>
      </c>
      <c r="AW268" s="14" t="s">
        <v>33</v>
      </c>
      <c r="AX268" s="14" t="s">
        <v>73</v>
      </c>
      <c r="AY268" s="255" t="s">
        <v>163</v>
      </c>
    </row>
    <row r="269" s="14" customFormat="1">
      <c r="A269" s="14"/>
      <c r="B269" s="245"/>
      <c r="C269" s="246"/>
      <c r="D269" s="236" t="s">
        <v>174</v>
      </c>
      <c r="E269" s="247" t="s">
        <v>21</v>
      </c>
      <c r="F269" s="248" t="s">
        <v>415</v>
      </c>
      <c r="G269" s="246"/>
      <c r="H269" s="249">
        <v>39.520000000000003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174</v>
      </c>
      <c r="AU269" s="255" t="s">
        <v>82</v>
      </c>
      <c r="AV269" s="14" t="s">
        <v>82</v>
      </c>
      <c r="AW269" s="14" t="s">
        <v>33</v>
      </c>
      <c r="AX269" s="14" t="s">
        <v>73</v>
      </c>
      <c r="AY269" s="255" t="s">
        <v>163</v>
      </c>
    </row>
    <row r="270" s="14" customFormat="1">
      <c r="A270" s="14"/>
      <c r="B270" s="245"/>
      <c r="C270" s="246"/>
      <c r="D270" s="236" t="s">
        <v>174</v>
      </c>
      <c r="E270" s="247" t="s">
        <v>21</v>
      </c>
      <c r="F270" s="248" t="s">
        <v>400</v>
      </c>
      <c r="G270" s="246"/>
      <c r="H270" s="249">
        <v>184.19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174</v>
      </c>
      <c r="AU270" s="255" t="s">
        <v>82</v>
      </c>
      <c r="AV270" s="14" t="s">
        <v>82</v>
      </c>
      <c r="AW270" s="14" t="s">
        <v>33</v>
      </c>
      <c r="AX270" s="14" t="s">
        <v>73</v>
      </c>
      <c r="AY270" s="255" t="s">
        <v>163</v>
      </c>
    </row>
    <row r="271" s="14" customFormat="1">
      <c r="A271" s="14"/>
      <c r="B271" s="245"/>
      <c r="C271" s="246"/>
      <c r="D271" s="236" t="s">
        <v>174</v>
      </c>
      <c r="E271" s="247" t="s">
        <v>21</v>
      </c>
      <c r="F271" s="248" t="s">
        <v>406</v>
      </c>
      <c r="G271" s="246"/>
      <c r="H271" s="249">
        <v>190.13999999999999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174</v>
      </c>
      <c r="AU271" s="255" t="s">
        <v>82</v>
      </c>
      <c r="AV271" s="14" t="s">
        <v>82</v>
      </c>
      <c r="AW271" s="14" t="s">
        <v>33</v>
      </c>
      <c r="AX271" s="14" t="s">
        <v>73</v>
      </c>
      <c r="AY271" s="255" t="s">
        <v>163</v>
      </c>
    </row>
    <row r="272" s="15" customFormat="1">
      <c r="A272" s="15"/>
      <c r="B272" s="256"/>
      <c r="C272" s="257"/>
      <c r="D272" s="236" t="s">
        <v>174</v>
      </c>
      <c r="E272" s="258" t="s">
        <v>21</v>
      </c>
      <c r="F272" s="259" t="s">
        <v>179</v>
      </c>
      <c r="G272" s="257"/>
      <c r="H272" s="260">
        <v>430.68000000000001</v>
      </c>
      <c r="I272" s="261"/>
      <c r="J272" s="257"/>
      <c r="K272" s="257"/>
      <c r="L272" s="262"/>
      <c r="M272" s="263"/>
      <c r="N272" s="264"/>
      <c r="O272" s="264"/>
      <c r="P272" s="264"/>
      <c r="Q272" s="264"/>
      <c r="R272" s="264"/>
      <c r="S272" s="264"/>
      <c r="T272" s="26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6" t="s">
        <v>174</v>
      </c>
      <c r="AU272" s="266" t="s">
        <v>82</v>
      </c>
      <c r="AV272" s="15" t="s">
        <v>109</v>
      </c>
      <c r="AW272" s="15" t="s">
        <v>33</v>
      </c>
      <c r="AX272" s="15" t="s">
        <v>80</v>
      </c>
      <c r="AY272" s="266" t="s">
        <v>163</v>
      </c>
    </row>
    <row r="273" s="12" customFormat="1" ht="22.8" customHeight="1">
      <c r="A273" s="12"/>
      <c r="B273" s="200"/>
      <c r="C273" s="201"/>
      <c r="D273" s="202" t="s">
        <v>72</v>
      </c>
      <c r="E273" s="214" t="s">
        <v>602</v>
      </c>
      <c r="F273" s="214" t="s">
        <v>603</v>
      </c>
      <c r="G273" s="201"/>
      <c r="H273" s="201"/>
      <c r="I273" s="204"/>
      <c r="J273" s="215">
        <f>BK273</f>
        <v>0</v>
      </c>
      <c r="K273" s="201"/>
      <c r="L273" s="206"/>
      <c r="M273" s="207"/>
      <c r="N273" s="208"/>
      <c r="O273" s="208"/>
      <c r="P273" s="209">
        <f>SUM(P274:P275)</f>
        <v>0</v>
      </c>
      <c r="Q273" s="208"/>
      <c r="R273" s="209">
        <f>SUM(R274:R275)</f>
        <v>0</v>
      </c>
      <c r="S273" s="208"/>
      <c r="T273" s="210">
        <f>SUM(T274:T275)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1" t="s">
        <v>80</v>
      </c>
      <c r="AT273" s="212" t="s">
        <v>72</v>
      </c>
      <c r="AU273" s="212" t="s">
        <v>80</v>
      </c>
      <c r="AY273" s="211" t="s">
        <v>163</v>
      </c>
      <c r="BK273" s="213">
        <f>SUM(BK274:BK275)</f>
        <v>0</v>
      </c>
    </row>
    <row r="274" s="2" customFormat="1" ht="55.5" customHeight="1">
      <c r="A274" s="40"/>
      <c r="B274" s="41"/>
      <c r="C274" s="216" t="s">
        <v>389</v>
      </c>
      <c r="D274" s="216" t="s">
        <v>166</v>
      </c>
      <c r="E274" s="217" t="s">
        <v>604</v>
      </c>
      <c r="F274" s="218" t="s">
        <v>605</v>
      </c>
      <c r="G274" s="219" t="s">
        <v>336</v>
      </c>
      <c r="H274" s="220">
        <v>111.703</v>
      </c>
      <c r="I274" s="221"/>
      <c r="J274" s="222">
        <f>ROUND(I274*H274,2)</f>
        <v>0</v>
      </c>
      <c r="K274" s="218" t="s">
        <v>170</v>
      </c>
      <c r="L274" s="46"/>
      <c r="M274" s="223" t="s">
        <v>21</v>
      </c>
      <c r="N274" s="224" t="s">
        <v>44</v>
      </c>
      <c r="O274" s="86"/>
      <c r="P274" s="225">
        <f>O274*H274</f>
        <v>0</v>
      </c>
      <c r="Q274" s="225">
        <v>0</v>
      </c>
      <c r="R274" s="225">
        <f>Q274*H274</f>
        <v>0</v>
      </c>
      <c r="S274" s="225">
        <v>0</v>
      </c>
      <c r="T274" s="22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7" t="s">
        <v>109</v>
      </c>
      <c r="AT274" s="227" t="s">
        <v>166</v>
      </c>
      <c r="AU274" s="227" t="s">
        <v>82</v>
      </c>
      <c r="AY274" s="19" t="s">
        <v>163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9" t="s">
        <v>80</v>
      </c>
      <c r="BK274" s="228">
        <f>ROUND(I274*H274,2)</f>
        <v>0</v>
      </c>
      <c r="BL274" s="19" t="s">
        <v>109</v>
      </c>
      <c r="BM274" s="227" t="s">
        <v>606</v>
      </c>
    </row>
    <row r="275" s="2" customFormat="1">
      <c r="A275" s="40"/>
      <c r="B275" s="41"/>
      <c r="C275" s="42"/>
      <c r="D275" s="229" t="s">
        <v>172</v>
      </c>
      <c r="E275" s="42"/>
      <c r="F275" s="230" t="s">
        <v>607</v>
      </c>
      <c r="G275" s="42"/>
      <c r="H275" s="42"/>
      <c r="I275" s="231"/>
      <c r="J275" s="42"/>
      <c r="K275" s="42"/>
      <c r="L275" s="46"/>
      <c r="M275" s="232"/>
      <c r="N275" s="23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172</v>
      </c>
      <c r="AU275" s="19" t="s">
        <v>82</v>
      </c>
    </row>
    <row r="276" s="12" customFormat="1" ht="25.92" customHeight="1">
      <c r="A276" s="12"/>
      <c r="B276" s="200"/>
      <c r="C276" s="201"/>
      <c r="D276" s="202" t="s">
        <v>72</v>
      </c>
      <c r="E276" s="203" t="s">
        <v>360</v>
      </c>
      <c r="F276" s="203" t="s">
        <v>361</v>
      </c>
      <c r="G276" s="201"/>
      <c r="H276" s="201"/>
      <c r="I276" s="204"/>
      <c r="J276" s="205">
        <f>BK276</f>
        <v>0</v>
      </c>
      <c r="K276" s="201"/>
      <c r="L276" s="206"/>
      <c r="M276" s="207"/>
      <c r="N276" s="208"/>
      <c r="O276" s="208"/>
      <c r="P276" s="209">
        <f>P277+P341+P357+P404+P432+P526+P623+P644</f>
        <v>0</v>
      </c>
      <c r="Q276" s="208"/>
      <c r="R276" s="209">
        <f>R277+R341+R357+R404+R432+R526+R623+R644</f>
        <v>35.9657062</v>
      </c>
      <c r="S276" s="208"/>
      <c r="T276" s="210">
        <f>T277+T341+T357+T404+T432+T526+T623+T644</f>
        <v>0.58720737999999995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1" t="s">
        <v>82</v>
      </c>
      <c r="AT276" s="212" t="s">
        <v>72</v>
      </c>
      <c r="AU276" s="212" t="s">
        <v>73</v>
      </c>
      <c r="AY276" s="211" t="s">
        <v>163</v>
      </c>
      <c r="BK276" s="213">
        <f>BK277+BK341+BK357+BK404+BK432+BK526+BK623+BK644</f>
        <v>0</v>
      </c>
    </row>
    <row r="277" s="12" customFormat="1" ht="22.8" customHeight="1">
      <c r="A277" s="12"/>
      <c r="B277" s="200"/>
      <c r="C277" s="201"/>
      <c r="D277" s="202" t="s">
        <v>72</v>
      </c>
      <c r="E277" s="214" t="s">
        <v>362</v>
      </c>
      <c r="F277" s="214" t="s">
        <v>363</v>
      </c>
      <c r="G277" s="201"/>
      <c r="H277" s="201"/>
      <c r="I277" s="204"/>
      <c r="J277" s="215">
        <f>BK277</f>
        <v>0</v>
      </c>
      <c r="K277" s="201"/>
      <c r="L277" s="206"/>
      <c r="M277" s="207"/>
      <c r="N277" s="208"/>
      <c r="O277" s="208"/>
      <c r="P277" s="209">
        <f>SUM(P278:P340)</f>
        <v>0</v>
      </c>
      <c r="Q277" s="208"/>
      <c r="R277" s="209">
        <f>SUM(R278:R340)</f>
        <v>3.3079212</v>
      </c>
      <c r="S277" s="208"/>
      <c r="T277" s="210">
        <f>SUM(T278:T340)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1" t="s">
        <v>82</v>
      </c>
      <c r="AT277" s="212" t="s">
        <v>72</v>
      </c>
      <c r="AU277" s="212" t="s">
        <v>80</v>
      </c>
      <c r="AY277" s="211" t="s">
        <v>163</v>
      </c>
      <c r="BK277" s="213">
        <f>SUM(BK278:BK340)</f>
        <v>0</v>
      </c>
    </row>
    <row r="278" s="2" customFormat="1" ht="37.8" customHeight="1">
      <c r="A278" s="40"/>
      <c r="B278" s="41"/>
      <c r="C278" s="216" t="s">
        <v>608</v>
      </c>
      <c r="D278" s="216" t="s">
        <v>166</v>
      </c>
      <c r="E278" s="217" t="s">
        <v>609</v>
      </c>
      <c r="F278" s="218" t="s">
        <v>610</v>
      </c>
      <c r="G278" s="219" t="s">
        <v>169</v>
      </c>
      <c r="H278" s="220">
        <v>430.68000000000001</v>
      </c>
      <c r="I278" s="221"/>
      <c r="J278" s="222">
        <f>ROUND(I278*H278,2)</f>
        <v>0</v>
      </c>
      <c r="K278" s="218" t="s">
        <v>170</v>
      </c>
      <c r="L278" s="46"/>
      <c r="M278" s="223" t="s">
        <v>21</v>
      </c>
      <c r="N278" s="224" t="s">
        <v>44</v>
      </c>
      <c r="O278" s="86"/>
      <c r="P278" s="225">
        <f>O278*H278</f>
        <v>0</v>
      </c>
      <c r="Q278" s="225">
        <v>0</v>
      </c>
      <c r="R278" s="225">
        <f>Q278*H278</f>
        <v>0</v>
      </c>
      <c r="S278" s="225">
        <v>0</v>
      </c>
      <c r="T278" s="22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7" t="s">
        <v>339</v>
      </c>
      <c r="AT278" s="227" t="s">
        <v>166</v>
      </c>
      <c r="AU278" s="227" t="s">
        <v>82</v>
      </c>
      <c r="AY278" s="19" t="s">
        <v>163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9" t="s">
        <v>80</v>
      </c>
      <c r="BK278" s="228">
        <f>ROUND(I278*H278,2)</f>
        <v>0</v>
      </c>
      <c r="BL278" s="19" t="s">
        <v>339</v>
      </c>
      <c r="BM278" s="227" t="s">
        <v>611</v>
      </c>
    </row>
    <row r="279" s="2" customFormat="1">
      <c r="A279" s="40"/>
      <c r="B279" s="41"/>
      <c r="C279" s="42"/>
      <c r="D279" s="229" t="s">
        <v>172</v>
      </c>
      <c r="E279" s="42"/>
      <c r="F279" s="230" t="s">
        <v>612</v>
      </c>
      <c r="G279" s="42"/>
      <c r="H279" s="42"/>
      <c r="I279" s="231"/>
      <c r="J279" s="42"/>
      <c r="K279" s="42"/>
      <c r="L279" s="46"/>
      <c r="M279" s="232"/>
      <c r="N279" s="23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172</v>
      </c>
      <c r="AU279" s="19" t="s">
        <v>82</v>
      </c>
    </row>
    <row r="280" s="13" customFormat="1">
      <c r="A280" s="13"/>
      <c r="B280" s="234"/>
      <c r="C280" s="235"/>
      <c r="D280" s="236" t="s">
        <v>174</v>
      </c>
      <c r="E280" s="237" t="s">
        <v>21</v>
      </c>
      <c r="F280" s="238" t="s">
        <v>613</v>
      </c>
      <c r="G280" s="235"/>
      <c r="H280" s="237" t="s">
        <v>21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174</v>
      </c>
      <c r="AU280" s="244" t="s">
        <v>82</v>
      </c>
      <c r="AV280" s="13" t="s">
        <v>80</v>
      </c>
      <c r="AW280" s="13" t="s">
        <v>33</v>
      </c>
      <c r="AX280" s="13" t="s">
        <v>73</v>
      </c>
      <c r="AY280" s="244" t="s">
        <v>163</v>
      </c>
    </row>
    <row r="281" s="14" customFormat="1">
      <c r="A281" s="14"/>
      <c r="B281" s="245"/>
      <c r="C281" s="246"/>
      <c r="D281" s="236" t="s">
        <v>174</v>
      </c>
      <c r="E281" s="247" t="s">
        <v>21</v>
      </c>
      <c r="F281" s="248" t="s">
        <v>614</v>
      </c>
      <c r="G281" s="246"/>
      <c r="H281" s="249">
        <v>5.04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174</v>
      </c>
      <c r="AU281" s="255" t="s">
        <v>82</v>
      </c>
      <c r="AV281" s="14" t="s">
        <v>82</v>
      </c>
      <c r="AW281" s="14" t="s">
        <v>33</v>
      </c>
      <c r="AX281" s="14" t="s">
        <v>73</v>
      </c>
      <c r="AY281" s="255" t="s">
        <v>163</v>
      </c>
    </row>
    <row r="282" s="14" customFormat="1">
      <c r="A282" s="14"/>
      <c r="B282" s="245"/>
      <c r="C282" s="246"/>
      <c r="D282" s="236" t="s">
        <v>174</v>
      </c>
      <c r="E282" s="247" t="s">
        <v>21</v>
      </c>
      <c r="F282" s="248" t="s">
        <v>615</v>
      </c>
      <c r="G282" s="246"/>
      <c r="H282" s="249">
        <v>3.9300000000000002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174</v>
      </c>
      <c r="AU282" s="255" t="s">
        <v>82</v>
      </c>
      <c r="AV282" s="14" t="s">
        <v>82</v>
      </c>
      <c r="AW282" s="14" t="s">
        <v>33</v>
      </c>
      <c r="AX282" s="14" t="s">
        <v>73</v>
      </c>
      <c r="AY282" s="255" t="s">
        <v>163</v>
      </c>
    </row>
    <row r="283" s="14" customFormat="1">
      <c r="A283" s="14"/>
      <c r="B283" s="245"/>
      <c r="C283" s="246"/>
      <c r="D283" s="236" t="s">
        <v>174</v>
      </c>
      <c r="E283" s="247" t="s">
        <v>21</v>
      </c>
      <c r="F283" s="248" t="s">
        <v>616</v>
      </c>
      <c r="G283" s="246"/>
      <c r="H283" s="249">
        <v>3.9300000000000002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174</v>
      </c>
      <c r="AU283" s="255" t="s">
        <v>82</v>
      </c>
      <c r="AV283" s="14" t="s">
        <v>82</v>
      </c>
      <c r="AW283" s="14" t="s">
        <v>33</v>
      </c>
      <c r="AX283" s="14" t="s">
        <v>73</v>
      </c>
      <c r="AY283" s="255" t="s">
        <v>163</v>
      </c>
    </row>
    <row r="284" s="14" customFormat="1">
      <c r="A284" s="14"/>
      <c r="B284" s="245"/>
      <c r="C284" s="246"/>
      <c r="D284" s="236" t="s">
        <v>174</v>
      </c>
      <c r="E284" s="247" t="s">
        <v>21</v>
      </c>
      <c r="F284" s="248" t="s">
        <v>617</v>
      </c>
      <c r="G284" s="246"/>
      <c r="H284" s="249">
        <v>3.9300000000000002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174</v>
      </c>
      <c r="AU284" s="255" t="s">
        <v>82</v>
      </c>
      <c r="AV284" s="14" t="s">
        <v>82</v>
      </c>
      <c r="AW284" s="14" t="s">
        <v>33</v>
      </c>
      <c r="AX284" s="14" t="s">
        <v>73</v>
      </c>
      <c r="AY284" s="255" t="s">
        <v>163</v>
      </c>
    </row>
    <row r="285" s="16" customFormat="1">
      <c r="A285" s="16"/>
      <c r="B285" s="271"/>
      <c r="C285" s="272"/>
      <c r="D285" s="236" t="s">
        <v>174</v>
      </c>
      <c r="E285" s="273" t="s">
        <v>412</v>
      </c>
      <c r="F285" s="274" t="s">
        <v>526</v>
      </c>
      <c r="G285" s="272"/>
      <c r="H285" s="275">
        <v>16.829999999999998</v>
      </c>
      <c r="I285" s="276"/>
      <c r="J285" s="272"/>
      <c r="K285" s="272"/>
      <c r="L285" s="277"/>
      <c r="M285" s="278"/>
      <c r="N285" s="279"/>
      <c r="O285" s="279"/>
      <c r="P285" s="279"/>
      <c r="Q285" s="279"/>
      <c r="R285" s="279"/>
      <c r="S285" s="279"/>
      <c r="T285" s="280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T285" s="281" t="s">
        <v>174</v>
      </c>
      <c r="AU285" s="281" t="s">
        <v>82</v>
      </c>
      <c r="AV285" s="16" t="s">
        <v>90</v>
      </c>
      <c r="AW285" s="16" t="s">
        <v>33</v>
      </c>
      <c r="AX285" s="16" t="s">
        <v>73</v>
      </c>
      <c r="AY285" s="281" t="s">
        <v>163</v>
      </c>
    </row>
    <row r="286" s="13" customFormat="1">
      <c r="A286" s="13"/>
      <c r="B286" s="234"/>
      <c r="C286" s="235"/>
      <c r="D286" s="236" t="s">
        <v>174</v>
      </c>
      <c r="E286" s="237" t="s">
        <v>21</v>
      </c>
      <c r="F286" s="238" t="s">
        <v>618</v>
      </c>
      <c r="G286" s="235"/>
      <c r="H286" s="237" t="s">
        <v>21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174</v>
      </c>
      <c r="AU286" s="244" t="s">
        <v>82</v>
      </c>
      <c r="AV286" s="13" t="s">
        <v>80</v>
      </c>
      <c r="AW286" s="13" t="s">
        <v>33</v>
      </c>
      <c r="AX286" s="13" t="s">
        <v>73</v>
      </c>
      <c r="AY286" s="244" t="s">
        <v>163</v>
      </c>
    </row>
    <row r="287" s="14" customFormat="1">
      <c r="A287" s="14"/>
      <c r="B287" s="245"/>
      <c r="C287" s="246"/>
      <c r="D287" s="236" t="s">
        <v>174</v>
      </c>
      <c r="E287" s="247" t="s">
        <v>21</v>
      </c>
      <c r="F287" s="248" t="s">
        <v>473</v>
      </c>
      <c r="G287" s="246"/>
      <c r="H287" s="249">
        <v>9.6099999999999994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5" t="s">
        <v>174</v>
      </c>
      <c r="AU287" s="255" t="s">
        <v>82</v>
      </c>
      <c r="AV287" s="14" t="s">
        <v>82</v>
      </c>
      <c r="AW287" s="14" t="s">
        <v>33</v>
      </c>
      <c r="AX287" s="14" t="s">
        <v>73</v>
      </c>
      <c r="AY287" s="255" t="s">
        <v>163</v>
      </c>
    </row>
    <row r="288" s="14" customFormat="1">
      <c r="A288" s="14"/>
      <c r="B288" s="245"/>
      <c r="C288" s="246"/>
      <c r="D288" s="236" t="s">
        <v>174</v>
      </c>
      <c r="E288" s="247" t="s">
        <v>21</v>
      </c>
      <c r="F288" s="248" t="s">
        <v>478</v>
      </c>
      <c r="G288" s="246"/>
      <c r="H288" s="249">
        <v>9.9700000000000006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174</v>
      </c>
      <c r="AU288" s="255" t="s">
        <v>82</v>
      </c>
      <c r="AV288" s="14" t="s">
        <v>82</v>
      </c>
      <c r="AW288" s="14" t="s">
        <v>33</v>
      </c>
      <c r="AX288" s="14" t="s">
        <v>73</v>
      </c>
      <c r="AY288" s="255" t="s">
        <v>163</v>
      </c>
    </row>
    <row r="289" s="14" customFormat="1">
      <c r="A289" s="14"/>
      <c r="B289" s="245"/>
      <c r="C289" s="246"/>
      <c r="D289" s="236" t="s">
        <v>174</v>
      </c>
      <c r="E289" s="247" t="s">
        <v>21</v>
      </c>
      <c r="F289" s="248" t="s">
        <v>480</v>
      </c>
      <c r="G289" s="246"/>
      <c r="H289" s="249">
        <v>9.9700000000000006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174</v>
      </c>
      <c r="AU289" s="255" t="s">
        <v>82</v>
      </c>
      <c r="AV289" s="14" t="s">
        <v>82</v>
      </c>
      <c r="AW289" s="14" t="s">
        <v>33</v>
      </c>
      <c r="AX289" s="14" t="s">
        <v>73</v>
      </c>
      <c r="AY289" s="255" t="s">
        <v>163</v>
      </c>
    </row>
    <row r="290" s="14" customFormat="1">
      <c r="A290" s="14"/>
      <c r="B290" s="245"/>
      <c r="C290" s="246"/>
      <c r="D290" s="236" t="s">
        <v>174</v>
      </c>
      <c r="E290" s="247" t="s">
        <v>21</v>
      </c>
      <c r="F290" s="248" t="s">
        <v>482</v>
      </c>
      <c r="G290" s="246"/>
      <c r="H290" s="249">
        <v>9.9700000000000006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174</v>
      </c>
      <c r="AU290" s="255" t="s">
        <v>82</v>
      </c>
      <c r="AV290" s="14" t="s">
        <v>82</v>
      </c>
      <c r="AW290" s="14" t="s">
        <v>33</v>
      </c>
      <c r="AX290" s="14" t="s">
        <v>73</v>
      </c>
      <c r="AY290" s="255" t="s">
        <v>163</v>
      </c>
    </row>
    <row r="291" s="16" customFormat="1">
      <c r="A291" s="16"/>
      <c r="B291" s="271"/>
      <c r="C291" s="272"/>
      <c r="D291" s="236" t="s">
        <v>174</v>
      </c>
      <c r="E291" s="273" t="s">
        <v>415</v>
      </c>
      <c r="F291" s="274" t="s">
        <v>526</v>
      </c>
      <c r="G291" s="272"/>
      <c r="H291" s="275">
        <v>39.520000000000003</v>
      </c>
      <c r="I291" s="276"/>
      <c r="J291" s="272"/>
      <c r="K291" s="272"/>
      <c r="L291" s="277"/>
      <c r="M291" s="278"/>
      <c r="N291" s="279"/>
      <c r="O291" s="279"/>
      <c r="P291" s="279"/>
      <c r="Q291" s="279"/>
      <c r="R291" s="279"/>
      <c r="S291" s="279"/>
      <c r="T291" s="280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T291" s="281" t="s">
        <v>174</v>
      </c>
      <c r="AU291" s="281" t="s">
        <v>82</v>
      </c>
      <c r="AV291" s="16" t="s">
        <v>90</v>
      </c>
      <c r="AW291" s="16" t="s">
        <v>33</v>
      </c>
      <c r="AX291" s="16" t="s">
        <v>73</v>
      </c>
      <c r="AY291" s="281" t="s">
        <v>163</v>
      </c>
    </row>
    <row r="292" s="13" customFormat="1">
      <c r="A292" s="13"/>
      <c r="B292" s="234"/>
      <c r="C292" s="235"/>
      <c r="D292" s="236" t="s">
        <v>174</v>
      </c>
      <c r="E292" s="237" t="s">
        <v>21</v>
      </c>
      <c r="F292" s="238" t="s">
        <v>619</v>
      </c>
      <c r="G292" s="235"/>
      <c r="H292" s="237" t="s">
        <v>21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174</v>
      </c>
      <c r="AU292" s="244" t="s">
        <v>82</v>
      </c>
      <c r="AV292" s="13" t="s">
        <v>80</v>
      </c>
      <c r="AW292" s="13" t="s">
        <v>33</v>
      </c>
      <c r="AX292" s="13" t="s">
        <v>73</v>
      </c>
      <c r="AY292" s="244" t="s">
        <v>163</v>
      </c>
    </row>
    <row r="293" s="14" customFormat="1">
      <c r="A293" s="14"/>
      <c r="B293" s="245"/>
      <c r="C293" s="246"/>
      <c r="D293" s="236" t="s">
        <v>174</v>
      </c>
      <c r="E293" s="247" t="s">
        <v>21</v>
      </c>
      <c r="F293" s="248" t="s">
        <v>474</v>
      </c>
      <c r="G293" s="246"/>
      <c r="H293" s="249">
        <v>11.73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174</v>
      </c>
      <c r="AU293" s="255" t="s">
        <v>82</v>
      </c>
      <c r="AV293" s="14" t="s">
        <v>82</v>
      </c>
      <c r="AW293" s="14" t="s">
        <v>33</v>
      </c>
      <c r="AX293" s="14" t="s">
        <v>73</v>
      </c>
      <c r="AY293" s="255" t="s">
        <v>163</v>
      </c>
    </row>
    <row r="294" s="14" customFormat="1">
      <c r="A294" s="14"/>
      <c r="B294" s="245"/>
      <c r="C294" s="246"/>
      <c r="D294" s="236" t="s">
        <v>174</v>
      </c>
      <c r="E294" s="247" t="s">
        <v>21</v>
      </c>
      <c r="F294" s="248" t="s">
        <v>475</v>
      </c>
      <c r="G294" s="246"/>
      <c r="H294" s="249">
        <v>51.649999999999999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174</v>
      </c>
      <c r="AU294" s="255" t="s">
        <v>82</v>
      </c>
      <c r="AV294" s="14" t="s">
        <v>82</v>
      </c>
      <c r="AW294" s="14" t="s">
        <v>33</v>
      </c>
      <c r="AX294" s="14" t="s">
        <v>73</v>
      </c>
      <c r="AY294" s="255" t="s">
        <v>163</v>
      </c>
    </row>
    <row r="295" s="14" customFormat="1">
      <c r="A295" s="14"/>
      <c r="B295" s="245"/>
      <c r="C295" s="246"/>
      <c r="D295" s="236" t="s">
        <v>174</v>
      </c>
      <c r="E295" s="247" t="s">
        <v>21</v>
      </c>
      <c r="F295" s="248" t="s">
        <v>476</v>
      </c>
      <c r="G295" s="246"/>
      <c r="H295" s="249">
        <v>11.1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174</v>
      </c>
      <c r="AU295" s="255" t="s">
        <v>82</v>
      </c>
      <c r="AV295" s="14" t="s">
        <v>82</v>
      </c>
      <c r="AW295" s="14" t="s">
        <v>33</v>
      </c>
      <c r="AX295" s="14" t="s">
        <v>73</v>
      </c>
      <c r="AY295" s="255" t="s">
        <v>163</v>
      </c>
    </row>
    <row r="296" s="14" customFormat="1">
      <c r="A296" s="14"/>
      <c r="B296" s="245"/>
      <c r="C296" s="246"/>
      <c r="D296" s="236" t="s">
        <v>174</v>
      </c>
      <c r="E296" s="247" t="s">
        <v>21</v>
      </c>
      <c r="F296" s="248" t="s">
        <v>620</v>
      </c>
      <c r="G296" s="246"/>
      <c r="H296" s="249">
        <v>48.359999999999999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5" t="s">
        <v>174</v>
      </c>
      <c r="AU296" s="255" t="s">
        <v>82</v>
      </c>
      <c r="AV296" s="14" t="s">
        <v>82</v>
      </c>
      <c r="AW296" s="14" t="s">
        <v>33</v>
      </c>
      <c r="AX296" s="14" t="s">
        <v>73</v>
      </c>
      <c r="AY296" s="255" t="s">
        <v>163</v>
      </c>
    </row>
    <row r="297" s="14" customFormat="1">
      <c r="A297" s="14"/>
      <c r="B297" s="245"/>
      <c r="C297" s="246"/>
      <c r="D297" s="236" t="s">
        <v>174</v>
      </c>
      <c r="E297" s="247" t="s">
        <v>21</v>
      </c>
      <c r="F297" s="248" t="s">
        <v>477</v>
      </c>
      <c r="G297" s="246"/>
      <c r="H297" s="249">
        <v>20.25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174</v>
      </c>
      <c r="AU297" s="255" t="s">
        <v>82</v>
      </c>
      <c r="AV297" s="14" t="s">
        <v>82</v>
      </c>
      <c r="AW297" s="14" t="s">
        <v>33</v>
      </c>
      <c r="AX297" s="14" t="s">
        <v>73</v>
      </c>
      <c r="AY297" s="255" t="s">
        <v>163</v>
      </c>
    </row>
    <row r="298" s="14" customFormat="1">
      <c r="A298" s="14"/>
      <c r="B298" s="245"/>
      <c r="C298" s="246"/>
      <c r="D298" s="236" t="s">
        <v>174</v>
      </c>
      <c r="E298" s="247" t="s">
        <v>21</v>
      </c>
      <c r="F298" s="248" t="s">
        <v>479</v>
      </c>
      <c r="G298" s="246"/>
      <c r="H298" s="249">
        <v>20.75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174</v>
      </c>
      <c r="AU298" s="255" t="s">
        <v>82</v>
      </c>
      <c r="AV298" s="14" t="s">
        <v>82</v>
      </c>
      <c r="AW298" s="14" t="s">
        <v>33</v>
      </c>
      <c r="AX298" s="14" t="s">
        <v>73</v>
      </c>
      <c r="AY298" s="255" t="s">
        <v>163</v>
      </c>
    </row>
    <row r="299" s="14" customFormat="1">
      <c r="A299" s="14"/>
      <c r="B299" s="245"/>
      <c r="C299" s="246"/>
      <c r="D299" s="236" t="s">
        <v>174</v>
      </c>
      <c r="E299" s="247" t="s">
        <v>21</v>
      </c>
      <c r="F299" s="248" t="s">
        <v>481</v>
      </c>
      <c r="G299" s="246"/>
      <c r="H299" s="249">
        <v>20.350000000000001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5" t="s">
        <v>174</v>
      </c>
      <c r="AU299" s="255" t="s">
        <v>82</v>
      </c>
      <c r="AV299" s="14" t="s">
        <v>82</v>
      </c>
      <c r="AW299" s="14" t="s">
        <v>33</v>
      </c>
      <c r="AX299" s="14" t="s">
        <v>73</v>
      </c>
      <c r="AY299" s="255" t="s">
        <v>163</v>
      </c>
    </row>
    <row r="300" s="16" customFormat="1">
      <c r="A300" s="16"/>
      <c r="B300" s="271"/>
      <c r="C300" s="272"/>
      <c r="D300" s="236" t="s">
        <v>174</v>
      </c>
      <c r="E300" s="273" t="s">
        <v>400</v>
      </c>
      <c r="F300" s="274" t="s">
        <v>526</v>
      </c>
      <c r="G300" s="272"/>
      <c r="H300" s="275">
        <v>184.19</v>
      </c>
      <c r="I300" s="276"/>
      <c r="J300" s="272"/>
      <c r="K300" s="272"/>
      <c r="L300" s="277"/>
      <c r="M300" s="278"/>
      <c r="N300" s="279"/>
      <c r="O300" s="279"/>
      <c r="P300" s="279"/>
      <c r="Q300" s="279"/>
      <c r="R300" s="279"/>
      <c r="S300" s="279"/>
      <c r="T300" s="280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T300" s="281" t="s">
        <v>174</v>
      </c>
      <c r="AU300" s="281" t="s">
        <v>82</v>
      </c>
      <c r="AV300" s="16" t="s">
        <v>90</v>
      </c>
      <c r="AW300" s="16" t="s">
        <v>33</v>
      </c>
      <c r="AX300" s="16" t="s">
        <v>73</v>
      </c>
      <c r="AY300" s="281" t="s">
        <v>163</v>
      </c>
    </row>
    <row r="301" s="13" customFormat="1">
      <c r="A301" s="13"/>
      <c r="B301" s="234"/>
      <c r="C301" s="235"/>
      <c r="D301" s="236" t="s">
        <v>174</v>
      </c>
      <c r="E301" s="237" t="s">
        <v>21</v>
      </c>
      <c r="F301" s="238" t="s">
        <v>621</v>
      </c>
      <c r="G301" s="235"/>
      <c r="H301" s="237" t="s">
        <v>21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174</v>
      </c>
      <c r="AU301" s="244" t="s">
        <v>82</v>
      </c>
      <c r="AV301" s="13" t="s">
        <v>80</v>
      </c>
      <c r="AW301" s="13" t="s">
        <v>33</v>
      </c>
      <c r="AX301" s="13" t="s">
        <v>73</v>
      </c>
      <c r="AY301" s="244" t="s">
        <v>163</v>
      </c>
    </row>
    <row r="302" s="14" customFormat="1">
      <c r="A302" s="14"/>
      <c r="B302" s="245"/>
      <c r="C302" s="246"/>
      <c r="D302" s="236" t="s">
        <v>174</v>
      </c>
      <c r="E302" s="247" t="s">
        <v>21</v>
      </c>
      <c r="F302" s="248" t="s">
        <v>471</v>
      </c>
      <c r="G302" s="246"/>
      <c r="H302" s="249">
        <v>38.640000000000001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174</v>
      </c>
      <c r="AU302" s="255" t="s">
        <v>82</v>
      </c>
      <c r="AV302" s="14" t="s">
        <v>82</v>
      </c>
      <c r="AW302" s="14" t="s">
        <v>33</v>
      </c>
      <c r="AX302" s="14" t="s">
        <v>73</v>
      </c>
      <c r="AY302" s="255" t="s">
        <v>163</v>
      </c>
    </row>
    <row r="303" s="14" customFormat="1">
      <c r="A303" s="14"/>
      <c r="B303" s="245"/>
      <c r="C303" s="246"/>
      <c r="D303" s="236" t="s">
        <v>174</v>
      </c>
      <c r="E303" s="247" t="s">
        <v>21</v>
      </c>
      <c r="F303" s="248" t="s">
        <v>472</v>
      </c>
      <c r="G303" s="246"/>
      <c r="H303" s="249">
        <v>151.5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174</v>
      </c>
      <c r="AU303" s="255" t="s">
        <v>82</v>
      </c>
      <c r="AV303" s="14" t="s">
        <v>82</v>
      </c>
      <c r="AW303" s="14" t="s">
        <v>33</v>
      </c>
      <c r="AX303" s="14" t="s">
        <v>73</v>
      </c>
      <c r="AY303" s="255" t="s">
        <v>163</v>
      </c>
    </row>
    <row r="304" s="16" customFormat="1">
      <c r="A304" s="16"/>
      <c r="B304" s="271"/>
      <c r="C304" s="272"/>
      <c r="D304" s="236" t="s">
        <v>174</v>
      </c>
      <c r="E304" s="273" t="s">
        <v>406</v>
      </c>
      <c r="F304" s="274" t="s">
        <v>526</v>
      </c>
      <c r="G304" s="272"/>
      <c r="H304" s="275">
        <v>190.13999999999999</v>
      </c>
      <c r="I304" s="276"/>
      <c r="J304" s="272"/>
      <c r="K304" s="272"/>
      <c r="L304" s="277"/>
      <c r="M304" s="278"/>
      <c r="N304" s="279"/>
      <c r="O304" s="279"/>
      <c r="P304" s="279"/>
      <c r="Q304" s="279"/>
      <c r="R304" s="279"/>
      <c r="S304" s="279"/>
      <c r="T304" s="280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T304" s="281" t="s">
        <v>174</v>
      </c>
      <c r="AU304" s="281" t="s">
        <v>82</v>
      </c>
      <c r="AV304" s="16" t="s">
        <v>90</v>
      </c>
      <c r="AW304" s="16" t="s">
        <v>33</v>
      </c>
      <c r="AX304" s="16" t="s">
        <v>73</v>
      </c>
      <c r="AY304" s="281" t="s">
        <v>163</v>
      </c>
    </row>
    <row r="305" s="15" customFormat="1">
      <c r="A305" s="15"/>
      <c r="B305" s="256"/>
      <c r="C305" s="257"/>
      <c r="D305" s="236" t="s">
        <v>174</v>
      </c>
      <c r="E305" s="258" t="s">
        <v>21</v>
      </c>
      <c r="F305" s="259" t="s">
        <v>179</v>
      </c>
      <c r="G305" s="257"/>
      <c r="H305" s="260">
        <v>430.68000000000001</v>
      </c>
      <c r="I305" s="261"/>
      <c r="J305" s="257"/>
      <c r="K305" s="257"/>
      <c r="L305" s="262"/>
      <c r="M305" s="263"/>
      <c r="N305" s="264"/>
      <c r="O305" s="264"/>
      <c r="P305" s="264"/>
      <c r="Q305" s="264"/>
      <c r="R305" s="264"/>
      <c r="S305" s="264"/>
      <c r="T305" s="26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6" t="s">
        <v>174</v>
      </c>
      <c r="AU305" s="266" t="s">
        <v>82</v>
      </c>
      <c r="AV305" s="15" t="s">
        <v>109</v>
      </c>
      <c r="AW305" s="15" t="s">
        <v>33</v>
      </c>
      <c r="AX305" s="15" t="s">
        <v>80</v>
      </c>
      <c r="AY305" s="266" t="s">
        <v>163</v>
      </c>
    </row>
    <row r="306" s="2" customFormat="1" ht="16.5" customHeight="1">
      <c r="A306" s="40"/>
      <c r="B306" s="41"/>
      <c r="C306" s="282" t="s">
        <v>622</v>
      </c>
      <c r="D306" s="282" t="s">
        <v>580</v>
      </c>
      <c r="E306" s="283" t="s">
        <v>623</v>
      </c>
      <c r="F306" s="284" t="s">
        <v>624</v>
      </c>
      <c r="G306" s="285" t="s">
        <v>336</v>
      </c>
      <c r="H306" s="286">
        <v>0.14199999999999999</v>
      </c>
      <c r="I306" s="287"/>
      <c r="J306" s="288">
        <f>ROUND(I306*H306,2)</f>
        <v>0</v>
      </c>
      <c r="K306" s="284" t="s">
        <v>170</v>
      </c>
      <c r="L306" s="289"/>
      <c r="M306" s="290" t="s">
        <v>21</v>
      </c>
      <c r="N306" s="291" t="s">
        <v>44</v>
      </c>
      <c r="O306" s="86"/>
      <c r="P306" s="225">
        <f>O306*H306</f>
        <v>0</v>
      </c>
      <c r="Q306" s="225">
        <v>1</v>
      </c>
      <c r="R306" s="225">
        <f>Q306*H306</f>
        <v>0.14199999999999999</v>
      </c>
      <c r="S306" s="225">
        <v>0</v>
      </c>
      <c r="T306" s="22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7" t="s">
        <v>625</v>
      </c>
      <c r="AT306" s="227" t="s">
        <v>580</v>
      </c>
      <c r="AU306" s="227" t="s">
        <v>82</v>
      </c>
      <c r="AY306" s="19" t="s">
        <v>163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9" t="s">
        <v>80</v>
      </c>
      <c r="BK306" s="228">
        <f>ROUND(I306*H306,2)</f>
        <v>0</v>
      </c>
      <c r="BL306" s="19" t="s">
        <v>339</v>
      </c>
      <c r="BM306" s="227" t="s">
        <v>626</v>
      </c>
    </row>
    <row r="307" s="14" customFormat="1">
      <c r="A307" s="14"/>
      <c r="B307" s="245"/>
      <c r="C307" s="246"/>
      <c r="D307" s="236" t="s">
        <v>174</v>
      </c>
      <c r="E307" s="246"/>
      <c r="F307" s="248" t="s">
        <v>627</v>
      </c>
      <c r="G307" s="246"/>
      <c r="H307" s="249">
        <v>0.14199999999999999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174</v>
      </c>
      <c r="AU307" s="255" t="s">
        <v>82</v>
      </c>
      <c r="AV307" s="14" t="s">
        <v>82</v>
      </c>
      <c r="AW307" s="14" t="s">
        <v>4</v>
      </c>
      <c r="AX307" s="14" t="s">
        <v>80</v>
      </c>
      <c r="AY307" s="255" t="s">
        <v>163</v>
      </c>
    </row>
    <row r="308" s="2" customFormat="1" ht="33" customHeight="1">
      <c r="A308" s="40"/>
      <c r="B308" s="41"/>
      <c r="C308" s="216" t="s">
        <v>628</v>
      </c>
      <c r="D308" s="216" t="s">
        <v>166</v>
      </c>
      <c r="E308" s="217" t="s">
        <v>629</v>
      </c>
      <c r="F308" s="218" t="s">
        <v>630</v>
      </c>
      <c r="G308" s="219" t="s">
        <v>169</v>
      </c>
      <c r="H308" s="220">
        <v>38.762</v>
      </c>
      <c r="I308" s="221"/>
      <c r="J308" s="222">
        <f>ROUND(I308*H308,2)</f>
        <v>0</v>
      </c>
      <c r="K308" s="218" t="s">
        <v>170</v>
      </c>
      <c r="L308" s="46"/>
      <c r="M308" s="223" t="s">
        <v>21</v>
      </c>
      <c r="N308" s="224" t="s">
        <v>44</v>
      </c>
      <c r="O308" s="86"/>
      <c r="P308" s="225">
        <f>O308*H308</f>
        <v>0</v>
      </c>
      <c r="Q308" s="225">
        <v>0</v>
      </c>
      <c r="R308" s="225">
        <f>Q308*H308</f>
        <v>0</v>
      </c>
      <c r="S308" s="225">
        <v>0</v>
      </c>
      <c r="T308" s="22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7" t="s">
        <v>339</v>
      </c>
      <c r="AT308" s="227" t="s">
        <v>166</v>
      </c>
      <c r="AU308" s="227" t="s">
        <v>82</v>
      </c>
      <c r="AY308" s="19" t="s">
        <v>163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9" t="s">
        <v>80</v>
      </c>
      <c r="BK308" s="228">
        <f>ROUND(I308*H308,2)</f>
        <v>0</v>
      </c>
      <c r="BL308" s="19" t="s">
        <v>339</v>
      </c>
      <c r="BM308" s="227" t="s">
        <v>631</v>
      </c>
    </row>
    <row r="309" s="2" customFormat="1">
      <c r="A309" s="40"/>
      <c r="B309" s="41"/>
      <c r="C309" s="42"/>
      <c r="D309" s="229" t="s">
        <v>172</v>
      </c>
      <c r="E309" s="42"/>
      <c r="F309" s="230" t="s">
        <v>632</v>
      </c>
      <c r="G309" s="42"/>
      <c r="H309" s="42"/>
      <c r="I309" s="231"/>
      <c r="J309" s="42"/>
      <c r="K309" s="42"/>
      <c r="L309" s="46"/>
      <c r="M309" s="232"/>
      <c r="N309" s="23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172</v>
      </c>
      <c r="AU309" s="19" t="s">
        <v>82</v>
      </c>
    </row>
    <row r="310" s="13" customFormat="1">
      <c r="A310" s="13"/>
      <c r="B310" s="234"/>
      <c r="C310" s="235"/>
      <c r="D310" s="236" t="s">
        <v>174</v>
      </c>
      <c r="E310" s="237" t="s">
        <v>21</v>
      </c>
      <c r="F310" s="238" t="s">
        <v>633</v>
      </c>
      <c r="G310" s="235"/>
      <c r="H310" s="237" t="s">
        <v>21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174</v>
      </c>
      <c r="AU310" s="244" t="s">
        <v>82</v>
      </c>
      <c r="AV310" s="13" t="s">
        <v>80</v>
      </c>
      <c r="AW310" s="13" t="s">
        <v>33</v>
      </c>
      <c r="AX310" s="13" t="s">
        <v>73</v>
      </c>
      <c r="AY310" s="244" t="s">
        <v>163</v>
      </c>
    </row>
    <row r="311" s="14" customFormat="1">
      <c r="A311" s="14"/>
      <c r="B311" s="245"/>
      <c r="C311" s="246"/>
      <c r="D311" s="236" t="s">
        <v>174</v>
      </c>
      <c r="E311" s="247" t="s">
        <v>21</v>
      </c>
      <c r="F311" s="248" t="s">
        <v>634</v>
      </c>
      <c r="G311" s="246"/>
      <c r="H311" s="249">
        <v>1.5149999999999999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174</v>
      </c>
      <c r="AU311" s="255" t="s">
        <v>82</v>
      </c>
      <c r="AV311" s="14" t="s">
        <v>82</v>
      </c>
      <c r="AW311" s="14" t="s">
        <v>33</v>
      </c>
      <c r="AX311" s="14" t="s">
        <v>73</v>
      </c>
      <c r="AY311" s="255" t="s">
        <v>163</v>
      </c>
    </row>
    <row r="312" s="14" customFormat="1">
      <c r="A312" s="14"/>
      <c r="B312" s="245"/>
      <c r="C312" s="246"/>
      <c r="D312" s="236" t="s">
        <v>174</v>
      </c>
      <c r="E312" s="247" t="s">
        <v>21</v>
      </c>
      <c r="F312" s="248" t="s">
        <v>635</v>
      </c>
      <c r="G312" s="246"/>
      <c r="H312" s="249">
        <v>3.5569999999999999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174</v>
      </c>
      <c r="AU312" s="255" t="s">
        <v>82</v>
      </c>
      <c r="AV312" s="14" t="s">
        <v>82</v>
      </c>
      <c r="AW312" s="14" t="s">
        <v>33</v>
      </c>
      <c r="AX312" s="14" t="s">
        <v>73</v>
      </c>
      <c r="AY312" s="255" t="s">
        <v>163</v>
      </c>
    </row>
    <row r="313" s="14" customFormat="1">
      <c r="A313" s="14"/>
      <c r="B313" s="245"/>
      <c r="C313" s="246"/>
      <c r="D313" s="236" t="s">
        <v>174</v>
      </c>
      <c r="E313" s="247" t="s">
        <v>21</v>
      </c>
      <c r="F313" s="248" t="s">
        <v>636</v>
      </c>
      <c r="G313" s="246"/>
      <c r="H313" s="249">
        <v>16.577000000000002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174</v>
      </c>
      <c r="AU313" s="255" t="s">
        <v>82</v>
      </c>
      <c r="AV313" s="14" t="s">
        <v>82</v>
      </c>
      <c r="AW313" s="14" t="s">
        <v>33</v>
      </c>
      <c r="AX313" s="14" t="s">
        <v>73</v>
      </c>
      <c r="AY313" s="255" t="s">
        <v>163</v>
      </c>
    </row>
    <row r="314" s="14" customFormat="1">
      <c r="A314" s="14"/>
      <c r="B314" s="245"/>
      <c r="C314" s="246"/>
      <c r="D314" s="236" t="s">
        <v>174</v>
      </c>
      <c r="E314" s="247" t="s">
        <v>21</v>
      </c>
      <c r="F314" s="248" t="s">
        <v>637</v>
      </c>
      <c r="G314" s="246"/>
      <c r="H314" s="249">
        <v>17.113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5" t="s">
        <v>174</v>
      </c>
      <c r="AU314" s="255" t="s">
        <v>82</v>
      </c>
      <c r="AV314" s="14" t="s">
        <v>82</v>
      </c>
      <c r="AW314" s="14" t="s">
        <v>33</v>
      </c>
      <c r="AX314" s="14" t="s">
        <v>73</v>
      </c>
      <c r="AY314" s="255" t="s">
        <v>163</v>
      </c>
    </row>
    <row r="315" s="15" customFormat="1">
      <c r="A315" s="15"/>
      <c r="B315" s="256"/>
      <c r="C315" s="257"/>
      <c r="D315" s="236" t="s">
        <v>174</v>
      </c>
      <c r="E315" s="258" t="s">
        <v>21</v>
      </c>
      <c r="F315" s="259" t="s">
        <v>179</v>
      </c>
      <c r="G315" s="257"/>
      <c r="H315" s="260">
        <v>38.762</v>
      </c>
      <c r="I315" s="261"/>
      <c r="J315" s="257"/>
      <c r="K315" s="257"/>
      <c r="L315" s="262"/>
      <c r="M315" s="263"/>
      <c r="N315" s="264"/>
      <c r="O315" s="264"/>
      <c r="P315" s="264"/>
      <c r="Q315" s="264"/>
      <c r="R315" s="264"/>
      <c r="S315" s="264"/>
      <c r="T315" s="26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6" t="s">
        <v>174</v>
      </c>
      <c r="AU315" s="266" t="s">
        <v>82</v>
      </c>
      <c r="AV315" s="15" t="s">
        <v>109</v>
      </c>
      <c r="AW315" s="15" t="s">
        <v>33</v>
      </c>
      <c r="AX315" s="15" t="s">
        <v>80</v>
      </c>
      <c r="AY315" s="266" t="s">
        <v>163</v>
      </c>
    </row>
    <row r="316" s="2" customFormat="1" ht="16.5" customHeight="1">
      <c r="A316" s="40"/>
      <c r="B316" s="41"/>
      <c r="C316" s="282" t="s">
        <v>638</v>
      </c>
      <c r="D316" s="282" t="s">
        <v>580</v>
      </c>
      <c r="E316" s="283" t="s">
        <v>623</v>
      </c>
      <c r="F316" s="284" t="s">
        <v>624</v>
      </c>
      <c r="G316" s="285" t="s">
        <v>336</v>
      </c>
      <c r="H316" s="286">
        <v>0.012</v>
      </c>
      <c r="I316" s="287"/>
      <c r="J316" s="288">
        <f>ROUND(I316*H316,2)</f>
        <v>0</v>
      </c>
      <c r="K316" s="284" t="s">
        <v>170</v>
      </c>
      <c r="L316" s="289"/>
      <c r="M316" s="290" t="s">
        <v>21</v>
      </c>
      <c r="N316" s="291" t="s">
        <v>44</v>
      </c>
      <c r="O316" s="86"/>
      <c r="P316" s="225">
        <f>O316*H316</f>
        <v>0</v>
      </c>
      <c r="Q316" s="225">
        <v>1</v>
      </c>
      <c r="R316" s="225">
        <f>Q316*H316</f>
        <v>0.012</v>
      </c>
      <c r="S316" s="225">
        <v>0</v>
      </c>
      <c r="T316" s="22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7" t="s">
        <v>625</v>
      </c>
      <c r="AT316" s="227" t="s">
        <v>580</v>
      </c>
      <c r="AU316" s="227" t="s">
        <v>82</v>
      </c>
      <c r="AY316" s="19" t="s">
        <v>163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9" t="s">
        <v>80</v>
      </c>
      <c r="BK316" s="228">
        <f>ROUND(I316*H316,2)</f>
        <v>0</v>
      </c>
      <c r="BL316" s="19" t="s">
        <v>339</v>
      </c>
      <c r="BM316" s="227" t="s">
        <v>639</v>
      </c>
    </row>
    <row r="317" s="14" customFormat="1">
      <c r="A317" s="14"/>
      <c r="B317" s="245"/>
      <c r="C317" s="246"/>
      <c r="D317" s="236" t="s">
        <v>174</v>
      </c>
      <c r="E317" s="246"/>
      <c r="F317" s="248" t="s">
        <v>640</v>
      </c>
      <c r="G317" s="246"/>
      <c r="H317" s="249">
        <v>0.012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174</v>
      </c>
      <c r="AU317" s="255" t="s">
        <v>82</v>
      </c>
      <c r="AV317" s="14" t="s">
        <v>82</v>
      </c>
      <c r="AW317" s="14" t="s">
        <v>4</v>
      </c>
      <c r="AX317" s="14" t="s">
        <v>80</v>
      </c>
      <c r="AY317" s="255" t="s">
        <v>163</v>
      </c>
    </row>
    <row r="318" s="2" customFormat="1" ht="24.15" customHeight="1">
      <c r="A318" s="40"/>
      <c r="B318" s="41"/>
      <c r="C318" s="216" t="s">
        <v>641</v>
      </c>
      <c r="D318" s="216" t="s">
        <v>166</v>
      </c>
      <c r="E318" s="217" t="s">
        <v>642</v>
      </c>
      <c r="F318" s="218" t="s">
        <v>643</v>
      </c>
      <c r="G318" s="219" t="s">
        <v>169</v>
      </c>
      <c r="H318" s="220">
        <v>430.68000000000001</v>
      </c>
      <c r="I318" s="221"/>
      <c r="J318" s="222">
        <f>ROUND(I318*H318,2)</f>
        <v>0</v>
      </c>
      <c r="K318" s="218" t="s">
        <v>170</v>
      </c>
      <c r="L318" s="46"/>
      <c r="M318" s="223" t="s">
        <v>21</v>
      </c>
      <c r="N318" s="224" t="s">
        <v>44</v>
      </c>
      <c r="O318" s="86"/>
      <c r="P318" s="225">
        <f>O318*H318</f>
        <v>0</v>
      </c>
      <c r="Q318" s="225">
        <v>0.00040000000000000002</v>
      </c>
      <c r="R318" s="225">
        <f>Q318*H318</f>
        <v>0.17227200000000001</v>
      </c>
      <c r="S318" s="225">
        <v>0</v>
      </c>
      <c r="T318" s="22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7" t="s">
        <v>339</v>
      </c>
      <c r="AT318" s="227" t="s">
        <v>166</v>
      </c>
      <c r="AU318" s="227" t="s">
        <v>82</v>
      </c>
      <c r="AY318" s="19" t="s">
        <v>163</v>
      </c>
      <c r="BE318" s="228">
        <f>IF(N318="základní",J318,0)</f>
        <v>0</v>
      </c>
      <c r="BF318" s="228">
        <f>IF(N318="snížená",J318,0)</f>
        <v>0</v>
      </c>
      <c r="BG318" s="228">
        <f>IF(N318="zákl. přenesená",J318,0)</f>
        <v>0</v>
      </c>
      <c r="BH318" s="228">
        <f>IF(N318="sníž. přenesená",J318,0)</f>
        <v>0</v>
      </c>
      <c r="BI318" s="228">
        <f>IF(N318="nulová",J318,0)</f>
        <v>0</v>
      </c>
      <c r="BJ318" s="19" t="s">
        <v>80</v>
      </c>
      <c r="BK318" s="228">
        <f>ROUND(I318*H318,2)</f>
        <v>0</v>
      </c>
      <c r="BL318" s="19" t="s">
        <v>339</v>
      </c>
      <c r="BM318" s="227" t="s">
        <v>644</v>
      </c>
    </row>
    <row r="319" s="2" customFormat="1">
      <c r="A319" s="40"/>
      <c r="B319" s="41"/>
      <c r="C319" s="42"/>
      <c r="D319" s="229" t="s">
        <v>172</v>
      </c>
      <c r="E319" s="42"/>
      <c r="F319" s="230" t="s">
        <v>645</v>
      </c>
      <c r="G319" s="42"/>
      <c r="H319" s="42"/>
      <c r="I319" s="231"/>
      <c r="J319" s="42"/>
      <c r="K319" s="42"/>
      <c r="L319" s="46"/>
      <c r="M319" s="232"/>
      <c r="N319" s="23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172</v>
      </c>
      <c r="AU319" s="19" t="s">
        <v>82</v>
      </c>
    </row>
    <row r="320" s="14" customFormat="1">
      <c r="A320" s="14"/>
      <c r="B320" s="245"/>
      <c r="C320" s="246"/>
      <c r="D320" s="236" t="s">
        <v>174</v>
      </c>
      <c r="E320" s="247" t="s">
        <v>21</v>
      </c>
      <c r="F320" s="248" t="s">
        <v>412</v>
      </c>
      <c r="G320" s="246"/>
      <c r="H320" s="249">
        <v>16.829999999999998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5" t="s">
        <v>174</v>
      </c>
      <c r="AU320" s="255" t="s">
        <v>82</v>
      </c>
      <c r="AV320" s="14" t="s">
        <v>82</v>
      </c>
      <c r="AW320" s="14" t="s">
        <v>33</v>
      </c>
      <c r="AX320" s="14" t="s">
        <v>73</v>
      </c>
      <c r="AY320" s="255" t="s">
        <v>163</v>
      </c>
    </row>
    <row r="321" s="14" customFormat="1">
      <c r="A321" s="14"/>
      <c r="B321" s="245"/>
      <c r="C321" s="246"/>
      <c r="D321" s="236" t="s">
        <v>174</v>
      </c>
      <c r="E321" s="247" t="s">
        <v>21</v>
      </c>
      <c r="F321" s="248" t="s">
        <v>415</v>
      </c>
      <c r="G321" s="246"/>
      <c r="H321" s="249">
        <v>39.520000000000003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174</v>
      </c>
      <c r="AU321" s="255" t="s">
        <v>82</v>
      </c>
      <c r="AV321" s="14" t="s">
        <v>82</v>
      </c>
      <c r="AW321" s="14" t="s">
        <v>33</v>
      </c>
      <c r="AX321" s="14" t="s">
        <v>73</v>
      </c>
      <c r="AY321" s="255" t="s">
        <v>163</v>
      </c>
    </row>
    <row r="322" s="14" customFormat="1">
      <c r="A322" s="14"/>
      <c r="B322" s="245"/>
      <c r="C322" s="246"/>
      <c r="D322" s="236" t="s">
        <v>174</v>
      </c>
      <c r="E322" s="247" t="s">
        <v>21</v>
      </c>
      <c r="F322" s="248" t="s">
        <v>400</v>
      </c>
      <c r="G322" s="246"/>
      <c r="H322" s="249">
        <v>184.19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174</v>
      </c>
      <c r="AU322" s="255" t="s">
        <v>82</v>
      </c>
      <c r="AV322" s="14" t="s">
        <v>82</v>
      </c>
      <c r="AW322" s="14" t="s">
        <v>33</v>
      </c>
      <c r="AX322" s="14" t="s">
        <v>73</v>
      </c>
      <c r="AY322" s="255" t="s">
        <v>163</v>
      </c>
    </row>
    <row r="323" s="14" customFormat="1">
      <c r="A323" s="14"/>
      <c r="B323" s="245"/>
      <c r="C323" s="246"/>
      <c r="D323" s="236" t="s">
        <v>174</v>
      </c>
      <c r="E323" s="247" t="s">
        <v>21</v>
      </c>
      <c r="F323" s="248" t="s">
        <v>406</v>
      </c>
      <c r="G323" s="246"/>
      <c r="H323" s="249">
        <v>190.13999999999999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174</v>
      </c>
      <c r="AU323" s="255" t="s">
        <v>82</v>
      </c>
      <c r="AV323" s="14" t="s">
        <v>82</v>
      </c>
      <c r="AW323" s="14" t="s">
        <v>33</v>
      </c>
      <c r="AX323" s="14" t="s">
        <v>73</v>
      </c>
      <c r="AY323" s="255" t="s">
        <v>163</v>
      </c>
    </row>
    <row r="324" s="15" customFormat="1">
      <c r="A324" s="15"/>
      <c r="B324" s="256"/>
      <c r="C324" s="257"/>
      <c r="D324" s="236" t="s">
        <v>174</v>
      </c>
      <c r="E324" s="258" t="s">
        <v>21</v>
      </c>
      <c r="F324" s="259" t="s">
        <v>179</v>
      </c>
      <c r="G324" s="257"/>
      <c r="H324" s="260">
        <v>430.68000000000001</v>
      </c>
      <c r="I324" s="261"/>
      <c r="J324" s="257"/>
      <c r="K324" s="257"/>
      <c r="L324" s="262"/>
      <c r="M324" s="263"/>
      <c r="N324" s="264"/>
      <c r="O324" s="264"/>
      <c r="P324" s="264"/>
      <c r="Q324" s="264"/>
      <c r="R324" s="264"/>
      <c r="S324" s="264"/>
      <c r="T324" s="26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6" t="s">
        <v>174</v>
      </c>
      <c r="AU324" s="266" t="s">
        <v>82</v>
      </c>
      <c r="AV324" s="15" t="s">
        <v>109</v>
      </c>
      <c r="AW324" s="15" t="s">
        <v>33</v>
      </c>
      <c r="AX324" s="15" t="s">
        <v>80</v>
      </c>
      <c r="AY324" s="266" t="s">
        <v>163</v>
      </c>
    </row>
    <row r="325" s="2" customFormat="1" ht="44.25" customHeight="1">
      <c r="A325" s="40"/>
      <c r="B325" s="41"/>
      <c r="C325" s="282" t="s">
        <v>646</v>
      </c>
      <c r="D325" s="282" t="s">
        <v>580</v>
      </c>
      <c r="E325" s="283" t="s">
        <v>647</v>
      </c>
      <c r="F325" s="284" t="s">
        <v>648</v>
      </c>
      <c r="G325" s="285" t="s">
        <v>169</v>
      </c>
      <c r="H325" s="286">
        <v>501.95800000000003</v>
      </c>
      <c r="I325" s="287"/>
      <c r="J325" s="288">
        <f>ROUND(I325*H325,2)</f>
        <v>0</v>
      </c>
      <c r="K325" s="284" t="s">
        <v>170</v>
      </c>
      <c r="L325" s="289"/>
      <c r="M325" s="290" t="s">
        <v>21</v>
      </c>
      <c r="N325" s="291" t="s">
        <v>44</v>
      </c>
      <c r="O325" s="86"/>
      <c r="P325" s="225">
        <f>O325*H325</f>
        <v>0</v>
      </c>
      <c r="Q325" s="225">
        <v>0.0054000000000000003</v>
      </c>
      <c r="R325" s="225">
        <f>Q325*H325</f>
        <v>2.7105732000000002</v>
      </c>
      <c r="S325" s="225">
        <v>0</v>
      </c>
      <c r="T325" s="22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7" t="s">
        <v>625</v>
      </c>
      <c r="AT325" s="227" t="s">
        <v>580</v>
      </c>
      <c r="AU325" s="227" t="s">
        <v>82</v>
      </c>
      <c r="AY325" s="19" t="s">
        <v>163</v>
      </c>
      <c r="BE325" s="228">
        <f>IF(N325="základní",J325,0)</f>
        <v>0</v>
      </c>
      <c r="BF325" s="228">
        <f>IF(N325="snížená",J325,0)</f>
        <v>0</v>
      </c>
      <c r="BG325" s="228">
        <f>IF(N325="zákl. přenesená",J325,0)</f>
        <v>0</v>
      </c>
      <c r="BH325" s="228">
        <f>IF(N325="sníž. přenesená",J325,0)</f>
        <v>0</v>
      </c>
      <c r="BI325" s="228">
        <f>IF(N325="nulová",J325,0)</f>
        <v>0</v>
      </c>
      <c r="BJ325" s="19" t="s">
        <v>80</v>
      </c>
      <c r="BK325" s="228">
        <f>ROUND(I325*H325,2)</f>
        <v>0</v>
      </c>
      <c r="BL325" s="19" t="s">
        <v>339</v>
      </c>
      <c r="BM325" s="227" t="s">
        <v>649</v>
      </c>
    </row>
    <row r="326" s="14" customFormat="1">
      <c r="A326" s="14"/>
      <c r="B326" s="245"/>
      <c r="C326" s="246"/>
      <c r="D326" s="236" t="s">
        <v>174</v>
      </c>
      <c r="E326" s="246"/>
      <c r="F326" s="248" t="s">
        <v>650</v>
      </c>
      <c r="G326" s="246"/>
      <c r="H326" s="249">
        <v>501.95800000000003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174</v>
      </c>
      <c r="AU326" s="255" t="s">
        <v>82</v>
      </c>
      <c r="AV326" s="14" t="s">
        <v>82</v>
      </c>
      <c r="AW326" s="14" t="s">
        <v>4</v>
      </c>
      <c r="AX326" s="14" t="s">
        <v>80</v>
      </c>
      <c r="AY326" s="255" t="s">
        <v>163</v>
      </c>
    </row>
    <row r="327" s="2" customFormat="1" ht="24.15" customHeight="1">
      <c r="A327" s="40"/>
      <c r="B327" s="41"/>
      <c r="C327" s="216" t="s">
        <v>651</v>
      </c>
      <c r="D327" s="216" t="s">
        <v>166</v>
      </c>
      <c r="E327" s="217" t="s">
        <v>652</v>
      </c>
      <c r="F327" s="218" t="s">
        <v>653</v>
      </c>
      <c r="G327" s="219" t="s">
        <v>169</v>
      </c>
      <c r="H327" s="220">
        <v>38.762</v>
      </c>
      <c r="I327" s="221"/>
      <c r="J327" s="222">
        <f>ROUND(I327*H327,2)</f>
        <v>0</v>
      </c>
      <c r="K327" s="218" t="s">
        <v>170</v>
      </c>
      <c r="L327" s="46"/>
      <c r="M327" s="223" t="s">
        <v>21</v>
      </c>
      <c r="N327" s="224" t="s">
        <v>44</v>
      </c>
      <c r="O327" s="86"/>
      <c r="P327" s="225">
        <f>O327*H327</f>
        <v>0</v>
      </c>
      <c r="Q327" s="225">
        <v>0.00040000000000000002</v>
      </c>
      <c r="R327" s="225">
        <f>Q327*H327</f>
        <v>0.015504800000000001</v>
      </c>
      <c r="S327" s="225">
        <v>0</v>
      </c>
      <c r="T327" s="22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7" t="s">
        <v>339</v>
      </c>
      <c r="AT327" s="227" t="s">
        <v>166</v>
      </c>
      <c r="AU327" s="227" t="s">
        <v>82</v>
      </c>
      <c r="AY327" s="19" t="s">
        <v>163</v>
      </c>
      <c r="BE327" s="228">
        <f>IF(N327="základní",J327,0)</f>
        <v>0</v>
      </c>
      <c r="BF327" s="228">
        <f>IF(N327="snížená",J327,0)</f>
        <v>0</v>
      </c>
      <c r="BG327" s="228">
        <f>IF(N327="zákl. přenesená",J327,0)</f>
        <v>0</v>
      </c>
      <c r="BH327" s="228">
        <f>IF(N327="sníž. přenesená",J327,0)</f>
        <v>0</v>
      </c>
      <c r="BI327" s="228">
        <f>IF(N327="nulová",J327,0)</f>
        <v>0</v>
      </c>
      <c r="BJ327" s="19" t="s">
        <v>80</v>
      </c>
      <c r="BK327" s="228">
        <f>ROUND(I327*H327,2)</f>
        <v>0</v>
      </c>
      <c r="BL327" s="19" t="s">
        <v>339</v>
      </c>
      <c r="BM327" s="227" t="s">
        <v>654</v>
      </c>
    </row>
    <row r="328" s="2" customFormat="1">
      <c r="A328" s="40"/>
      <c r="B328" s="41"/>
      <c r="C328" s="42"/>
      <c r="D328" s="229" t="s">
        <v>172</v>
      </c>
      <c r="E328" s="42"/>
      <c r="F328" s="230" t="s">
        <v>655</v>
      </c>
      <c r="G328" s="42"/>
      <c r="H328" s="42"/>
      <c r="I328" s="231"/>
      <c r="J328" s="42"/>
      <c r="K328" s="42"/>
      <c r="L328" s="46"/>
      <c r="M328" s="232"/>
      <c r="N328" s="23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172</v>
      </c>
      <c r="AU328" s="19" t="s">
        <v>82</v>
      </c>
    </row>
    <row r="329" s="13" customFormat="1">
      <c r="A329" s="13"/>
      <c r="B329" s="234"/>
      <c r="C329" s="235"/>
      <c r="D329" s="236" t="s">
        <v>174</v>
      </c>
      <c r="E329" s="237" t="s">
        <v>21</v>
      </c>
      <c r="F329" s="238" t="s">
        <v>633</v>
      </c>
      <c r="G329" s="235"/>
      <c r="H329" s="237" t="s">
        <v>21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174</v>
      </c>
      <c r="AU329" s="244" t="s">
        <v>82</v>
      </c>
      <c r="AV329" s="13" t="s">
        <v>80</v>
      </c>
      <c r="AW329" s="13" t="s">
        <v>33</v>
      </c>
      <c r="AX329" s="13" t="s">
        <v>73</v>
      </c>
      <c r="AY329" s="244" t="s">
        <v>163</v>
      </c>
    </row>
    <row r="330" s="14" customFormat="1">
      <c r="A330" s="14"/>
      <c r="B330" s="245"/>
      <c r="C330" s="246"/>
      <c r="D330" s="236" t="s">
        <v>174</v>
      </c>
      <c r="E330" s="247" t="s">
        <v>21</v>
      </c>
      <c r="F330" s="248" t="s">
        <v>634</v>
      </c>
      <c r="G330" s="246"/>
      <c r="H330" s="249">
        <v>1.5149999999999999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174</v>
      </c>
      <c r="AU330" s="255" t="s">
        <v>82</v>
      </c>
      <c r="AV330" s="14" t="s">
        <v>82</v>
      </c>
      <c r="AW330" s="14" t="s">
        <v>33</v>
      </c>
      <c r="AX330" s="14" t="s">
        <v>73</v>
      </c>
      <c r="AY330" s="255" t="s">
        <v>163</v>
      </c>
    </row>
    <row r="331" s="14" customFormat="1">
      <c r="A331" s="14"/>
      <c r="B331" s="245"/>
      <c r="C331" s="246"/>
      <c r="D331" s="236" t="s">
        <v>174</v>
      </c>
      <c r="E331" s="247" t="s">
        <v>21</v>
      </c>
      <c r="F331" s="248" t="s">
        <v>635</v>
      </c>
      <c r="G331" s="246"/>
      <c r="H331" s="249">
        <v>3.5569999999999999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5" t="s">
        <v>174</v>
      </c>
      <c r="AU331" s="255" t="s">
        <v>82</v>
      </c>
      <c r="AV331" s="14" t="s">
        <v>82</v>
      </c>
      <c r="AW331" s="14" t="s">
        <v>33</v>
      </c>
      <c r="AX331" s="14" t="s">
        <v>73</v>
      </c>
      <c r="AY331" s="255" t="s">
        <v>163</v>
      </c>
    </row>
    <row r="332" s="14" customFormat="1">
      <c r="A332" s="14"/>
      <c r="B332" s="245"/>
      <c r="C332" s="246"/>
      <c r="D332" s="236" t="s">
        <v>174</v>
      </c>
      <c r="E332" s="247" t="s">
        <v>21</v>
      </c>
      <c r="F332" s="248" t="s">
        <v>636</v>
      </c>
      <c r="G332" s="246"/>
      <c r="H332" s="249">
        <v>16.577000000000002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174</v>
      </c>
      <c r="AU332" s="255" t="s">
        <v>82</v>
      </c>
      <c r="AV332" s="14" t="s">
        <v>82</v>
      </c>
      <c r="AW332" s="14" t="s">
        <v>33</v>
      </c>
      <c r="AX332" s="14" t="s">
        <v>73</v>
      </c>
      <c r="AY332" s="255" t="s">
        <v>163</v>
      </c>
    </row>
    <row r="333" s="14" customFormat="1">
      <c r="A333" s="14"/>
      <c r="B333" s="245"/>
      <c r="C333" s="246"/>
      <c r="D333" s="236" t="s">
        <v>174</v>
      </c>
      <c r="E333" s="247" t="s">
        <v>21</v>
      </c>
      <c r="F333" s="248" t="s">
        <v>637</v>
      </c>
      <c r="G333" s="246"/>
      <c r="H333" s="249">
        <v>17.113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5" t="s">
        <v>174</v>
      </c>
      <c r="AU333" s="255" t="s">
        <v>82</v>
      </c>
      <c r="AV333" s="14" t="s">
        <v>82</v>
      </c>
      <c r="AW333" s="14" t="s">
        <v>33</v>
      </c>
      <c r="AX333" s="14" t="s">
        <v>73</v>
      </c>
      <c r="AY333" s="255" t="s">
        <v>163</v>
      </c>
    </row>
    <row r="334" s="15" customFormat="1">
      <c r="A334" s="15"/>
      <c r="B334" s="256"/>
      <c r="C334" s="257"/>
      <c r="D334" s="236" t="s">
        <v>174</v>
      </c>
      <c r="E334" s="258" t="s">
        <v>21</v>
      </c>
      <c r="F334" s="259" t="s">
        <v>179</v>
      </c>
      <c r="G334" s="257"/>
      <c r="H334" s="260">
        <v>38.762</v>
      </c>
      <c r="I334" s="261"/>
      <c r="J334" s="257"/>
      <c r="K334" s="257"/>
      <c r="L334" s="262"/>
      <c r="M334" s="263"/>
      <c r="N334" s="264"/>
      <c r="O334" s="264"/>
      <c r="P334" s="264"/>
      <c r="Q334" s="264"/>
      <c r="R334" s="264"/>
      <c r="S334" s="264"/>
      <c r="T334" s="26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6" t="s">
        <v>174</v>
      </c>
      <c r="AU334" s="266" t="s">
        <v>82</v>
      </c>
      <c r="AV334" s="15" t="s">
        <v>109</v>
      </c>
      <c r="AW334" s="15" t="s">
        <v>33</v>
      </c>
      <c r="AX334" s="15" t="s">
        <v>80</v>
      </c>
      <c r="AY334" s="266" t="s">
        <v>163</v>
      </c>
    </row>
    <row r="335" s="2" customFormat="1" ht="44.25" customHeight="1">
      <c r="A335" s="40"/>
      <c r="B335" s="41"/>
      <c r="C335" s="282" t="s">
        <v>656</v>
      </c>
      <c r="D335" s="282" t="s">
        <v>580</v>
      </c>
      <c r="E335" s="283" t="s">
        <v>647</v>
      </c>
      <c r="F335" s="284" t="s">
        <v>648</v>
      </c>
      <c r="G335" s="285" t="s">
        <v>169</v>
      </c>
      <c r="H335" s="286">
        <v>47.328000000000003</v>
      </c>
      <c r="I335" s="287"/>
      <c r="J335" s="288">
        <f>ROUND(I335*H335,2)</f>
        <v>0</v>
      </c>
      <c r="K335" s="284" t="s">
        <v>170</v>
      </c>
      <c r="L335" s="289"/>
      <c r="M335" s="290" t="s">
        <v>21</v>
      </c>
      <c r="N335" s="291" t="s">
        <v>44</v>
      </c>
      <c r="O335" s="86"/>
      <c r="P335" s="225">
        <f>O335*H335</f>
        <v>0</v>
      </c>
      <c r="Q335" s="225">
        <v>0.0054000000000000003</v>
      </c>
      <c r="R335" s="225">
        <f>Q335*H335</f>
        <v>0.25557120000000005</v>
      </c>
      <c r="S335" s="225">
        <v>0</v>
      </c>
      <c r="T335" s="22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7" t="s">
        <v>625</v>
      </c>
      <c r="AT335" s="227" t="s">
        <v>580</v>
      </c>
      <c r="AU335" s="227" t="s">
        <v>82</v>
      </c>
      <c r="AY335" s="19" t="s">
        <v>163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9" t="s">
        <v>80</v>
      </c>
      <c r="BK335" s="228">
        <f>ROUND(I335*H335,2)</f>
        <v>0</v>
      </c>
      <c r="BL335" s="19" t="s">
        <v>339</v>
      </c>
      <c r="BM335" s="227" t="s">
        <v>657</v>
      </c>
    </row>
    <row r="336" s="14" customFormat="1">
      <c r="A336" s="14"/>
      <c r="B336" s="245"/>
      <c r="C336" s="246"/>
      <c r="D336" s="236" t="s">
        <v>174</v>
      </c>
      <c r="E336" s="246"/>
      <c r="F336" s="248" t="s">
        <v>658</v>
      </c>
      <c r="G336" s="246"/>
      <c r="H336" s="249">
        <v>47.328000000000003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5" t="s">
        <v>174</v>
      </c>
      <c r="AU336" s="255" t="s">
        <v>82</v>
      </c>
      <c r="AV336" s="14" t="s">
        <v>82</v>
      </c>
      <c r="AW336" s="14" t="s">
        <v>4</v>
      </c>
      <c r="AX336" s="14" t="s">
        <v>80</v>
      </c>
      <c r="AY336" s="255" t="s">
        <v>163</v>
      </c>
    </row>
    <row r="337" s="2" customFormat="1" ht="49.05" customHeight="1">
      <c r="A337" s="40"/>
      <c r="B337" s="41"/>
      <c r="C337" s="216" t="s">
        <v>625</v>
      </c>
      <c r="D337" s="216" t="s">
        <v>166</v>
      </c>
      <c r="E337" s="217" t="s">
        <v>659</v>
      </c>
      <c r="F337" s="218" t="s">
        <v>660</v>
      </c>
      <c r="G337" s="219" t="s">
        <v>336</v>
      </c>
      <c r="H337" s="220">
        <v>3.3079999999999998</v>
      </c>
      <c r="I337" s="221"/>
      <c r="J337" s="222">
        <f>ROUND(I337*H337,2)</f>
        <v>0</v>
      </c>
      <c r="K337" s="218" t="s">
        <v>170</v>
      </c>
      <c r="L337" s="46"/>
      <c r="M337" s="223" t="s">
        <v>21</v>
      </c>
      <c r="N337" s="224" t="s">
        <v>44</v>
      </c>
      <c r="O337" s="86"/>
      <c r="P337" s="225">
        <f>O337*H337</f>
        <v>0</v>
      </c>
      <c r="Q337" s="225">
        <v>0</v>
      </c>
      <c r="R337" s="225">
        <f>Q337*H337</f>
        <v>0</v>
      </c>
      <c r="S337" s="225">
        <v>0</v>
      </c>
      <c r="T337" s="22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7" t="s">
        <v>339</v>
      </c>
      <c r="AT337" s="227" t="s">
        <v>166</v>
      </c>
      <c r="AU337" s="227" t="s">
        <v>82</v>
      </c>
      <c r="AY337" s="19" t="s">
        <v>163</v>
      </c>
      <c r="BE337" s="228">
        <f>IF(N337="základní",J337,0)</f>
        <v>0</v>
      </c>
      <c r="BF337" s="228">
        <f>IF(N337="snížená",J337,0)</f>
        <v>0</v>
      </c>
      <c r="BG337" s="228">
        <f>IF(N337="zákl. přenesená",J337,0)</f>
        <v>0</v>
      </c>
      <c r="BH337" s="228">
        <f>IF(N337="sníž. přenesená",J337,0)</f>
        <v>0</v>
      </c>
      <c r="BI337" s="228">
        <f>IF(N337="nulová",J337,0)</f>
        <v>0</v>
      </c>
      <c r="BJ337" s="19" t="s">
        <v>80</v>
      </c>
      <c r="BK337" s="228">
        <f>ROUND(I337*H337,2)</f>
        <v>0</v>
      </c>
      <c r="BL337" s="19" t="s">
        <v>339</v>
      </c>
      <c r="BM337" s="227" t="s">
        <v>661</v>
      </c>
    </row>
    <row r="338" s="2" customFormat="1">
      <c r="A338" s="40"/>
      <c r="B338" s="41"/>
      <c r="C338" s="42"/>
      <c r="D338" s="229" t="s">
        <v>172</v>
      </c>
      <c r="E338" s="42"/>
      <c r="F338" s="230" t="s">
        <v>662</v>
      </c>
      <c r="G338" s="42"/>
      <c r="H338" s="42"/>
      <c r="I338" s="231"/>
      <c r="J338" s="42"/>
      <c r="K338" s="42"/>
      <c r="L338" s="46"/>
      <c r="M338" s="232"/>
      <c r="N338" s="23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172</v>
      </c>
      <c r="AU338" s="19" t="s">
        <v>82</v>
      </c>
    </row>
    <row r="339" s="2" customFormat="1" ht="55.5" customHeight="1">
      <c r="A339" s="40"/>
      <c r="B339" s="41"/>
      <c r="C339" s="216" t="s">
        <v>663</v>
      </c>
      <c r="D339" s="216" t="s">
        <v>166</v>
      </c>
      <c r="E339" s="217" t="s">
        <v>664</v>
      </c>
      <c r="F339" s="218" t="s">
        <v>665</v>
      </c>
      <c r="G339" s="219" t="s">
        <v>336</v>
      </c>
      <c r="H339" s="220">
        <v>3.3079999999999998</v>
      </c>
      <c r="I339" s="221"/>
      <c r="J339" s="222">
        <f>ROUND(I339*H339,2)</f>
        <v>0</v>
      </c>
      <c r="K339" s="218" t="s">
        <v>170</v>
      </c>
      <c r="L339" s="46"/>
      <c r="M339" s="223" t="s">
        <v>21</v>
      </c>
      <c r="N339" s="224" t="s">
        <v>44</v>
      </c>
      <c r="O339" s="86"/>
      <c r="P339" s="225">
        <f>O339*H339</f>
        <v>0</v>
      </c>
      <c r="Q339" s="225">
        <v>0</v>
      </c>
      <c r="R339" s="225">
        <f>Q339*H339</f>
        <v>0</v>
      </c>
      <c r="S339" s="225">
        <v>0</v>
      </c>
      <c r="T339" s="22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7" t="s">
        <v>339</v>
      </c>
      <c r="AT339" s="227" t="s">
        <v>166</v>
      </c>
      <c r="AU339" s="227" t="s">
        <v>82</v>
      </c>
      <c r="AY339" s="19" t="s">
        <v>163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9" t="s">
        <v>80</v>
      </c>
      <c r="BK339" s="228">
        <f>ROUND(I339*H339,2)</f>
        <v>0</v>
      </c>
      <c r="BL339" s="19" t="s">
        <v>339</v>
      </c>
      <c r="BM339" s="227" t="s">
        <v>666</v>
      </c>
    </row>
    <row r="340" s="2" customFormat="1">
      <c r="A340" s="40"/>
      <c r="B340" s="41"/>
      <c r="C340" s="42"/>
      <c r="D340" s="229" t="s">
        <v>172</v>
      </c>
      <c r="E340" s="42"/>
      <c r="F340" s="230" t="s">
        <v>667</v>
      </c>
      <c r="G340" s="42"/>
      <c r="H340" s="42"/>
      <c r="I340" s="231"/>
      <c r="J340" s="42"/>
      <c r="K340" s="42"/>
      <c r="L340" s="46"/>
      <c r="M340" s="232"/>
      <c r="N340" s="23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172</v>
      </c>
      <c r="AU340" s="19" t="s">
        <v>82</v>
      </c>
    </row>
    <row r="341" s="12" customFormat="1" ht="22.8" customHeight="1">
      <c r="A341" s="12"/>
      <c r="B341" s="200"/>
      <c r="C341" s="201"/>
      <c r="D341" s="202" t="s">
        <v>72</v>
      </c>
      <c r="E341" s="214" t="s">
        <v>668</v>
      </c>
      <c r="F341" s="214" t="s">
        <v>669</v>
      </c>
      <c r="G341" s="201"/>
      <c r="H341" s="201"/>
      <c r="I341" s="204"/>
      <c r="J341" s="215">
        <f>BK341</f>
        <v>0</v>
      </c>
      <c r="K341" s="201"/>
      <c r="L341" s="206"/>
      <c r="M341" s="207"/>
      <c r="N341" s="208"/>
      <c r="O341" s="208"/>
      <c r="P341" s="209">
        <f>SUM(P342:P356)</f>
        <v>0</v>
      </c>
      <c r="Q341" s="208"/>
      <c r="R341" s="209">
        <f>SUM(R342:R356)</f>
        <v>0.11040794999999999</v>
      </c>
      <c r="S341" s="208"/>
      <c r="T341" s="210">
        <f>SUM(T342:T356)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11" t="s">
        <v>82</v>
      </c>
      <c r="AT341" s="212" t="s">
        <v>72</v>
      </c>
      <c r="AU341" s="212" t="s">
        <v>80</v>
      </c>
      <c r="AY341" s="211" t="s">
        <v>163</v>
      </c>
      <c r="BK341" s="213">
        <f>SUM(BK342:BK356)</f>
        <v>0</v>
      </c>
    </row>
    <row r="342" s="2" customFormat="1" ht="24.15" customHeight="1">
      <c r="A342" s="40"/>
      <c r="B342" s="41"/>
      <c r="C342" s="216" t="s">
        <v>670</v>
      </c>
      <c r="D342" s="216" t="s">
        <v>166</v>
      </c>
      <c r="E342" s="217" t="s">
        <v>671</v>
      </c>
      <c r="F342" s="218" t="s">
        <v>672</v>
      </c>
      <c r="G342" s="219" t="s">
        <v>169</v>
      </c>
      <c r="H342" s="220">
        <v>240.53999999999999</v>
      </c>
      <c r="I342" s="221"/>
      <c r="J342" s="222">
        <f>ROUND(I342*H342,2)</f>
        <v>0</v>
      </c>
      <c r="K342" s="218" t="s">
        <v>600</v>
      </c>
      <c r="L342" s="46"/>
      <c r="M342" s="223" t="s">
        <v>21</v>
      </c>
      <c r="N342" s="224" t="s">
        <v>44</v>
      </c>
      <c r="O342" s="86"/>
      <c r="P342" s="225">
        <f>O342*H342</f>
        <v>0</v>
      </c>
      <c r="Q342" s="225">
        <v>0</v>
      </c>
      <c r="R342" s="225">
        <f>Q342*H342</f>
        <v>0</v>
      </c>
      <c r="S342" s="225">
        <v>0</v>
      </c>
      <c r="T342" s="22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7" t="s">
        <v>339</v>
      </c>
      <c r="AT342" s="227" t="s">
        <v>166</v>
      </c>
      <c r="AU342" s="227" t="s">
        <v>82</v>
      </c>
      <c r="AY342" s="19" t="s">
        <v>163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9" t="s">
        <v>80</v>
      </c>
      <c r="BK342" s="228">
        <f>ROUND(I342*H342,2)</f>
        <v>0</v>
      </c>
      <c r="BL342" s="19" t="s">
        <v>339</v>
      </c>
      <c r="BM342" s="227" t="s">
        <v>673</v>
      </c>
    </row>
    <row r="343" s="14" customFormat="1">
      <c r="A343" s="14"/>
      <c r="B343" s="245"/>
      <c r="C343" s="246"/>
      <c r="D343" s="236" t="s">
        <v>174</v>
      </c>
      <c r="E343" s="247" t="s">
        <v>21</v>
      </c>
      <c r="F343" s="248" t="s">
        <v>412</v>
      </c>
      <c r="G343" s="246"/>
      <c r="H343" s="249">
        <v>16.829999999999998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5" t="s">
        <v>174</v>
      </c>
      <c r="AU343" s="255" t="s">
        <v>82</v>
      </c>
      <c r="AV343" s="14" t="s">
        <v>82</v>
      </c>
      <c r="AW343" s="14" t="s">
        <v>33</v>
      </c>
      <c r="AX343" s="14" t="s">
        <v>73</v>
      </c>
      <c r="AY343" s="255" t="s">
        <v>163</v>
      </c>
    </row>
    <row r="344" s="14" customFormat="1">
      <c r="A344" s="14"/>
      <c r="B344" s="245"/>
      <c r="C344" s="246"/>
      <c r="D344" s="236" t="s">
        <v>174</v>
      </c>
      <c r="E344" s="247" t="s">
        <v>21</v>
      </c>
      <c r="F344" s="248" t="s">
        <v>415</v>
      </c>
      <c r="G344" s="246"/>
      <c r="H344" s="249">
        <v>39.520000000000003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174</v>
      </c>
      <c r="AU344" s="255" t="s">
        <v>82</v>
      </c>
      <c r="AV344" s="14" t="s">
        <v>82</v>
      </c>
      <c r="AW344" s="14" t="s">
        <v>33</v>
      </c>
      <c r="AX344" s="14" t="s">
        <v>73</v>
      </c>
      <c r="AY344" s="255" t="s">
        <v>163</v>
      </c>
    </row>
    <row r="345" s="14" customFormat="1">
      <c r="A345" s="14"/>
      <c r="B345" s="245"/>
      <c r="C345" s="246"/>
      <c r="D345" s="236" t="s">
        <v>174</v>
      </c>
      <c r="E345" s="247" t="s">
        <v>21</v>
      </c>
      <c r="F345" s="248" t="s">
        <v>400</v>
      </c>
      <c r="G345" s="246"/>
      <c r="H345" s="249">
        <v>184.19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5" t="s">
        <v>174</v>
      </c>
      <c r="AU345" s="255" t="s">
        <v>82</v>
      </c>
      <c r="AV345" s="14" t="s">
        <v>82</v>
      </c>
      <c r="AW345" s="14" t="s">
        <v>33</v>
      </c>
      <c r="AX345" s="14" t="s">
        <v>73</v>
      </c>
      <c r="AY345" s="255" t="s">
        <v>163</v>
      </c>
    </row>
    <row r="346" s="15" customFormat="1">
      <c r="A346" s="15"/>
      <c r="B346" s="256"/>
      <c r="C346" s="257"/>
      <c r="D346" s="236" t="s">
        <v>174</v>
      </c>
      <c r="E346" s="258" t="s">
        <v>21</v>
      </c>
      <c r="F346" s="259" t="s">
        <v>179</v>
      </c>
      <c r="G346" s="257"/>
      <c r="H346" s="260">
        <v>240.53999999999999</v>
      </c>
      <c r="I346" s="261"/>
      <c r="J346" s="257"/>
      <c r="K346" s="257"/>
      <c r="L346" s="262"/>
      <c r="M346" s="263"/>
      <c r="N346" s="264"/>
      <c r="O346" s="264"/>
      <c r="P346" s="264"/>
      <c r="Q346" s="264"/>
      <c r="R346" s="264"/>
      <c r="S346" s="264"/>
      <c r="T346" s="26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6" t="s">
        <v>174</v>
      </c>
      <c r="AU346" s="266" t="s">
        <v>82</v>
      </c>
      <c r="AV346" s="15" t="s">
        <v>109</v>
      </c>
      <c r="AW346" s="15" t="s">
        <v>33</v>
      </c>
      <c r="AX346" s="15" t="s">
        <v>80</v>
      </c>
      <c r="AY346" s="266" t="s">
        <v>163</v>
      </c>
    </row>
    <row r="347" s="2" customFormat="1" ht="21.75" customHeight="1">
      <c r="A347" s="40"/>
      <c r="B347" s="41"/>
      <c r="C347" s="282" t="s">
        <v>674</v>
      </c>
      <c r="D347" s="282" t="s">
        <v>580</v>
      </c>
      <c r="E347" s="283" t="s">
        <v>675</v>
      </c>
      <c r="F347" s="284" t="s">
        <v>676</v>
      </c>
      <c r="G347" s="285" t="s">
        <v>169</v>
      </c>
      <c r="H347" s="286">
        <v>245.351</v>
      </c>
      <c r="I347" s="287"/>
      <c r="J347" s="288">
        <f>ROUND(I347*H347,2)</f>
        <v>0</v>
      </c>
      <c r="K347" s="284" t="s">
        <v>170</v>
      </c>
      <c r="L347" s="289"/>
      <c r="M347" s="290" t="s">
        <v>21</v>
      </c>
      <c r="N347" s="291" t="s">
        <v>44</v>
      </c>
      <c r="O347" s="86"/>
      <c r="P347" s="225">
        <f>O347*H347</f>
        <v>0</v>
      </c>
      <c r="Q347" s="225">
        <v>0.00044999999999999999</v>
      </c>
      <c r="R347" s="225">
        <f>Q347*H347</f>
        <v>0.11040794999999999</v>
      </c>
      <c r="S347" s="225">
        <v>0</v>
      </c>
      <c r="T347" s="22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7" t="s">
        <v>625</v>
      </c>
      <c r="AT347" s="227" t="s">
        <v>580</v>
      </c>
      <c r="AU347" s="227" t="s">
        <v>82</v>
      </c>
      <c r="AY347" s="19" t="s">
        <v>163</v>
      </c>
      <c r="BE347" s="228">
        <f>IF(N347="základní",J347,0)</f>
        <v>0</v>
      </c>
      <c r="BF347" s="228">
        <f>IF(N347="snížená",J347,0)</f>
        <v>0</v>
      </c>
      <c r="BG347" s="228">
        <f>IF(N347="zákl. přenesená",J347,0)</f>
        <v>0</v>
      </c>
      <c r="BH347" s="228">
        <f>IF(N347="sníž. přenesená",J347,0)</f>
        <v>0</v>
      </c>
      <c r="BI347" s="228">
        <f>IF(N347="nulová",J347,0)</f>
        <v>0</v>
      </c>
      <c r="BJ347" s="19" t="s">
        <v>80</v>
      </c>
      <c r="BK347" s="228">
        <f>ROUND(I347*H347,2)</f>
        <v>0</v>
      </c>
      <c r="BL347" s="19" t="s">
        <v>339</v>
      </c>
      <c r="BM347" s="227" t="s">
        <v>677</v>
      </c>
    </row>
    <row r="348" s="14" customFormat="1">
      <c r="A348" s="14"/>
      <c r="B348" s="245"/>
      <c r="C348" s="246"/>
      <c r="D348" s="236" t="s">
        <v>174</v>
      </c>
      <c r="E348" s="247" t="s">
        <v>21</v>
      </c>
      <c r="F348" s="248" t="s">
        <v>412</v>
      </c>
      <c r="G348" s="246"/>
      <c r="H348" s="249">
        <v>16.829999999999998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5" t="s">
        <v>174</v>
      </c>
      <c r="AU348" s="255" t="s">
        <v>82</v>
      </c>
      <c r="AV348" s="14" t="s">
        <v>82</v>
      </c>
      <c r="AW348" s="14" t="s">
        <v>33</v>
      </c>
      <c r="AX348" s="14" t="s">
        <v>73</v>
      </c>
      <c r="AY348" s="255" t="s">
        <v>163</v>
      </c>
    </row>
    <row r="349" s="14" customFormat="1">
      <c r="A349" s="14"/>
      <c r="B349" s="245"/>
      <c r="C349" s="246"/>
      <c r="D349" s="236" t="s">
        <v>174</v>
      </c>
      <c r="E349" s="247" t="s">
        <v>21</v>
      </c>
      <c r="F349" s="248" t="s">
        <v>415</v>
      </c>
      <c r="G349" s="246"/>
      <c r="H349" s="249">
        <v>39.520000000000003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5" t="s">
        <v>174</v>
      </c>
      <c r="AU349" s="255" t="s">
        <v>82</v>
      </c>
      <c r="AV349" s="14" t="s">
        <v>82</v>
      </c>
      <c r="AW349" s="14" t="s">
        <v>33</v>
      </c>
      <c r="AX349" s="14" t="s">
        <v>73</v>
      </c>
      <c r="AY349" s="255" t="s">
        <v>163</v>
      </c>
    </row>
    <row r="350" s="14" customFormat="1">
      <c r="A350" s="14"/>
      <c r="B350" s="245"/>
      <c r="C350" s="246"/>
      <c r="D350" s="236" t="s">
        <v>174</v>
      </c>
      <c r="E350" s="247" t="s">
        <v>21</v>
      </c>
      <c r="F350" s="248" t="s">
        <v>400</v>
      </c>
      <c r="G350" s="246"/>
      <c r="H350" s="249">
        <v>184.19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5" t="s">
        <v>174</v>
      </c>
      <c r="AU350" s="255" t="s">
        <v>82</v>
      </c>
      <c r="AV350" s="14" t="s">
        <v>82</v>
      </c>
      <c r="AW350" s="14" t="s">
        <v>33</v>
      </c>
      <c r="AX350" s="14" t="s">
        <v>73</v>
      </c>
      <c r="AY350" s="255" t="s">
        <v>163</v>
      </c>
    </row>
    <row r="351" s="15" customFormat="1">
      <c r="A351" s="15"/>
      <c r="B351" s="256"/>
      <c r="C351" s="257"/>
      <c r="D351" s="236" t="s">
        <v>174</v>
      </c>
      <c r="E351" s="258" t="s">
        <v>21</v>
      </c>
      <c r="F351" s="259" t="s">
        <v>179</v>
      </c>
      <c r="G351" s="257"/>
      <c r="H351" s="260">
        <v>240.53999999999999</v>
      </c>
      <c r="I351" s="261"/>
      <c r="J351" s="257"/>
      <c r="K351" s="257"/>
      <c r="L351" s="262"/>
      <c r="M351" s="263"/>
      <c r="N351" s="264"/>
      <c r="O351" s="264"/>
      <c r="P351" s="264"/>
      <c r="Q351" s="264"/>
      <c r="R351" s="264"/>
      <c r="S351" s="264"/>
      <c r="T351" s="26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66" t="s">
        <v>174</v>
      </c>
      <c r="AU351" s="266" t="s">
        <v>82</v>
      </c>
      <c r="AV351" s="15" t="s">
        <v>109</v>
      </c>
      <c r="AW351" s="15" t="s">
        <v>33</v>
      </c>
      <c r="AX351" s="15" t="s">
        <v>80</v>
      </c>
      <c r="AY351" s="266" t="s">
        <v>163</v>
      </c>
    </row>
    <row r="352" s="14" customFormat="1">
      <c r="A352" s="14"/>
      <c r="B352" s="245"/>
      <c r="C352" s="246"/>
      <c r="D352" s="236" t="s">
        <v>174</v>
      </c>
      <c r="E352" s="246"/>
      <c r="F352" s="248" t="s">
        <v>678</v>
      </c>
      <c r="G352" s="246"/>
      <c r="H352" s="249">
        <v>245.351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174</v>
      </c>
      <c r="AU352" s="255" t="s">
        <v>82</v>
      </c>
      <c r="AV352" s="14" t="s">
        <v>82</v>
      </c>
      <c r="AW352" s="14" t="s">
        <v>4</v>
      </c>
      <c r="AX352" s="14" t="s">
        <v>80</v>
      </c>
      <c r="AY352" s="255" t="s">
        <v>163</v>
      </c>
    </row>
    <row r="353" s="2" customFormat="1" ht="44.25" customHeight="1">
      <c r="A353" s="40"/>
      <c r="B353" s="41"/>
      <c r="C353" s="216" t="s">
        <v>679</v>
      </c>
      <c r="D353" s="216" t="s">
        <v>166</v>
      </c>
      <c r="E353" s="217" t="s">
        <v>680</v>
      </c>
      <c r="F353" s="218" t="s">
        <v>681</v>
      </c>
      <c r="G353" s="219" t="s">
        <v>336</v>
      </c>
      <c r="H353" s="220">
        <v>0.11</v>
      </c>
      <c r="I353" s="221"/>
      <c r="J353" s="222">
        <f>ROUND(I353*H353,2)</f>
        <v>0</v>
      </c>
      <c r="K353" s="218" t="s">
        <v>170</v>
      </c>
      <c r="L353" s="46"/>
      <c r="M353" s="223" t="s">
        <v>21</v>
      </c>
      <c r="N353" s="224" t="s">
        <v>44</v>
      </c>
      <c r="O353" s="86"/>
      <c r="P353" s="225">
        <f>O353*H353</f>
        <v>0</v>
      </c>
      <c r="Q353" s="225">
        <v>0</v>
      </c>
      <c r="R353" s="225">
        <f>Q353*H353</f>
        <v>0</v>
      </c>
      <c r="S353" s="225">
        <v>0</v>
      </c>
      <c r="T353" s="22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7" t="s">
        <v>339</v>
      </c>
      <c r="AT353" s="227" t="s">
        <v>166</v>
      </c>
      <c r="AU353" s="227" t="s">
        <v>82</v>
      </c>
      <c r="AY353" s="19" t="s">
        <v>163</v>
      </c>
      <c r="BE353" s="228">
        <f>IF(N353="základní",J353,0)</f>
        <v>0</v>
      </c>
      <c r="BF353" s="228">
        <f>IF(N353="snížená",J353,0)</f>
        <v>0</v>
      </c>
      <c r="BG353" s="228">
        <f>IF(N353="zákl. přenesená",J353,0)</f>
        <v>0</v>
      </c>
      <c r="BH353" s="228">
        <f>IF(N353="sníž. přenesená",J353,0)</f>
        <v>0</v>
      </c>
      <c r="BI353" s="228">
        <f>IF(N353="nulová",J353,0)</f>
        <v>0</v>
      </c>
      <c r="BJ353" s="19" t="s">
        <v>80</v>
      </c>
      <c r="BK353" s="228">
        <f>ROUND(I353*H353,2)</f>
        <v>0</v>
      </c>
      <c r="BL353" s="19" t="s">
        <v>339</v>
      </c>
      <c r="BM353" s="227" t="s">
        <v>682</v>
      </c>
    </row>
    <row r="354" s="2" customFormat="1">
      <c r="A354" s="40"/>
      <c r="B354" s="41"/>
      <c r="C354" s="42"/>
      <c r="D354" s="229" t="s">
        <v>172</v>
      </c>
      <c r="E354" s="42"/>
      <c r="F354" s="230" t="s">
        <v>683</v>
      </c>
      <c r="G354" s="42"/>
      <c r="H354" s="42"/>
      <c r="I354" s="231"/>
      <c r="J354" s="42"/>
      <c r="K354" s="42"/>
      <c r="L354" s="46"/>
      <c r="M354" s="232"/>
      <c r="N354" s="23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172</v>
      </c>
      <c r="AU354" s="19" t="s">
        <v>82</v>
      </c>
    </row>
    <row r="355" s="2" customFormat="1" ht="49.05" customHeight="1">
      <c r="A355" s="40"/>
      <c r="B355" s="41"/>
      <c r="C355" s="216" t="s">
        <v>684</v>
      </c>
      <c r="D355" s="216" t="s">
        <v>166</v>
      </c>
      <c r="E355" s="217" t="s">
        <v>685</v>
      </c>
      <c r="F355" s="218" t="s">
        <v>686</v>
      </c>
      <c r="G355" s="219" t="s">
        <v>336</v>
      </c>
      <c r="H355" s="220">
        <v>0.11</v>
      </c>
      <c r="I355" s="221"/>
      <c r="J355" s="222">
        <f>ROUND(I355*H355,2)</f>
        <v>0</v>
      </c>
      <c r="K355" s="218" t="s">
        <v>170</v>
      </c>
      <c r="L355" s="46"/>
      <c r="M355" s="223" t="s">
        <v>21</v>
      </c>
      <c r="N355" s="224" t="s">
        <v>44</v>
      </c>
      <c r="O355" s="86"/>
      <c r="P355" s="225">
        <f>O355*H355</f>
        <v>0</v>
      </c>
      <c r="Q355" s="225">
        <v>0</v>
      </c>
      <c r="R355" s="225">
        <f>Q355*H355</f>
        <v>0</v>
      </c>
      <c r="S355" s="225">
        <v>0</v>
      </c>
      <c r="T355" s="226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7" t="s">
        <v>339</v>
      </c>
      <c r="AT355" s="227" t="s">
        <v>166</v>
      </c>
      <c r="AU355" s="227" t="s">
        <v>82</v>
      </c>
      <c r="AY355" s="19" t="s">
        <v>163</v>
      </c>
      <c r="BE355" s="228">
        <f>IF(N355="základní",J355,0)</f>
        <v>0</v>
      </c>
      <c r="BF355" s="228">
        <f>IF(N355="snížená",J355,0)</f>
        <v>0</v>
      </c>
      <c r="BG355" s="228">
        <f>IF(N355="zákl. přenesená",J355,0)</f>
        <v>0</v>
      </c>
      <c r="BH355" s="228">
        <f>IF(N355="sníž. přenesená",J355,0)</f>
        <v>0</v>
      </c>
      <c r="BI355" s="228">
        <f>IF(N355="nulová",J355,0)</f>
        <v>0</v>
      </c>
      <c r="BJ355" s="19" t="s">
        <v>80</v>
      </c>
      <c r="BK355" s="228">
        <f>ROUND(I355*H355,2)</f>
        <v>0</v>
      </c>
      <c r="BL355" s="19" t="s">
        <v>339</v>
      </c>
      <c r="BM355" s="227" t="s">
        <v>687</v>
      </c>
    </row>
    <row r="356" s="2" customFormat="1">
      <c r="A356" s="40"/>
      <c r="B356" s="41"/>
      <c r="C356" s="42"/>
      <c r="D356" s="229" t="s">
        <v>172</v>
      </c>
      <c r="E356" s="42"/>
      <c r="F356" s="230" t="s">
        <v>688</v>
      </c>
      <c r="G356" s="42"/>
      <c r="H356" s="42"/>
      <c r="I356" s="231"/>
      <c r="J356" s="42"/>
      <c r="K356" s="42"/>
      <c r="L356" s="46"/>
      <c r="M356" s="232"/>
      <c r="N356" s="23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172</v>
      </c>
      <c r="AU356" s="19" t="s">
        <v>82</v>
      </c>
    </row>
    <row r="357" s="12" customFormat="1" ht="22.8" customHeight="1">
      <c r="A357" s="12"/>
      <c r="B357" s="200"/>
      <c r="C357" s="201"/>
      <c r="D357" s="202" t="s">
        <v>72</v>
      </c>
      <c r="E357" s="214" t="s">
        <v>689</v>
      </c>
      <c r="F357" s="214" t="s">
        <v>690</v>
      </c>
      <c r="G357" s="201"/>
      <c r="H357" s="201"/>
      <c r="I357" s="204"/>
      <c r="J357" s="215">
        <f>BK357</f>
        <v>0</v>
      </c>
      <c r="K357" s="201"/>
      <c r="L357" s="206"/>
      <c r="M357" s="207"/>
      <c r="N357" s="208"/>
      <c r="O357" s="208"/>
      <c r="P357" s="209">
        <f>SUM(P358:P403)</f>
        <v>0</v>
      </c>
      <c r="Q357" s="208"/>
      <c r="R357" s="209">
        <f>SUM(R358:R403)</f>
        <v>2.1743733999999999</v>
      </c>
      <c r="S357" s="208"/>
      <c r="T357" s="210">
        <f>SUM(T358:T403)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11" t="s">
        <v>82</v>
      </c>
      <c r="AT357" s="212" t="s">
        <v>72</v>
      </c>
      <c r="AU357" s="212" t="s">
        <v>80</v>
      </c>
      <c r="AY357" s="211" t="s">
        <v>163</v>
      </c>
      <c r="BK357" s="213">
        <f>SUM(BK358:BK403)</f>
        <v>0</v>
      </c>
    </row>
    <row r="358" s="2" customFormat="1" ht="49.05" customHeight="1">
      <c r="A358" s="40"/>
      <c r="B358" s="41"/>
      <c r="C358" s="216" t="s">
        <v>691</v>
      </c>
      <c r="D358" s="216" t="s">
        <v>166</v>
      </c>
      <c r="E358" s="217" t="s">
        <v>692</v>
      </c>
      <c r="F358" s="218" t="s">
        <v>693</v>
      </c>
      <c r="G358" s="219" t="s">
        <v>169</v>
      </c>
      <c r="H358" s="220">
        <v>76.120999999999995</v>
      </c>
      <c r="I358" s="221"/>
      <c r="J358" s="222">
        <f>ROUND(I358*H358,2)</f>
        <v>0</v>
      </c>
      <c r="K358" s="218" t="s">
        <v>170</v>
      </c>
      <c r="L358" s="46"/>
      <c r="M358" s="223" t="s">
        <v>21</v>
      </c>
      <c r="N358" s="224" t="s">
        <v>44</v>
      </c>
      <c r="O358" s="86"/>
      <c r="P358" s="225">
        <f>O358*H358</f>
        <v>0</v>
      </c>
      <c r="Q358" s="225">
        <v>0.012590000000000001</v>
      </c>
      <c r="R358" s="225">
        <f>Q358*H358</f>
        <v>0.95836338999999993</v>
      </c>
      <c r="S358" s="225">
        <v>0</v>
      </c>
      <c r="T358" s="22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7" t="s">
        <v>339</v>
      </c>
      <c r="AT358" s="227" t="s">
        <v>166</v>
      </c>
      <c r="AU358" s="227" t="s">
        <v>82</v>
      </c>
      <c r="AY358" s="19" t="s">
        <v>163</v>
      </c>
      <c r="BE358" s="228">
        <f>IF(N358="základní",J358,0)</f>
        <v>0</v>
      </c>
      <c r="BF358" s="228">
        <f>IF(N358="snížená",J358,0)</f>
        <v>0</v>
      </c>
      <c r="BG358" s="228">
        <f>IF(N358="zákl. přenesená",J358,0)</f>
        <v>0</v>
      </c>
      <c r="BH358" s="228">
        <f>IF(N358="sníž. přenesená",J358,0)</f>
        <v>0</v>
      </c>
      <c r="BI358" s="228">
        <f>IF(N358="nulová",J358,0)</f>
        <v>0</v>
      </c>
      <c r="BJ358" s="19" t="s">
        <v>80</v>
      </c>
      <c r="BK358" s="228">
        <f>ROUND(I358*H358,2)</f>
        <v>0</v>
      </c>
      <c r="BL358" s="19" t="s">
        <v>339</v>
      </c>
      <c r="BM358" s="227" t="s">
        <v>694</v>
      </c>
    </row>
    <row r="359" s="2" customFormat="1">
      <c r="A359" s="40"/>
      <c r="B359" s="41"/>
      <c r="C359" s="42"/>
      <c r="D359" s="229" t="s">
        <v>172</v>
      </c>
      <c r="E359" s="42"/>
      <c r="F359" s="230" t="s">
        <v>695</v>
      </c>
      <c r="G359" s="42"/>
      <c r="H359" s="42"/>
      <c r="I359" s="231"/>
      <c r="J359" s="42"/>
      <c r="K359" s="42"/>
      <c r="L359" s="46"/>
      <c r="M359" s="232"/>
      <c r="N359" s="23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172</v>
      </c>
      <c r="AU359" s="19" t="s">
        <v>82</v>
      </c>
    </row>
    <row r="360" s="13" customFormat="1">
      <c r="A360" s="13"/>
      <c r="B360" s="234"/>
      <c r="C360" s="235"/>
      <c r="D360" s="236" t="s">
        <v>174</v>
      </c>
      <c r="E360" s="237" t="s">
        <v>21</v>
      </c>
      <c r="F360" s="238" t="s">
        <v>200</v>
      </c>
      <c r="G360" s="235"/>
      <c r="H360" s="237" t="s">
        <v>21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174</v>
      </c>
      <c r="AU360" s="244" t="s">
        <v>82</v>
      </c>
      <c r="AV360" s="13" t="s">
        <v>80</v>
      </c>
      <c r="AW360" s="13" t="s">
        <v>33</v>
      </c>
      <c r="AX360" s="13" t="s">
        <v>73</v>
      </c>
      <c r="AY360" s="244" t="s">
        <v>163</v>
      </c>
    </row>
    <row r="361" s="14" customFormat="1">
      <c r="A361" s="14"/>
      <c r="B361" s="245"/>
      <c r="C361" s="246"/>
      <c r="D361" s="236" t="s">
        <v>174</v>
      </c>
      <c r="E361" s="247" t="s">
        <v>21</v>
      </c>
      <c r="F361" s="248" t="s">
        <v>620</v>
      </c>
      <c r="G361" s="246"/>
      <c r="H361" s="249">
        <v>48.359999999999999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174</v>
      </c>
      <c r="AU361" s="255" t="s">
        <v>82</v>
      </c>
      <c r="AV361" s="14" t="s">
        <v>82</v>
      </c>
      <c r="AW361" s="14" t="s">
        <v>33</v>
      </c>
      <c r="AX361" s="14" t="s">
        <v>73</v>
      </c>
      <c r="AY361" s="255" t="s">
        <v>163</v>
      </c>
    </row>
    <row r="362" s="16" customFormat="1">
      <c r="A362" s="16"/>
      <c r="B362" s="271"/>
      <c r="C362" s="272"/>
      <c r="D362" s="236" t="s">
        <v>174</v>
      </c>
      <c r="E362" s="273" t="s">
        <v>21</v>
      </c>
      <c r="F362" s="274" t="s">
        <v>526</v>
      </c>
      <c r="G362" s="272"/>
      <c r="H362" s="275">
        <v>48.359999999999999</v>
      </c>
      <c r="I362" s="276"/>
      <c r="J362" s="272"/>
      <c r="K362" s="272"/>
      <c r="L362" s="277"/>
      <c r="M362" s="278"/>
      <c r="N362" s="279"/>
      <c r="O362" s="279"/>
      <c r="P362" s="279"/>
      <c r="Q362" s="279"/>
      <c r="R362" s="279"/>
      <c r="S362" s="279"/>
      <c r="T362" s="280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T362" s="281" t="s">
        <v>174</v>
      </c>
      <c r="AU362" s="281" t="s">
        <v>82</v>
      </c>
      <c r="AV362" s="16" t="s">
        <v>90</v>
      </c>
      <c r="AW362" s="16" t="s">
        <v>33</v>
      </c>
      <c r="AX362" s="16" t="s">
        <v>73</v>
      </c>
      <c r="AY362" s="281" t="s">
        <v>163</v>
      </c>
    </row>
    <row r="363" s="13" customFormat="1">
      <c r="A363" s="13"/>
      <c r="B363" s="234"/>
      <c r="C363" s="235"/>
      <c r="D363" s="236" t="s">
        <v>174</v>
      </c>
      <c r="E363" s="237" t="s">
        <v>21</v>
      </c>
      <c r="F363" s="238" t="s">
        <v>307</v>
      </c>
      <c r="G363" s="235"/>
      <c r="H363" s="237" t="s">
        <v>21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174</v>
      </c>
      <c r="AU363" s="244" t="s">
        <v>82</v>
      </c>
      <c r="AV363" s="13" t="s">
        <v>80</v>
      </c>
      <c r="AW363" s="13" t="s">
        <v>33</v>
      </c>
      <c r="AX363" s="13" t="s">
        <v>73</v>
      </c>
      <c r="AY363" s="244" t="s">
        <v>163</v>
      </c>
    </row>
    <row r="364" s="14" customFormat="1">
      <c r="A364" s="14"/>
      <c r="B364" s="245"/>
      <c r="C364" s="246"/>
      <c r="D364" s="236" t="s">
        <v>174</v>
      </c>
      <c r="E364" s="247" t="s">
        <v>21</v>
      </c>
      <c r="F364" s="248" t="s">
        <v>696</v>
      </c>
      <c r="G364" s="246"/>
      <c r="H364" s="249">
        <v>6.4560000000000004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174</v>
      </c>
      <c r="AU364" s="255" t="s">
        <v>82</v>
      </c>
      <c r="AV364" s="14" t="s">
        <v>82</v>
      </c>
      <c r="AW364" s="14" t="s">
        <v>33</v>
      </c>
      <c r="AX364" s="14" t="s">
        <v>73</v>
      </c>
      <c r="AY364" s="255" t="s">
        <v>163</v>
      </c>
    </row>
    <row r="365" s="14" customFormat="1">
      <c r="A365" s="14"/>
      <c r="B365" s="245"/>
      <c r="C365" s="246"/>
      <c r="D365" s="236" t="s">
        <v>174</v>
      </c>
      <c r="E365" s="247" t="s">
        <v>21</v>
      </c>
      <c r="F365" s="248" t="s">
        <v>697</v>
      </c>
      <c r="G365" s="246"/>
      <c r="H365" s="249">
        <v>5.7119999999999997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5" t="s">
        <v>174</v>
      </c>
      <c r="AU365" s="255" t="s">
        <v>82</v>
      </c>
      <c r="AV365" s="14" t="s">
        <v>82</v>
      </c>
      <c r="AW365" s="14" t="s">
        <v>33</v>
      </c>
      <c r="AX365" s="14" t="s">
        <v>73</v>
      </c>
      <c r="AY365" s="255" t="s">
        <v>163</v>
      </c>
    </row>
    <row r="366" s="14" customFormat="1">
      <c r="A366" s="14"/>
      <c r="B366" s="245"/>
      <c r="C366" s="246"/>
      <c r="D366" s="236" t="s">
        <v>174</v>
      </c>
      <c r="E366" s="247" t="s">
        <v>21</v>
      </c>
      <c r="F366" s="248" t="s">
        <v>698</v>
      </c>
      <c r="G366" s="246"/>
      <c r="H366" s="249">
        <v>15.593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174</v>
      </c>
      <c r="AU366" s="255" t="s">
        <v>82</v>
      </c>
      <c r="AV366" s="14" t="s">
        <v>82</v>
      </c>
      <c r="AW366" s="14" t="s">
        <v>33</v>
      </c>
      <c r="AX366" s="14" t="s">
        <v>73</v>
      </c>
      <c r="AY366" s="255" t="s">
        <v>163</v>
      </c>
    </row>
    <row r="367" s="16" customFormat="1">
      <c r="A367" s="16"/>
      <c r="B367" s="271"/>
      <c r="C367" s="272"/>
      <c r="D367" s="236" t="s">
        <v>174</v>
      </c>
      <c r="E367" s="273" t="s">
        <v>21</v>
      </c>
      <c r="F367" s="274" t="s">
        <v>526</v>
      </c>
      <c r="G367" s="272"/>
      <c r="H367" s="275">
        <v>27.760999999999999</v>
      </c>
      <c r="I367" s="276"/>
      <c r="J367" s="272"/>
      <c r="K367" s="272"/>
      <c r="L367" s="277"/>
      <c r="M367" s="278"/>
      <c r="N367" s="279"/>
      <c r="O367" s="279"/>
      <c r="P367" s="279"/>
      <c r="Q367" s="279"/>
      <c r="R367" s="279"/>
      <c r="S367" s="279"/>
      <c r="T367" s="280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T367" s="281" t="s">
        <v>174</v>
      </c>
      <c r="AU367" s="281" t="s">
        <v>82</v>
      </c>
      <c r="AV367" s="16" t="s">
        <v>90</v>
      </c>
      <c r="AW367" s="16" t="s">
        <v>33</v>
      </c>
      <c r="AX367" s="16" t="s">
        <v>73</v>
      </c>
      <c r="AY367" s="281" t="s">
        <v>163</v>
      </c>
    </row>
    <row r="368" s="15" customFormat="1">
      <c r="A368" s="15"/>
      <c r="B368" s="256"/>
      <c r="C368" s="257"/>
      <c r="D368" s="236" t="s">
        <v>174</v>
      </c>
      <c r="E368" s="258" t="s">
        <v>431</v>
      </c>
      <c r="F368" s="259" t="s">
        <v>179</v>
      </c>
      <c r="G368" s="257"/>
      <c r="H368" s="260">
        <v>76.120999999999995</v>
      </c>
      <c r="I368" s="261"/>
      <c r="J368" s="257"/>
      <c r="K368" s="257"/>
      <c r="L368" s="262"/>
      <c r="M368" s="263"/>
      <c r="N368" s="264"/>
      <c r="O368" s="264"/>
      <c r="P368" s="264"/>
      <c r="Q368" s="264"/>
      <c r="R368" s="264"/>
      <c r="S368" s="264"/>
      <c r="T368" s="26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6" t="s">
        <v>174</v>
      </c>
      <c r="AU368" s="266" t="s">
        <v>82</v>
      </c>
      <c r="AV368" s="15" t="s">
        <v>109</v>
      </c>
      <c r="AW368" s="15" t="s">
        <v>33</v>
      </c>
      <c r="AX368" s="15" t="s">
        <v>80</v>
      </c>
      <c r="AY368" s="266" t="s">
        <v>163</v>
      </c>
    </row>
    <row r="369" s="2" customFormat="1" ht="44.25" customHeight="1">
      <c r="A369" s="40"/>
      <c r="B369" s="41"/>
      <c r="C369" s="216" t="s">
        <v>699</v>
      </c>
      <c r="D369" s="216" t="s">
        <v>166</v>
      </c>
      <c r="E369" s="217" t="s">
        <v>700</v>
      </c>
      <c r="F369" s="218" t="s">
        <v>701</v>
      </c>
      <c r="G369" s="219" t="s">
        <v>384</v>
      </c>
      <c r="H369" s="220">
        <v>2.1000000000000001</v>
      </c>
      <c r="I369" s="221"/>
      <c r="J369" s="222">
        <f>ROUND(I369*H369,2)</f>
        <v>0</v>
      </c>
      <c r="K369" s="218" t="s">
        <v>170</v>
      </c>
      <c r="L369" s="46"/>
      <c r="M369" s="223" t="s">
        <v>21</v>
      </c>
      <c r="N369" s="224" t="s">
        <v>44</v>
      </c>
      <c r="O369" s="86"/>
      <c r="P369" s="225">
        <f>O369*H369</f>
        <v>0</v>
      </c>
      <c r="Q369" s="225">
        <v>0.0043800000000000002</v>
      </c>
      <c r="R369" s="225">
        <f>Q369*H369</f>
        <v>0.0091980000000000013</v>
      </c>
      <c r="S369" s="225">
        <v>0</v>
      </c>
      <c r="T369" s="22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7" t="s">
        <v>339</v>
      </c>
      <c r="AT369" s="227" t="s">
        <v>166</v>
      </c>
      <c r="AU369" s="227" t="s">
        <v>82</v>
      </c>
      <c r="AY369" s="19" t="s">
        <v>163</v>
      </c>
      <c r="BE369" s="228">
        <f>IF(N369="základní",J369,0)</f>
        <v>0</v>
      </c>
      <c r="BF369" s="228">
        <f>IF(N369="snížená",J369,0)</f>
        <v>0</v>
      </c>
      <c r="BG369" s="228">
        <f>IF(N369="zákl. přenesená",J369,0)</f>
        <v>0</v>
      </c>
      <c r="BH369" s="228">
        <f>IF(N369="sníž. přenesená",J369,0)</f>
        <v>0</v>
      </c>
      <c r="BI369" s="228">
        <f>IF(N369="nulová",J369,0)</f>
        <v>0</v>
      </c>
      <c r="BJ369" s="19" t="s">
        <v>80</v>
      </c>
      <c r="BK369" s="228">
        <f>ROUND(I369*H369,2)</f>
        <v>0</v>
      </c>
      <c r="BL369" s="19" t="s">
        <v>339</v>
      </c>
      <c r="BM369" s="227" t="s">
        <v>702</v>
      </c>
    </row>
    <row r="370" s="2" customFormat="1">
      <c r="A370" s="40"/>
      <c r="B370" s="41"/>
      <c r="C370" s="42"/>
      <c r="D370" s="229" t="s">
        <v>172</v>
      </c>
      <c r="E370" s="42"/>
      <c r="F370" s="230" t="s">
        <v>703</v>
      </c>
      <c r="G370" s="42"/>
      <c r="H370" s="42"/>
      <c r="I370" s="231"/>
      <c r="J370" s="42"/>
      <c r="K370" s="42"/>
      <c r="L370" s="46"/>
      <c r="M370" s="232"/>
      <c r="N370" s="23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172</v>
      </c>
      <c r="AU370" s="19" t="s">
        <v>82</v>
      </c>
    </row>
    <row r="371" s="13" customFormat="1">
      <c r="A371" s="13"/>
      <c r="B371" s="234"/>
      <c r="C371" s="235"/>
      <c r="D371" s="236" t="s">
        <v>174</v>
      </c>
      <c r="E371" s="237" t="s">
        <v>21</v>
      </c>
      <c r="F371" s="238" t="s">
        <v>200</v>
      </c>
      <c r="G371" s="235"/>
      <c r="H371" s="237" t="s">
        <v>21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174</v>
      </c>
      <c r="AU371" s="244" t="s">
        <v>82</v>
      </c>
      <c r="AV371" s="13" t="s">
        <v>80</v>
      </c>
      <c r="AW371" s="13" t="s">
        <v>33</v>
      </c>
      <c r="AX371" s="13" t="s">
        <v>73</v>
      </c>
      <c r="AY371" s="244" t="s">
        <v>163</v>
      </c>
    </row>
    <row r="372" s="13" customFormat="1">
      <c r="A372" s="13"/>
      <c r="B372" s="234"/>
      <c r="C372" s="235"/>
      <c r="D372" s="236" t="s">
        <v>174</v>
      </c>
      <c r="E372" s="237" t="s">
        <v>21</v>
      </c>
      <c r="F372" s="238" t="s">
        <v>307</v>
      </c>
      <c r="G372" s="235"/>
      <c r="H372" s="237" t="s">
        <v>21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174</v>
      </c>
      <c r="AU372" s="244" t="s">
        <v>82</v>
      </c>
      <c r="AV372" s="13" t="s">
        <v>80</v>
      </c>
      <c r="AW372" s="13" t="s">
        <v>33</v>
      </c>
      <c r="AX372" s="13" t="s">
        <v>73</v>
      </c>
      <c r="AY372" s="244" t="s">
        <v>163</v>
      </c>
    </row>
    <row r="373" s="14" customFormat="1">
      <c r="A373" s="14"/>
      <c r="B373" s="245"/>
      <c r="C373" s="246"/>
      <c r="D373" s="236" t="s">
        <v>174</v>
      </c>
      <c r="E373" s="247" t="s">
        <v>21</v>
      </c>
      <c r="F373" s="248" t="s">
        <v>704</v>
      </c>
      <c r="G373" s="246"/>
      <c r="H373" s="249">
        <v>2.1000000000000001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174</v>
      </c>
      <c r="AU373" s="255" t="s">
        <v>82</v>
      </c>
      <c r="AV373" s="14" t="s">
        <v>82</v>
      </c>
      <c r="AW373" s="14" t="s">
        <v>33</v>
      </c>
      <c r="AX373" s="14" t="s">
        <v>73</v>
      </c>
      <c r="AY373" s="255" t="s">
        <v>163</v>
      </c>
    </row>
    <row r="374" s="15" customFormat="1">
      <c r="A374" s="15"/>
      <c r="B374" s="256"/>
      <c r="C374" s="257"/>
      <c r="D374" s="236" t="s">
        <v>174</v>
      </c>
      <c r="E374" s="258" t="s">
        <v>21</v>
      </c>
      <c r="F374" s="259" t="s">
        <v>179</v>
      </c>
      <c r="G374" s="257"/>
      <c r="H374" s="260">
        <v>2.1000000000000001</v>
      </c>
      <c r="I374" s="261"/>
      <c r="J374" s="257"/>
      <c r="K374" s="257"/>
      <c r="L374" s="262"/>
      <c r="M374" s="263"/>
      <c r="N374" s="264"/>
      <c r="O374" s="264"/>
      <c r="P374" s="264"/>
      <c r="Q374" s="264"/>
      <c r="R374" s="264"/>
      <c r="S374" s="264"/>
      <c r="T374" s="26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66" t="s">
        <v>174</v>
      </c>
      <c r="AU374" s="266" t="s">
        <v>82</v>
      </c>
      <c r="AV374" s="15" t="s">
        <v>109</v>
      </c>
      <c r="AW374" s="15" t="s">
        <v>33</v>
      </c>
      <c r="AX374" s="15" t="s">
        <v>80</v>
      </c>
      <c r="AY374" s="266" t="s">
        <v>163</v>
      </c>
    </row>
    <row r="375" s="2" customFormat="1" ht="44.25" customHeight="1">
      <c r="A375" s="40"/>
      <c r="B375" s="41"/>
      <c r="C375" s="216" t="s">
        <v>705</v>
      </c>
      <c r="D375" s="216" t="s">
        <v>166</v>
      </c>
      <c r="E375" s="217" t="s">
        <v>706</v>
      </c>
      <c r="F375" s="218" t="s">
        <v>707</v>
      </c>
      <c r="G375" s="219" t="s">
        <v>169</v>
      </c>
      <c r="H375" s="220">
        <v>76.120999999999995</v>
      </c>
      <c r="I375" s="221"/>
      <c r="J375" s="222">
        <f>ROUND(I375*H375,2)</f>
        <v>0</v>
      </c>
      <c r="K375" s="218" t="s">
        <v>170</v>
      </c>
      <c r="L375" s="46"/>
      <c r="M375" s="223" t="s">
        <v>21</v>
      </c>
      <c r="N375" s="224" t="s">
        <v>44</v>
      </c>
      <c r="O375" s="86"/>
      <c r="P375" s="225">
        <f>O375*H375</f>
        <v>0</v>
      </c>
      <c r="Q375" s="225">
        <v>0</v>
      </c>
      <c r="R375" s="225">
        <f>Q375*H375</f>
        <v>0</v>
      </c>
      <c r="S375" s="225">
        <v>0</v>
      </c>
      <c r="T375" s="22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7" t="s">
        <v>339</v>
      </c>
      <c r="AT375" s="227" t="s">
        <v>166</v>
      </c>
      <c r="AU375" s="227" t="s">
        <v>82</v>
      </c>
      <c r="AY375" s="19" t="s">
        <v>163</v>
      </c>
      <c r="BE375" s="228">
        <f>IF(N375="základní",J375,0)</f>
        <v>0</v>
      </c>
      <c r="BF375" s="228">
        <f>IF(N375="snížená",J375,0)</f>
        <v>0</v>
      </c>
      <c r="BG375" s="228">
        <f>IF(N375="zákl. přenesená",J375,0)</f>
        <v>0</v>
      </c>
      <c r="BH375" s="228">
        <f>IF(N375="sníž. přenesená",J375,0)</f>
        <v>0</v>
      </c>
      <c r="BI375" s="228">
        <f>IF(N375="nulová",J375,0)</f>
        <v>0</v>
      </c>
      <c r="BJ375" s="19" t="s">
        <v>80</v>
      </c>
      <c r="BK375" s="228">
        <f>ROUND(I375*H375,2)</f>
        <v>0</v>
      </c>
      <c r="BL375" s="19" t="s">
        <v>339</v>
      </c>
      <c r="BM375" s="227" t="s">
        <v>708</v>
      </c>
    </row>
    <row r="376" s="2" customFormat="1">
      <c r="A376" s="40"/>
      <c r="B376" s="41"/>
      <c r="C376" s="42"/>
      <c r="D376" s="229" t="s">
        <v>172</v>
      </c>
      <c r="E376" s="42"/>
      <c r="F376" s="230" t="s">
        <v>709</v>
      </c>
      <c r="G376" s="42"/>
      <c r="H376" s="42"/>
      <c r="I376" s="231"/>
      <c r="J376" s="42"/>
      <c r="K376" s="42"/>
      <c r="L376" s="46"/>
      <c r="M376" s="232"/>
      <c r="N376" s="23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172</v>
      </c>
      <c r="AU376" s="19" t="s">
        <v>82</v>
      </c>
    </row>
    <row r="377" s="13" customFormat="1">
      <c r="A377" s="13"/>
      <c r="B377" s="234"/>
      <c r="C377" s="235"/>
      <c r="D377" s="236" t="s">
        <v>174</v>
      </c>
      <c r="E377" s="237" t="s">
        <v>21</v>
      </c>
      <c r="F377" s="238" t="s">
        <v>200</v>
      </c>
      <c r="G377" s="235"/>
      <c r="H377" s="237" t="s">
        <v>21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174</v>
      </c>
      <c r="AU377" s="244" t="s">
        <v>82</v>
      </c>
      <c r="AV377" s="13" t="s">
        <v>80</v>
      </c>
      <c r="AW377" s="13" t="s">
        <v>33</v>
      </c>
      <c r="AX377" s="13" t="s">
        <v>73</v>
      </c>
      <c r="AY377" s="244" t="s">
        <v>163</v>
      </c>
    </row>
    <row r="378" s="14" customFormat="1">
      <c r="A378" s="14"/>
      <c r="B378" s="245"/>
      <c r="C378" s="246"/>
      <c r="D378" s="236" t="s">
        <v>174</v>
      </c>
      <c r="E378" s="247" t="s">
        <v>21</v>
      </c>
      <c r="F378" s="248" t="s">
        <v>431</v>
      </c>
      <c r="G378" s="246"/>
      <c r="H378" s="249">
        <v>76.120999999999995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5" t="s">
        <v>174</v>
      </c>
      <c r="AU378" s="255" t="s">
        <v>82</v>
      </c>
      <c r="AV378" s="14" t="s">
        <v>82</v>
      </c>
      <c r="AW378" s="14" t="s">
        <v>33</v>
      </c>
      <c r="AX378" s="14" t="s">
        <v>73</v>
      </c>
      <c r="AY378" s="255" t="s">
        <v>163</v>
      </c>
    </row>
    <row r="379" s="15" customFormat="1">
      <c r="A379" s="15"/>
      <c r="B379" s="256"/>
      <c r="C379" s="257"/>
      <c r="D379" s="236" t="s">
        <v>174</v>
      </c>
      <c r="E379" s="258" t="s">
        <v>21</v>
      </c>
      <c r="F379" s="259" t="s">
        <v>179</v>
      </c>
      <c r="G379" s="257"/>
      <c r="H379" s="260">
        <v>76.120999999999995</v>
      </c>
      <c r="I379" s="261"/>
      <c r="J379" s="257"/>
      <c r="K379" s="257"/>
      <c r="L379" s="262"/>
      <c r="M379" s="263"/>
      <c r="N379" s="264"/>
      <c r="O379" s="264"/>
      <c r="P379" s="264"/>
      <c r="Q379" s="264"/>
      <c r="R379" s="264"/>
      <c r="S379" s="264"/>
      <c r="T379" s="26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6" t="s">
        <v>174</v>
      </c>
      <c r="AU379" s="266" t="s">
        <v>82</v>
      </c>
      <c r="AV379" s="15" t="s">
        <v>109</v>
      </c>
      <c r="AW379" s="15" t="s">
        <v>33</v>
      </c>
      <c r="AX379" s="15" t="s">
        <v>80</v>
      </c>
      <c r="AY379" s="266" t="s">
        <v>163</v>
      </c>
    </row>
    <row r="380" s="2" customFormat="1" ht="24.15" customHeight="1">
      <c r="A380" s="40"/>
      <c r="B380" s="41"/>
      <c r="C380" s="282" t="s">
        <v>710</v>
      </c>
      <c r="D380" s="282" t="s">
        <v>580</v>
      </c>
      <c r="E380" s="283" t="s">
        <v>711</v>
      </c>
      <c r="F380" s="284" t="s">
        <v>712</v>
      </c>
      <c r="G380" s="285" t="s">
        <v>169</v>
      </c>
      <c r="H380" s="286">
        <v>85.522000000000006</v>
      </c>
      <c r="I380" s="287"/>
      <c r="J380" s="288">
        <f>ROUND(I380*H380,2)</f>
        <v>0</v>
      </c>
      <c r="K380" s="284" t="s">
        <v>170</v>
      </c>
      <c r="L380" s="289"/>
      <c r="M380" s="290" t="s">
        <v>21</v>
      </c>
      <c r="N380" s="291" t="s">
        <v>44</v>
      </c>
      <c r="O380" s="86"/>
      <c r="P380" s="225">
        <f>O380*H380</f>
        <v>0</v>
      </c>
      <c r="Q380" s="225">
        <v>0.00013999999999999999</v>
      </c>
      <c r="R380" s="225">
        <f>Q380*H380</f>
        <v>0.011973080000000001</v>
      </c>
      <c r="S380" s="225">
        <v>0</v>
      </c>
      <c r="T380" s="22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7" t="s">
        <v>625</v>
      </c>
      <c r="AT380" s="227" t="s">
        <v>580</v>
      </c>
      <c r="AU380" s="227" t="s">
        <v>82</v>
      </c>
      <c r="AY380" s="19" t="s">
        <v>163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9" t="s">
        <v>80</v>
      </c>
      <c r="BK380" s="228">
        <f>ROUND(I380*H380,2)</f>
        <v>0</v>
      </c>
      <c r="BL380" s="19" t="s">
        <v>339</v>
      </c>
      <c r="BM380" s="227" t="s">
        <v>713</v>
      </c>
    </row>
    <row r="381" s="13" customFormat="1">
      <c r="A381" s="13"/>
      <c r="B381" s="234"/>
      <c r="C381" s="235"/>
      <c r="D381" s="236" t="s">
        <v>174</v>
      </c>
      <c r="E381" s="237" t="s">
        <v>21</v>
      </c>
      <c r="F381" s="238" t="s">
        <v>200</v>
      </c>
      <c r="G381" s="235"/>
      <c r="H381" s="237" t="s">
        <v>21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174</v>
      </c>
      <c r="AU381" s="244" t="s">
        <v>82</v>
      </c>
      <c r="AV381" s="13" t="s">
        <v>80</v>
      </c>
      <c r="AW381" s="13" t="s">
        <v>33</v>
      </c>
      <c r="AX381" s="13" t="s">
        <v>73</v>
      </c>
      <c r="AY381" s="244" t="s">
        <v>163</v>
      </c>
    </row>
    <row r="382" s="14" customFormat="1">
      <c r="A382" s="14"/>
      <c r="B382" s="245"/>
      <c r="C382" s="246"/>
      <c r="D382" s="236" t="s">
        <v>174</v>
      </c>
      <c r="E382" s="247" t="s">
        <v>21</v>
      </c>
      <c r="F382" s="248" t="s">
        <v>431</v>
      </c>
      <c r="G382" s="246"/>
      <c r="H382" s="249">
        <v>76.120999999999995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5" t="s">
        <v>174</v>
      </c>
      <c r="AU382" s="255" t="s">
        <v>82</v>
      </c>
      <c r="AV382" s="14" t="s">
        <v>82</v>
      </c>
      <c r="AW382" s="14" t="s">
        <v>33</v>
      </c>
      <c r="AX382" s="14" t="s">
        <v>73</v>
      </c>
      <c r="AY382" s="255" t="s">
        <v>163</v>
      </c>
    </row>
    <row r="383" s="15" customFormat="1">
      <c r="A383" s="15"/>
      <c r="B383" s="256"/>
      <c r="C383" s="257"/>
      <c r="D383" s="236" t="s">
        <v>174</v>
      </c>
      <c r="E383" s="258" t="s">
        <v>21</v>
      </c>
      <c r="F383" s="259" t="s">
        <v>179</v>
      </c>
      <c r="G383" s="257"/>
      <c r="H383" s="260">
        <v>76.120999999999995</v>
      </c>
      <c r="I383" s="261"/>
      <c r="J383" s="257"/>
      <c r="K383" s="257"/>
      <c r="L383" s="262"/>
      <c r="M383" s="263"/>
      <c r="N383" s="264"/>
      <c r="O383" s="264"/>
      <c r="P383" s="264"/>
      <c r="Q383" s="264"/>
      <c r="R383" s="264"/>
      <c r="S383" s="264"/>
      <c r="T383" s="26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6" t="s">
        <v>174</v>
      </c>
      <c r="AU383" s="266" t="s">
        <v>82</v>
      </c>
      <c r="AV383" s="15" t="s">
        <v>109</v>
      </c>
      <c r="AW383" s="15" t="s">
        <v>33</v>
      </c>
      <c r="AX383" s="15" t="s">
        <v>80</v>
      </c>
      <c r="AY383" s="266" t="s">
        <v>163</v>
      </c>
    </row>
    <row r="384" s="14" customFormat="1">
      <c r="A384" s="14"/>
      <c r="B384" s="245"/>
      <c r="C384" s="246"/>
      <c r="D384" s="236" t="s">
        <v>174</v>
      </c>
      <c r="E384" s="246"/>
      <c r="F384" s="248" t="s">
        <v>714</v>
      </c>
      <c r="G384" s="246"/>
      <c r="H384" s="249">
        <v>85.522000000000006</v>
      </c>
      <c r="I384" s="250"/>
      <c r="J384" s="246"/>
      <c r="K384" s="246"/>
      <c r="L384" s="251"/>
      <c r="M384" s="252"/>
      <c r="N384" s="253"/>
      <c r="O384" s="253"/>
      <c r="P384" s="253"/>
      <c r="Q384" s="253"/>
      <c r="R384" s="253"/>
      <c r="S384" s="253"/>
      <c r="T384" s="25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5" t="s">
        <v>174</v>
      </c>
      <c r="AU384" s="255" t="s">
        <v>82</v>
      </c>
      <c r="AV384" s="14" t="s">
        <v>82</v>
      </c>
      <c r="AW384" s="14" t="s">
        <v>4</v>
      </c>
      <c r="AX384" s="14" t="s">
        <v>80</v>
      </c>
      <c r="AY384" s="255" t="s">
        <v>163</v>
      </c>
    </row>
    <row r="385" s="2" customFormat="1" ht="44.25" customHeight="1">
      <c r="A385" s="40"/>
      <c r="B385" s="41"/>
      <c r="C385" s="216" t="s">
        <v>715</v>
      </c>
      <c r="D385" s="216" t="s">
        <v>166</v>
      </c>
      <c r="E385" s="217" t="s">
        <v>716</v>
      </c>
      <c r="F385" s="218" t="s">
        <v>717</v>
      </c>
      <c r="G385" s="219" t="s">
        <v>384</v>
      </c>
      <c r="H385" s="220">
        <v>83.364000000000004</v>
      </c>
      <c r="I385" s="221"/>
      <c r="J385" s="222">
        <f>ROUND(I385*H385,2)</f>
        <v>0</v>
      </c>
      <c r="K385" s="218" t="s">
        <v>170</v>
      </c>
      <c r="L385" s="46"/>
      <c r="M385" s="223" t="s">
        <v>21</v>
      </c>
      <c r="N385" s="224" t="s">
        <v>44</v>
      </c>
      <c r="O385" s="86"/>
      <c r="P385" s="225">
        <f>O385*H385</f>
        <v>0</v>
      </c>
      <c r="Q385" s="225">
        <v>0.0088199999999999997</v>
      </c>
      <c r="R385" s="225">
        <f>Q385*H385</f>
        <v>0.73527048000000006</v>
      </c>
      <c r="S385" s="225">
        <v>0</v>
      </c>
      <c r="T385" s="22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7" t="s">
        <v>339</v>
      </c>
      <c r="AT385" s="227" t="s">
        <v>166</v>
      </c>
      <c r="AU385" s="227" t="s">
        <v>82</v>
      </c>
      <c r="AY385" s="19" t="s">
        <v>163</v>
      </c>
      <c r="BE385" s="228">
        <f>IF(N385="základní",J385,0)</f>
        <v>0</v>
      </c>
      <c r="BF385" s="228">
        <f>IF(N385="snížená",J385,0)</f>
        <v>0</v>
      </c>
      <c r="BG385" s="228">
        <f>IF(N385="zákl. přenesená",J385,0)</f>
        <v>0</v>
      </c>
      <c r="BH385" s="228">
        <f>IF(N385="sníž. přenesená",J385,0)</f>
        <v>0</v>
      </c>
      <c r="BI385" s="228">
        <f>IF(N385="nulová",J385,0)</f>
        <v>0</v>
      </c>
      <c r="BJ385" s="19" t="s">
        <v>80</v>
      </c>
      <c r="BK385" s="228">
        <f>ROUND(I385*H385,2)</f>
        <v>0</v>
      </c>
      <c r="BL385" s="19" t="s">
        <v>339</v>
      </c>
      <c r="BM385" s="227" t="s">
        <v>718</v>
      </c>
    </row>
    <row r="386" s="2" customFormat="1">
      <c r="A386" s="40"/>
      <c r="B386" s="41"/>
      <c r="C386" s="42"/>
      <c r="D386" s="229" t="s">
        <v>172</v>
      </c>
      <c r="E386" s="42"/>
      <c r="F386" s="230" t="s">
        <v>719</v>
      </c>
      <c r="G386" s="42"/>
      <c r="H386" s="42"/>
      <c r="I386" s="231"/>
      <c r="J386" s="42"/>
      <c r="K386" s="42"/>
      <c r="L386" s="46"/>
      <c r="M386" s="232"/>
      <c r="N386" s="23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172</v>
      </c>
      <c r="AU386" s="19" t="s">
        <v>82</v>
      </c>
    </row>
    <row r="387" s="13" customFormat="1">
      <c r="A387" s="13"/>
      <c r="B387" s="234"/>
      <c r="C387" s="235"/>
      <c r="D387" s="236" t="s">
        <v>174</v>
      </c>
      <c r="E387" s="237" t="s">
        <v>21</v>
      </c>
      <c r="F387" s="238" t="s">
        <v>200</v>
      </c>
      <c r="G387" s="235"/>
      <c r="H387" s="237" t="s">
        <v>21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174</v>
      </c>
      <c r="AU387" s="244" t="s">
        <v>82</v>
      </c>
      <c r="AV387" s="13" t="s">
        <v>80</v>
      </c>
      <c r="AW387" s="13" t="s">
        <v>33</v>
      </c>
      <c r="AX387" s="13" t="s">
        <v>73</v>
      </c>
      <c r="AY387" s="244" t="s">
        <v>163</v>
      </c>
    </row>
    <row r="388" s="13" customFormat="1">
      <c r="A388" s="13"/>
      <c r="B388" s="234"/>
      <c r="C388" s="235"/>
      <c r="D388" s="236" t="s">
        <v>174</v>
      </c>
      <c r="E388" s="237" t="s">
        <v>21</v>
      </c>
      <c r="F388" s="238" t="s">
        <v>720</v>
      </c>
      <c r="G388" s="235"/>
      <c r="H388" s="237" t="s">
        <v>21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174</v>
      </c>
      <c r="AU388" s="244" t="s">
        <v>82</v>
      </c>
      <c r="AV388" s="13" t="s">
        <v>80</v>
      </c>
      <c r="AW388" s="13" t="s">
        <v>33</v>
      </c>
      <c r="AX388" s="13" t="s">
        <v>73</v>
      </c>
      <c r="AY388" s="244" t="s">
        <v>163</v>
      </c>
    </row>
    <row r="389" s="14" customFormat="1">
      <c r="A389" s="14"/>
      <c r="B389" s="245"/>
      <c r="C389" s="246"/>
      <c r="D389" s="236" t="s">
        <v>174</v>
      </c>
      <c r="E389" s="247" t="s">
        <v>21</v>
      </c>
      <c r="F389" s="248" t="s">
        <v>721</v>
      </c>
      <c r="G389" s="246"/>
      <c r="H389" s="249">
        <v>83.364000000000004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5" t="s">
        <v>174</v>
      </c>
      <c r="AU389" s="255" t="s">
        <v>82</v>
      </c>
      <c r="AV389" s="14" t="s">
        <v>82</v>
      </c>
      <c r="AW389" s="14" t="s">
        <v>33</v>
      </c>
      <c r="AX389" s="14" t="s">
        <v>73</v>
      </c>
      <c r="AY389" s="255" t="s">
        <v>163</v>
      </c>
    </row>
    <row r="390" s="15" customFormat="1">
      <c r="A390" s="15"/>
      <c r="B390" s="256"/>
      <c r="C390" s="257"/>
      <c r="D390" s="236" t="s">
        <v>174</v>
      </c>
      <c r="E390" s="258" t="s">
        <v>21</v>
      </c>
      <c r="F390" s="259" t="s">
        <v>179</v>
      </c>
      <c r="G390" s="257"/>
      <c r="H390" s="260">
        <v>83.364000000000004</v>
      </c>
      <c r="I390" s="261"/>
      <c r="J390" s="257"/>
      <c r="K390" s="257"/>
      <c r="L390" s="262"/>
      <c r="M390" s="263"/>
      <c r="N390" s="264"/>
      <c r="O390" s="264"/>
      <c r="P390" s="264"/>
      <c r="Q390" s="264"/>
      <c r="R390" s="264"/>
      <c r="S390" s="264"/>
      <c r="T390" s="26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6" t="s">
        <v>174</v>
      </c>
      <c r="AU390" s="266" t="s">
        <v>82</v>
      </c>
      <c r="AV390" s="15" t="s">
        <v>109</v>
      </c>
      <c r="AW390" s="15" t="s">
        <v>33</v>
      </c>
      <c r="AX390" s="15" t="s">
        <v>80</v>
      </c>
      <c r="AY390" s="266" t="s">
        <v>163</v>
      </c>
    </row>
    <row r="391" s="2" customFormat="1" ht="44.25" customHeight="1">
      <c r="A391" s="40"/>
      <c r="B391" s="41"/>
      <c r="C391" s="216" t="s">
        <v>722</v>
      </c>
      <c r="D391" s="216" t="s">
        <v>166</v>
      </c>
      <c r="E391" s="217" t="s">
        <v>723</v>
      </c>
      <c r="F391" s="218" t="s">
        <v>724</v>
      </c>
      <c r="G391" s="219" t="s">
        <v>169</v>
      </c>
      <c r="H391" s="220">
        <v>36.619</v>
      </c>
      <c r="I391" s="221"/>
      <c r="J391" s="222">
        <f>ROUND(I391*H391,2)</f>
        <v>0</v>
      </c>
      <c r="K391" s="218" t="s">
        <v>170</v>
      </c>
      <c r="L391" s="46"/>
      <c r="M391" s="223" t="s">
        <v>21</v>
      </c>
      <c r="N391" s="224" t="s">
        <v>44</v>
      </c>
      <c r="O391" s="86"/>
      <c r="P391" s="225">
        <f>O391*H391</f>
        <v>0</v>
      </c>
      <c r="Q391" s="225">
        <v>0.01255</v>
      </c>
      <c r="R391" s="225">
        <f>Q391*H391</f>
        <v>0.45956845000000002</v>
      </c>
      <c r="S391" s="225">
        <v>0</v>
      </c>
      <c r="T391" s="22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27" t="s">
        <v>339</v>
      </c>
      <c r="AT391" s="227" t="s">
        <v>166</v>
      </c>
      <c r="AU391" s="227" t="s">
        <v>82</v>
      </c>
      <c r="AY391" s="19" t="s">
        <v>163</v>
      </c>
      <c r="BE391" s="228">
        <f>IF(N391="základní",J391,0)</f>
        <v>0</v>
      </c>
      <c r="BF391" s="228">
        <f>IF(N391="snížená",J391,0)</f>
        <v>0</v>
      </c>
      <c r="BG391" s="228">
        <f>IF(N391="zákl. přenesená",J391,0)</f>
        <v>0</v>
      </c>
      <c r="BH391" s="228">
        <f>IF(N391="sníž. přenesená",J391,0)</f>
        <v>0</v>
      </c>
      <c r="BI391" s="228">
        <f>IF(N391="nulová",J391,0)</f>
        <v>0</v>
      </c>
      <c r="BJ391" s="19" t="s">
        <v>80</v>
      </c>
      <c r="BK391" s="228">
        <f>ROUND(I391*H391,2)</f>
        <v>0</v>
      </c>
      <c r="BL391" s="19" t="s">
        <v>339</v>
      </c>
      <c r="BM391" s="227" t="s">
        <v>725</v>
      </c>
    </row>
    <row r="392" s="2" customFormat="1">
      <c r="A392" s="40"/>
      <c r="B392" s="41"/>
      <c r="C392" s="42"/>
      <c r="D392" s="229" t="s">
        <v>172</v>
      </c>
      <c r="E392" s="42"/>
      <c r="F392" s="230" t="s">
        <v>726</v>
      </c>
      <c r="G392" s="42"/>
      <c r="H392" s="42"/>
      <c r="I392" s="231"/>
      <c r="J392" s="42"/>
      <c r="K392" s="42"/>
      <c r="L392" s="46"/>
      <c r="M392" s="232"/>
      <c r="N392" s="23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172</v>
      </c>
      <c r="AU392" s="19" t="s">
        <v>82</v>
      </c>
    </row>
    <row r="393" s="13" customFormat="1">
      <c r="A393" s="13"/>
      <c r="B393" s="234"/>
      <c r="C393" s="235"/>
      <c r="D393" s="236" t="s">
        <v>174</v>
      </c>
      <c r="E393" s="237" t="s">
        <v>21</v>
      </c>
      <c r="F393" s="238" t="s">
        <v>200</v>
      </c>
      <c r="G393" s="235"/>
      <c r="H393" s="237" t="s">
        <v>21</v>
      </c>
      <c r="I393" s="239"/>
      <c r="J393" s="235"/>
      <c r="K393" s="235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174</v>
      </c>
      <c r="AU393" s="244" t="s">
        <v>82</v>
      </c>
      <c r="AV393" s="13" t="s">
        <v>80</v>
      </c>
      <c r="AW393" s="13" t="s">
        <v>33</v>
      </c>
      <c r="AX393" s="13" t="s">
        <v>73</v>
      </c>
      <c r="AY393" s="244" t="s">
        <v>163</v>
      </c>
    </row>
    <row r="394" s="13" customFormat="1">
      <c r="A394" s="13"/>
      <c r="B394" s="234"/>
      <c r="C394" s="235"/>
      <c r="D394" s="236" t="s">
        <v>174</v>
      </c>
      <c r="E394" s="237" t="s">
        <v>21</v>
      </c>
      <c r="F394" s="238" t="s">
        <v>727</v>
      </c>
      <c r="G394" s="235"/>
      <c r="H394" s="237" t="s">
        <v>21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174</v>
      </c>
      <c r="AU394" s="244" t="s">
        <v>82</v>
      </c>
      <c r="AV394" s="13" t="s">
        <v>80</v>
      </c>
      <c r="AW394" s="13" t="s">
        <v>33</v>
      </c>
      <c r="AX394" s="13" t="s">
        <v>73</v>
      </c>
      <c r="AY394" s="244" t="s">
        <v>163</v>
      </c>
    </row>
    <row r="395" s="14" customFormat="1">
      <c r="A395" s="14"/>
      <c r="B395" s="245"/>
      <c r="C395" s="246"/>
      <c r="D395" s="236" t="s">
        <v>174</v>
      </c>
      <c r="E395" s="247" t="s">
        <v>21</v>
      </c>
      <c r="F395" s="248" t="s">
        <v>728</v>
      </c>
      <c r="G395" s="246"/>
      <c r="H395" s="249">
        <v>6.327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5" t="s">
        <v>174</v>
      </c>
      <c r="AU395" s="255" t="s">
        <v>82</v>
      </c>
      <c r="AV395" s="14" t="s">
        <v>82</v>
      </c>
      <c r="AW395" s="14" t="s">
        <v>33</v>
      </c>
      <c r="AX395" s="14" t="s">
        <v>73</v>
      </c>
      <c r="AY395" s="255" t="s">
        <v>163</v>
      </c>
    </row>
    <row r="396" s="14" customFormat="1">
      <c r="A396" s="14"/>
      <c r="B396" s="245"/>
      <c r="C396" s="246"/>
      <c r="D396" s="236" t="s">
        <v>174</v>
      </c>
      <c r="E396" s="247" t="s">
        <v>21</v>
      </c>
      <c r="F396" s="248" t="s">
        <v>729</v>
      </c>
      <c r="G396" s="246"/>
      <c r="H396" s="249">
        <v>5.25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5" t="s">
        <v>174</v>
      </c>
      <c r="AU396" s="255" t="s">
        <v>82</v>
      </c>
      <c r="AV396" s="14" t="s">
        <v>82</v>
      </c>
      <c r="AW396" s="14" t="s">
        <v>33</v>
      </c>
      <c r="AX396" s="14" t="s">
        <v>73</v>
      </c>
      <c r="AY396" s="255" t="s">
        <v>163</v>
      </c>
    </row>
    <row r="397" s="14" customFormat="1">
      <c r="A397" s="14"/>
      <c r="B397" s="245"/>
      <c r="C397" s="246"/>
      <c r="D397" s="236" t="s">
        <v>174</v>
      </c>
      <c r="E397" s="247" t="s">
        <v>21</v>
      </c>
      <c r="F397" s="248" t="s">
        <v>730</v>
      </c>
      <c r="G397" s="246"/>
      <c r="H397" s="249">
        <v>9.0389999999999997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5" t="s">
        <v>174</v>
      </c>
      <c r="AU397" s="255" t="s">
        <v>82</v>
      </c>
      <c r="AV397" s="14" t="s">
        <v>82</v>
      </c>
      <c r="AW397" s="14" t="s">
        <v>33</v>
      </c>
      <c r="AX397" s="14" t="s">
        <v>73</v>
      </c>
      <c r="AY397" s="255" t="s">
        <v>163</v>
      </c>
    </row>
    <row r="398" s="14" customFormat="1">
      <c r="A398" s="14"/>
      <c r="B398" s="245"/>
      <c r="C398" s="246"/>
      <c r="D398" s="236" t="s">
        <v>174</v>
      </c>
      <c r="E398" s="247" t="s">
        <v>21</v>
      </c>
      <c r="F398" s="248" t="s">
        <v>731</v>
      </c>
      <c r="G398" s="246"/>
      <c r="H398" s="249">
        <v>16.003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174</v>
      </c>
      <c r="AU398" s="255" t="s">
        <v>82</v>
      </c>
      <c r="AV398" s="14" t="s">
        <v>82</v>
      </c>
      <c r="AW398" s="14" t="s">
        <v>33</v>
      </c>
      <c r="AX398" s="14" t="s">
        <v>73</v>
      </c>
      <c r="AY398" s="255" t="s">
        <v>163</v>
      </c>
    </row>
    <row r="399" s="15" customFormat="1">
      <c r="A399" s="15"/>
      <c r="B399" s="256"/>
      <c r="C399" s="257"/>
      <c r="D399" s="236" t="s">
        <v>174</v>
      </c>
      <c r="E399" s="258" t="s">
        <v>21</v>
      </c>
      <c r="F399" s="259" t="s">
        <v>179</v>
      </c>
      <c r="G399" s="257"/>
      <c r="H399" s="260">
        <v>36.619</v>
      </c>
      <c r="I399" s="261"/>
      <c r="J399" s="257"/>
      <c r="K399" s="257"/>
      <c r="L399" s="262"/>
      <c r="M399" s="263"/>
      <c r="N399" s="264"/>
      <c r="O399" s="264"/>
      <c r="P399" s="264"/>
      <c r="Q399" s="264"/>
      <c r="R399" s="264"/>
      <c r="S399" s="264"/>
      <c r="T399" s="26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6" t="s">
        <v>174</v>
      </c>
      <c r="AU399" s="266" t="s">
        <v>82</v>
      </c>
      <c r="AV399" s="15" t="s">
        <v>109</v>
      </c>
      <c r="AW399" s="15" t="s">
        <v>33</v>
      </c>
      <c r="AX399" s="15" t="s">
        <v>80</v>
      </c>
      <c r="AY399" s="266" t="s">
        <v>163</v>
      </c>
    </row>
    <row r="400" s="2" customFormat="1" ht="44.25" customHeight="1">
      <c r="A400" s="40"/>
      <c r="B400" s="41"/>
      <c r="C400" s="216" t="s">
        <v>732</v>
      </c>
      <c r="D400" s="216" t="s">
        <v>166</v>
      </c>
      <c r="E400" s="217" t="s">
        <v>733</v>
      </c>
      <c r="F400" s="218" t="s">
        <v>734</v>
      </c>
      <c r="G400" s="219" t="s">
        <v>336</v>
      </c>
      <c r="H400" s="220">
        <v>2.1739999999999999</v>
      </c>
      <c r="I400" s="221"/>
      <c r="J400" s="222">
        <f>ROUND(I400*H400,2)</f>
        <v>0</v>
      </c>
      <c r="K400" s="218" t="s">
        <v>170</v>
      </c>
      <c r="L400" s="46"/>
      <c r="M400" s="223" t="s">
        <v>21</v>
      </c>
      <c r="N400" s="224" t="s">
        <v>44</v>
      </c>
      <c r="O400" s="86"/>
      <c r="P400" s="225">
        <f>O400*H400</f>
        <v>0</v>
      </c>
      <c r="Q400" s="225">
        <v>0</v>
      </c>
      <c r="R400" s="225">
        <f>Q400*H400</f>
        <v>0</v>
      </c>
      <c r="S400" s="225">
        <v>0</v>
      </c>
      <c r="T400" s="22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7" t="s">
        <v>339</v>
      </c>
      <c r="AT400" s="227" t="s">
        <v>166</v>
      </c>
      <c r="AU400" s="227" t="s">
        <v>82</v>
      </c>
      <c r="AY400" s="19" t="s">
        <v>163</v>
      </c>
      <c r="BE400" s="228">
        <f>IF(N400="základní",J400,0)</f>
        <v>0</v>
      </c>
      <c r="BF400" s="228">
        <f>IF(N400="snížená",J400,0)</f>
        <v>0</v>
      </c>
      <c r="BG400" s="228">
        <f>IF(N400="zákl. přenesená",J400,0)</f>
        <v>0</v>
      </c>
      <c r="BH400" s="228">
        <f>IF(N400="sníž. přenesená",J400,0)</f>
        <v>0</v>
      </c>
      <c r="BI400" s="228">
        <f>IF(N400="nulová",J400,0)</f>
        <v>0</v>
      </c>
      <c r="BJ400" s="19" t="s">
        <v>80</v>
      </c>
      <c r="BK400" s="228">
        <f>ROUND(I400*H400,2)</f>
        <v>0</v>
      </c>
      <c r="BL400" s="19" t="s">
        <v>339</v>
      </c>
      <c r="BM400" s="227" t="s">
        <v>735</v>
      </c>
    </row>
    <row r="401" s="2" customFormat="1">
      <c r="A401" s="40"/>
      <c r="B401" s="41"/>
      <c r="C401" s="42"/>
      <c r="D401" s="229" t="s">
        <v>172</v>
      </c>
      <c r="E401" s="42"/>
      <c r="F401" s="230" t="s">
        <v>736</v>
      </c>
      <c r="G401" s="42"/>
      <c r="H401" s="42"/>
      <c r="I401" s="231"/>
      <c r="J401" s="42"/>
      <c r="K401" s="42"/>
      <c r="L401" s="46"/>
      <c r="M401" s="232"/>
      <c r="N401" s="233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172</v>
      </c>
      <c r="AU401" s="19" t="s">
        <v>82</v>
      </c>
    </row>
    <row r="402" s="2" customFormat="1" ht="49.05" customHeight="1">
      <c r="A402" s="40"/>
      <c r="B402" s="41"/>
      <c r="C402" s="216" t="s">
        <v>737</v>
      </c>
      <c r="D402" s="216" t="s">
        <v>166</v>
      </c>
      <c r="E402" s="217" t="s">
        <v>738</v>
      </c>
      <c r="F402" s="218" t="s">
        <v>739</v>
      </c>
      <c r="G402" s="219" t="s">
        <v>336</v>
      </c>
      <c r="H402" s="220">
        <v>2.1739999999999999</v>
      </c>
      <c r="I402" s="221"/>
      <c r="J402" s="222">
        <f>ROUND(I402*H402,2)</f>
        <v>0</v>
      </c>
      <c r="K402" s="218" t="s">
        <v>170</v>
      </c>
      <c r="L402" s="46"/>
      <c r="M402" s="223" t="s">
        <v>21</v>
      </c>
      <c r="N402" s="224" t="s">
        <v>44</v>
      </c>
      <c r="O402" s="86"/>
      <c r="P402" s="225">
        <f>O402*H402</f>
        <v>0</v>
      </c>
      <c r="Q402" s="225">
        <v>0</v>
      </c>
      <c r="R402" s="225">
        <f>Q402*H402</f>
        <v>0</v>
      </c>
      <c r="S402" s="225">
        <v>0</v>
      </c>
      <c r="T402" s="22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7" t="s">
        <v>339</v>
      </c>
      <c r="AT402" s="227" t="s">
        <v>166</v>
      </c>
      <c r="AU402" s="227" t="s">
        <v>82</v>
      </c>
      <c r="AY402" s="19" t="s">
        <v>163</v>
      </c>
      <c r="BE402" s="228">
        <f>IF(N402="základní",J402,0)</f>
        <v>0</v>
      </c>
      <c r="BF402" s="228">
        <f>IF(N402="snížená",J402,0)</f>
        <v>0</v>
      </c>
      <c r="BG402" s="228">
        <f>IF(N402="zákl. přenesená",J402,0)</f>
        <v>0</v>
      </c>
      <c r="BH402" s="228">
        <f>IF(N402="sníž. přenesená",J402,0)</f>
        <v>0</v>
      </c>
      <c r="BI402" s="228">
        <f>IF(N402="nulová",J402,0)</f>
        <v>0</v>
      </c>
      <c r="BJ402" s="19" t="s">
        <v>80</v>
      </c>
      <c r="BK402" s="228">
        <f>ROUND(I402*H402,2)</f>
        <v>0</v>
      </c>
      <c r="BL402" s="19" t="s">
        <v>339</v>
      </c>
      <c r="BM402" s="227" t="s">
        <v>740</v>
      </c>
    </row>
    <row r="403" s="2" customFormat="1">
      <c r="A403" s="40"/>
      <c r="B403" s="41"/>
      <c r="C403" s="42"/>
      <c r="D403" s="229" t="s">
        <v>172</v>
      </c>
      <c r="E403" s="42"/>
      <c r="F403" s="230" t="s">
        <v>741</v>
      </c>
      <c r="G403" s="42"/>
      <c r="H403" s="42"/>
      <c r="I403" s="231"/>
      <c r="J403" s="42"/>
      <c r="K403" s="42"/>
      <c r="L403" s="46"/>
      <c r="M403" s="232"/>
      <c r="N403" s="23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172</v>
      </c>
      <c r="AU403" s="19" t="s">
        <v>82</v>
      </c>
    </row>
    <row r="404" s="12" customFormat="1" ht="22.8" customHeight="1">
      <c r="A404" s="12"/>
      <c r="B404" s="200"/>
      <c r="C404" s="201"/>
      <c r="D404" s="202" t="s">
        <v>72</v>
      </c>
      <c r="E404" s="214" t="s">
        <v>369</v>
      </c>
      <c r="F404" s="214" t="s">
        <v>370</v>
      </c>
      <c r="G404" s="201"/>
      <c r="H404" s="201"/>
      <c r="I404" s="204"/>
      <c r="J404" s="215">
        <f>BK404</f>
        <v>0</v>
      </c>
      <c r="K404" s="201"/>
      <c r="L404" s="206"/>
      <c r="M404" s="207"/>
      <c r="N404" s="208"/>
      <c r="O404" s="208"/>
      <c r="P404" s="209">
        <f>SUM(P405:P431)</f>
        <v>0</v>
      </c>
      <c r="Q404" s="208"/>
      <c r="R404" s="209">
        <f>SUM(R405:R431)</f>
        <v>0.26650000000000001</v>
      </c>
      <c r="S404" s="208"/>
      <c r="T404" s="210">
        <f>SUM(T405:T431)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11" t="s">
        <v>82</v>
      </c>
      <c r="AT404" s="212" t="s">
        <v>72</v>
      </c>
      <c r="AU404" s="212" t="s">
        <v>80</v>
      </c>
      <c r="AY404" s="211" t="s">
        <v>163</v>
      </c>
      <c r="BK404" s="213">
        <f>SUM(BK405:BK431)</f>
        <v>0</v>
      </c>
    </row>
    <row r="405" s="2" customFormat="1" ht="37.8" customHeight="1">
      <c r="A405" s="40"/>
      <c r="B405" s="41"/>
      <c r="C405" s="216" t="s">
        <v>742</v>
      </c>
      <c r="D405" s="216" t="s">
        <v>166</v>
      </c>
      <c r="E405" s="217" t="s">
        <v>743</v>
      </c>
      <c r="F405" s="218" t="s">
        <v>744</v>
      </c>
      <c r="G405" s="219" t="s">
        <v>235</v>
      </c>
      <c r="H405" s="220">
        <v>13</v>
      </c>
      <c r="I405" s="221"/>
      <c r="J405" s="222">
        <f>ROUND(I405*H405,2)</f>
        <v>0</v>
      </c>
      <c r="K405" s="218" t="s">
        <v>170</v>
      </c>
      <c r="L405" s="46"/>
      <c r="M405" s="223" t="s">
        <v>21</v>
      </c>
      <c r="N405" s="224" t="s">
        <v>44</v>
      </c>
      <c r="O405" s="86"/>
      <c r="P405" s="225">
        <f>O405*H405</f>
        <v>0</v>
      </c>
      <c r="Q405" s="225">
        <v>0</v>
      </c>
      <c r="R405" s="225">
        <f>Q405*H405</f>
        <v>0</v>
      </c>
      <c r="S405" s="225">
        <v>0</v>
      </c>
      <c r="T405" s="22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7" t="s">
        <v>339</v>
      </c>
      <c r="AT405" s="227" t="s">
        <v>166</v>
      </c>
      <c r="AU405" s="227" t="s">
        <v>82</v>
      </c>
      <c r="AY405" s="19" t="s">
        <v>163</v>
      </c>
      <c r="BE405" s="228">
        <f>IF(N405="základní",J405,0)</f>
        <v>0</v>
      </c>
      <c r="BF405" s="228">
        <f>IF(N405="snížená",J405,0)</f>
        <v>0</v>
      </c>
      <c r="BG405" s="228">
        <f>IF(N405="zákl. přenesená",J405,0)</f>
        <v>0</v>
      </c>
      <c r="BH405" s="228">
        <f>IF(N405="sníž. přenesená",J405,0)</f>
        <v>0</v>
      </c>
      <c r="BI405" s="228">
        <f>IF(N405="nulová",J405,0)</f>
        <v>0</v>
      </c>
      <c r="BJ405" s="19" t="s">
        <v>80</v>
      </c>
      <c r="BK405" s="228">
        <f>ROUND(I405*H405,2)</f>
        <v>0</v>
      </c>
      <c r="BL405" s="19" t="s">
        <v>339</v>
      </c>
      <c r="BM405" s="227" t="s">
        <v>745</v>
      </c>
    </row>
    <row r="406" s="2" customFormat="1">
      <c r="A406" s="40"/>
      <c r="B406" s="41"/>
      <c r="C406" s="42"/>
      <c r="D406" s="229" t="s">
        <v>172</v>
      </c>
      <c r="E406" s="42"/>
      <c r="F406" s="230" t="s">
        <v>746</v>
      </c>
      <c r="G406" s="42"/>
      <c r="H406" s="42"/>
      <c r="I406" s="231"/>
      <c r="J406" s="42"/>
      <c r="K406" s="42"/>
      <c r="L406" s="46"/>
      <c r="M406" s="232"/>
      <c r="N406" s="23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172</v>
      </c>
      <c r="AU406" s="19" t="s">
        <v>82</v>
      </c>
    </row>
    <row r="407" s="13" customFormat="1">
      <c r="A407" s="13"/>
      <c r="B407" s="234"/>
      <c r="C407" s="235"/>
      <c r="D407" s="236" t="s">
        <v>174</v>
      </c>
      <c r="E407" s="237" t="s">
        <v>21</v>
      </c>
      <c r="F407" s="238" t="s">
        <v>200</v>
      </c>
      <c r="G407" s="235"/>
      <c r="H407" s="237" t="s">
        <v>21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4" t="s">
        <v>174</v>
      </c>
      <c r="AU407" s="244" t="s">
        <v>82</v>
      </c>
      <c r="AV407" s="13" t="s">
        <v>80</v>
      </c>
      <c r="AW407" s="13" t="s">
        <v>33</v>
      </c>
      <c r="AX407" s="13" t="s">
        <v>73</v>
      </c>
      <c r="AY407" s="244" t="s">
        <v>163</v>
      </c>
    </row>
    <row r="408" s="14" customFormat="1">
      <c r="A408" s="14"/>
      <c r="B408" s="245"/>
      <c r="C408" s="246"/>
      <c r="D408" s="236" t="s">
        <v>174</v>
      </c>
      <c r="E408" s="247" t="s">
        <v>21</v>
      </c>
      <c r="F408" s="248" t="s">
        <v>747</v>
      </c>
      <c r="G408" s="246"/>
      <c r="H408" s="249">
        <v>8</v>
      </c>
      <c r="I408" s="250"/>
      <c r="J408" s="246"/>
      <c r="K408" s="246"/>
      <c r="L408" s="251"/>
      <c r="M408" s="252"/>
      <c r="N408" s="253"/>
      <c r="O408" s="253"/>
      <c r="P408" s="253"/>
      <c r="Q408" s="253"/>
      <c r="R408" s="253"/>
      <c r="S408" s="253"/>
      <c r="T408" s="25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5" t="s">
        <v>174</v>
      </c>
      <c r="AU408" s="255" t="s">
        <v>82</v>
      </c>
      <c r="AV408" s="14" t="s">
        <v>82</v>
      </c>
      <c r="AW408" s="14" t="s">
        <v>33</v>
      </c>
      <c r="AX408" s="14" t="s">
        <v>73</v>
      </c>
      <c r="AY408" s="255" t="s">
        <v>163</v>
      </c>
    </row>
    <row r="409" s="14" customFormat="1">
      <c r="A409" s="14"/>
      <c r="B409" s="245"/>
      <c r="C409" s="246"/>
      <c r="D409" s="236" t="s">
        <v>174</v>
      </c>
      <c r="E409" s="247" t="s">
        <v>21</v>
      </c>
      <c r="F409" s="248" t="s">
        <v>748</v>
      </c>
      <c r="G409" s="246"/>
      <c r="H409" s="249">
        <v>5</v>
      </c>
      <c r="I409" s="250"/>
      <c r="J409" s="246"/>
      <c r="K409" s="246"/>
      <c r="L409" s="251"/>
      <c r="M409" s="252"/>
      <c r="N409" s="253"/>
      <c r="O409" s="253"/>
      <c r="P409" s="253"/>
      <c r="Q409" s="253"/>
      <c r="R409" s="253"/>
      <c r="S409" s="253"/>
      <c r="T409" s="25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5" t="s">
        <v>174</v>
      </c>
      <c r="AU409" s="255" t="s">
        <v>82</v>
      </c>
      <c r="AV409" s="14" t="s">
        <v>82</v>
      </c>
      <c r="AW409" s="14" t="s">
        <v>33</v>
      </c>
      <c r="AX409" s="14" t="s">
        <v>73</v>
      </c>
      <c r="AY409" s="255" t="s">
        <v>163</v>
      </c>
    </row>
    <row r="410" s="15" customFormat="1">
      <c r="A410" s="15"/>
      <c r="B410" s="256"/>
      <c r="C410" s="257"/>
      <c r="D410" s="236" t="s">
        <v>174</v>
      </c>
      <c r="E410" s="258" t="s">
        <v>21</v>
      </c>
      <c r="F410" s="259" t="s">
        <v>179</v>
      </c>
      <c r="G410" s="257"/>
      <c r="H410" s="260">
        <v>13</v>
      </c>
      <c r="I410" s="261"/>
      <c r="J410" s="257"/>
      <c r="K410" s="257"/>
      <c r="L410" s="262"/>
      <c r="M410" s="263"/>
      <c r="N410" s="264"/>
      <c r="O410" s="264"/>
      <c r="P410" s="264"/>
      <c r="Q410" s="264"/>
      <c r="R410" s="264"/>
      <c r="S410" s="264"/>
      <c r="T410" s="26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66" t="s">
        <v>174</v>
      </c>
      <c r="AU410" s="266" t="s">
        <v>82</v>
      </c>
      <c r="AV410" s="15" t="s">
        <v>109</v>
      </c>
      <c r="AW410" s="15" t="s">
        <v>33</v>
      </c>
      <c r="AX410" s="15" t="s">
        <v>80</v>
      </c>
      <c r="AY410" s="266" t="s">
        <v>163</v>
      </c>
    </row>
    <row r="411" s="2" customFormat="1" ht="24.15" customHeight="1">
      <c r="A411" s="40"/>
      <c r="B411" s="41"/>
      <c r="C411" s="282" t="s">
        <v>749</v>
      </c>
      <c r="D411" s="282" t="s">
        <v>580</v>
      </c>
      <c r="E411" s="283" t="s">
        <v>750</v>
      </c>
      <c r="F411" s="284" t="s">
        <v>751</v>
      </c>
      <c r="G411" s="285" t="s">
        <v>235</v>
      </c>
      <c r="H411" s="286">
        <v>13</v>
      </c>
      <c r="I411" s="287"/>
      <c r="J411" s="288">
        <f>ROUND(I411*H411,2)</f>
        <v>0</v>
      </c>
      <c r="K411" s="284" t="s">
        <v>170</v>
      </c>
      <c r="L411" s="289"/>
      <c r="M411" s="290" t="s">
        <v>21</v>
      </c>
      <c r="N411" s="291" t="s">
        <v>44</v>
      </c>
      <c r="O411" s="86"/>
      <c r="P411" s="225">
        <f>O411*H411</f>
        <v>0</v>
      </c>
      <c r="Q411" s="225">
        <v>0.0195</v>
      </c>
      <c r="R411" s="225">
        <f>Q411*H411</f>
        <v>0.2535</v>
      </c>
      <c r="S411" s="225">
        <v>0</v>
      </c>
      <c r="T411" s="22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7" t="s">
        <v>625</v>
      </c>
      <c r="AT411" s="227" t="s">
        <v>580</v>
      </c>
      <c r="AU411" s="227" t="s">
        <v>82</v>
      </c>
      <c r="AY411" s="19" t="s">
        <v>163</v>
      </c>
      <c r="BE411" s="228">
        <f>IF(N411="základní",J411,0)</f>
        <v>0</v>
      </c>
      <c r="BF411" s="228">
        <f>IF(N411="snížená",J411,0)</f>
        <v>0</v>
      </c>
      <c r="BG411" s="228">
        <f>IF(N411="zákl. přenesená",J411,0)</f>
        <v>0</v>
      </c>
      <c r="BH411" s="228">
        <f>IF(N411="sníž. přenesená",J411,0)</f>
        <v>0</v>
      </c>
      <c r="BI411" s="228">
        <f>IF(N411="nulová",J411,0)</f>
        <v>0</v>
      </c>
      <c r="BJ411" s="19" t="s">
        <v>80</v>
      </c>
      <c r="BK411" s="228">
        <f>ROUND(I411*H411,2)</f>
        <v>0</v>
      </c>
      <c r="BL411" s="19" t="s">
        <v>339</v>
      </c>
      <c r="BM411" s="227" t="s">
        <v>752</v>
      </c>
    </row>
    <row r="412" s="13" customFormat="1">
      <c r="A412" s="13"/>
      <c r="B412" s="234"/>
      <c r="C412" s="235"/>
      <c r="D412" s="236" t="s">
        <v>174</v>
      </c>
      <c r="E412" s="237" t="s">
        <v>21</v>
      </c>
      <c r="F412" s="238" t="s">
        <v>200</v>
      </c>
      <c r="G412" s="235"/>
      <c r="H412" s="237" t="s">
        <v>21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174</v>
      </c>
      <c r="AU412" s="244" t="s">
        <v>82</v>
      </c>
      <c r="AV412" s="13" t="s">
        <v>80</v>
      </c>
      <c r="AW412" s="13" t="s">
        <v>33</v>
      </c>
      <c r="AX412" s="13" t="s">
        <v>73</v>
      </c>
      <c r="AY412" s="244" t="s">
        <v>163</v>
      </c>
    </row>
    <row r="413" s="14" customFormat="1">
      <c r="A413" s="14"/>
      <c r="B413" s="245"/>
      <c r="C413" s="246"/>
      <c r="D413" s="236" t="s">
        <v>174</v>
      </c>
      <c r="E413" s="247" t="s">
        <v>21</v>
      </c>
      <c r="F413" s="248" t="s">
        <v>747</v>
      </c>
      <c r="G413" s="246"/>
      <c r="H413" s="249">
        <v>8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5" t="s">
        <v>174</v>
      </c>
      <c r="AU413" s="255" t="s">
        <v>82</v>
      </c>
      <c r="AV413" s="14" t="s">
        <v>82</v>
      </c>
      <c r="AW413" s="14" t="s">
        <v>33</v>
      </c>
      <c r="AX413" s="14" t="s">
        <v>73</v>
      </c>
      <c r="AY413" s="255" t="s">
        <v>163</v>
      </c>
    </row>
    <row r="414" s="14" customFormat="1">
      <c r="A414" s="14"/>
      <c r="B414" s="245"/>
      <c r="C414" s="246"/>
      <c r="D414" s="236" t="s">
        <v>174</v>
      </c>
      <c r="E414" s="247" t="s">
        <v>21</v>
      </c>
      <c r="F414" s="248" t="s">
        <v>748</v>
      </c>
      <c r="G414" s="246"/>
      <c r="H414" s="249">
        <v>5</v>
      </c>
      <c r="I414" s="250"/>
      <c r="J414" s="246"/>
      <c r="K414" s="246"/>
      <c r="L414" s="251"/>
      <c r="M414" s="252"/>
      <c r="N414" s="253"/>
      <c r="O414" s="253"/>
      <c r="P414" s="253"/>
      <c r="Q414" s="253"/>
      <c r="R414" s="253"/>
      <c r="S414" s="253"/>
      <c r="T414" s="25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5" t="s">
        <v>174</v>
      </c>
      <c r="AU414" s="255" t="s">
        <v>82</v>
      </c>
      <c r="AV414" s="14" t="s">
        <v>82</v>
      </c>
      <c r="AW414" s="14" t="s">
        <v>33</v>
      </c>
      <c r="AX414" s="14" t="s">
        <v>73</v>
      </c>
      <c r="AY414" s="255" t="s">
        <v>163</v>
      </c>
    </row>
    <row r="415" s="15" customFormat="1">
      <c r="A415" s="15"/>
      <c r="B415" s="256"/>
      <c r="C415" s="257"/>
      <c r="D415" s="236" t="s">
        <v>174</v>
      </c>
      <c r="E415" s="258" t="s">
        <v>21</v>
      </c>
      <c r="F415" s="259" t="s">
        <v>179</v>
      </c>
      <c r="G415" s="257"/>
      <c r="H415" s="260">
        <v>13</v>
      </c>
      <c r="I415" s="261"/>
      <c r="J415" s="257"/>
      <c r="K415" s="257"/>
      <c r="L415" s="262"/>
      <c r="M415" s="263"/>
      <c r="N415" s="264"/>
      <c r="O415" s="264"/>
      <c r="P415" s="264"/>
      <c r="Q415" s="264"/>
      <c r="R415" s="264"/>
      <c r="S415" s="264"/>
      <c r="T415" s="26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66" t="s">
        <v>174</v>
      </c>
      <c r="AU415" s="266" t="s">
        <v>82</v>
      </c>
      <c r="AV415" s="15" t="s">
        <v>109</v>
      </c>
      <c r="AW415" s="15" t="s">
        <v>33</v>
      </c>
      <c r="AX415" s="15" t="s">
        <v>80</v>
      </c>
      <c r="AY415" s="266" t="s">
        <v>163</v>
      </c>
    </row>
    <row r="416" s="2" customFormat="1" ht="16.5" customHeight="1">
      <c r="A416" s="40"/>
      <c r="B416" s="41"/>
      <c r="C416" s="216" t="s">
        <v>753</v>
      </c>
      <c r="D416" s="216" t="s">
        <v>166</v>
      </c>
      <c r="E416" s="217" t="s">
        <v>754</v>
      </c>
      <c r="F416" s="218" t="s">
        <v>755</v>
      </c>
      <c r="G416" s="219" t="s">
        <v>756</v>
      </c>
      <c r="H416" s="220">
        <v>13</v>
      </c>
      <c r="I416" s="221"/>
      <c r="J416" s="222">
        <f>ROUND(I416*H416,2)</f>
        <v>0</v>
      </c>
      <c r="K416" s="218" t="s">
        <v>600</v>
      </c>
      <c r="L416" s="46"/>
      <c r="M416" s="223" t="s">
        <v>21</v>
      </c>
      <c r="N416" s="224" t="s">
        <v>44</v>
      </c>
      <c r="O416" s="86"/>
      <c r="P416" s="225">
        <f>O416*H416</f>
        <v>0</v>
      </c>
      <c r="Q416" s="225">
        <v>0.001</v>
      </c>
      <c r="R416" s="225">
        <f>Q416*H416</f>
        <v>0.013000000000000001</v>
      </c>
      <c r="S416" s="225">
        <v>0</v>
      </c>
      <c r="T416" s="22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27" t="s">
        <v>339</v>
      </c>
      <c r="AT416" s="227" t="s">
        <v>166</v>
      </c>
      <c r="AU416" s="227" t="s">
        <v>82</v>
      </c>
      <c r="AY416" s="19" t="s">
        <v>163</v>
      </c>
      <c r="BE416" s="228">
        <f>IF(N416="základní",J416,0)</f>
        <v>0</v>
      </c>
      <c r="BF416" s="228">
        <f>IF(N416="snížená",J416,0)</f>
        <v>0</v>
      </c>
      <c r="BG416" s="228">
        <f>IF(N416="zákl. přenesená",J416,0)</f>
        <v>0</v>
      </c>
      <c r="BH416" s="228">
        <f>IF(N416="sníž. přenesená",J416,0)</f>
        <v>0</v>
      </c>
      <c r="BI416" s="228">
        <f>IF(N416="nulová",J416,0)</f>
        <v>0</v>
      </c>
      <c r="BJ416" s="19" t="s">
        <v>80</v>
      </c>
      <c r="BK416" s="228">
        <f>ROUND(I416*H416,2)</f>
        <v>0</v>
      </c>
      <c r="BL416" s="19" t="s">
        <v>339</v>
      </c>
      <c r="BM416" s="227" t="s">
        <v>757</v>
      </c>
    </row>
    <row r="417" s="2" customFormat="1" ht="21.75" customHeight="1">
      <c r="A417" s="40"/>
      <c r="B417" s="41"/>
      <c r="C417" s="216" t="s">
        <v>758</v>
      </c>
      <c r="D417" s="216" t="s">
        <v>166</v>
      </c>
      <c r="E417" s="217" t="s">
        <v>759</v>
      </c>
      <c r="F417" s="218" t="s">
        <v>760</v>
      </c>
      <c r="G417" s="219" t="s">
        <v>235</v>
      </c>
      <c r="H417" s="220">
        <v>34</v>
      </c>
      <c r="I417" s="221"/>
      <c r="J417" s="222">
        <f>ROUND(I417*H417,2)</f>
        <v>0</v>
      </c>
      <c r="K417" s="218" t="s">
        <v>600</v>
      </c>
      <c r="L417" s="46"/>
      <c r="M417" s="223" t="s">
        <v>21</v>
      </c>
      <c r="N417" s="224" t="s">
        <v>44</v>
      </c>
      <c r="O417" s="86"/>
      <c r="P417" s="225">
        <f>O417*H417</f>
        <v>0</v>
      </c>
      <c r="Q417" s="225">
        <v>0</v>
      </c>
      <c r="R417" s="225">
        <f>Q417*H417</f>
        <v>0</v>
      </c>
      <c r="S417" s="225">
        <v>0</v>
      </c>
      <c r="T417" s="226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7" t="s">
        <v>339</v>
      </c>
      <c r="AT417" s="227" t="s">
        <v>166</v>
      </c>
      <c r="AU417" s="227" t="s">
        <v>82</v>
      </c>
      <c r="AY417" s="19" t="s">
        <v>163</v>
      </c>
      <c r="BE417" s="228">
        <f>IF(N417="základní",J417,0)</f>
        <v>0</v>
      </c>
      <c r="BF417" s="228">
        <f>IF(N417="snížená",J417,0)</f>
        <v>0</v>
      </c>
      <c r="BG417" s="228">
        <f>IF(N417="zákl. přenesená",J417,0)</f>
        <v>0</v>
      </c>
      <c r="BH417" s="228">
        <f>IF(N417="sníž. přenesená",J417,0)</f>
        <v>0</v>
      </c>
      <c r="BI417" s="228">
        <f>IF(N417="nulová",J417,0)</f>
        <v>0</v>
      </c>
      <c r="BJ417" s="19" t="s">
        <v>80</v>
      </c>
      <c r="BK417" s="228">
        <f>ROUND(I417*H417,2)</f>
        <v>0</v>
      </c>
      <c r="BL417" s="19" t="s">
        <v>339</v>
      </c>
      <c r="BM417" s="227" t="s">
        <v>761</v>
      </c>
    </row>
    <row r="418" s="2" customFormat="1" ht="16.5" customHeight="1">
      <c r="A418" s="40"/>
      <c r="B418" s="41"/>
      <c r="C418" s="216" t="s">
        <v>762</v>
      </c>
      <c r="D418" s="216" t="s">
        <v>166</v>
      </c>
      <c r="E418" s="217" t="s">
        <v>763</v>
      </c>
      <c r="F418" s="218" t="s">
        <v>764</v>
      </c>
      <c r="G418" s="219" t="s">
        <v>235</v>
      </c>
      <c r="H418" s="220">
        <v>14</v>
      </c>
      <c r="I418" s="221"/>
      <c r="J418" s="222">
        <f>ROUND(I418*H418,2)</f>
        <v>0</v>
      </c>
      <c r="K418" s="218" t="s">
        <v>600</v>
      </c>
      <c r="L418" s="46"/>
      <c r="M418" s="223" t="s">
        <v>21</v>
      </c>
      <c r="N418" s="224" t="s">
        <v>44</v>
      </c>
      <c r="O418" s="86"/>
      <c r="P418" s="225">
        <f>O418*H418</f>
        <v>0</v>
      </c>
      <c r="Q418" s="225">
        <v>0</v>
      </c>
      <c r="R418" s="225">
        <f>Q418*H418</f>
        <v>0</v>
      </c>
      <c r="S418" s="225">
        <v>0</v>
      </c>
      <c r="T418" s="22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7" t="s">
        <v>339</v>
      </c>
      <c r="AT418" s="227" t="s">
        <v>166</v>
      </c>
      <c r="AU418" s="227" t="s">
        <v>82</v>
      </c>
      <c r="AY418" s="19" t="s">
        <v>163</v>
      </c>
      <c r="BE418" s="228">
        <f>IF(N418="základní",J418,0)</f>
        <v>0</v>
      </c>
      <c r="BF418" s="228">
        <f>IF(N418="snížená",J418,0)</f>
        <v>0</v>
      </c>
      <c r="BG418" s="228">
        <f>IF(N418="zákl. přenesená",J418,0)</f>
        <v>0</v>
      </c>
      <c r="BH418" s="228">
        <f>IF(N418="sníž. přenesená",J418,0)</f>
        <v>0</v>
      </c>
      <c r="BI418" s="228">
        <f>IF(N418="nulová",J418,0)</f>
        <v>0</v>
      </c>
      <c r="BJ418" s="19" t="s">
        <v>80</v>
      </c>
      <c r="BK418" s="228">
        <f>ROUND(I418*H418,2)</f>
        <v>0</v>
      </c>
      <c r="BL418" s="19" t="s">
        <v>339</v>
      </c>
      <c r="BM418" s="227" t="s">
        <v>765</v>
      </c>
    </row>
    <row r="419" s="2" customFormat="1" ht="16.5" customHeight="1">
      <c r="A419" s="40"/>
      <c r="B419" s="41"/>
      <c r="C419" s="216" t="s">
        <v>766</v>
      </c>
      <c r="D419" s="216" t="s">
        <v>166</v>
      </c>
      <c r="E419" s="217" t="s">
        <v>767</v>
      </c>
      <c r="F419" s="218" t="s">
        <v>768</v>
      </c>
      <c r="G419" s="219" t="s">
        <v>235</v>
      </c>
      <c r="H419" s="220">
        <v>14</v>
      </c>
      <c r="I419" s="221"/>
      <c r="J419" s="222">
        <f>ROUND(I419*H419,2)</f>
        <v>0</v>
      </c>
      <c r="K419" s="218" t="s">
        <v>600</v>
      </c>
      <c r="L419" s="46"/>
      <c r="M419" s="223" t="s">
        <v>21</v>
      </c>
      <c r="N419" s="224" t="s">
        <v>44</v>
      </c>
      <c r="O419" s="86"/>
      <c r="P419" s="225">
        <f>O419*H419</f>
        <v>0</v>
      </c>
      <c r="Q419" s="225">
        <v>0</v>
      </c>
      <c r="R419" s="225">
        <f>Q419*H419</f>
        <v>0</v>
      </c>
      <c r="S419" s="225">
        <v>0</v>
      </c>
      <c r="T419" s="22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7" t="s">
        <v>339</v>
      </c>
      <c r="AT419" s="227" t="s">
        <v>166</v>
      </c>
      <c r="AU419" s="227" t="s">
        <v>82</v>
      </c>
      <c r="AY419" s="19" t="s">
        <v>163</v>
      </c>
      <c r="BE419" s="228">
        <f>IF(N419="základní",J419,0)</f>
        <v>0</v>
      </c>
      <c r="BF419" s="228">
        <f>IF(N419="snížená",J419,0)</f>
        <v>0</v>
      </c>
      <c r="BG419" s="228">
        <f>IF(N419="zákl. přenesená",J419,0)</f>
        <v>0</v>
      </c>
      <c r="BH419" s="228">
        <f>IF(N419="sníž. přenesená",J419,0)</f>
        <v>0</v>
      </c>
      <c r="BI419" s="228">
        <f>IF(N419="nulová",J419,0)</f>
        <v>0</v>
      </c>
      <c r="BJ419" s="19" t="s">
        <v>80</v>
      </c>
      <c r="BK419" s="228">
        <f>ROUND(I419*H419,2)</f>
        <v>0</v>
      </c>
      <c r="BL419" s="19" t="s">
        <v>339</v>
      </c>
      <c r="BM419" s="227" t="s">
        <v>769</v>
      </c>
    </row>
    <row r="420" s="2" customFormat="1" ht="21.75" customHeight="1">
      <c r="A420" s="40"/>
      <c r="B420" s="41"/>
      <c r="C420" s="216" t="s">
        <v>770</v>
      </c>
      <c r="D420" s="216" t="s">
        <v>166</v>
      </c>
      <c r="E420" s="217" t="s">
        <v>771</v>
      </c>
      <c r="F420" s="218" t="s">
        <v>772</v>
      </c>
      <c r="G420" s="219" t="s">
        <v>235</v>
      </c>
      <c r="H420" s="220">
        <v>14</v>
      </c>
      <c r="I420" s="221"/>
      <c r="J420" s="222">
        <f>ROUND(I420*H420,2)</f>
        <v>0</v>
      </c>
      <c r="K420" s="218" t="s">
        <v>600</v>
      </c>
      <c r="L420" s="46"/>
      <c r="M420" s="223" t="s">
        <v>21</v>
      </c>
      <c r="N420" s="224" t="s">
        <v>44</v>
      </c>
      <c r="O420" s="86"/>
      <c r="P420" s="225">
        <f>O420*H420</f>
        <v>0</v>
      </c>
      <c r="Q420" s="225">
        <v>0</v>
      </c>
      <c r="R420" s="225">
        <f>Q420*H420</f>
        <v>0</v>
      </c>
      <c r="S420" s="225">
        <v>0</v>
      </c>
      <c r="T420" s="226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7" t="s">
        <v>339</v>
      </c>
      <c r="AT420" s="227" t="s">
        <v>166</v>
      </c>
      <c r="AU420" s="227" t="s">
        <v>82</v>
      </c>
      <c r="AY420" s="19" t="s">
        <v>163</v>
      </c>
      <c r="BE420" s="228">
        <f>IF(N420="základní",J420,0)</f>
        <v>0</v>
      </c>
      <c r="BF420" s="228">
        <f>IF(N420="snížená",J420,0)</f>
        <v>0</v>
      </c>
      <c r="BG420" s="228">
        <f>IF(N420="zákl. přenesená",J420,0)</f>
        <v>0</v>
      </c>
      <c r="BH420" s="228">
        <f>IF(N420="sníž. přenesená",J420,0)</f>
        <v>0</v>
      </c>
      <c r="BI420" s="228">
        <f>IF(N420="nulová",J420,0)</f>
        <v>0</v>
      </c>
      <c r="BJ420" s="19" t="s">
        <v>80</v>
      </c>
      <c r="BK420" s="228">
        <f>ROUND(I420*H420,2)</f>
        <v>0</v>
      </c>
      <c r="BL420" s="19" t="s">
        <v>339</v>
      </c>
      <c r="BM420" s="227" t="s">
        <v>773</v>
      </c>
    </row>
    <row r="421" s="2" customFormat="1" ht="16.5" customHeight="1">
      <c r="A421" s="40"/>
      <c r="B421" s="41"/>
      <c r="C421" s="216" t="s">
        <v>774</v>
      </c>
      <c r="D421" s="216" t="s">
        <v>166</v>
      </c>
      <c r="E421" s="217" t="s">
        <v>775</v>
      </c>
      <c r="F421" s="218" t="s">
        <v>776</v>
      </c>
      <c r="G421" s="219" t="s">
        <v>235</v>
      </c>
      <c r="H421" s="220">
        <v>5</v>
      </c>
      <c r="I421" s="221"/>
      <c r="J421" s="222">
        <f>ROUND(I421*H421,2)</f>
        <v>0</v>
      </c>
      <c r="K421" s="218" t="s">
        <v>600</v>
      </c>
      <c r="L421" s="46"/>
      <c r="M421" s="223" t="s">
        <v>21</v>
      </c>
      <c r="N421" s="224" t="s">
        <v>44</v>
      </c>
      <c r="O421" s="86"/>
      <c r="P421" s="225">
        <f>O421*H421</f>
        <v>0</v>
      </c>
      <c r="Q421" s="225">
        <v>0</v>
      </c>
      <c r="R421" s="225">
        <f>Q421*H421</f>
        <v>0</v>
      </c>
      <c r="S421" s="225">
        <v>0</v>
      </c>
      <c r="T421" s="22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7" t="s">
        <v>339</v>
      </c>
      <c r="AT421" s="227" t="s">
        <v>166</v>
      </c>
      <c r="AU421" s="227" t="s">
        <v>82</v>
      </c>
      <c r="AY421" s="19" t="s">
        <v>163</v>
      </c>
      <c r="BE421" s="228">
        <f>IF(N421="základní",J421,0)</f>
        <v>0</v>
      </c>
      <c r="BF421" s="228">
        <f>IF(N421="snížená",J421,0)</f>
        <v>0</v>
      </c>
      <c r="BG421" s="228">
        <f>IF(N421="zákl. přenesená",J421,0)</f>
        <v>0</v>
      </c>
      <c r="BH421" s="228">
        <f>IF(N421="sníž. přenesená",J421,0)</f>
        <v>0</v>
      </c>
      <c r="BI421" s="228">
        <f>IF(N421="nulová",J421,0)</f>
        <v>0</v>
      </c>
      <c r="BJ421" s="19" t="s">
        <v>80</v>
      </c>
      <c r="BK421" s="228">
        <f>ROUND(I421*H421,2)</f>
        <v>0</v>
      </c>
      <c r="BL421" s="19" t="s">
        <v>339</v>
      </c>
      <c r="BM421" s="227" t="s">
        <v>777</v>
      </c>
    </row>
    <row r="422" s="2" customFormat="1" ht="16.5" customHeight="1">
      <c r="A422" s="40"/>
      <c r="B422" s="41"/>
      <c r="C422" s="216" t="s">
        <v>778</v>
      </c>
      <c r="D422" s="216" t="s">
        <v>166</v>
      </c>
      <c r="E422" s="217" t="s">
        <v>779</v>
      </c>
      <c r="F422" s="218" t="s">
        <v>780</v>
      </c>
      <c r="G422" s="219" t="s">
        <v>235</v>
      </c>
      <c r="H422" s="220">
        <v>10</v>
      </c>
      <c r="I422" s="221"/>
      <c r="J422" s="222">
        <f>ROUND(I422*H422,2)</f>
        <v>0</v>
      </c>
      <c r="K422" s="218" t="s">
        <v>600</v>
      </c>
      <c r="L422" s="46"/>
      <c r="M422" s="223" t="s">
        <v>21</v>
      </c>
      <c r="N422" s="224" t="s">
        <v>44</v>
      </c>
      <c r="O422" s="86"/>
      <c r="P422" s="225">
        <f>O422*H422</f>
        <v>0</v>
      </c>
      <c r="Q422" s="225">
        <v>0</v>
      </c>
      <c r="R422" s="225">
        <f>Q422*H422</f>
        <v>0</v>
      </c>
      <c r="S422" s="225">
        <v>0</v>
      </c>
      <c r="T422" s="22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7" t="s">
        <v>339</v>
      </c>
      <c r="AT422" s="227" t="s">
        <v>166</v>
      </c>
      <c r="AU422" s="227" t="s">
        <v>82</v>
      </c>
      <c r="AY422" s="19" t="s">
        <v>163</v>
      </c>
      <c r="BE422" s="228">
        <f>IF(N422="základní",J422,0)</f>
        <v>0</v>
      </c>
      <c r="BF422" s="228">
        <f>IF(N422="snížená",J422,0)</f>
        <v>0</v>
      </c>
      <c r="BG422" s="228">
        <f>IF(N422="zákl. přenesená",J422,0)</f>
        <v>0</v>
      </c>
      <c r="BH422" s="228">
        <f>IF(N422="sníž. přenesená",J422,0)</f>
        <v>0</v>
      </c>
      <c r="BI422" s="228">
        <f>IF(N422="nulová",J422,0)</f>
        <v>0</v>
      </c>
      <c r="BJ422" s="19" t="s">
        <v>80</v>
      </c>
      <c r="BK422" s="228">
        <f>ROUND(I422*H422,2)</f>
        <v>0</v>
      </c>
      <c r="BL422" s="19" t="s">
        <v>339</v>
      </c>
      <c r="BM422" s="227" t="s">
        <v>781</v>
      </c>
    </row>
    <row r="423" s="2" customFormat="1" ht="16.5" customHeight="1">
      <c r="A423" s="40"/>
      <c r="B423" s="41"/>
      <c r="C423" s="216" t="s">
        <v>782</v>
      </c>
      <c r="D423" s="216" t="s">
        <v>166</v>
      </c>
      <c r="E423" s="217" t="s">
        <v>783</v>
      </c>
      <c r="F423" s="218" t="s">
        <v>784</v>
      </c>
      <c r="G423" s="219" t="s">
        <v>235</v>
      </c>
      <c r="H423" s="220">
        <v>7</v>
      </c>
      <c r="I423" s="221"/>
      <c r="J423" s="222">
        <f>ROUND(I423*H423,2)</f>
        <v>0</v>
      </c>
      <c r="K423" s="218" t="s">
        <v>600</v>
      </c>
      <c r="L423" s="46"/>
      <c r="M423" s="223" t="s">
        <v>21</v>
      </c>
      <c r="N423" s="224" t="s">
        <v>44</v>
      </c>
      <c r="O423" s="86"/>
      <c r="P423" s="225">
        <f>O423*H423</f>
        <v>0</v>
      </c>
      <c r="Q423" s="225">
        <v>0</v>
      </c>
      <c r="R423" s="225">
        <f>Q423*H423</f>
        <v>0</v>
      </c>
      <c r="S423" s="225">
        <v>0</v>
      </c>
      <c r="T423" s="22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7" t="s">
        <v>339</v>
      </c>
      <c r="AT423" s="227" t="s">
        <v>166</v>
      </c>
      <c r="AU423" s="227" t="s">
        <v>82</v>
      </c>
      <c r="AY423" s="19" t="s">
        <v>163</v>
      </c>
      <c r="BE423" s="228">
        <f>IF(N423="základní",J423,0)</f>
        <v>0</v>
      </c>
      <c r="BF423" s="228">
        <f>IF(N423="snížená",J423,0)</f>
        <v>0</v>
      </c>
      <c r="BG423" s="228">
        <f>IF(N423="zákl. přenesená",J423,0)</f>
        <v>0</v>
      </c>
      <c r="BH423" s="228">
        <f>IF(N423="sníž. přenesená",J423,0)</f>
        <v>0</v>
      </c>
      <c r="BI423" s="228">
        <f>IF(N423="nulová",J423,0)</f>
        <v>0</v>
      </c>
      <c r="BJ423" s="19" t="s">
        <v>80</v>
      </c>
      <c r="BK423" s="228">
        <f>ROUND(I423*H423,2)</f>
        <v>0</v>
      </c>
      <c r="BL423" s="19" t="s">
        <v>339</v>
      </c>
      <c r="BM423" s="227" t="s">
        <v>785</v>
      </c>
    </row>
    <row r="424" s="2" customFormat="1" ht="16.5" customHeight="1">
      <c r="A424" s="40"/>
      <c r="B424" s="41"/>
      <c r="C424" s="216" t="s">
        <v>786</v>
      </c>
      <c r="D424" s="216" t="s">
        <v>166</v>
      </c>
      <c r="E424" s="217" t="s">
        <v>787</v>
      </c>
      <c r="F424" s="218" t="s">
        <v>788</v>
      </c>
      <c r="G424" s="219" t="s">
        <v>235</v>
      </c>
      <c r="H424" s="220">
        <v>8</v>
      </c>
      <c r="I424" s="221"/>
      <c r="J424" s="222">
        <f>ROUND(I424*H424,2)</f>
        <v>0</v>
      </c>
      <c r="K424" s="218" t="s">
        <v>600</v>
      </c>
      <c r="L424" s="46"/>
      <c r="M424" s="223" t="s">
        <v>21</v>
      </c>
      <c r="N424" s="224" t="s">
        <v>44</v>
      </c>
      <c r="O424" s="86"/>
      <c r="P424" s="225">
        <f>O424*H424</f>
        <v>0</v>
      </c>
      <c r="Q424" s="225">
        <v>0</v>
      </c>
      <c r="R424" s="225">
        <f>Q424*H424</f>
        <v>0</v>
      </c>
      <c r="S424" s="225">
        <v>0</v>
      </c>
      <c r="T424" s="226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7" t="s">
        <v>339</v>
      </c>
      <c r="AT424" s="227" t="s">
        <v>166</v>
      </c>
      <c r="AU424" s="227" t="s">
        <v>82</v>
      </c>
      <c r="AY424" s="19" t="s">
        <v>163</v>
      </c>
      <c r="BE424" s="228">
        <f>IF(N424="základní",J424,0)</f>
        <v>0</v>
      </c>
      <c r="BF424" s="228">
        <f>IF(N424="snížená",J424,0)</f>
        <v>0</v>
      </c>
      <c r="BG424" s="228">
        <f>IF(N424="zákl. přenesená",J424,0)</f>
        <v>0</v>
      </c>
      <c r="BH424" s="228">
        <f>IF(N424="sníž. přenesená",J424,0)</f>
        <v>0</v>
      </c>
      <c r="BI424" s="228">
        <f>IF(N424="nulová",J424,0)</f>
        <v>0</v>
      </c>
      <c r="BJ424" s="19" t="s">
        <v>80</v>
      </c>
      <c r="BK424" s="228">
        <f>ROUND(I424*H424,2)</f>
        <v>0</v>
      </c>
      <c r="BL424" s="19" t="s">
        <v>339</v>
      </c>
      <c r="BM424" s="227" t="s">
        <v>789</v>
      </c>
    </row>
    <row r="425" s="2" customFormat="1" ht="21.75" customHeight="1">
      <c r="A425" s="40"/>
      <c r="B425" s="41"/>
      <c r="C425" s="216" t="s">
        <v>790</v>
      </c>
      <c r="D425" s="216" t="s">
        <v>166</v>
      </c>
      <c r="E425" s="217" t="s">
        <v>791</v>
      </c>
      <c r="F425" s="218" t="s">
        <v>792</v>
      </c>
      <c r="G425" s="219" t="s">
        <v>235</v>
      </c>
      <c r="H425" s="220">
        <v>13</v>
      </c>
      <c r="I425" s="221"/>
      <c r="J425" s="222">
        <f>ROUND(I425*H425,2)</f>
        <v>0</v>
      </c>
      <c r="K425" s="218" t="s">
        <v>600</v>
      </c>
      <c r="L425" s="46"/>
      <c r="M425" s="223" t="s">
        <v>21</v>
      </c>
      <c r="N425" s="224" t="s">
        <v>44</v>
      </c>
      <c r="O425" s="86"/>
      <c r="P425" s="225">
        <f>O425*H425</f>
        <v>0</v>
      </c>
      <c r="Q425" s="225">
        <v>0</v>
      </c>
      <c r="R425" s="225">
        <f>Q425*H425</f>
        <v>0</v>
      </c>
      <c r="S425" s="225">
        <v>0</v>
      </c>
      <c r="T425" s="22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27" t="s">
        <v>339</v>
      </c>
      <c r="AT425" s="227" t="s">
        <v>166</v>
      </c>
      <c r="AU425" s="227" t="s">
        <v>82</v>
      </c>
      <c r="AY425" s="19" t="s">
        <v>163</v>
      </c>
      <c r="BE425" s="228">
        <f>IF(N425="základní",J425,0)</f>
        <v>0</v>
      </c>
      <c r="BF425" s="228">
        <f>IF(N425="snížená",J425,0)</f>
        <v>0</v>
      </c>
      <c r="BG425" s="228">
        <f>IF(N425="zákl. přenesená",J425,0)</f>
        <v>0</v>
      </c>
      <c r="BH425" s="228">
        <f>IF(N425="sníž. přenesená",J425,0)</f>
        <v>0</v>
      </c>
      <c r="BI425" s="228">
        <f>IF(N425="nulová",J425,0)</f>
        <v>0</v>
      </c>
      <c r="BJ425" s="19" t="s">
        <v>80</v>
      </c>
      <c r="BK425" s="228">
        <f>ROUND(I425*H425,2)</f>
        <v>0</v>
      </c>
      <c r="BL425" s="19" t="s">
        <v>339</v>
      </c>
      <c r="BM425" s="227" t="s">
        <v>793</v>
      </c>
    </row>
    <row r="426" s="2" customFormat="1" ht="16.5" customHeight="1">
      <c r="A426" s="40"/>
      <c r="B426" s="41"/>
      <c r="C426" s="216" t="s">
        <v>794</v>
      </c>
      <c r="D426" s="216" t="s">
        <v>166</v>
      </c>
      <c r="E426" s="217" t="s">
        <v>795</v>
      </c>
      <c r="F426" s="218" t="s">
        <v>796</v>
      </c>
      <c r="G426" s="219" t="s">
        <v>235</v>
      </c>
      <c r="H426" s="220">
        <v>1</v>
      </c>
      <c r="I426" s="221"/>
      <c r="J426" s="222">
        <f>ROUND(I426*H426,2)</f>
        <v>0</v>
      </c>
      <c r="K426" s="218" t="s">
        <v>600</v>
      </c>
      <c r="L426" s="46"/>
      <c r="M426" s="223" t="s">
        <v>21</v>
      </c>
      <c r="N426" s="224" t="s">
        <v>44</v>
      </c>
      <c r="O426" s="86"/>
      <c r="P426" s="225">
        <f>O426*H426</f>
        <v>0</v>
      </c>
      <c r="Q426" s="225">
        <v>0</v>
      </c>
      <c r="R426" s="225">
        <f>Q426*H426</f>
        <v>0</v>
      </c>
      <c r="S426" s="225">
        <v>0</v>
      </c>
      <c r="T426" s="22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7" t="s">
        <v>339</v>
      </c>
      <c r="AT426" s="227" t="s">
        <v>166</v>
      </c>
      <c r="AU426" s="227" t="s">
        <v>82</v>
      </c>
      <c r="AY426" s="19" t="s">
        <v>163</v>
      </c>
      <c r="BE426" s="228">
        <f>IF(N426="základní",J426,0)</f>
        <v>0</v>
      </c>
      <c r="BF426" s="228">
        <f>IF(N426="snížená",J426,0)</f>
        <v>0</v>
      </c>
      <c r="BG426" s="228">
        <f>IF(N426="zákl. přenesená",J426,0)</f>
        <v>0</v>
      </c>
      <c r="BH426" s="228">
        <f>IF(N426="sníž. přenesená",J426,0)</f>
        <v>0</v>
      </c>
      <c r="BI426" s="228">
        <f>IF(N426="nulová",J426,0)</f>
        <v>0</v>
      </c>
      <c r="BJ426" s="19" t="s">
        <v>80</v>
      </c>
      <c r="BK426" s="228">
        <f>ROUND(I426*H426,2)</f>
        <v>0</v>
      </c>
      <c r="BL426" s="19" t="s">
        <v>339</v>
      </c>
      <c r="BM426" s="227" t="s">
        <v>797</v>
      </c>
    </row>
    <row r="427" s="2" customFormat="1" ht="16.5" customHeight="1">
      <c r="A427" s="40"/>
      <c r="B427" s="41"/>
      <c r="C427" s="216" t="s">
        <v>798</v>
      </c>
      <c r="D427" s="216" t="s">
        <v>166</v>
      </c>
      <c r="E427" s="217" t="s">
        <v>799</v>
      </c>
      <c r="F427" s="218" t="s">
        <v>800</v>
      </c>
      <c r="G427" s="219" t="s">
        <v>235</v>
      </c>
      <c r="H427" s="220">
        <v>5</v>
      </c>
      <c r="I427" s="221"/>
      <c r="J427" s="222">
        <f>ROUND(I427*H427,2)</f>
        <v>0</v>
      </c>
      <c r="K427" s="218" t="s">
        <v>600</v>
      </c>
      <c r="L427" s="46"/>
      <c r="M427" s="223" t="s">
        <v>21</v>
      </c>
      <c r="N427" s="224" t="s">
        <v>44</v>
      </c>
      <c r="O427" s="86"/>
      <c r="P427" s="225">
        <f>O427*H427</f>
        <v>0</v>
      </c>
      <c r="Q427" s="225">
        <v>0</v>
      </c>
      <c r="R427" s="225">
        <f>Q427*H427</f>
        <v>0</v>
      </c>
      <c r="S427" s="225">
        <v>0</v>
      </c>
      <c r="T427" s="22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7" t="s">
        <v>339</v>
      </c>
      <c r="AT427" s="227" t="s">
        <v>166</v>
      </c>
      <c r="AU427" s="227" t="s">
        <v>82</v>
      </c>
      <c r="AY427" s="19" t="s">
        <v>163</v>
      </c>
      <c r="BE427" s="228">
        <f>IF(N427="základní",J427,0)</f>
        <v>0</v>
      </c>
      <c r="BF427" s="228">
        <f>IF(N427="snížená",J427,0)</f>
        <v>0</v>
      </c>
      <c r="BG427" s="228">
        <f>IF(N427="zákl. přenesená",J427,0)</f>
        <v>0</v>
      </c>
      <c r="BH427" s="228">
        <f>IF(N427="sníž. přenesená",J427,0)</f>
        <v>0</v>
      </c>
      <c r="BI427" s="228">
        <f>IF(N427="nulová",J427,0)</f>
        <v>0</v>
      </c>
      <c r="BJ427" s="19" t="s">
        <v>80</v>
      </c>
      <c r="BK427" s="228">
        <f>ROUND(I427*H427,2)</f>
        <v>0</v>
      </c>
      <c r="BL427" s="19" t="s">
        <v>339</v>
      </c>
      <c r="BM427" s="227" t="s">
        <v>801</v>
      </c>
    </row>
    <row r="428" s="2" customFormat="1" ht="49.05" customHeight="1">
      <c r="A428" s="40"/>
      <c r="B428" s="41"/>
      <c r="C428" s="216" t="s">
        <v>802</v>
      </c>
      <c r="D428" s="216" t="s">
        <v>166</v>
      </c>
      <c r="E428" s="217" t="s">
        <v>803</v>
      </c>
      <c r="F428" s="218" t="s">
        <v>804</v>
      </c>
      <c r="G428" s="219" t="s">
        <v>336</v>
      </c>
      <c r="H428" s="220">
        <v>0.26700000000000002</v>
      </c>
      <c r="I428" s="221"/>
      <c r="J428" s="222">
        <f>ROUND(I428*H428,2)</f>
        <v>0</v>
      </c>
      <c r="K428" s="218" t="s">
        <v>170</v>
      </c>
      <c r="L428" s="46"/>
      <c r="M428" s="223" t="s">
        <v>21</v>
      </c>
      <c r="N428" s="224" t="s">
        <v>44</v>
      </c>
      <c r="O428" s="86"/>
      <c r="P428" s="225">
        <f>O428*H428</f>
        <v>0</v>
      </c>
      <c r="Q428" s="225">
        <v>0</v>
      </c>
      <c r="R428" s="225">
        <f>Q428*H428</f>
        <v>0</v>
      </c>
      <c r="S428" s="225">
        <v>0</v>
      </c>
      <c r="T428" s="22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7" t="s">
        <v>339</v>
      </c>
      <c r="AT428" s="227" t="s">
        <v>166</v>
      </c>
      <c r="AU428" s="227" t="s">
        <v>82</v>
      </c>
      <c r="AY428" s="19" t="s">
        <v>163</v>
      </c>
      <c r="BE428" s="228">
        <f>IF(N428="základní",J428,0)</f>
        <v>0</v>
      </c>
      <c r="BF428" s="228">
        <f>IF(N428="snížená",J428,0)</f>
        <v>0</v>
      </c>
      <c r="BG428" s="228">
        <f>IF(N428="zákl. přenesená",J428,0)</f>
        <v>0</v>
      </c>
      <c r="BH428" s="228">
        <f>IF(N428="sníž. přenesená",J428,0)</f>
        <v>0</v>
      </c>
      <c r="BI428" s="228">
        <f>IF(N428="nulová",J428,0)</f>
        <v>0</v>
      </c>
      <c r="BJ428" s="19" t="s">
        <v>80</v>
      </c>
      <c r="BK428" s="228">
        <f>ROUND(I428*H428,2)</f>
        <v>0</v>
      </c>
      <c r="BL428" s="19" t="s">
        <v>339</v>
      </c>
      <c r="BM428" s="227" t="s">
        <v>805</v>
      </c>
    </row>
    <row r="429" s="2" customFormat="1">
      <c r="A429" s="40"/>
      <c r="B429" s="41"/>
      <c r="C429" s="42"/>
      <c r="D429" s="229" t="s">
        <v>172</v>
      </c>
      <c r="E429" s="42"/>
      <c r="F429" s="230" t="s">
        <v>806</v>
      </c>
      <c r="G429" s="42"/>
      <c r="H429" s="42"/>
      <c r="I429" s="231"/>
      <c r="J429" s="42"/>
      <c r="K429" s="42"/>
      <c r="L429" s="46"/>
      <c r="M429" s="232"/>
      <c r="N429" s="233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172</v>
      </c>
      <c r="AU429" s="19" t="s">
        <v>82</v>
      </c>
    </row>
    <row r="430" s="2" customFormat="1" ht="49.05" customHeight="1">
      <c r="A430" s="40"/>
      <c r="B430" s="41"/>
      <c r="C430" s="216" t="s">
        <v>807</v>
      </c>
      <c r="D430" s="216" t="s">
        <v>166</v>
      </c>
      <c r="E430" s="217" t="s">
        <v>808</v>
      </c>
      <c r="F430" s="218" t="s">
        <v>809</v>
      </c>
      <c r="G430" s="219" t="s">
        <v>336</v>
      </c>
      <c r="H430" s="220">
        <v>0.26700000000000002</v>
      </c>
      <c r="I430" s="221"/>
      <c r="J430" s="222">
        <f>ROUND(I430*H430,2)</f>
        <v>0</v>
      </c>
      <c r="K430" s="218" t="s">
        <v>170</v>
      </c>
      <c r="L430" s="46"/>
      <c r="M430" s="223" t="s">
        <v>21</v>
      </c>
      <c r="N430" s="224" t="s">
        <v>44</v>
      </c>
      <c r="O430" s="86"/>
      <c r="P430" s="225">
        <f>O430*H430</f>
        <v>0</v>
      </c>
      <c r="Q430" s="225">
        <v>0</v>
      </c>
      <c r="R430" s="225">
        <f>Q430*H430</f>
        <v>0</v>
      </c>
      <c r="S430" s="225">
        <v>0</v>
      </c>
      <c r="T430" s="22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7" t="s">
        <v>339</v>
      </c>
      <c r="AT430" s="227" t="s">
        <v>166</v>
      </c>
      <c r="AU430" s="227" t="s">
        <v>82</v>
      </c>
      <c r="AY430" s="19" t="s">
        <v>163</v>
      </c>
      <c r="BE430" s="228">
        <f>IF(N430="základní",J430,0)</f>
        <v>0</v>
      </c>
      <c r="BF430" s="228">
        <f>IF(N430="snížená",J430,0)</f>
        <v>0</v>
      </c>
      <c r="BG430" s="228">
        <f>IF(N430="zákl. přenesená",J430,0)</f>
        <v>0</v>
      </c>
      <c r="BH430" s="228">
        <f>IF(N430="sníž. přenesená",J430,0)</f>
        <v>0</v>
      </c>
      <c r="BI430" s="228">
        <f>IF(N430="nulová",J430,0)</f>
        <v>0</v>
      </c>
      <c r="BJ430" s="19" t="s">
        <v>80</v>
      </c>
      <c r="BK430" s="228">
        <f>ROUND(I430*H430,2)</f>
        <v>0</v>
      </c>
      <c r="BL430" s="19" t="s">
        <v>339</v>
      </c>
      <c r="BM430" s="227" t="s">
        <v>810</v>
      </c>
    </row>
    <row r="431" s="2" customFormat="1">
      <c r="A431" s="40"/>
      <c r="B431" s="41"/>
      <c r="C431" s="42"/>
      <c r="D431" s="229" t="s">
        <v>172</v>
      </c>
      <c r="E431" s="42"/>
      <c r="F431" s="230" t="s">
        <v>811</v>
      </c>
      <c r="G431" s="42"/>
      <c r="H431" s="42"/>
      <c r="I431" s="231"/>
      <c r="J431" s="42"/>
      <c r="K431" s="42"/>
      <c r="L431" s="46"/>
      <c r="M431" s="232"/>
      <c r="N431" s="23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172</v>
      </c>
      <c r="AU431" s="19" t="s">
        <v>82</v>
      </c>
    </row>
    <row r="432" s="12" customFormat="1" ht="22.8" customHeight="1">
      <c r="A432" s="12"/>
      <c r="B432" s="200"/>
      <c r="C432" s="201"/>
      <c r="D432" s="202" t="s">
        <v>72</v>
      </c>
      <c r="E432" s="214" t="s">
        <v>379</v>
      </c>
      <c r="F432" s="214" t="s">
        <v>380</v>
      </c>
      <c r="G432" s="201"/>
      <c r="H432" s="201"/>
      <c r="I432" s="204"/>
      <c r="J432" s="215">
        <f>BK432</f>
        <v>0</v>
      </c>
      <c r="K432" s="201"/>
      <c r="L432" s="206"/>
      <c r="M432" s="207"/>
      <c r="N432" s="208"/>
      <c r="O432" s="208"/>
      <c r="P432" s="209">
        <f>SUM(P433:P525)</f>
        <v>0</v>
      </c>
      <c r="Q432" s="208"/>
      <c r="R432" s="209">
        <f>SUM(R433:R525)</f>
        <v>23.40681343</v>
      </c>
      <c r="S432" s="208"/>
      <c r="T432" s="210">
        <f>SUM(T433:T525)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1" t="s">
        <v>82</v>
      </c>
      <c r="AT432" s="212" t="s">
        <v>72</v>
      </c>
      <c r="AU432" s="212" t="s">
        <v>80</v>
      </c>
      <c r="AY432" s="211" t="s">
        <v>163</v>
      </c>
      <c r="BK432" s="213">
        <f>SUM(BK433:BK525)</f>
        <v>0</v>
      </c>
    </row>
    <row r="433" s="2" customFormat="1" ht="24.15" customHeight="1">
      <c r="A433" s="40"/>
      <c r="B433" s="41"/>
      <c r="C433" s="216" t="s">
        <v>812</v>
      </c>
      <c r="D433" s="216" t="s">
        <v>166</v>
      </c>
      <c r="E433" s="217" t="s">
        <v>813</v>
      </c>
      <c r="F433" s="218" t="s">
        <v>814</v>
      </c>
      <c r="G433" s="219" t="s">
        <v>169</v>
      </c>
      <c r="H433" s="220">
        <v>442.04000000000002</v>
      </c>
      <c r="I433" s="221"/>
      <c r="J433" s="222">
        <f>ROUND(I433*H433,2)</f>
        <v>0</v>
      </c>
      <c r="K433" s="218" t="s">
        <v>170</v>
      </c>
      <c r="L433" s="46"/>
      <c r="M433" s="223" t="s">
        <v>21</v>
      </c>
      <c r="N433" s="224" t="s">
        <v>44</v>
      </c>
      <c r="O433" s="86"/>
      <c r="P433" s="225">
        <f>O433*H433</f>
        <v>0</v>
      </c>
      <c r="Q433" s="225">
        <v>0.00029999999999999997</v>
      </c>
      <c r="R433" s="225">
        <f>Q433*H433</f>
        <v>0.13261200000000001</v>
      </c>
      <c r="S433" s="225">
        <v>0</v>
      </c>
      <c r="T433" s="22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7" t="s">
        <v>339</v>
      </c>
      <c r="AT433" s="227" t="s">
        <v>166</v>
      </c>
      <c r="AU433" s="227" t="s">
        <v>82</v>
      </c>
      <c r="AY433" s="19" t="s">
        <v>163</v>
      </c>
      <c r="BE433" s="228">
        <f>IF(N433="základní",J433,0)</f>
        <v>0</v>
      </c>
      <c r="BF433" s="228">
        <f>IF(N433="snížená",J433,0)</f>
        <v>0</v>
      </c>
      <c r="BG433" s="228">
        <f>IF(N433="zákl. přenesená",J433,0)</f>
        <v>0</v>
      </c>
      <c r="BH433" s="228">
        <f>IF(N433="sníž. přenesená",J433,0)</f>
        <v>0</v>
      </c>
      <c r="BI433" s="228">
        <f>IF(N433="nulová",J433,0)</f>
        <v>0</v>
      </c>
      <c r="BJ433" s="19" t="s">
        <v>80</v>
      </c>
      <c r="BK433" s="228">
        <f>ROUND(I433*H433,2)</f>
        <v>0</v>
      </c>
      <c r="BL433" s="19" t="s">
        <v>339</v>
      </c>
      <c r="BM433" s="227" t="s">
        <v>815</v>
      </c>
    </row>
    <row r="434" s="2" customFormat="1">
      <c r="A434" s="40"/>
      <c r="B434" s="41"/>
      <c r="C434" s="42"/>
      <c r="D434" s="229" t="s">
        <v>172</v>
      </c>
      <c r="E434" s="42"/>
      <c r="F434" s="230" t="s">
        <v>816</v>
      </c>
      <c r="G434" s="42"/>
      <c r="H434" s="42"/>
      <c r="I434" s="231"/>
      <c r="J434" s="42"/>
      <c r="K434" s="42"/>
      <c r="L434" s="46"/>
      <c r="M434" s="232"/>
      <c r="N434" s="233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172</v>
      </c>
      <c r="AU434" s="19" t="s">
        <v>82</v>
      </c>
    </row>
    <row r="435" s="14" customFormat="1">
      <c r="A435" s="14"/>
      <c r="B435" s="245"/>
      <c r="C435" s="246"/>
      <c r="D435" s="236" t="s">
        <v>174</v>
      </c>
      <c r="E435" s="247" t="s">
        <v>21</v>
      </c>
      <c r="F435" s="248" t="s">
        <v>412</v>
      </c>
      <c r="G435" s="246"/>
      <c r="H435" s="249">
        <v>16.829999999999998</v>
      </c>
      <c r="I435" s="250"/>
      <c r="J435" s="246"/>
      <c r="K435" s="246"/>
      <c r="L435" s="251"/>
      <c r="M435" s="252"/>
      <c r="N435" s="253"/>
      <c r="O435" s="253"/>
      <c r="P435" s="253"/>
      <c r="Q435" s="253"/>
      <c r="R435" s="253"/>
      <c r="S435" s="253"/>
      <c r="T435" s="25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5" t="s">
        <v>174</v>
      </c>
      <c r="AU435" s="255" t="s">
        <v>82</v>
      </c>
      <c r="AV435" s="14" t="s">
        <v>82</v>
      </c>
      <c r="AW435" s="14" t="s">
        <v>33</v>
      </c>
      <c r="AX435" s="14" t="s">
        <v>73</v>
      </c>
      <c r="AY435" s="255" t="s">
        <v>163</v>
      </c>
    </row>
    <row r="436" s="14" customFormat="1">
      <c r="A436" s="14"/>
      <c r="B436" s="245"/>
      <c r="C436" s="246"/>
      <c r="D436" s="236" t="s">
        <v>174</v>
      </c>
      <c r="E436" s="247" t="s">
        <v>21</v>
      </c>
      <c r="F436" s="248" t="s">
        <v>415</v>
      </c>
      <c r="G436" s="246"/>
      <c r="H436" s="249">
        <v>39.520000000000003</v>
      </c>
      <c r="I436" s="250"/>
      <c r="J436" s="246"/>
      <c r="K436" s="246"/>
      <c r="L436" s="251"/>
      <c r="M436" s="252"/>
      <c r="N436" s="253"/>
      <c r="O436" s="253"/>
      <c r="P436" s="253"/>
      <c r="Q436" s="253"/>
      <c r="R436" s="253"/>
      <c r="S436" s="253"/>
      <c r="T436" s="25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5" t="s">
        <v>174</v>
      </c>
      <c r="AU436" s="255" t="s">
        <v>82</v>
      </c>
      <c r="AV436" s="14" t="s">
        <v>82</v>
      </c>
      <c r="AW436" s="14" t="s">
        <v>33</v>
      </c>
      <c r="AX436" s="14" t="s">
        <v>73</v>
      </c>
      <c r="AY436" s="255" t="s">
        <v>163</v>
      </c>
    </row>
    <row r="437" s="14" customFormat="1">
      <c r="A437" s="14"/>
      <c r="B437" s="245"/>
      <c r="C437" s="246"/>
      <c r="D437" s="236" t="s">
        <v>174</v>
      </c>
      <c r="E437" s="247" t="s">
        <v>21</v>
      </c>
      <c r="F437" s="248" t="s">
        <v>400</v>
      </c>
      <c r="G437" s="246"/>
      <c r="H437" s="249">
        <v>184.19</v>
      </c>
      <c r="I437" s="250"/>
      <c r="J437" s="246"/>
      <c r="K437" s="246"/>
      <c r="L437" s="251"/>
      <c r="M437" s="252"/>
      <c r="N437" s="253"/>
      <c r="O437" s="253"/>
      <c r="P437" s="253"/>
      <c r="Q437" s="253"/>
      <c r="R437" s="253"/>
      <c r="S437" s="253"/>
      <c r="T437" s="25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5" t="s">
        <v>174</v>
      </c>
      <c r="AU437" s="255" t="s">
        <v>82</v>
      </c>
      <c r="AV437" s="14" t="s">
        <v>82</v>
      </c>
      <c r="AW437" s="14" t="s">
        <v>33</v>
      </c>
      <c r="AX437" s="14" t="s">
        <v>73</v>
      </c>
      <c r="AY437" s="255" t="s">
        <v>163</v>
      </c>
    </row>
    <row r="438" s="14" customFormat="1">
      <c r="A438" s="14"/>
      <c r="B438" s="245"/>
      <c r="C438" s="246"/>
      <c r="D438" s="236" t="s">
        <v>174</v>
      </c>
      <c r="E438" s="247" t="s">
        <v>21</v>
      </c>
      <c r="F438" s="248" t="s">
        <v>403</v>
      </c>
      <c r="G438" s="246"/>
      <c r="H438" s="249">
        <v>201.5</v>
      </c>
      <c r="I438" s="250"/>
      <c r="J438" s="246"/>
      <c r="K438" s="246"/>
      <c r="L438" s="251"/>
      <c r="M438" s="252"/>
      <c r="N438" s="253"/>
      <c r="O438" s="253"/>
      <c r="P438" s="253"/>
      <c r="Q438" s="253"/>
      <c r="R438" s="253"/>
      <c r="S438" s="253"/>
      <c r="T438" s="25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5" t="s">
        <v>174</v>
      </c>
      <c r="AU438" s="255" t="s">
        <v>82</v>
      </c>
      <c r="AV438" s="14" t="s">
        <v>82</v>
      </c>
      <c r="AW438" s="14" t="s">
        <v>33</v>
      </c>
      <c r="AX438" s="14" t="s">
        <v>73</v>
      </c>
      <c r="AY438" s="255" t="s">
        <v>163</v>
      </c>
    </row>
    <row r="439" s="15" customFormat="1">
      <c r="A439" s="15"/>
      <c r="B439" s="256"/>
      <c r="C439" s="257"/>
      <c r="D439" s="236" t="s">
        <v>174</v>
      </c>
      <c r="E439" s="258" t="s">
        <v>21</v>
      </c>
      <c r="F439" s="259" t="s">
        <v>179</v>
      </c>
      <c r="G439" s="257"/>
      <c r="H439" s="260">
        <v>442.04000000000002</v>
      </c>
      <c r="I439" s="261"/>
      <c r="J439" s="257"/>
      <c r="K439" s="257"/>
      <c r="L439" s="262"/>
      <c r="M439" s="263"/>
      <c r="N439" s="264"/>
      <c r="O439" s="264"/>
      <c r="P439" s="264"/>
      <c r="Q439" s="264"/>
      <c r="R439" s="264"/>
      <c r="S439" s="264"/>
      <c r="T439" s="26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66" t="s">
        <v>174</v>
      </c>
      <c r="AU439" s="266" t="s">
        <v>82</v>
      </c>
      <c r="AV439" s="15" t="s">
        <v>109</v>
      </c>
      <c r="AW439" s="15" t="s">
        <v>33</v>
      </c>
      <c r="AX439" s="15" t="s">
        <v>80</v>
      </c>
      <c r="AY439" s="266" t="s">
        <v>163</v>
      </c>
    </row>
    <row r="440" s="2" customFormat="1" ht="37.8" customHeight="1">
      <c r="A440" s="40"/>
      <c r="B440" s="41"/>
      <c r="C440" s="216" t="s">
        <v>817</v>
      </c>
      <c r="D440" s="216" t="s">
        <v>166</v>
      </c>
      <c r="E440" s="217" t="s">
        <v>818</v>
      </c>
      <c r="F440" s="218" t="s">
        <v>819</v>
      </c>
      <c r="G440" s="219" t="s">
        <v>169</v>
      </c>
      <c r="H440" s="220">
        <v>322.19999999999999</v>
      </c>
      <c r="I440" s="221"/>
      <c r="J440" s="222">
        <f>ROUND(I440*H440,2)</f>
        <v>0</v>
      </c>
      <c r="K440" s="218" t="s">
        <v>170</v>
      </c>
      <c r="L440" s="46"/>
      <c r="M440" s="223" t="s">
        <v>21</v>
      </c>
      <c r="N440" s="224" t="s">
        <v>44</v>
      </c>
      <c r="O440" s="86"/>
      <c r="P440" s="225">
        <f>O440*H440</f>
        <v>0</v>
      </c>
      <c r="Q440" s="225">
        <v>0.0044999999999999997</v>
      </c>
      <c r="R440" s="225">
        <f>Q440*H440</f>
        <v>1.4498999999999997</v>
      </c>
      <c r="S440" s="225">
        <v>0</v>
      </c>
      <c r="T440" s="226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27" t="s">
        <v>339</v>
      </c>
      <c r="AT440" s="227" t="s">
        <v>166</v>
      </c>
      <c r="AU440" s="227" t="s">
        <v>82</v>
      </c>
      <c r="AY440" s="19" t="s">
        <v>163</v>
      </c>
      <c r="BE440" s="228">
        <f>IF(N440="základní",J440,0)</f>
        <v>0</v>
      </c>
      <c r="BF440" s="228">
        <f>IF(N440="snížená",J440,0)</f>
        <v>0</v>
      </c>
      <c r="BG440" s="228">
        <f>IF(N440="zákl. přenesená",J440,0)</f>
        <v>0</v>
      </c>
      <c r="BH440" s="228">
        <f>IF(N440="sníž. přenesená",J440,0)</f>
        <v>0</v>
      </c>
      <c r="BI440" s="228">
        <f>IF(N440="nulová",J440,0)</f>
        <v>0</v>
      </c>
      <c r="BJ440" s="19" t="s">
        <v>80</v>
      </c>
      <c r="BK440" s="228">
        <f>ROUND(I440*H440,2)</f>
        <v>0</v>
      </c>
      <c r="BL440" s="19" t="s">
        <v>339</v>
      </c>
      <c r="BM440" s="227" t="s">
        <v>820</v>
      </c>
    </row>
    <row r="441" s="2" customFormat="1">
      <c r="A441" s="40"/>
      <c r="B441" s="41"/>
      <c r="C441" s="42"/>
      <c r="D441" s="229" t="s">
        <v>172</v>
      </c>
      <c r="E441" s="42"/>
      <c r="F441" s="230" t="s">
        <v>821</v>
      </c>
      <c r="G441" s="42"/>
      <c r="H441" s="42"/>
      <c r="I441" s="231"/>
      <c r="J441" s="42"/>
      <c r="K441" s="42"/>
      <c r="L441" s="46"/>
      <c r="M441" s="232"/>
      <c r="N441" s="233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172</v>
      </c>
      <c r="AU441" s="19" t="s">
        <v>82</v>
      </c>
    </row>
    <row r="442" s="13" customFormat="1">
      <c r="A442" s="13"/>
      <c r="B442" s="234"/>
      <c r="C442" s="235"/>
      <c r="D442" s="236" t="s">
        <v>174</v>
      </c>
      <c r="E442" s="237" t="s">
        <v>21</v>
      </c>
      <c r="F442" s="238" t="s">
        <v>822</v>
      </c>
      <c r="G442" s="235"/>
      <c r="H442" s="237" t="s">
        <v>21</v>
      </c>
      <c r="I442" s="239"/>
      <c r="J442" s="235"/>
      <c r="K442" s="235"/>
      <c r="L442" s="240"/>
      <c r="M442" s="241"/>
      <c r="N442" s="242"/>
      <c r="O442" s="242"/>
      <c r="P442" s="242"/>
      <c r="Q442" s="242"/>
      <c r="R442" s="242"/>
      <c r="S442" s="242"/>
      <c r="T442" s="24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4" t="s">
        <v>174</v>
      </c>
      <c r="AU442" s="244" t="s">
        <v>82</v>
      </c>
      <c r="AV442" s="13" t="s">
        <v>80</v>
      </c>
      <c r="AW442" s="13" t="s">
        <v>33</v>
      </c>
      <c r="AX442" s="13" t="s">
        <v>73</v>
      </c>
      <c r="AY442" s="244" t="s">
        <v>163</v>
      </c>
    </row>
    <row r="443" s="14" customFormat="1">
      <c r="A443" s="14"/>
      <c r="B443" s="245"/>
      <c r="C443" s="246"/>
      <c r="D443" s="236" t="s">
        <v>174</v>
      </c>
      <c r="E443" s="247" t="s">
        <v>21</v>
      </c>
      <c r="F443" s="248" t="s">
        <v>823</v>
      </c>
      <c r="G443" s="246"/>
      <c r="H443" s="249">
        <v>120.7</v>
      </c>
      <c r="I443" s="250"/>
      <c r="J443" s="246"/>
      <c r="K443" s="246"/>
      <c r="L443" s="251"/>
      <c r="M443" s="252"/>
      <c r="N443" s="253"/>
      <c r="O443" s="253"/>
      <c r="P443" s="253"/>
      <c r="Q443" s="253"/>
      <c r="R443" s="253"/>
      <c r="S443" s="253"/>
      <c r="T443" s="25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5" t="s">
        <v>174</v>
      </c>
      <c r="AU443" s="255" t="s">
        <v>82</v>
      </c>
      <c r="AV443" s="14" t="s">
        <v>82</v>
      </c>
      <c r="AW443" s="14" t="s">
        <v>33</v>
      </c>
      <c r="AX443" s="14" t="s">
        <v>73</v>
      </c>
      <c r="AY443" s="255" t="s">
        <v>163</v>
      </c>
    </row>
    <row r="444" s="16" customFormat="1">
      <c r="A444" s="16"/>
      <c r="B444" s="271"/>
      <c r="C444" s="272"/>
      <c r="D444" s="236" t="s">
        <v>174</v>
      </c>
      <c r="E444" s="273" t="s">
        <v>409</v>
      </c>
      <c r="F444" s="274" t="s">
        <v>526</v>
      </c>
      <c r="G444" s="272"/>
      <c r="H444" s="275">
        <v>120.7</v>
      </c>
      <c r="I444" s="276"/>
      <c r="J444" s="272"/>
      <c r="K444" s="272"/>
      <c r="L444" s="277"/>
      <c r="M444" s="278"/>
      <c r="N444" s="279"/>
      <c r="O444" s="279"/>
      <c r="P444" s="279"/>
      <c r="Q444" s="279"/>
      <c r="R444" s="279"/>
      <c r="S444" s="279"/>
      <c r="T444" s="280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T444" s="281" t="s">
        <v>174</v>
      </c>
      <c r="AU444" s="281" t="s">
        <v>82</v>
      </c>
      <c r="AV444" s="16" t="s">
        <v>90</v>
      </c>
      <c r="AW444" s="16" t="s">
        <v>33</v>
      </c>
      <c r="AX444" s="16" t="s">
        <v>73</v>
      </c>
      <c r="AY444" s="281" t="s">
        <v>163</v>
      </c>
    </row>
    <row r="445" s="13" customFormat="1">
      <c r="A445" s="13"/>
      <c r="B445" s="234"/>
      <c r="C445" s="235"/>
      <c r="D445" s="236" t="s">
        <v>174</v>
      </c>
      <c r="E445" s="237" t="s">
        <v>21</v>
      </c>
      <c r="F445" s="238" t="s">
        <v>824</v>
      </c>
      <c r="G445" s="235"/>
      <c r="H445" s="237" t="s">
        <v>21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4" t="s">
        <v>174</v>
      </c>
      <c r="AU445" s="244" t="s">
        <v>82</v>
      </c>
      <c r="AV445" s="13" t="s">
        <v>80</v>
      </c>
      <c r="AW445" s="13" t="s">
        <v>33</v>
      </c>
      <c r="AX445" s="13" t="s">
        <v>73</v>
      </c>
      <c r="AY445" s="244" t="s">
        <v>163</v>
      </c>
    </row>
    <row r="446" s="13" customFormat="1">
      <c r="A446" s="13"/>
      <c r="B446" s="234"/>
      <c r="C446" s="235"/>
      <c r="D446" s="236" t="s">
        <v>174</v>
      </c>
      <c r="E446" s="237" t="s">
        <v>21</v>
      </c>
      <c r="F446" s="238" t="s">
        <v>825</v>
      </c>
      <c r="G446" s="235"/>
      <c r="H446" s="237" t="s">
        <v>21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174</v>
      </c>
      <c r="AU446" s="244" t="s">
        <v>82</v>
      </c>
      <c r="AV446" s="13" t="s">
        <v>80</v>
      </c>
      <c r="AW446" s="13" t="s">
        <v>33</v>
      </c>
      <c r="AX446" s="13" t="s">
        <v>73</v>
      </c>
      <c r="AY446" s="244" t="s">
        <v>163</v>
      </c>
    </row>
    <row r="447" s="14" customFormat="1">
      <c r="A447" s="14"/>
      <c r="B447" s="245"/>
      <c r="C447" s="246"/>
      <c r="D447" s="236" t="s">
        <v>174</v>
      </c>
      <c r="E447" s="247" t="s">
        <v>21</v>
      </c>
      <c r="F447" s="248" t="s">
        <v>405</v>
      </c>
      <c r="G447" s="246"/>
      <c r="H447" s="249">
        <v>201.5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5" t="s">
        <v>174</v>
      </c>
      <c r="AU447" s="255" t="s">
        <v>82</v>
      </c>
      <c r="AV447" s="14" t="s">
        <v>82</v>
      </c>
      <c r="AW447" s="14" t="s">
        <v>33</v>
      </c>
      <c r="AX447" s="14" t="s">
        <v>73</v>
      </c>
      <c r="AY447" s="255" t="s">
        <v>163</v>
      </c>
    </row>
    <row r="448" s="16" customFormat="1">
      <c r="A448" s="16"/>
      <c r="B448" s="271"/>
      <c r="C448" s="272"/>
      <c r="D448" s="236" t="s">
        <v>174</v>
      </c>
      <c r="E448" s="273" t="s">
        <v>403</v>
      </c>
      <c r="F448" s="274" t="s">
        <v>526</v>
      </c>
      <c r="G448" s="272"/>
      <c r="H448" s="275">
        <v>201.5</v>
      </c>
      <c r="I448" s="276"/>
      <c r="J448" s="272"/>
      <c r="K448" s="272"/>
      <c r="L448" s="277"/>
      <c r="M448" s="278"/>
      <c r="N448" s="279"/>
      <c r="O448" s="279"/>
      <c r="P448" s="279"/>
      <c r="Q448" s="279"/>
      <c r="R448" s="279"/>
      <c r="S448" s="279"/>
      <c r="T448" s="280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T448" s="281" t="s">
        <v>174</v>
      </c>
      <c r="AU448" s="281" t="s">
        <v>82</v>
      </c>
      <c r="AV448" s="16" t="s">
        <v>90</v>
      </c>
      <c r="AW448" s="16" t="s">
        <v>33</v>
      </c>
      <c r="AX448" s="16" t="s">
        <v>73</v>
      </c>
      <c r="AY448" s="281" t="s">
        <v>163</v>
      </c>
    </row>
    <row r="449" s="15" customFormat="1">
      <c r="A449" s="15"/>
      <c r="B449" s="256"/>
      <c r="C449" s="257"/>
      <c r="D449" s="236" t="s">
        <v>174</v>
      </c>
      <c r="E449" s="258" t="s">
        <v>21</v>
      </c>
      <c r="F449" s="259" t="s">
        <v>179</v>
      </c>
      <c r="G449" s="257"/>
      <c r="H449" s="260">
        <v>322.19999999999999</v>
      </c>
      <c r="I449" s="261"/>
      <c r="J449" s="257"/>
      <c r="K449" s="257"/>
      <c r="L449" s="262"/>
      <c r="M449" s="263"/>
      <c r="N449" s="264"/>
      <c r="O449" s="264"/>
      <c r="P449" s="264"/>
      <c r="Q449" s="264"/>
      <c r="R449" s="264"/>
      <c r="S449" s="264"/>
      <c r="T449" s="26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66" t="s">
        <v>174</v>
      </c>
      <c r="AU449" s="266" t="s">
        <v>82</v>
      </c>
      <c r="AV449" s="15" t="s">
        <v>109</v>
      </c>
      <c r="AW449" s="15" t="s">
        <v>33</v>
      </c>
      <c r="AX449" s="15" t="s">
        <v>80</v>
      </c>
      <c r="AY449" s="266" t="s">
        <v>163</v>
      </c>
    </row>
    <row r="450" s="2" customFormat="1" ht="24.15" customHeight="1">
      <c r="A450" s="40"/>
      <c r="B450" s="41"/>
      <c r="C450" s="216" t="s">
        <v>826</v>
      </c>
      <c r="D450" s="216" t="s">
        <v>166</v>
      </c>
      <c r="E450" s="217" t="s">
        <v>827</v>
      </c>
      <c r="F450" s="218" t="s">
        <v>828</v>
      </c>
      <c r="G450" s="219" t="s">
        <v>384</v>
      </c>
      <c r="H450" s="220">
        <v>56.265999999999998</v>
      </c>
      <c r="I450" s="221"/>
      <c r="J450" s="222">
        <f>ROUND(I450*H450,2)</f>
        <v>0</v>
      </c>
      <c r="K450" s="218" t="s">
        <v>170</v>
      </c>
      <c r="L450" s="46"/>
      <c r="M450" s="223" t="s">
        <v>21</v>
      </c>
      <c r="N450" s="224" t="s">
        <v>44</v>
      </c>
      <c r="O450" s="86"/>
      <c r="P450" s="225">
        <f>O450*H450</f>
        <v>0</v>
      </c>
      <c r="Q450" s="225">
        <v>0</v>
      </c>
      <c r="R450" s="225">
        <f>Q450*H450</f>
        <v>0</v>
      </c>
      <c r="S450" s="225">
        <v>0</v>
      </c>
      <c r="T450" s="22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7" t="s">
        <v>339</v>
      </c>
      <c r="AT450" s="227" t="s">
        <v>166</v>
      </c>
      <c r="AU450" s="227" t="s">
        <v>82</v>
      </c>
      <c r="AY450" s="19" t="s">
        <v>163</v>
      </c>
      <c r="BE450" s="228">
        <f>IF(N450="základní",J450,0)</f>
        <v>0</v>
      </c>
      <c r="BF450" s="228">
        <f>IF(N450="snížená",J450,0)</f>
        <v>0</v>
      </c>
      <c r="BG450" s="228">
        <f>IF(N450="zákl. přenesená",J450,0)</f>
        <v>0</v>
      </c>
      <c r="BH450" s="228">
        <f>IF(N450="sníž. přenesená",J450,0)</f>
        <v>0</v>
      </c>
      <c r="BI450" s="228">
        <f>IF(N450="nulová",J450,0)</f>
        <v>0</v>
      </c>
      <c r="BJ450" s="19" t="s">
        <v>80</v>
      </c>
      <c r="BK450" s="228">
        <f>ROUND(I450*H450,2)</f>
        <v>0</v>
      </c>
      <c r="BL450" s="19" t="s">
        <v>339</v>
      </c>
      <c r="BM450" s="227" t="s">
        <v>829</v>
      </c>
    </row>
    <row r="451" s="2" customFormat="1">
      <c r="A451" s="40"/>
      <c r="B451" s="41"/>
      <c r="C451" s="42"/>
      <c r="D451" s="229" t="s">
        <v>172</v>
      </c>
      <c r="E451" s="42"/>
      <c r="F451" s="230" t="s">
        <v>830</v>
      </c>
      <c r="G451" s="42"/>
      <c r="H451" s="42"/>
      <c r="I451" s="231"/>
      <c r="J451" s="42"/>
      <c r="K451" s="42"/>
      <c r="L451" s="46"/>
      <c r="M451" s="232"/>
      <c r="N451" s="233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172</v>
      </c>
      <c r="AU451" s="19" t="s">
        <v>82</v>
      </c>
    </row>
    <row r="452" s="14" customFormat="1">
      <c r="A452" s="14"/>
      <c r="B452" s="245"/>
      <c r="C452" s="246"/>
      <c r="D452" s="236" t="s">
        <v>174</v>
      </c>
      <c r="E452" s="247" t="s">
        <v>21</v>
      </c>
      <c r="F452" s="248" t="s">
        <v>831</v>
      </c>
      <c r="G452" s="246"/>
      <c r="H452" s="249">
        <v>13.411</v>
      </c>
      <c r="I452" s="250"/>
      <c r="J452" s="246"/>
      <c r="K452" s="246"/>
      <c r="L452" s="251"/>
      <c r="M452" s="252"/>
      <c r="N452" s="253"/>
      <c r="O452" s="253"/>
      <c r="P452" s="253"/>
      <c r="Q452" s="253"/>
      <c r="R452" s="253"/>
      <c r="S452" s="253"/>
      <c r="T452" s="25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5" t="s">
        <v>174</v>
      </c>
      <c r="AU452" s="255" t="s">
        <v>82</v>
      </c>
      <c r="AV452" s="14" t="s">
        <v>82</v>
      </c>
      <c r="AW452" s="14" t="s">
        <v>33</v>
      </c>
      <c r="AX452" s="14" t="s">
        <v>73</v>
      </c>
      <c r="AY452" s="255" t="s">
        <v>163</v>
      </c>
    </row>
    <row r="453" s="14" customFormat="1">
      <c r="A453" s="14"/>
      <c r="B453" s="245"/>
      <c r="C453" s="246"/>
      <c r="D453" s="236" t="s">
        <v>174</v>
      </c>
      <c r="E453" s="247" t="s">
        <v>21</v>
      </c>
      <c r="F453" s="248" t="s">
        <v>832</v>
      </c>
      <c r="G453" s="246"/>
      <c r="H453" s="249">
        <v>20.466000000000001</v>
      </c>
      <c r="I453" s="250"/>
      <c r="J453" s="246"/>
      <c r="K453" s="246"/>
      <c r="L453" s="251"/>
      <c r="M453" s="252"/>
      <c r="N453" s="253"/>
      <c r="O453" s="253"/>
      <c r="P453" s="253"/>
      <c r="Q453" s="253"/>
      <c r="R453" s="253"/>
      <c r="S453" s="253"/>
      <c r="T453" s="25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5" t="s">
        <v>174</v>
      </c>
      <c r="AU453" s="255" t="s">
        <v>82</v>
      </c>
      <c r="AV453" s="14" t="s">
        <v>82</v>
      </c>
      <c r="AW453" s="14" t="s">
        <v>33</v>
      </c>
      <c r="AX453" s="14" t="s">
        <v>73</v>
      </c>
      <c r="AY453" s="255" t="s">
        <v>163</v>
      </c>
    </row>
    <row r="454" s="14" customFormat="1">
      <c r="A454" s="14"/>
      <c r="B454" s="245"/>
      <c r="C454" s="246"/>
      <c r="D454" s="236" t="s">
        <v>174</v>
      </c>
      <c r="E454" s="247" t="s">
        <v>21</v>
      </c>
      <c r="F454" s="248" t="s">
        <v>833</v>
      </c>
      <c r="G454" s="246"/>
      <c r="H454" s="249">
        <v>22.388999999999999</v>
      </c>
      <c r="I454" s="250"/>
      <c r="J454" s="246"/>
      <c r="K454" s="246"/>
      <c r="L454" s="251"/>
      <c r="M454" s="252"/>
      <c r="N454" s="253"/>
      <c r="O454" s="253"/>
      <c r="P454" s="253"/>
      <c r="Q454" s="253"/>
      <c r="R454" s="253"/>
      <c r="S454" s="253"/>
      <c r="T454" s="25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5" t="s">
        <v>174</v>
      </c>
      <c r="AU454" s="255" t="s">
        <v>82</v>
      </c>
      <c r="AV454" s="14" t="s">
        <v>82</v>
      </c>
      <c r="AW454" s="14" t="s">
        <v>33</v>
      </c>
      <c r="AX454" s="14" t="s">
        <v>73</v>
      </c>
      <c r="AY454" s="255" t="s">
        <v>163</v>
      </c>
    </row>
    <row r="455" s="15" customFormat="1">
      <c r="A455" s="15"/>
      <c r="B455" s="256"/>
      <c r="C455" s="257"/>
      <c r="D455" s="236" t="s">
        <v>174</v>
      </c>
      <c r="E455" s="258" t="s">
        <v>21</v>
      </c>
      <c r="F455" s="259" t="s">
        <v>179</v>
      </c>
      <c r="G455" s="257"/>
      <c r="H455" s="260">
        <v>56.265999999999998</v>
      </c>
      <c r="I455" s="261"/>
      <c r="J455" s="257"/>
      <c r="K455" s="257"/>
      <c r="L455" s="262"/>
      <c r="M455" s="263"/>
      <c r="N455" s="264"/>
      <c r="O455" s="264"/>
      <c r="P455" s="264"/>
      <c r="Q455" s="264"/>
      <c r="R455" s="264"/>
      <c r="S455" s="264"/>
      <c r="T455" s="26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66" t="s">
        <v>174</v>
      </c>
      <c r="AU455" s="266" t="s">
        <v>82</v>
      </c>
      <c r="AV455" s="15" t="s">
        <v>109</v>
      </c>
      <c r="AW455" s="15" t="s">
        <v>33</v>
      </c>
      <c r="AX455" s="15" t="s">
        <v>80</v>
      </c>
      <c r="AY455" s="266" t="s">
        <v>163</v>
      </c>
    </row>
    <row r="456" s="2" customFormat="1" ht="16.5" customHeight="1">
      <c r="A456" s="40"/>
      <c r="B456" s="41"/>
      <c r="C456" s="282" t="s">
        <v>834</v>
      </c>
      <c r="D456" s="282" t="s">
        <v>580</v>
      </c>
      <c r="E456" s="283" t="s">
        <v>835</v>
      </c>
      <c r="F456" s="284" t="s">
        <v>836</v>
      </c>
      <c r="G456" s="285" t="s">
        <v>384</v>
      </c>
      <c r="H456" s="286">
        <v>61.893000000000001</v>
      </c>
      <c r="I456" s="287"/>
      <c r="J456" s="288">
        <f>ROUND(I456*H456,2)</f>
        <v>0</v>
      </c>
      <c r="K456" s="284" t="s">
        <v>600</v>
      </c>
      <c r="L456" s="289"/>
      <c r="M456" s="290" t="s">
        <v>21</v>
      </c>
      <c r="N456" s="291" t="s">
        <v>44</v>
      </c>
      <c r="O456" s="86"/>
      <c r="P456" s="225">
        <f>O456*H456</f>
        <v>0</v>
      </c>
      <c r="Q456" s="225">
        <v>0</v>
      </c>
      <c r="R456" s="225">
        <f>Q456*H456</f>
        <v>0</v>
      </c>
      <c r="S456" s="225">
        <v>0</v>
      </c>
      <c r="T456" s="22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27" t="s">
        <v>625</v>
      </c>
      <c r="AT456" s="227" t="s">
        <v>580</v>
      </c>
      <c r="AU456" s="227" t="s">
        <v>82</v>
      </c>
      <c r="AY456" s="19" t="s">
        <v>163</v>
      </c>
      <c r="BE456" s="228">
        <f>IF(N456="základní",J456,0)</f>
        <v>0</v>
      </c>
      <c r="BF456" s="228">
        <f>IF(N456="snížená",J456,0)</f>
        <v>0</v>
      </c>
      <c r="BG456" s="228">
        <f>IF(N456="zákl. přenesená",J456,0)</f>
        <v>0</v>
      </c>
      <c r="BH456" s="228">
        <f>IF(N456="sníž. přenesená",J456,0)</f>
        <v>0</v>
      </c>
      <c r="BI456" s="228">
        <f>IF(N456="nulová",J456,0)</f>
        <v>0</v>
      </c>
      <c r="BJ456" s="19" t="s">
        <v>80</v>
      </c>
      <c r="BK456" s="228">
        <f>ROUND(I456*H456,2)</f>
        <v>0</v>
      </c>
      <c r="BL456" s="19" t="s">
        <v>339</v>
      </c>
      <c r="BM456" s="227" t="s">
        <v>837</v>
      </c>
    </row>
    <row r="457" s="14" customFormat="1">
      <c r="A457" s="14"/>
      <c r="B457" s="245"/>
      <c r="C457" s="246"/>
      <c r="D457" s="236" t="s">
        <v>174</v>
      </c>
      <c r="E457" s="246"/>
      <c r="F457" s="248" t="s">
        <v>838</v>
      </c>
      <c r="G457" s="246"/>
      <c r="H457" s="249">
        <v>61.893000000000001</v>
      </c>
      <c r="I457" s="250"/>
      <c r="J457" s="246"/>
      <c r="K457" s="246"/>
      <c r="L457" s="251"/>
      <c r="M457" s="252"/>
      <c r="N457" s="253"/>
      <c r="O457" s="253"/>
      <c r="P457" s="253"/>
      <c r="Q457" s="253"/>
      <c r="R457" s="253"/>
      <c r="S457" s="253"/>
      <c r="T457" s="25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5" t="s">
        <v>174</v>
      </c>
      <c r="AU457" s="255" t="s">
        <v>82</v>
      </c>
      <c r="AV457" s="14" t="s">
        <v>82</v>
      </c>
      <c r="AW457" s="14" t="s">
        <v>4</v>
      </c>
      <c r="AX457" s="14" t="s">
        <v>80</v>
      </c>
      <c r="AY457" s="255" t="s">
        <v>163</v>
      </c>
    </row>
    <row r="458" s="2" customFormat="1" ht="33" customHeight="1">
      <c r="A458" s="40"/>
      <c r="B458" s="41"/>
      <c r="C458" s="216" t="s">
        <v>839</v>
      </c>
      <c r="D458" s="216" t="s">
        <v>166</v>
      </c>
      <c r="E458" s="217" t="s">
        <v>840</v>
      </c>
      <c r="F458" s="218" t="s">
        <v>841</v>
      </c>
      <c r="G458" s="219" t="s">
        <v>384</v>
      </c>
      <c r="H458" s="220">
        <v>289.98000000000002</v>
      </c>
      <c r="I458" s="221"/>
      <c r="J458" s="222">
        <f>ROUND(I458*H458,2)</f>
        <v>0</v>
      </c>
      <c r="K458" s="218" t="s">
        <v>170</v>
      </c>
      <c r="L458" s="46"/>
      <c r="M458" s="223" t="s">
        <v>21</v>
      </c>
      <c r="N458" s="224" t="s">
        <v>44</v>
      </c>
      <c r="O458" s="86"/>
      <c r="P458" s="225">
        <f>O458*H458</f>
        <v>0</v>
      </c>
      <c r="Q458" s="225">
        <v>0.00058</v>
      </c>
      <c r="R458" s="225">
        <f>Q458*H458</f>
        <v>0.16818840000000002</v>
      </c>
      <c r="S458" s="225">
        <v>0</v>
      </c>
      <c r="T458" s="226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27" t="s">
        <v>339</v>
      </c>
      <c r="AT458" s="227" t="s">
        <v>166</v>
      </c>
      <c r="AU458" s="227" t="s">
        <v>82</v>
      </c>
      <c r="AY458" s="19" t="s">
        <v>163</v>
      </c>
      <c r="BE458" s="228">
        <f>IF(N458="základní",J458,0)</f>
        <v>0</v>
      </c>
      <c r="BF458" s="228">
        <f>IF(N458="snížená",J458,0)</f>
        <v>0</v>
      </c>
      <c r="BG458" s="228">
        <f>IF(N458="zákl. přenesená",J458,0)</f>
        <v>0</v>
      </c>
      <c r="BH458" s="228">
        <f>IF(N458="sníž. přenesená",J458,0)</f>
        <v>0</v>
      </c>
      <c r="BI458" s="228">
        <f>IF(N458="nulová",J458,0)</f>
        <v>0</v>
      </c>
      <c r="BJ458" s="19" t="s">
        <v>80</v>
      </c>
      <c r="BK458" s="228">
        <f>ROUND(I458*H458,2)</f>
        <v>0</v>
      </c>
      <c r="BL458" s="19" t="s">
        <v>339</v>
      </c>
      <c r="BM458" s="227" t="s">
        <v>842</v>
      </c>
    </row>
    <row r="459" s="2" customFormat="1">
      <c r="A459" s="40"/>
      <c r="B459" s="41"/>
      <c r="C459" s="42"/>
      <c r="D459" s="229" t="s">
        <v>172</v>
      </c>
      <c r="E459" s="42"/>
      <c r="F459" s="230" t="s">
        <v>843</v>
      </c>
      <c r="G459" s="42"/>
      <c r="H459" s="42"/>
      <c r="I459" s="231"/>
      <c r="J459" s="42"/>
      <c r="K459" s="42"/>
      <c r="L459" s="46"/>
      <c r="M459" s="232"/>
      <c r="N459" s="23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172</v>
      </c>
      <c r="AU459" s="19" t="s">
        <v>82</v>
      </c>
    </row>
    <row r="460" s="14" customFormat="1">
      <c r="A460" s="14"/>
      <c r="B460" s="245"/>
      <c r="C460" s="246"/>
      <c r="D460" s="236" t="s">
        <v>174</v>
      </c>
      <c r="E460" s="247" t="s">
        <v>21</v>
      </c>
      <c r="F460" s="248" t="s">
        <v>844</v>
      </c>
      <c r="G460" s="246"/>
      <c r="H460" s="249">
        <v>108.63</v>
      </c>
      <c r="I460" s="250"/>
      <c r="J460" s="246"/>
      <c r="K460" s="246"/>
      <c r="L460" s="251"/>
      <c r="M460" s="252"/>
      <c r="N460" s="253"/>
      <c r="O460" s="253"/>
      <c r="P460" s="253"/>
      <c r="Q460" s="253"/>
      <c r="R460" s="253"/>
      <c r="S460" s="253"/>
      <c r="T460" s="25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5" t="s">
        <v>174</v>
      </c>
      <c r="AU460" s="255" t="s">
        <v>82</v>
      </c>
      <c r="AV460" s="14" t="s">
        <v>82</v>
      </c>
      <c r="AW460" s="14" t="s">
        <v>33</v>
      </c>
      <c r="AX460" s="14" t="s">
        <v>73</v>
      </c>
      <c r="AY460" s="255" t="s">
        <v>163</v>
      </c>
    </row>
    <row r="461" s="14" customFormat="1">
      <c r="A461" s="14"/>
      <c r="B461" s="245"/>
      <c r="C461" s="246"/>
      <c r="D461" s="236" t="s">
        <v>174</v>
      </c>
      <c r="E461" s="247" t="s">
        <v>21</v>
      </c>
      <c r="F461" s="248" t="s">
        <v>845</v>
      </c>
      <c r="G461" s="246"/>
      <c r="H461" s="249">
        <v>181.34999999999999</v>
      </c>
      <c r="I461" s="250"/>
      <c r="J461" s="246"/>
      <c r="K461" s="246"/>
      <c r="L461" s="251"/>
      <c r="M461" s="252"/>
      <c r="N461" s="253"/>
      <c r="O461" s="253"/>
      <c r="P461" s="253"/>
      <c r="Q461" s="253"/>
      <c r="R461" s="253"/>
      <c r="S461" s="253"/>
      <c r="T461" s="25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5" t="s">
        <v>174</v>
      </c>
      <c r="AU461" s="255" t="s">
        <v>82</v>
      </c>
      <c r="AV461" s="14" t="s">
        <v>82</v>
      </c>
      <c r="AW461" s="14" t="s">
        <v>33</v>
      </c>
      <c r="AX461" s="14" t="s">
        <v>73</v>
      </c>
      <c r="AY461" s="255" t="s">
        <v>163</v>
      </c>
    </row>
    <row r="462" s="15" customFormat="1">
      <c r="A462" s="15"/>
      <c r="B462" s="256"/>
      <c r="C462" s="257"/>
      <c r="D462" s="236" t="s">
        <v>174</v>
      </c>
      <c r="E462" s="258" t="s">
        <v>21</v>
      </c>
      <c r="F462" s="259" t="s">
        <v>179</v>
      </c>
      <c r="G462" s="257"/>
      <c r="H462" s="260">
        <v>289.98000000000002</v>
      </c>
      <c r="I462" s="261"/>
      <c r="J462" s="257"/>
      <c r="K462" s="257"/>
      <c r="L462" s="262"/>
      <c r="M462" s="263"/>
      <c r="N462" s="264"/>
      <c r="O462" s="264"/>
      <c r="P462" s="264"/>
      <c r="Q462" s="264"/>
      <c r="R462" s="264"/>
      <c r="S462" s="264"/>
      <c r="T462" s="26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66" t="s">
        <v>174</v>
      </c>
      <c r="AU462" s="266" t="s">
        <v>82</v>
      </c>
      <c r="AV462" s="15" t="s">
        <v>109</v>
      </c>
      <c r="AW462" s="15" t="s">
        <v>33</v>
      </c>
      <c r="AX462" s="15" t="s">
        <v>80</v>
      </c>
      <c r="AY462" s="266" t="s">
        <v>163</v>
      </c>
    </row>
    <row r="463" s="2" customFormat="1" ht="24.15" customHeight="1">
      <c r="A463" s="40"/>
      <c r="B463" s="41"/>
      <c r="C463" s="282" t="s">
        <v>846</v>
      </c>
      <c r="D463" s="282" t="s">
        <v>580</v>
      </c>
      <c r="E463" s="283" t="s">
        <v>847</v>
      </c>
      <c r="F463" s="284" t="s">
        <v>848</v>
      </c>
      <c r="G463" s="285" t="s">
        <v>235</v>
      </c>
      <c r="H463" s="286">
        <v>532.69299999999998</v>
      </c>
      <c r="I463" s="287"/>
      <c r="J463" s="288">
        <f>ROUND(I463*H463,2)</f>
        <v>0</v>
      </c>
      <c r="K463" s="284" t="s">
        <v>170</v>
      </c>
      <c r="L463" s="289"/>
      <c r="M463" s="290" t="s">
        <v>21</v>
      </c>
      <c r="N463" s="291" t="s">
        <v>44</v>
      </c>
      <c r="O463" s="86"/>
      <c r="P463" s="225">
        <f>O463*H463</f>
        <v>0</v>
      </c>
      <c r="Q463" s="225">
        <v>0.0011999999999999999</v>
      </c>
      <c r="R463" s="225">
        <f>Q463*H463</f>
        <v>0.6392315999999999</v>
      </c>
      <c r="S463" s="225">
        <v>0</v>
      </c>
      <c r="T463" s="22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7" t="s">
        <v>625</v>
      </c>
      <c r="AT463" s="227" t="s">
        <v>580</v>
      </c>
      <c r="AU463" s="227" t="s">
        <v>82</v>
      </c>
      <c r="AY463" s="19" t="s">
        <v>163</v>
      </c>
      <c r="BE463" s="228">
        <f>IF(N463="základní",J463,0)</f>
        <v>0</v>
      </c>
      <c r="BF463" s="228">
        <f>IF(N463="snížená",J463,0)</f>
        <v>0</v>
      </c>
      <c r="BG463" s="228">
        <f>IF(N463="zákl. přenesená",J463,0)</f>
        <v>0</v>
      </c>
      <c r="BH463" s="228">
        <f>IF(N463="sníž. přenesená",J463,0)</f>
        <v>0</v>
      </c>
      <c r="BI463" s="228">
        <f>IF(N463="nulová",J463,0)</f>
        <v>0</v>
      </c>
      <c r="BJ463" s="19" t="s">
        <v>80</v>
      </c>
      <c r="BK463" s="228">
        <f>ROUND(I463*H463,2)</f>
        <v>0</v>
      </c>
      <c r="BL463" s="19" t="s">
        <v>339</v>
      </c>
      <c r="BM463" s="227" t="s">
        <v>849</v>
      </c>
    </row>
    <row r="464" s="14" customFormat="1">
      <c r="A464" s="14"/>
      <c r="B464" s="245"/>
      <c r="C464" s="246"/>
      <c r="D464" s="236" t="s">
        <v>174</v>
      </c>
      <c r="E464" s="246"/>
      <c r="F464" s="248" t="s">
        <v>850</v>
      </c>
      <c r="G464" s="246"/>
      <c r="H464" s="249">
        <v>532.69299999999998</v>
      </c>
      <c r="I464" s="250"/>
      <c r="J464" s="246"/>
      <c r="K464" s="246"/>
      <c r="L464" s="251"/>
      <c r="M464" s="252"/>
      <c r="N464" s="253"/>
      <c r="O464" s="253"/>
      <c r="P464" s="253"/>
      <c r="Q464" s="253"/>
      <c r="R464" s="253"/>
      <c r="S464" s="253"/>
      <c r="T464" s="25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5" t="s">
        <v>174</v>
      </c>
      <c r="AU464" s="255" t="s">
        <v>82</v>
      </c>
      <c r="AV464" s="14" t="s">
        <v>82</v>
      </c>
      <c r="AW464" s="14" t="s">
        <v>4</v>
      </c>
      <c r="AX464" s="14" t="s">
        <v>80</v>
      </c>
      <c r="AY464" s="255" t="s">
        <v>163</v>
      </c>
    </row>
    <row r="465" s="2" customFormat="1" ht="37.8" customHeight="1">
      <c r="A465" s="40"/>
      <c r="B465" s="41"/>
      <c r="C465" s="216" t="s">
        <v>851</v>
      </c>
      <c r="D465" s="216" t="s">
        <v>166</v>
      </c>
      <c r="E465" s="217" t="s">
        <v>852</v>
      </c>
      <c r="F465" s="218" t="s">
        <v>853</v>
      </c>
      <c r="G465" s="219" t="s">
        <v>384</v>
      </c>
      <c r="H465" s="220">
        <v>63.170000000000002</v>
      </c>
      <c r="I465" s="221"/>
      <c r="J465" s="222">
        <f>ROUND(I465*H465,2)</f>
        <v>0</v>
      </c>
      <c r="K465" s="218" t="s">
        <v>170</v>
      </c>
      <c r="L465" s="46"/>
      <c r="M465" s="223" t="s">
        <v>21</v>
      </c>
      <c r="N465" s="224" t="s">
        <v>44</v>
      </c>
      <c r="O465" s="86"/>
      <c r="P465" s="225">
        <f>O465*H465</f>
        <v>0</v>
      </c>
      <c r="Q465" s="225">
        <v>0.00073999999999999999</v>
      </c>
      <c r="R465" s="225">
        <f>Q465*H465</f>
        <v>0.046745800000000004</v>
      </c>
      <c r="S465" s="225">
        <v>0</v>
      </c>
      <c r="T465" s="226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27" t="s">
        <v>339</v>
      </c>
      <c r="AT465" s="227" t="s">
        <v>166</v>
      </c>
      <c r="AU465" s="227" t="s">
        <v>82</v>
      </c>
      <c r="AY465" s="19" t="s">
        <v>163</v>
      </c>
      <c r="BE465" s="228">
        <f>IF(N465="základní",J465,0)</f>
        <v>0</v>
      </c>
      <c r="BF465" s="228">
        <f>IF(N465="snížená",J465,0)</f>
        <v>0</v>
      </c>
      <c r="BG465" s="228">
        <f>IF(N465="zákl. přenesená",J465,0)</f>
        <v>0</v>
      </c>
      <c r="BH465" s="228">
        <f>IF(N465="sníž. přenesená",J465,0)</f>
        <v>0</v>
      </c>
      <c r="BI465" s="228">
        <f>IF(N465="nulová",J465,0)</f>
        <v>0</v>
      </c>
      <c r="BJ465" s="19" t="s">
        <v>80</v>
      </c>
      <c r="BK465" s="228">
        <f>ROUND(I465*H465,2)</f>
        <v>0</v>
      </c>
      <c r="BL465" s="19" t="s">
        <v>339</v>
      </c>
      <c r="BM465" s="227" t="s">
        <v>854</v>
      </c>
    </row>
    <row r="466" s="2" customFormat="1">
      <c r="A466" s="40"/>
      <c r="B466" s="41"/>
      <c r="C466" s="42"/>
      <c r="D466" s="229" t="s">
        <v>172</v>
      </c>
      <c r="E466" s="42"/>
      <c r="F466" s="230" t="s">
        <v>855</v>
      </c>
      <c r="G466" s="42"/>
      <c r="H466" s="42"/>
      <c r="I466" s="231"/>
      <c r="J466" s="42"/>
      <c r="K466" s="42"/>
      <c r="L466" s="46"/>
      <c r="M466" s="232"/>
      <c r="N466" s="233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172</v>
      </c>
      <c r="AU466" s="19" t="s">
        <v>82</v>
      </c>
    </row>
    <row r="467" s="13" customFormat="1">
      <c r="A467" s="13"/>
      <c r="B467" s="234"/>
      <c r="C467" s="235"/>
      <c r="D467" s="236" t="s">
        <v>174</v>
      </c>
      <c r="E467" s="237" t="s">
        <v>21</v>
      </c>
      <c r="F467" s="238" t="s">
        <v>500</v>
      </c>
      <c r="G467" s="235"/>
      <c r="H467" s="237" t="s">
        <v>21</v>
      </c>
      <c r="I467" s="239"/>
      <c r="J467" s="235"/>
      <c r="K467" s="235"/>
      <c r="L467" s="240"/>
      <c r="M467" s="241"/>
      <c r="N467" s="242"/>
      <c r="O467" s="242"/>
      <c r="P467" s="242"/>
      <c r="Q467" s="242"/>
      <c r="R467" s="242"/>
      <c r="S467" s="242"/>
      <c r="T467" s="24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4" t="s">
        <v>174</v>
      </c>
      <c r="AU467" s="244" t="s">
        <v>82</v>
      </c>
      <c r="AV467" s="13" t="s">
        <v>80</v>
      </c>
      <c r="AW467" s="13" t="s">
        <v>33</v>
      </c>
      <c r="AX467" s="13" t="s">
        <v>73</v>
      </c>
      <c r="AY467" s="244" t="s">
        <v>163</v>
      </c>
    </row>
    <row r="468" s="14" customFormat="1">
      <c r="A468" s="14"/>
      <c r="B468" s="245"/>
      <c r="C468" s="246"/>
      <c r="D468" s="236" t="s">
        <v>174</v>
      </c>
      <c r="E468" s="247" t="s">
        <v>21</v>
      </c>
      <c r="F468" s="248" t="s">
        <v>856</v>
      </c>
      <c r="G468" s="246"/>
      <c r="H468" s="249">
        <v>16.469999999999999</v>
      </c>
      <c r="I468" s="250"/>
      <c r="J468" s="246"/>
      <c r="K468" s="246"/>
      <c r="L468" s="251"/>
      <c r="M468" s="252"/>
      <c r="N468" s="253"/>
      <c r="O468" s="253"/>
      <c r="P468" s="253"/>
      <c r="Q468" s="253"/>
      <c r="R468" s="253"/>
      <c r="S468" s="253"/>
      <c r="T468" s="25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5" t="s">
        <v>174</v>
      </c>
      <c r="AU468" s="255" t="s">
        <v>82</v>
      </c>
      <c r="AV468" s="14" t="s">
        <v>82</v>
      </c>
      <c r="AW468" s="14" t="s">
        <v>33</v>
      </c>
      <c r="AX468" s="14" t="s">
        <v>73</v>
      </c>
      <c r="AY468" s="255" t="s">
        <v>163</v>
      </c>
    </row>
    <row r="469" s="14" customFormat="1">
      <c r="A469" s="14"/>
      <c r="B469" s="245"/>
      <c r="C469" s="246"/>
      <c r="D469" s="236" t="s">
        <v>174</v>
      </c>
      <c r="E469" s="247" t="s">
        <v>21</v>
      </c>
      <c r="F469" s="248" t="s">
        <v>857</v>
      </c>
      <c r="G469" s="246"/>
      <c r="H469" s="249">
        <v>-0.80000000000000004</v>
      </c>
      <c r="I469" s="250"/>
      <c r="J469" s="246"/>
      <c r="K469" s="246"/>
      <c r="L469" s="251"/>
      <c r="M469" s="252"/>
      <c r="N469" s="253"/>
      <c r="O469" s="253"/>
      <c r="P469" s="253"/>
      <c r="Q469" s="253"/>
      <c r="R469" s="253"/>
      <c r="S469" s="253"/>
      <c r="T469" s="25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5" t="s">
        <v>174</v>
      </c>
      <c r="AU469" s="255" t="s">
        <v>82</v>
      </c>
      <c r="AV469" s="14" t="s">
        <v>82</v>
      </c>
      <c r="AW469" s="14" t="s">
        <v>33</v>
      </c>
      <c r="AX469" s="14" t="s">
        <v>73</v>
      </c>
      <c r="AY469" s="255" t="s">
        <v>163</v>
      </c>
    </row>
    <row r="470" s="13" customFormat="1">
      <c r="A470" s="13"/>
      <c r="B470" s="234"/>
      <c r="C470" s="235"/>
      <c r="D470" s="236" t="s">
        <v>174</v>
      </c>
      <c r="E470" s="237" t="s">
        <v>21</v>
      </c>
      <c r="F470" s="238" t="s">
        <v>517</v>
      </c>
      <c r="G470" s="235"/>
      <c r="H470" s="237" t="s">
        <v>21</v>
      </c>
      <c r="I470" s="239"/>
      <c r="J470" s="235"/>
      <c r="K470" s="235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174</v>
      </c>
      <c r="AU470" s="244" t="s">
        <v>82</v>
      </c>
      <c r="AV470" s="13" t="s">
        <v>80</v>
      </c>
      <c r="AW470" s="13" t="s">
        <v>33</v>
      </c>
      <c r="AX470" s="13" t="s">
        <v>73</v>
      </c>
      <c r="AY470" s="244" t="s">
        <v>163</v>
      </c>
    </row>
    <row r="471" s="14" customFormat="1">
      <c r="A471" s="14"/>
      <c r="B471" s="245"/>
      <c r="C471" s="246"/>
      <c r="D471" s="236" t="s">
        <v>174</v>
      </c>
      <c r="E471" s="247" t="s">
        <v>21</v>
      </c>
      <c r="F471" s="248" t="s">
        <v>858</v>
      </c>
      <c r="G471" s="246"/>
      <c r="H471" s="249">
        <v>15.960000000000001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5" t="s">
        <v>174</v>
      </c>
      <c r="AU471" s="255" t="s">
        <v>82</v>
      </c>
      <c r="AV471" s="14" t="s">
        <v>82</v>
      </c>
      <c r="AW471" s="14" t="s">
        <v>33</v>
      </c>
      <c r="AX471" s="14" t="s">
        <v>73</v>
      </c>
      <c r="AY471" s="255" t="s">
        <v>163</v>
      </c>
    </row>
    <row r="472" s="14" customFormat="1">
      <c r="A472" s="14"/>
      <c r="B472" s="245"/>
      <c r="C472" s="246"/>
      <c r="D472" s="236" t="s">
        <v>174</v>
      </c>
      <c r="E472" s="247" t="s">
        <v>21</v>
      </c>
      <c r="F472" s="248" t="s">
        <v>857</v>
      </c>
      <c r="G472" s="246"/>
      <c r="H472" s="249">
        <v>-0.80000000000000004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5" t="s">
        <v>174</v>
      </c>
      <c r="AU472" s="255" t="s">
        <v>82</v>
      </c>
      <c r="AV472" s="14" t="s">
        <v>82</v>
      </c>
      <c r="AW472" s="14" t="s">
        <v>33</v>
      </c>
      <c r="AX472" s="14" t="s">
        <v>73</v>
      </c>
      <c r="AY472" s="255" t="s">
        <v>163</v>
      </c>
    </row>
    <row r="473" s="13" customFormat="1">
      <c r="A473" s="13"/>
      <c r="B473" s="234"/>
      <c r="C473" s="235"/>
      <c r="D473" s="236" t="s">
        <v>174</v>
      </c>
      <c r="E473" s="237" t="s">
        <v>21</v>
      </c>
      <c r="F473" s="238" t="s">
        <v>521</v>
      </c>
      <c r="G473" s="235"/>
      <c r="H473" s="237" t="s">
        <v>21</v>
      </c>
      <c r="I473" s="239"/>
      <c r="J473" s="235"/>
      <c r="K473" s="235"/>
      <c r="L473" s="240"/>
      <c r="M473" s="241"/>
      <c r="N473" s="242"/>
      <c r="O473" s="242"/>
      <c r="P473" s="242"/>
      <c r="Q473" s="242"/>
      <c r="R473" s="242"/>
      <c r="S473" s="242"/>
      <c r="T473" s="24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4" t="s">
        <v>174</v>
      </c>
      <c r="AU473" s="244" t="s">
        <v>82</v>
      </c>
      <c r="AV473" s="13" t="s">
        <v>80</v>
      </c>
      <c r="AW473" s="13" t="s">
        <v>33</v>
      </c>
      <c r="AX473" s="13" t="s">
        <v>73</v>
      </c>
      <c r="AY473" s="244" t="s">
        <v>163</v>
      </c>
    </row>
    <row r="474" s="14" customFormat="1">
      <c r="A474" s="14"/>
      <c r="B474" s="245"/>
      <c r="C474" s="246"/>
      <c r="D474" s="236" t="s">
        <v>174</v>
      </c>
      <c r="E474" s="247" t="s">
        <v>21</v>
      </c>
      <c r="F474" s="248" t="s">
        <v>859</v>
      </c>
      <c r="G474" s="246"/>
      <c r="H474" s="249">
        <v>16.16</v>
      </c>
      <c r="I474" s="250"/>
      <c r="J474" s="246"/>
      <c r="K474" s="246"/>
      <c r="L474" s="251"/>
      <c r="M474" s="252"/>
      <c r="N474" s="253"/>
      <c r="O474" s="253"/>
      <c r="P474" s="253"/>
      <c r="Q474" s="253"/>
      <c r="R474" s="253"/>
      <c r="S474" s="253"/>
      <c r="T474" s="25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5" t="s">
        <v>174</v>
      </c>
      <c r="AU474" s="255" t="s">
        <v>82</v>
      </c>
      <c r="AV474" s="14" t="s">
        <v>82</v>
      </c>
      <c r="AW474" s="14" t="s">
        <v>33</v>
      </c>
      <c r="AX474" s="14" t="s">
        <v>73</v>
      </c>
      <c r="AY474" s="255" t="s">
        <v>163</v>
      </c>
    </row>
    <row r="475" s="14" customFormat="1">
      <c r="A475" s="14"/>
      <c r="B475" s="245"/>
      <c r="C475" s="246"/>
      <c r="D475" s="236" t="s">
        <v>174</v>
      </c>
      <c r="E475" s="247" t="s">
        <v>21</v>
      </c>
      <c r="F475" s="248" t="s">
        <v>857</v>
      </c>
      <c r="G475" s="246"/>
      <c r="H475" s="249">
        <v>-0.80000000000000004</v>
      </c>
      <c r="I475" s="250"/>
      <c r="J475" s="246"/>
      <c r="K475" s="246"/>
      <c r="L475" s="251"/>
      <c r="M475" s="252"/>
      <c r="N475" s="253"/>
      <c r="O475" s="253"/>
      <c r="P475" s="253"/>
      <c r="Q475" s="253"/>
      <c r="R475" s="253"/>
      <c r="S475" s="253"/>
      <c r="T475" s="25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5" t="s">
        <v>174</v>
      </c>
      <c r="AU475" s="255" t="s">
        <v>82</v>
      </c>
      <c r="AV475" s="14" t="s">
        <v>82</v>
      </c>
      <c r="AW475" s="14" t="s">
        <v>33</v>
      </c>
      <c r="AX475" s="14" t="s">
        <v>73</v>
      </c>
      <c r="AY475" s="255" t="s">
        <v>163</v>
      </c>
    </row>
    <row r="476" s="13" customFormat="1">
      <c r="A476" s="13"/>
      <c r="B476" s="234"/>
      <c r="C476" s="235"/>
      <c r="D476" s="236" t="s">
        <v>174</v>
      </c>
      <c r="E476" s="237" t="s">
        <v>21</v>
      </c>
      <c r="F476" s="238" t="s">
        <v>524</v>
      </c>
      <c r="G476" s="235"/>
      <c r="H476" s="237" t="s">
        <v>21</v>
      </c>
      <c r="I476" s="239"/>
      <c r="J476" s="235"/>
      <c r="K476" s="235"/>
      <c r="L476" s="240"/>
      <c r="M476" s="241"/>
      <c r="N476" s="242"/>
      <c r="O476" s="242"/>
      <c r="P476" s="242"/>
      <c r="Q476" s="242"/>
      <c r="R476" s="242"/>
      <c r="S476" s="242"/>
      <c r="T476" s="24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4" t="s">
        <v>174</v>
      </c>
      <c r="AU476" s="244" t="s">
        <v>82</v>
      </c>
      <c r="AV476" s="13" t="s">
        <v>80</v>
      </c>
      <c r="AW476" s="13" t="s">
        <v>33</v>
      </c>
      <c r="AX476" s="13" t="s">
        <v>73</v>
      </c>
      <c r="AY476" s="244" t="s">
        <v>163</v>
      </c>
    </row>
    <row r="477" s="14" customFormat="1">
      <c r="A477" s="14"/>
      <c r="B477" s="245"/>
      <c r="C477" s="246"/>
      <c r="D477" s="236" t="s">
        <v>174</v>
      </c>
      <c r="E477" s="247" t="s">
        <v>21</v>
      </c>
      <c r="F477" s="248" t="s">
        <v>860</v>
      </c>
      <c r="G477" s="246"/>
      <c r="H477" s="249">
        <v>17.780000000000001</v>
      </c>
      <c r="I477" s="250"/>
      <c r="J477" s="246"/>
      <c r="K477" s="246"/>
      <c r="L477" s="251"/>
      <c r="M477" s="252"/>
      <c r="N477" s="253"/>
      <c r="O477" s="253"/>
      <c r="P477" s="253"/>
      <c r="Q477" s="253"/>
      <c r="R477" s="253"/>
      <c r="S477" s="253"/>
      <c r="T477" s="25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5" t="s">
        <v>174</v>
      </c>
      <c r="AU477" s="255" t="s">
        <v>82</v>
      </c>
      <c r="AV477" s="14" t="s">
        <v>82</v>
      </c>
      <c r="AW477" s="14" t="s">
        <v>33</v>
      </c>
      <c r="AX477" s="14" t="s">
        <v>73</v>
      </c>
      <c r="AY477" s="255" t="s">
        <v>163</v>
      </c>
    </row>
    <row r="478" s="14" customFormat="1">
      <c r="A478" s="14"/>
      <c r="B478" s="245"/>
      <c r="C478" s="246"/>
      <c r="D478" s="236" t="s">
        <v>174</v>
      </c>
      <c r="E478" s="247" t="s">
        <v>21</v>
      </c>
      <c r="F478" s="248" t="s">
        <v>857</v>
      </c>
      <c r="G478" s="246"/>
      <c r="H478" s="249">
        <v>-0.80000000000000004</v>
      </c>
      <c r="I478" s="250"/>
      <c r="J478" s="246"/>
      <c r="K478" s="246"/>
      <c r="L478" s="251"/>
      <c r="M478" s="252"/>
      <c r="N478" s="253"/>
      <c r="O478" s="253"/>
      <c r="P478" s="253"/>
      <c r="Q478" s="253"/>
      <c r="R478" s="253"/>
      <c r="S478" s="253"/>
      <c r="T478" s="25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5" t="s">
        <v>174</v>
      </c>
      <c r="AU478" s="255" t="s">
        <v>82</v>
      </c>
      <c r="AV478" s="14" t="s">
        <v>82</v>
      </c>
      <c r="AW478" s="14" t="s">
        <v>33</v>
      </c>
      <c r="AX478" s="14" t="s">
        <v>73</v>
      </c>
      <c r="AY478" s="255" t="s">
        <v>163</v>
      </c>
    </row>
    <row r="479" s="15" customFormat="1">
      <c r="A479" s="15"/>
      <c r="B479" s="256"/>
      <c r="C479" s="257"/>
      <c r="D479" s="236" t="s">
        <v>174</v>
      </c>
      <c r="E479" s="258" t="s">
        <v>21</v>
      </c>
      <c r="F479" s="259" t="s">
        <v>179</v>
      </c>
      <c r="G479" s="257"/>
      <c r="H479" s="260">
        <v>63.170000000000002</v>
      </c>
      <c r="I479" s="261"/>
      <c r="J479" s="257"/>
      <c r="K479" s="257"/>
      <c r="L479" s="262"/>
      <c r="M479" s="263"/>
      <c r="N479" s="264"/>
      <c r="O479" s="264"/>
      <c r="P479" s="264"/>
      <c r="Q479" s="264"/>
      <c r="R479" s="264"/>
      <c r="S479" s="264"/>
      <c r="T479" s="26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66" t="s">
        <v>174</v>
      </c>
      <c r="AU479" s="266" t="s">
        <v>82</v>
      </c>
      <c r="AV479" s="15" t="s">
        <v>109</v>
      </c>
      <c r="AW479" s="15" t="s">
        <v>33</v>
      </c>
      <c r="AX479" s="15" t="s">
        <v>80</v>
      </c>
      <c r="AY479" s="266" t="s">
        <v>163</v>
      </c>
    </row>
    <row r="480" s="2" customFormat="1" ht="24.15" customHeight="1">
      <c r="A480" s="40"/>
      <c r="B480" s="41"/>
      <c r="C480" s="282" t="s">
        <v>861</v>
      </c>
      <c r="D480" s="282" t="s">
        <v>580</v>
      </c>
      <c r="E480" s="283" t="s">
        <v>862</v>
      </c>
      <c r="F480" s="284" t="s">
        <v>863</v>
      </c>
      <c r="G480" s="285" t="s">
        <v>235</v>
      </c>
      <c r="H480" s="286">
        <v>315.85000000000002</v>
      </c>
      <c r="I480" s="287"/>
      <c r="J480" s="288">
        <f>ROUND(I480*H480,2)</f>
        <v>0</v>
      </c>
      <c r="K480" s="284" t="s">
        <v>170</v>
      </c>
      <c r="L480" s="289"/>
      <c r="M480" s="290" t="s">
        <v>21</v>
      </c>
      <c r="N480" s="291" t="s">
        <v>44</v>
      </c>
      <c r="O480" s="86"/>
      <c r="P480" s="225">
        <f>O480*H480</f>
        <v>0</v>
      </c>
      <c r="Q480" s="225">
        <v>0.00063000000000000003</v>
      </c>
      <c r="R480" s="225">
        <f>Q480*H480</f>
        <v>0.19898550000000001</v>
      </c>
      <c r="S480" s="225">
        <v>0</v>
      </c>
      <c r="T480" s="226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7" t="s">
        <v>625</v>
      </c>
      <c r="AT480" s="227" t="s">
        <v>580</v>
      </c>
      <c r="AU480" s="227" t="s">
        <v>82</v>
      </c>
      <c r="AY480" s="19" t="s">
        <v>163</v>
      </c>
      <c r="BE480" s="228">
        <f>IF(N480="základní",J480,0)</f>
        <v>0</v>
      </c>
      <c r="BF480" s="228">
        <f>IF(N480="snížená",J480,0)</f>
        <v>0</v>
      </c>
      <c r="BG480" s="228">
        <f>IF(N480="zákl. přenesená",J480,0)</f>
        <v>0</v>
      </c>
      <c r="BH480" s="228">
        <f>IF(N480="sníž. přenesená",J480,0)</f>
        <v>0</v>
      </c>
      <c r="BI480" s="228">
        <f>IF(N480="nulová",J480,0)</f>
        <v>0</v>
      </c>
      <c r="BJ480" s="19" t="s">
        <v>80</v>
      </c>
      <c r="BK480" s="228">
        <f>ROUND(I480*H480,2)</f>
        <v>0</v>
      </c>
      <c r="BL480" s="19" t="s">
        <v>339</v>
      </c>
      <c r="BM480" s="227" t="s">
        <v>864</v>
      </c>
    </row>
    <row r="481" s="14" customFormat="1">
      <c r="A481" s="14"/>
      <c r="B481" s="245"/>
      <c r="C481" s="246"/>
      <c r="D481" s="236" t="s">
        <v>174</v>
      </c>
      <c r="E481" s="247" t="s">
        <v>21</v>
      </c>
      <c r="F481" s="248" t="s">
        <v>865</v>
      </c>
      <c r="G481" s="246"/>
      <c r="H481" s="249">
        <v>315.85000000000002</v>
      </c>
      <c r="I481" s="250"/>
      <c r="J481" s="246"/>
      <c r="K481" s="246"/>
      <c r="L481" s="251"/>
      <c r="M481" s="252"/>
      <c r="N481" s="253"/>
      <c r="O481" s="253"/>
      <c r="P481" s="253"/>
      <c r="Q481" s="253"/>
      <c r="R481" s="253"/>
      <c r="S481" s="253"/>
      <c r="T481" s="25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5" t="s">
        <v>174</v>
      </c>
      <c r="AU481" s="255" t="s">
        <v>82</v>
      </c>
      <c r="AV481" s="14" t="s">
        <v>82</v>
      </c>
      <c r="AW481" s="14" t="s">
        <v>33</v>
      </c>
      <c r="AX481" s="14" t="s">
        <v>73</v>
      </c>
      <c r="AY481" s="255" t="s">
        <v>163</v>
      </c>
    </row>
    <row r="482" s="15" customFormat="1">
      <c r="A482" s="15"/>
      <c r="B482" s="256"/>
      <c r="C482" s="257"/>
      <c r="D482" s="236" t="s">
        <v>174</v>
      </c>
      <c r="E482" s="258" t="s">
        <v>21</v>
      </c>
      <c r="F482" s="259" t="s">
        <v>179</v>
      </c>
      <c r="G482" s="257"/>
      <c r="H482" s="260">
        <v>315.85000000000002</v>
      </c>
      <c r="I482" s="261"/>
      <c r="J482" s="257"/>
      <c r="K482" s="257"/>
      <c r="L482" s="262"/>
      <c r="M482" s="263"/>
      <c r="N482" s="264"/>
      <c r="O482" s="264"/>
      <c r="P482" s="264"/>
      <c r="Q482" s="264"/>
      <c r="R482" s="264"/>
      <c r="S482" s="264"/>
      <c r="T482" s="26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66" t="s">
        <v>174</v>
      </c>
      <c r="AU482" s="266" t="s">
        <v>82</v>
      </c>
      <c r="AV482" s="15" t="s">
        <v>109</v>
      </c>
      <c r="AW482" s="15" t="s">
        <v>33</v>
      </c>
      <c r="AX482" s="15" t="s">
        <v>80</v>
      </c>
      <c r="AY482" s="266" t="s">
        <v>163</v>
      </c>
    </row>
    <row r="483" s="2" customFormat="1" ht="37.8" customHeight="1">
      <c r="A483" s="40"/>
      <c r="B483" s="41"/>
      <c r="C483" s="216" t="s">
        <v>866</v>
      </c>
      <c r="D483" s="216" t="s">
        <v>166</v>
      </c>
      <c r="E483" s="217" t="s">
        <v>867</v>
      </c>
      <c r="F483" s="218" t="s">
        <v>868</v>
      </c>
      <c r="G483" s="219" t="s">
        <v>169</v>
      </c>
      <c r="H483" s="220">
        <v>322.19999999999999</v>
      </c>
      <c r="I483" s="221"/>
      <c r="J483" s="222">
        <f>ROUND(I483*H483,2)</f>
        <v>0</v>
      </c>
      <c r="K483" s="218" t="s">
        <v>170</v>
      </c>
      <c r="L483" s="46"/>
      <c r="M483" s="223" t="s">
        <v>21</v>
      </c>
      <c r="N483" s="224" t="s">
        <v>44</v>
      </c>
      <c r="O483" s="86"/>
      <c r="P483" s="225">
        <f>O483*H483</f>
        <v>0</v>
      </c>
      <c r="Q483" s="225">
        <v>0.0089999999999999993</v>
      </c>
      <c r="R483" s="225">
        <f>Q483*H483</f>
        <v>2.8997999999999995</v>
      </c>
      <c r="S483" s="225">
        <v>0</v>
      </c>
      <c r="T483" s="226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27" t="s">
        <v>339</v>
      </c>
      <c r="AT483" s="227" t="s">
        <v>166</v>
      </c>
      <c r="AU483" s="227" t="s">
        <v>82</v>
      </c>
      <c r="AY483" s="19" t="s">
        <v>163</v>
      </c>
      <c r="BE483" s="228">
        <f>IF(N483="základní",J483,0)</f>
        <v>0</v>
      </c>
      <c r="BF483" s="228">
        <f>IF(N483="snížená",J483,0)</f>
        <v>0</v>
      </c>
      <c r="BG483" s="228">
        <f>IF(N483="zákl. přenesená",J483,0)</f>
        <v>0</v>
      </c>
      <c r="BH483" s="228">
        <f>IF(N483="sníž. přenesená",J483,0)</f>
        <v>0</v>
      </c>
      <c r="BI483" s="228">
        <f>IF(N483="nulová",J483,0)</f>
        <v>0</v>
      </c>
      <c r="BJ483" s="19" t="s">
        <v>80</v>
      </c>
      <c r="BK483" s="228">
        <f>ROUND(I483*H483,2)</f>
        <v>0</v>
      </c>
      <c r="BL483" s="19" t="s">
        <v>339</v>
      </c>
      <c r="BM483" s="227" t="s">
        <v>869</v>
      </c>
    </row>
    <row r="484" s="2" customFormat="1">
      <c r="A484" s="40"/>
      <c r="B484" s="41"/>
      <c r="C484" s="42"/>
      <c r="D484" s="229" t="s">
        <v>172</v>
      </c>
      <c r="E484" s="42"/>
      <c r="F484" s="230" t="s">
        <v>870</v>
      </c>
      <c r="G484" s="42"/>
      <c r="H484" s="42"/>
      <c r="I484" s="231"/>
      <c r="J484" s="42"/>
      <c r="K484" s="42"/>
      <c r="L484" s="46"/>
      <c r="M484" s="232"/>
      <c r="N484" s="233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172</v>
      </c>
      <c r="AU484" s="19" t="s">
        <v>82</v>
      </c>
    </row>
    <row r="485" s="14" customFormat="1">
      <c r="A485" s="14"/>
      <c r="B485" s="245"/>
      <c r="C485" s="246"/>
      <c r="D485" s="236" t="s">
        <v>174</v>
      </c>
      <c r="E485" s="247" t="s">
        <v>21</v>
      </c>
      <c r="F485" s="248" t="s">
        <v>409</v>
      </c>
      <c r="G485" s="246"/>
      <c r="H485" s="249">
        <v>120.7</v>
      </c>
      <c r="I485" s="250"/>
      <c r="J485" s="246"/>
      <c r="K485" s="246"/>
      <c r="L485" s="251"/>
      <c r="M485" s="252"/>
      <c r="N485" s="253"/>
      <c r="O485" s="253"/>
      <c r="P485" s="253"/>
      <c r="Q485" s="253"/>
      <c r="R485" s="253"/>
      <c r="S485" s="253"/>
      <c r="T485" s="25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5" t="s">
        <v>174</v>
      </c>
      <c r="AU485" s="255" t="s">
        <v>82</v>
      </c>
      <c r="AV485" s="14" t="s">
        <v>82</v>
      </c>
      <c r="AW485" s="14" t="s">
        <v>33</v>
      </c>
      <c r="AX485" s="14" t="s">
        <v>73</v>
      </c>
      <c r="AY485" s="255" t="s">
        <v>163</v>
      </c>
    </row>
    <row r="486" s="14" customFormat="1">
      <c r="A486" s="14"/>
      <c r="B486" s="245"/>
      <c r="C486" s="246"/>
      <c r="D486" s="236" t="s">
        <v>174</v>
      </c>
      <c r="E486" s="247" t="s">
        <v>21</v>
      </c>
      <c r="F486" s="248" t="s">
        <v>403</v>
      </c>
      <c r="G486" s="246"/>
      <c r="H486" s="249">
        <v>201.5</v>
      </c>
      <c r="I486" s="250"/>
      <c r="J486" s="246"/>
      <c r="K486" s="246"/>
      <c r="L486" s="251"/>
      <c r="M486" s="252"/>
      <c r="N486" s="253"/>
      <c r="O486" s="253"/>
      <c r="P486" s="253"/>
      <c r="Q486" s="253"/>
      <c r="R486" s="253"/>
      <c r="S486" s="253"/>
      <c r="T486" s="25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5" t="s">
        <v>174</v>
      </c>
      <c r="AU486" s="255" t="s">
        <v>82</v>
      </c>
      <c r="AV486" s="14" t="s">
        <v>82</v>
      </c>
      <c r="AW486" s="14" t="s">
        <v>33</v>
      </c>
      <c r="AX486" s="14" t="s">
        <v>73</v>
      </c>
      <c r="AY486" s="255" t="s">
        <v>163</v>
      </c>
    </row>
    <row r="487" s="15" customFormat="1">
      <c r="A487" s="15"/>
      <c r="B487" s="256"/>
      <c r="C487" s="257"/>
      <c r="D487" s="236" t="s">
        <v>174</v>
      </c>
      <c r="E487" s="258" t="s">
        <v>21</v>
      </c>
      <c r="F487" s="259" t="s">
        <v>179</v>
      </c>
      <c r="G487" s="257"/>
      <c r="H487" s="260">
        <v>322.19999999999999</v>
      </c>
      <c r="I487" s="261"/>
      <c r="J487" s="257"/>
      <c r="K487" s="257"/>
      <c r="L487" s="262"/>
      <c r="M487" s="263"/>
      <c r="N487" s="264"/>
      <c r="O487" s="264"/>
      <c r="P487" s="264"/>
      <c r="Q487" s="264"/>
      <c r="R487" s="264"/>
      <c r="S487" s="264"/>
      <c r="T487" s="26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66" t="s">
        <v>174</v>
      </c>
      <c r="AU487" s="266" t="s">
        <v>82</v>
      </c>
      <c r="AV487" s="15" t="s">
        <v>109</v>
      </c>
      <c r="AW487" s="15" t="s">
        <v>33</v>
      </c>
      <c r="AX487" s="15" t="s">
        <v>80</v>
      </c>
      <c r="AY487" s="266" t="s">
        <v>163</v>
      </c>
    </row>
    <row r="488" s="2" customFormat="1" ht="37.8" customHeight="1">
      <c r="A488" s="40"/>
      <c r="B488" s="41"/>
      <c r="C488" s="282" t="s">
        <v>871</v>
      </c>
      <c r="D488" s="282" t="s">
        <v>580</v>
      </c>
      <c r="E488" s="283" t="s">
        <v>872</v>
      </c>
      <c r="F488" s="284" t="s">
        <v>873</v>
      </c>
      <c r="G488" s="285" t="s">
        <v>169</v>
      </c>
      <c r="H488" s="286">
        <v>370.52999999999997</v>
      </c>
      <c r="I488" s="287"/>
      <c r="J488" s="288">
        <f>ROUND(I488*H488,2)</f>
        <v>0</v>
      </c>
      <c r="K488" s="284" t="s">
        <v>170</v>
      </c>
      <c r="L488" s="289"/>
      <c r="M488" s="290" t="s">
        <v>21</v>
      </c>
      <c r="N488" s="291" t="s">
        <v>44</v>
      </c>
      <c r="O488" s="86"/>
      <c r="P488" s="225">
        <f>O488*H488</f>
        <v>0</v>
      </c>
      <c r="Q488" s="225">
        <v>0.025000000000000001</v>
      </c>
      <c r="R488" s="225">
        <f>Q488*H488</f>
        <v>9.2632499999999993</v>
      </c>
      <c r="S488" s="225">
        <v>0</v>
      </c>
      <c r="T488" s="226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27" t="s">
        <v>625</v>
      </c>
      <c r="AT488" s="227" t="s">
        <v>580</v>
      </c>
      <c r="AU488" s="227" t="s">
        <v>82</v>
      </c>
      <c r="AY488" s="19" t="s">
        <v>163</v>
      </c>
      <c r="BE488" s="228">
        <f>IF(N488="základní",J488,0)</f>
        <v>0</v>
      </c>
      <c r="BF488" s="228">
        <f>IF(N488="snížená",J488,0)</f>
        <v>0</v>
      </c>
      <c r="BG488" s="228">
        <f>IF(N488="zákl. přenesená",J488,0)</f>
        <v>0</v>
      </c>
      <c r="BH488" s="228">
        <f>IF(N488="sníž. přenesená",J488,0)</f>
        <v>0</v>
      </c>
      <c r="BI488" s="228">
        <f>IF(N488="nulová",J488,0)</f>
        <v>0</v>
      </c>
      <c r="BJ488" s="19" t="s">
        <v>80</v>
      </c>
      <c r="BK488" s="228">
        <f>ROUND(I488*H488,2)</f>
        <v>0</v>
      </c>
      <c r="BL488" s="19" t="s">
        <v>339</v>
      </c>
      <c r="BM488" s="227" t="s">
        <v>874</v>
      </c>
    </row>
    <row r="489" s="14" customFormat="1">
      <c r="A489" s="14"/>
      <c r="B489" s="245"/>
      <c r="C489" s="246"/>
      <c r="D489" s="236" t="s">
        <v>174</v>
      </c>
      <c r="E489" s="246"/>
      <c r="F489" s="248" t="s">
        <v>875</v>
      </c>
      <c r="G489" s="246"/>
      <c r="H489" s="249">
        <v>370.52999999999997</v>
      </c>
      <c r="I489" s="250"/>
      <c r="J489" s="246"/>
      <c r="K489" s="246"/>
      <c r="L489" s="251"/>
      <c r="M489" s="252"/>
      <c r="N489" s="253"/>
      <c r="O489" s="253"/>
      <c r="P489" s="253"/>
      <c r="Q489" s="253"/>
      <c r="R489" s="253"/>
      <c r="S489" s="253"/>
      <c r="T489" s="25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5" t="s">
        <v>174</v>
      </c>
      <c r="AU489" s="255" t="s">
        <v>82</v>
      </c>
      <c r="AV489" s="14" t="s">
        <v>82</v>
      </c>
      <c r="AW489" s="14" t="s">
        <v>4</v>
      </c>
      <c r="AX489" s="14" t="s">
        <v>80</v>
      </c>
      <c r="AY489" s="255" t="s">
        <v>163</v>
      </c>
    </row>
    <row r="490" s="2" customFormat="1" ht="37.8" customHeight="1">
      <c r="A490" s="40"/>
      <c r="B490" s="41"/>
      <c r="C490" s="216" t="s">
        <v>876</v>
      </c>
      <c r="D490" s="216" t="s">
        <v>166</v>
      </c>
      <c r="E490" s="217" t="s">
        <v>877</v>
      </c>
      <c r="F490" s="218" t="s">
        <v>878</v>
      </c>
      <c r="G490" s="219" t="s">
        <v>169</v>
      </c>
      <c r="H490" s="220">
        <v>184.19</v>
      </c>
      <c r="I490" s="221"/>
      <c r="J490" s="222">
        <f>ROUND(I490*H490,2)</f>
        <v>0</v>
      </c>
      <c r="K490" s="218" t="s">
        <v>170</v>
      </c>
      <c r="L490" s="46"/>
      <c r="M490" s="223" t="s">
        <v>21</v>
      </c>
      <c r="N490" s="224" t="s">
        <v>44</v>
      </c>
      <c r="O490" s="86"/>
      <c r="P490" s="225">
        <f>O490*H490</f>
        <v>0</v>
      </c>
      <c r="Q490" s="225">
        <v>0.0089999999999999993</v>
      </c>
      <c r="R490" s="225">
        <f>Q490*H490</f>
        <v>1.6577099999999998</v>
      </c>
      <c r="S490" s="225">
        <v>0</v>
      </c>
      <c r="T490" s="226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27" t="s">
        <v>339</v>
      </c>
      <c r="AT490" s="227" t="s">
        <v>166</v>
      </c>
      <c r="AU490" s="227" t="s">
        <v>82</v>
      </c>
      <c r="AY490" s="19" t="s">
        <v>163</v>
      </c>
      <c r="BE490" s="228">
        <f>IF(N490="základní",J490,0)</f>
        <v>0</v>
      </c>
      <c r="BF490" s="228">
        <f>IF(N490="snížená",J490,0)</f>
        <v>0</v>
      </c>
      <c r="BG490" s="228">
        <f>IF(N490="zákl. přenesená",J490,0)</f>
        <v>0</v>
      </c>
      <c r="BH490" s="228">
        <f>IF(N490="sníž. přenesená",J490,0)</f>
        <v>0</v>
      </c>
      <c r="BI490" s="228">
        <f>IF(N490="nulová",J490,0)</f>
        <v>0</v>
      </c>
      <c r="BJ490" s="19" t="s">
        <v>80</v>
      </c>
      <c r="BK490" s="228">
        <f>ROUND(I490*H490,2)</f>
        <v>0</v>
      </c>
      <c r="BL490" s="19" t="s">
        <v>339</v>
      </c>
      <c r="BM490" s="227" t="s">
        <v>879</v>
      </c>
    </row>
    <row r="491" s="2" customFormat="1">
      <c r="A491" s="40"/>
      <c r="B491" s="41"/>
      <c r="C491" s="42"/>
      <c r="D491" s="229" t="s">
        <v>172</v>
      </c>
      <c r="E491" s="42"/>
      <c r="F491" s="230" t="s">
        <v>880</v>
      </c>
      <c r="G491" s="42"/>
      <c r="H491" s="42"/>
      <c r="I491" s="231"/>
      <c r="J491" s="42"/>
      <c r="K491" s="42"/>
      <c r="L491" s="46"/>
      <c r="M491" s="232"/>
      <c r="N491" s="233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172</v>
      </c>
      <c r="AU491" s="19" t="s">
        <v>82</v>
      </c>
    </row>
    <row r="492" s="14" customFormat="1">
      <c r="A492" s="14"/>
      <c r="B492" s="245"/>
      <c r="C492" s="246"/>
      <c r="D492" s="236" t="s">
        <v>174</v>
      </c>
      <c r="E492" s="247" t="s">
        <v>21</v>
      </c>
      <c r="F492" s="248" t="s">
        <v>400</v>
      </c>
      <c r="G492" s="246"/>
      <c r="H492" s="249">
        <v>184.19</v>
      </c>
      <c r="I492" s="250"/>
      <c r="J492" s="246"/>
      <c r="K492" s="246"/>
      <c r="L492" s="251"/>
      <c r="M492" s="252"/>
      <c r="N492" s="253"/>
      <c r="O492" s="253"/>
      <c r="P492" s="253"/>
      <c r="Q492" s="253"/>
      <c r="R492" s="253"/>
      <c r="S492" s="253"/>
      <c r="T492" s="25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5" t="s">
        <v>174</v>
      </c>
      <c r="AU492" s="255" t="s">
        <v>82</v>
      </c>
      <c r="AV492" s="14" t="s">
        <v>82</v>
      </c>
      <c r="AW492" s="14" t="s">
        <v>33</v>
      </c>
      <c r="AX492" s="14" t="s">
        <v>73</v>
      </c>
      <c r="AY492" s="255" t="s">
        <v>163</v>
      </c>
    </row>
    <row r="493" s="15" customFormat="1">
      <c r="A493" s="15"/>
      <c r="B493" s="256"/>
      <c r="C493" s="257"/>
      <c r="D493" s="236" t="s">
        <v>174</v>
      </c>
      <c r="E493" s="258" t="s">
        <v>21</v>
      </c>
      <c r="F493" s="259" t="s">
        <v>179</v>
      </c>
      <c r="G493" s="257"/>
      <c r="H493" s="260">
        <v>184.19</v>
      </c>
      <c r="I493" s="261"/>
      <c r="J493" s="257"/>
      <c r="K493" s="257"/>
      <c r="L493" s="262"/>
      <c r="M493" s="263"/>
      <c r="N493" s="264"/>
      <c r="O493" s="264"/>
      <c r="P493" s="264"/>
      <c r="Q493" s="264"/>
      <c r="R493" s="264"/>
      <c r="S493" s="264"/>
      <c r="T493" s="26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6" t="s">
        <v>174</v>
      </c>
      <c r="AU493" s="266" t="s">
        <v>82</v>
      </c>
      <c r="AV493" s="15" t="s">
        <v>109</v>
      </c>
      <c r="AW493" s="15" t="s">
        <v>33</v>
      </c>
      <c r="AX493" s="15" t="s">
        <v>80</v>
      </c>
      <c r="AY493" s="266" t="s">
        <v>163</v>
      </c>
    </row>
    <row r="494" s="2" customFormat="1" ht="37.8" customHeight="1">
      <c r="A494" s="40"/>
      <c r="B494" s="41"/>
      <c r="C494" s="282" t="s">
        <v>881</v>
      </c>
      <c r="D494" s="282" t="s">
        <v>580</v>
      </c>
      <c r="E494" s="283" t="s">
        <v>882</v>
      </c>
      <c r="F494" s="284" t="s">
        <v>883</v>
      </c>
      <c r="G494" s="285" t="s">
        <v>169</v>
      </c>
      <c r="H494" s="286">
        <v>211.81899999999999</v>
      </c>
      <c r="I494" s="287"/>
      <c r="J494" s="288">
        <f>ROUND(I494*H494,2)</f>
        <v>0</v>
      </c>
      <c r="K494" s="284" t="s">
        <v>170</v>
      </c>
      <c r="L494" s="289"/>
      <c r="M494" s="290" t="s">
        <v>21</v>
      </c>
      <c r="N494" s="291" t="s">
        <v>44</v>
      </c>
      <c r="O494" s="86"/>
      <c r="P494" s="225">
        <f>O494*H494</f>
        <v>0</v>
      </c>
      <c r="Q494" s="225">
        <v>0.023099999999999999</v>
      </c>
      <c r="R494" s="225">
        <f>Q494*H494</f>
        <v>4.8930188999999995</v>
      </c>
      <c r="S494" s="225">
        <v>0</v>
      </c>
      <c r="T494" s="22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27" t="s">
        <v>625</v>
      </c>
      <c r="AT494" s="227" t="s">
        <v>580</v>
      </c>
      <c r="AU494" s="227" t="s">
        <v>82</v>
      </c>
      <c r="AY494" s="19" t="s">
        <v>163</v>
      </c>
      <c r="BE494" s="228">
        <f>IF(N494="základní",J494,0)</f>
        <v>0</v>
      </c>
      <c r="BF494" s="228">
        <f>IF(N494="snížená",J494,0)</f>
        <v>0</v>
      </c>
      <c r="BG494" s="228">
        <f>IF(N494="zákl. přenesená",J494,0)</f>
        <v>0</v>
      </c>
      <c r="BH494" s="228">
        <f>IF(N494="sníž. přenesená",J494,0)</f>
        <v>0</v>
      </c>
      <c r="BI494" s="228">
        <f>IF(N494="nulová",J494,0)</f>
        <v>0</v>
      </c>
      <c r="BJ494" s="19" t="s">
        <v>80</v>
      </c>
      <c r="BK494" s="228">
        <f>ROUND(I494*H494,2)</f>
        <v>0</v>
      </c>
      <c r="BL494" s="19" t="s">
        <v>339</v>
      </c>
      <c r="BM494" s="227" t="s">
        <v>884</v>
      </c>
    </row>
    <row r="495" s="14" customFormat="1">
      <c r="A495" s="14"/>
      <c r="B495" s="245"/>
      <c r="C495" s="246"/>
      <c r="D495" s="236" t="s">
        <v>174</v>
      </c>
      <c r="E495" s="246"/>
      <c r="F495" s="248" t="s">
        <v>885</v>
      </c>
      <c r="G495" s="246"/>
      <c r="H495" s="249">
        <v>211.81899999999999</v>
      </c>
      <c r="I495" s="250"/>
      <c r="J495" s="246"/>
      <c r="K495" s="246"/>
      <c r="L495" s="251"/>
      <c r="M495" s="252"/>
      <c r="N495" s="253"/>
      <c r="O495" s="253"/>
      <c r="P495" s="253"/>
      <c r="Q495" s="253"/>
      <c r="R495" s="253"/>
      <c r="S495" s="253"/>
      <c r="T495" s="25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5" t="s">
        <v>174</v>
      </c>
      <c r="AU495" s="255" t="s">
        <v>82</v>
      </c>
      <c r="AV495" s="14" t="s">
        <v>82</v>
      </c>
      <c r="AW495" s="14" t="s">
        <v>4</v>
      </c>
      <c r="AX495" s="14" t="s">
        <v>80</v>
      </c>
      <c r="AY495" s="255" t="s">
        <v>163</v>
      </c>
    </row>
    <row r="496" s="2" customFormat="1" ht="24.15" customHeight="1">
      <c r="A496" s="40"/>
      <c r="B496" s="41"/>
      <c r="C496" s="216" t="s">
        <v>886</v>
      </c>
      <c r="D496" s="216" t="s">
        <v>166</v>
      </c>
      <c r="E496" s="217" t="s">
        <v>887</v>
      </c>
      <c r="F496" s="218" t="s">
        <v>888</v>
      </c>
      <c r="G496" s="219" t="s">
        <v>169</v>
      </c>
      <c r="H496" s="220">
        <v>56.350000000000001</v>
      </c>
      <c r="I496" s="221"/>
      <c r="J496" s="222">
        <f>ROUND(I496*H496,2)</f>
        <v>0</v>
      </c>
      <c r="K496" s="218" t="s">
        <v>170</v>
      </c>
      <c r="L496" s="46"/>
      <c r="M496" s="223" t="s">
        <v>21</v>
      </c>
      <c r="N496" s="224" t="s">
        <v>44</v>
      </c>
      <c r="O496" s="86"/>
      <c r="P496" s="225">
        <f>O496*H496</f>
        <v>0</v>
      </c>
      <c r="Q496" s="225">
        <v>0.0028</v>
      </c>
      <c r="R496" s="225">
        <f>Q496*H496</f>
        <v>0.15778</v>
      </c>
      <c r="S496" s="225">
        <v>0</v>
      </c>
      <c r="T496" s="22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27" t="s">
        <v>339</v>
      </c>
      <c r="AT496" s="227" t="s">
        <v>166</v>
      </c>
      <c r="AU496" s="227" t="s">
        <v>82</v>
      </c>
      <c r="AY496" s="19" t="s">
        <v>163</v>
      </c>
      <c r="BE496" s="228">
        <f>IF(N496="základní",J496,0)</f>
        <v>0</v>
      </c>
      <c r="BF496" s="228">
        <f>IF(N496="snížená",J496,0)</f>
        <v>0</v>
      </c>
      <c r="BG496" s="228">
        <f>IF(N496="zákl. přenesená",J496,0)</f>
        <v>0</v>
      </c>
      <c r="BH496" s="228">
        <f>IF(N496="sníž. přenesená",J496,0)</f>
        <v>0</v>
      </c>
      <c r="BI496" s="228">
        <f>IF(N496="nulová",J496,0)</f>
        <v>0</v>
      </c>
      <c r="BJ496" s="19" t="s">
        <v>80</v>
      </c>
      <c r="BK496" s="228">
        <f>ROUND(I496*H496,2)</f>
        <v>0</v>
      </c>
      <c r="BL496" s="19" t="s">
        <v>339</v>
      </c>
      <c r="BM496" s="227" t="s">
        <v>889</v>
      </c>
    </row>
    <row r="497" s="2" customFormat="1">
      <c r="A497" s="40"/>
      <c r="B497" s="41"/>
      <c r="C497" s="42"/>
      <c r="D497" s="229" t="s">
        <v>172</v>
      </c>
      <c r="E497" s="42"/>
      <c r="F497" s="230" t="s">
        <v>890</v>
      </c>
      <c r="G497" s="42"/>
      <c r="H497" s="42"/>
      <c r="I497" s="231"/>
      <c r="J497" s="42"/>
      <c r="K497" s="42"/>
      <c r="L497" s="46"/>
      <c r="M497" s="232"/>
      <c r="N497" s="233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172</v>
      </c>
      <c r="AU497" s="19" t="s">
        <v>82</v>
      </c>
    </row>
    <row r="498" s="14" customFormat="1">
      <c r="A498" s="14"/>
      <c r="B498" s="245"/>
      <c r="C498" s="246"/>
      <c r="D498" s="236" t="s">
        <v>174</v>
      </c>
      <c r="E498" s="247" t="s">
        <v>21</v>
      </c>
      <c r="F498" s="248" t="s">
        <v>412</v>
      </c>
      <c r="G498" s="246"/>
      <c r="H498" s="249">
        <v>16.829999999999998</v>
      </c>
      <c r="I498" s="250"/>
      <c r="J498" s="246"/>
      <c r="K498" s="246"/>
      <c r="L498" s="251"/>
      <c r="M498" s="252"/>
      <c r="N498" s="253"/>
      <c r="O498" s="253"/>
      <c r="P498" s="253"/>
      <c r="Q498" s="253"/>
      <c r="R498" s="253"/>
      <c r="S498" s="253"/>
      <c r="T498" s="25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5" t="s">
        <v>174</v>
      </c>
      <c r="AU498" s="255" t="s">
        <v>82</v>
      </c>
      <c r="AV498" s="14" t="s">
        <v>82</v>
      </c>
      <c r="AW498" s="14" t="s">
        <v>33</v>
      </c>
      <c r="AX498" s="14" t="s">
        <v>73</v>
      </c>
      <c r="AY498" s="255" t="s">
        <v>163</v>
      </c>
    </row>
    <row r="499" s="14" customFormat="1">
      <c r="A499" s="14"/>
      <c r="B499" s="245"/>
      <c r="C499" s="246"/>
      <c r="D499" s="236" t="s">
        <v>174</v>
      </c>
      <c r="E499" s="247" t="s">
        <v>21</v>
      </c>
      <c r="F499" s="248" t="s">
        <v>415</v>
      </c>
      <c r="G499" s="246"/>
      <c r="H499" s="249">
        <v>39.520000000000003</v>
      </c>
      <c r="I499" s="250"/>
      <c r="J499" s="246"/>
      <c r="K499" s="246"/>
      <c r="L499" s="251"/>
      <c r="M499" s="252"/>
      <c r="N499" s="253"/>
      <c r="O499" s="253"/>
      <c r="P499" s="253"/>
      <c r="Q499" s="253"/>
      <c r="R499" s="253"/>
      <c r="S499" s="253"/>
      <c r="T499" s="25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5" t="s">
        <v>174</v>
      </c>
      <c r="AU499" s="255" t="s">
        <v>82</v>
      </c>
      <c r="AV499" s="14" t="s">
        <v>82</v>
      </c>
      <c r="AW499" s="14" t="s">
        <v>33</v>
      </c>
      <c r="AX499" s="14" t="s">
        <v>73</v>
      </c>
      <c r="AY499" s="255" t="s">
        <v>163</v>
      </c>
    </row>
    <row r="500" s="15" customFormat="1">
      <c r="A500" s="15"/>
      <c r="B500" s="256"/>
      <c r="C500" s="257"/>
      <c r="D500" s="236" t="s">
        <v>174</v>
      </c>
      <c r="E500" s="258" t="s">
        <v>21</v>
      </c>
      <c r="F500" s="259" t="s">
        <v>179</v>
      </c>
      <c r="G500" s="257"/>
      <c r="H500" s="260">
        <v>56.350000000000001</v>
      </c>
      <c r="I500" s="261"/>
      <c r="J500" s="257"/>
      <c r="K500" s="257"/>
      <c r="L500" s="262"/>
      <c r="M500" s="263"/>
      <c r="N500" s="264"/>
      <c r="O500" s="264"/>
      <c r="P500" s="264"/>
      <c r="Q500" s="264"/>
      <c r="R500" s="264"/>
      <c r="S500" s="264"/>
      <c r="T500" s="26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66" t="s">
        <v>174</v>
      </c>
      <c r="AU500" s="266" t="s">
        <v>82</v>
      </c>
      <c r="AV500" s="15" t="s">
        <v>109</v>
      </c>
      <c r="AW500" s="15" t="s">
        <v>33</v>
      </c>
      <c r="AX500" s="15" t="s">
        <v>80</v>
      </c>
      <c r="AY500" s="266" t="s">
        <v>163</v>
      </c>
    </row>
    <row r="501" s="2" customFormat="1" ht="24.15" customHeight="1">
      <c r="A501" s="40"/>
      <c r="B501" s="41"/>
      <c r="C501" s="282" t="s">
        <v>891</v>
      </c>
      <c r="D501" s="282" t="s">
        <v>580</v>
      </c>
      <c r="E501" s="283" t="s">
        <v>892</v>
      </c>
      <c r="F501" s="284" t="s">
        <v>893</v>
      </c>
      <c r="G501" s="285" t="s">
        <v>235</v>
      </c>
      <c r="H501" s="286">
        <v>187</v>
      </c>
      <c r="I501" s="287"/>
      <c r="J501" s="288">
        <f>ROUND(I501*H501,2)</f>
        <v>0</v>
      </c>
      <c r="K501" s="284" t="s">
        <v>170</v>
      </c>
      <c r="L501" s="289"/>
      <c r="M501" s="290" t="s">
        <v>21</v>
      </c>
      <c r="N501" s="291" t="s">
        <v>44</v>
      </c>
      <c r="O501" s="86"/>
      <c r="P501" s="225">
        <f>O501*H501</f>
        <v>0</v>
      </c>
      <c r="Q501" s="225">
        <v>0.0019300000000000001</v>
      </c>
      <c r="R501" s="225">
        <f>Q501*H501</f>
        <v>0.36091000000000001</v>
      </c>
      <c r="S501" s="225">
        <v>0</v>
      </c>
      <c r="T501" s="22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27" t="s">
        <v>625</v>
      </c>
      <c r="AT501" s="227" t="s">
        <v>580</v>
      </c>
      <c r="AU501" s="227" t="s">
        <v>82</v>
      </c>
      <c r="AY501" s="19" t="s">
        <v>163</v>
      </c>
      <c r="BE501" s="228">
        <f>IF(N501="základní",J501,0)</f>
        <v>0</v>
      </c>
      <c r="BF501" s="228">
        <f>IF(N501="snížená",J501,0)</f>
        <v>0</v>
      </c>
      <c r="BG501" s="228">
        <f>IF(N501="zákl. přenesená",J501,0)</f>
        <v>0</v>
      </c>
      <c r="BH501" s="228">
        <f>IF(N501="sníž. přenesená",J501,0)</f>
        <v>0</v>
      </c>
      <c r="BI501" s="228">
        <f>IF(N501="nulová",J501,0)</f>
        <v>0</v>
      </c>
      <c r="BJ501" s="19" t="s">
        <v>80</v>
      </c>
      <c r="BK501" s="228">
        <f>ROUND(I501*H501,2)</f>
        <v>0</v>
      </c>
      <c r="BL501" s="19" t="s">
        <v>339</v>
      </c>
      <c r="BM501" s="227" t="s">
        <v>894</v>
      </c>
    </row>
    <row r="502" s="14" customFormat="1">
      <c r="A502" s="14"/>
      <c r="B502" s="245"/>
      <c r="C502" s="246"/>
      <c r="D502" s="236" t="s">
        <v>174</v>
      </c>
      <c r="E502" s="247" t="s">
        <v>21</v>
      </c>
      <c r="F502" s="248" t="s">
        <v>895</v>
      </c>
      <c r="G502" s="246"/>
      <c r="H502" s="249">
        <v>187</v>
      </c>
      <c r="I502" s="250"/>
      <c r="J502" s="246"/>
      <c r="K502" s="246"/>
      <c r="L502" s="251"/>
      <c r="M502" s="252"/>
      <c r="N502" s="253"/>
      <c r="O502" s="253"/>
      <c r="P502" s="253"/>
      <c r="Q502" s="253"/>
      <c r="R502" s="253"/>
      <c r="S502" s="253"/>
      <c r="T502" s="25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5" t="s">
        <v>174</v>
      </c>
      <c r="AU502" s="255" t="s">
        <v>82</v>
      </c>
      <c r="AV502" s="14" t="s">
        <v>82</v>
      </c>
      <c r="AW502" s="14" t="s">
        <v>33</v>
      </c>
      <c r="AX502" s="14" t="s">
        <v>73</v>
      </c>
      <c r="AY502" s="255" t="s">
        <v>163</v>
      </c>
    </row>
    <row r="503" s="15" customFormat="1">
      <c r="A503" s="15"/>
      <c r="B503" s="256"/>
      <c r="C503" s="257"/>
      <c r="D503" s="236" t="s">
        <v>174</v>
      </c>
      <c r="E503" s="258" t="s">
        <v>21</v>
      </c>
      <c r="F503" s="259" t="s">
        <v>179</v>
      </c>
      <c r="G503" s="257"/>
      <c r="H503" s="260">
        <v>187</v>
      </c>
      <c r="I503" s="261"/>
      <c r="J503" s="257"/>
      <c r="K503" s="257"/>
      <c r="L503" s="262"/>
      <c r="M503" s="263"/>
      <c r="N503" s="264"/>
      <c r="O503" s="264"/>
      <c r="P503" s="264"/>
      <c r="Q503" s="264"/>
      <c r="R503" s="264"/>
      <c r="S503" s="264"/>
      <c r="T503" s="26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66" t="s">
        <v>174</v>
      </c>
      <c r="AU503" s="266" t="s">
        <v>82</v>
      </c>
      <c r="AV503" s="15" t="s">
        <v>109</v>
      </c>
      <c r="AW503" s="15" t="s">
        <v>33</v>
      </c>
      <c r="AX503" s="15" t="s">
        <v>80</v>
      </c>
      <c r="AY503" s="266" t="s">
        <v>163</v>
      </c>
    </row>
    <row r="504" s="2" customFormat="1" ht="24.15" customHeight="1">
      <c r="A504" s="40"/>
      <c r="B504" s="41"/>
      <c r="C504" s="282" t="s">
        <v>896</v>
      </c>
      <c r="D504" s="282" t="s">
        <v>580</v>
      </c>
      <c r="E504" s="283" t="s">
        <v>897</v>
      </c>
      <c r="F504" s="284" t="s">
        <v>898</v>
      </c>
      <c r="G504" s="285" t="s">
        <v>235</v>
      </c>
      <c r="H504" s="286">
        <v>439.11099999999999</v>
      </c>
      <c r="I504" s="287"/>
      <c r="J504" s="288">
        <f>ROUND(I504*H504,2)</f>
        <v>0</v>
      </c>
      <c r="K504" s="284" t="s">
        <v>600</v>
      </c>
      <c r="L504" s="289"/>
      <c r="M504" s="290" t="s">
        <v>21</v>
      </c>
      <c r="N504" s="291" t="s">
        <v>44</v>
      </c>
      <c r="O504" s="86"/>
      <c r="P504" s="225">
        <f>O504*H504</f>
        <v>0</v>
      </c>
      <c r="Q504" s="225">
        <v>0.0019300000000000001</v>
      </c>
      <c r="R504" s="225">
        <f>Q504*H504</f>
        <v>0.84748423000000006</v>
      </c>
      <c r="S504" s="225">
        <v>0</v>
      </c>
      <c r="T504" s="226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27" t="s">
        <v>625</v>
      </c>
      <c r="AT504" s="227" t="s">
        <v>580</v>
      </c>
      <c r="AU504" s="227" t="s">
        <v>82</v>
      </c>
      <c r="AY504" s="19" t="s">
        <v>163</v>
      </c>
      <c r="BE504" s="228">
        <f>IF(N504="základní",J504,0)</f>
        <v>0</v>
      </c>
      <c r="BF504" s="228">
        <f>IF(N504="snížená",J504,0)</f>
        <v>0</v>
      </c>
      <c r="BG504" s="228">
        <f>IF(N504="zákl. přenesená",J504,0)</f>
        <v>0</v>
      </c>
      <c r="BH504" s="228">
        <f>IF(N504="sníž. přenesená",J504,0)</f>
        <v>0</v>
      </c>
      <c r="BI504" s="228">
        <f>IF(N504="nulová",J504,0)</f>
        <v>0</v>
      </c>
      <c r="BJ504" s="19" t="s">
        <v>80</v>
      </c>
      <c r="BK504" s="228">
        <f>ROUND(I504*H504,2)</f>
        <v>0</v>
      </c>
      <c r="BL504" s="19" t="s">
        <v>339</v>
      </c>
      <c r="BM504" s="227" t="s">
        <v>899</v>
      </c>
    </row>
    <row r="505" s="14" customFormat="1">
      <c r="A505" s="14"/>
      <c r="B505" s="245"/>
      <c r="C505" s="246"/>
      <c r="D505" s="236" t="s">
        <v>174</v>
      </c>
      <c r="E505" s="247" t="s">
        <v>21</v>
      </c>
      <c r="F505" s="248" t="s">
        <v>900</v>
      </c>
      <c r="G505" s="246"/>
      <c r="H505" s="249">
        <v>439.11099999999999</v>
      </c>
      <c r="I505" s="250"/>
      <c r="J505" s="246"/>
      <c r="K505" s="246"/>
      <c r="L505" s="251"/>
      <c r="M505" s="252"/>
      <c r="N505" s="253"/>
      <c r="O505" s="253"/>
      <c r="P505" s="253"/>
      <c r="Q505" s="253"/>
      <c r="R505" s="253"/>
      <c r="S505" s="253"/>
      <c r="T505" s="25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5" t="s">
        <v>174</v>
      </c>
      <c r="AU505" s="255" t="s">
        <v>82</v>
      </c>
      <c r="AV505" s="14" t="s">
        <v>82</v>
      </c>
      <c r="AW505" s="14" t="s">
        <v>33</v>
      </c>
      <c r="AX505" s="14" t="s">
        <v>73</v>
      </c>
      <c r="AY505" s="255" t="s">
        <v>163</v>
      </c>
    </row>
    <row r="506" s="15" customFormat="1">
      <c r="A506" s="15"/>
      <c r="B506" s="256"/>
      <c r="C506" s="257"/>
      <c r="D506" s="236" t="s">
        <v>174</v>
      </c>
      <c r="E506" s="258" t="s">
        <v>21</v>
      </c>
      <c r="F506" s="259" t="s">
        <v>179</v>
      </c>
      <c r="G506" s="257"/>
      <c r="H506" s="260">
        <v>439.11099999999999</v>
      </c>
      <c r="I506" s="261"/>
      <c r="J506" s="257"/>
      <c r="K506" s="257"/>
      <c r="L506" s="262"/>
      <c r="M506" s="263"/>
      <c r="N506" s="264"/>
      <c r="O506" s="264"/>
      <c r="P506" s="264"/>
      <c r="Q506" s="264"/>
      <c r="R506" s="264"/>
      <c r="S506" s="264"/>
      <c r="T506" s="26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66" t="s">
        <v>174</v>
      </c>
      <c r="AU506" s="266" t="s">
        <v>82</v>
      </c>
      <c r="AV506" s="15" t="s">
        <v>109</v>
      </c>
      <c r="AW506" s="15" t="s">
        <v>33</v>
      </c>
      <c r="AX506" s="15" t="s">
        <v>80</v>
      </c>
      <c r="AY506" s="266" t="s">
        <v>163</v>
      </c>
    </row>
    <row r="507" s="2" customFormat="1" ht="24.15" customHeight="1">
      <c r="A507" s="40"/>
      <c r="B507" s="41"/>
      <c r="C507" s="216" t="s">
        <v>901</v>
      </c>
      <c r="D507" s="216" t="s">
        <v>166</v>
      </c>
      <c r="E507" s="217" t="s">
        <v>902</v>
      </c>
      <c r="F507" s="218" t="s">
        <v>903</v>
      </c>
      <c r="G507" s="219" t="s">
        <v>169</v>
      </c>
      <c r="H507" s="220">
        <v>442.04000000000002</v>
      </c>
      <c r="I507" s="221"/>
      <c r="J507" s="222">
        <f>ROUND(I507*H507,2)</f>
        <v>0</v>
      </c>
      <c r="K507" s="218" t="s">
        <v>170</v>
      </c>
      <c r="L507" s="46"/>
      <c r="M507" s="223" t="s">
        <v>21</v>
      </c>
      <c r="N507" s="224" t="s">
        <v>44</v>
      </c>
      <c r="O507" s="86"/>
      <c r="P507" s="225">
        <f>O507*H507</f>
        <v>0</v>
      </c>
      <c r="Q507" s="225">
        <v>0.0015</v>
      </c>
      <c r="R507" s="225">
        <f>Q507*H507</f>
        <v>0.66306000000000009</v>
      </c>
      <c r="S507" s="225">
        <v>0</v>
      </c>
      <c r="T507" s="226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7" t="s">
        <v>339</v>
      </c>
      <c r="AT507" s="227" t="s">
        <v>166</v>
      </c>
      <c r="AU507" s="227" t="s">
        <v>82</v>
      </c>
      <c r="AY507" s="19" t="s">
        <v>163</v>
      </c>
      <c r="BE507" s="228">
        <f>IF(N507="základní",J507,0)</f>
        <v>0</v>
      </c>
      <c r="BF507" s="228">
        <f>IF(N507="snížená",J507,0)</f>
        <v>0</v>
      </c>
      <c r="BG507" s="228">
        <f>IF(N507="zákl. přenesená",J507,0)</f>
        <v>0</v>
      </c>
      <c r="BH507" s="228">
        <f>IF(N507="sníž. přenesená",J507,0)</f>
        <v>0</v>
      </c>
      <c r="BI507" s="228">
        <f>IF(N507="nulová",J507,0)</f>
        <v>0</v>
      </c>
      <c r="BJ507" s="19" t="s">
        <v>80</v>
      </c>
      <c r="BK507" s="228">
        <f>ROUND(I507*H507,2)</f>
        <v>0</v>
      </c>
      <c r="BL507" s="19" t="s">
        <v>339</v>
      </c>
      <c r="BM507" s="227" t="s">
        <v>904</v>
      </c>
    </row>
    <row r="508" s="2" customFormat="1">
      <c r="A508" s="40"/>
      <c r="B508" s="41"/>
      <c r="C508" s="42"/>
      <c r="D508" s="229" t="s">
        <v>172</v>
      </c>
      <c r="E508" s="42"/>
      <c r="F508" s="230" t="s">
        <v>905</v>
      </c>
      <c r="G508" s="42"/>
      <c r="H508" s="42"/>
      <c r="I508" s="231"/>
      <c r="J508" s="42"/>
      <c r="K508" s="42"/>
      <c r="L508" s="46"/>
      <c r="M508" s="232"/>
      <c r="N508" s="233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172</v>
      </c>
      <c r="AU508" s="19" t="s">
        <v>82</v>
      </c>
    </row>
    <row r="509" s="14" customFormat="1">
      <c r="A509" s="14"/>
      <c r="B509" s="245"/>
      <c r="C509" s="246"/>
      <c r="D509" s="236" t="s">
        <v>174</v>
      </c>
      <c r="E509" s="247" t="s">
        <v>21</v>
      </c>
      <c r="F509" s="248" t="s">
        <v>412</v>
      </c>
      <c r="G509" s="246"/>
      <c r="H509" s="249">
        <v>16.829999999999998</v>
      </c>
      <c r="I509" s="250"/>
      <c r="J509" s="246"/>
      <c r="K509" s="246"/>
      <c r="L509" s="251"/>
      <c r="M509" s="252"/>
      <c r="N509" s="253"/>
      <c r="O509" s="253"/>
      <c r="P509" s="253"/>
      <c r="Q509" s="253"/>
      <c r="R509" s="253"/>
      <c r="S509" s="253"/>
      <c r="T509" s="25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5" t="s">
        <v>174</v>
      </c>
      <c r="AU509" s="255" t="s">
        <v>82</v>
      </c>
      <c r="AV509" s="14" t="s">
        <v>82</v>
      </c>
      <c r="AW509" s="14" t="s">
        <v>33</v>
      </c>
      <c r="AX509" s="14" t="s">
        <v>73</v>
      </c>
      <c r="AY509" s="255" t="s">
        <v>163</v>
      </c>
    </row>
    <row r="510" s="14" customFormat="1">
      <c r="A510" s="14"/>
      <c r="B510" s="245"/>
      <c r="C510" s="246"/>
      <c r="D510" s="236" t="s">
        <v>174</v>
      </c>
      <c r="E510" s="247" t="s">
        <v>21</v>
      </c>
      <c r="F510" s="248" t="s">
        <v>415</v>
      </c>
      <c r="G510" s="246"/>
      <c r="H510" s="249">
        <v>39.520000000000003</v>
      </c>
      <c r="I510" s="250"/>
      <c r="J510" s="246"/>
      <c r="K510" s="246"/>
      <c r="L510" s="251"/>
      <c r="M510" s="252"/>
      <c r="N510" s="253"/>
      <c r="O510" s="253"/>
      <c r="P510" s="253"/>
      <c r="Q510" s="253"/>
      <c r="R510" s="253"/>
      <c r="S510" s="253"/>
      <c r="T510" s="25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5" t="s">
        <v>174</v>
      </c>
      <c r="AU510" s="255" t="s">
        <v>82</v>
      </c>
      <c r="AV510" s="14" t="s">
        <v>82</v>
      </c>
      <c r="AW510" s="14" t="s">
        <v>33</v>
      </c>
      <c r="AX510" s="14" t="s">
        <v>73</v>
      </c>
      <c r="AY510" s="255" t="s">
        <v>163</v>
      </c>
    </row>
    <row r="511" s="14" customFormat="1">
      <c r="A511" s="14"/>
      <c r="B511" s="245"/>
      <c r="C511" s="246"/>
      <c r="D511" s="236" t="s">
        <v>174</v>
      </c>
      <c r="E511" s="247" t="s">
        <v>21</v>
      </c>
      <c r="F511" s="248" t="s">
        <v>400</v>
      </c>
      <c r="G511" s="246"/>
      <c r="H511" s="249">
        <v>184.19</v>
      </c>
      <c r="I511" s="250"/>
      <c r="J511" s="246"/>
      <c r="K511" s="246"/>
      <c r="L511" s="251"/>
      <c r="M511" s="252"/>
      <c r="N511" s="253"/>
      <c r="O511" s="253"/>
      <c r="P511" s="253"/>
      <c r="Q511" s="253"/>
      <c r="R511" s="253"/>
      <c r="S511" s="253"/>
      <c r="T511" s="25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5" t="s">
        <v>174</v>
      </c>
      <c r="AU511" s="255" t="s">
        <v>82</v>
      </c>
      <c r="AV511" s="14" t="s">
        <v>82</v>
      </c>
      <c r="AW511" s="14" t="s">
        <v>33</v>
      </c>
      <c r="AX511" s="14" t="s">
        <v>73</v>
      </c>
      <c r="AY511" s="255" t="s">
        <v>163</v>
      </c>
    </row>
    <row r="512" s="14" customFormat="1">
      <c r="A512" s="14"/>
      <c r="B512" s="245"/>
      <c r="C512" s="246"/>
      <c r="D512" s="236" t="s">
        <v>174</v>
      </c>
      <c r="E512" s="247" t="s">
        <v>21</v>
      </c>
      <c r="F512" s="248" t="s">
        <v>403</v>
      </c>
      <c r="G512" s="246"/>
      <c r="H512" s="249">
        <v>201.5</v>
      </c>
      <c r="I512" s="250"/>
      <c r="J512" s="246"/>
      <c r="K512" s="246"/>
      <c r="L512" s="251"/>
      <c r="M512" s="252"/>
      <c r="N512" s="253"/>
      <c r="O512" s="253"/>
      <c r="P512" s="253"/>
      <c r="Q512" s="253"/>
      <c r="R512" s="253"/>
      <c r="S512" s="253"/>
      <c r="T512" s="25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5" t="s">
        <v>174</v>
      </c>
      <c r="AU512" s="255" t="s">
        <v>82</v>
      </c>
      <c r="AV512" s="14" t="s">
        <v>82</v>
      </c>
      <c r="AW512" s="14" t="s">
        <v>33</v>
      </c>
      <c r="AX512" s="14" t="s">
        <v>73</v>
      </c>
      <c r="AY512" s="255" t="s">
        <v>163</v>
      </c>
    </row>
    <row r="513" s="15" customFormat="1">
      <c r="A513" s="15"/>
      <c r="B513" s="256"/>
      <c r="C513" s="257"/>
      <c r="D513" s="236" t="s">
        <v>174</v>
      </c>
      <c r="E513" s="258" t="s">
        <v>21</v>
      </c>
      <c r="F513" s="259" t="s">
        <v>179</v>
      </c>
      <c r="G513" s="257"/>
      <c r="H513" s="260">
        <v>442.04000000000002</v>
      </c>
      <c r="I513" s="261"/>
      <c r="J513" s="257"/>
      <c r="K513" s="257"/>
      <c r="L513" s="262"/>
      <c r="M513" s="263"/>
      <c r="N513" s="264"/>
      <c r="O513" s="264"/>
      <c r="P513" s="264"/>
      <c r="Q513" s="264"/>
      <c r="R513" s="264"/>
      <c r="S513" s="264"/>
      <c r="T513" s="26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66" t="s">
        <v>174</v>
      </c>
      <c r="AU513" s="266" t="s">
        <v>82</v>
      </c>
      <c r="AV513" s="15" t="s">
        <v>109</v>
      </c>
      <c r="AW513" s="15" t="s">
        <v>33</v>
      </c>
      <c r="AX513" s="15" t="s">
        <v>80</v>
      </c>
      <c r="AY513" s="266" t="s">
        <v>163</v>
      </c>
    </row>
    <row r="514" s="2" customFormat="1" ht="24.15" customHeight="1">
      <c r="A514" s="40"/>
      <c r="B514" s="41"/>
      <c r="C514" s="216" t="s">
        <v>906</v>
      </c>
      <c r="D514" s="216" t="s">
        <v>166</v>
      </c>
      <c r="E514" s="217" t="s">
        <v>907</v>
      </c>
      <c r="F514" s="218" t="s">
        <v>908</v>
      </c>
      <c r="G514" s="219" t="s">
        <v>169</v>
      </c>
      <c r="H514" s="220">
        <v>562.74000000000001</v>
      </c>
      <c r="I514" s="221"/>
      <c r="J514" s="222">
        <f>ROUND(I514*H514,2)</f>
        <v>0</v>
      </c>
      <c r="K514" s="218" t="s">
        <v>170</v>
      </c>
      <c r="L514" s="46"/>
      <c r="M514" s="223" t="s">
        <v>21</v>
      </c>
      <c r="N514" s="224" t="s">
        <v>44</v>
      </c>
      <c r="O514" s="86"/>
      <c r="P514" s="225">
        <f>O514*H514</f>
        <v>0</v>
      </c>
      <c r="Q514" s="225">
        <v>5.0000000000000002E-05</v>
      </c>
      <c r="R514" s="225">
        <f>Q514*H514</f>
        <v>0.028137000000000002</v>
      </c>
      <c r="S514" s="225">
        <v>0</v>
      </c>
      <c r="T514" s="226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27" t="s">
        <v>339</v>
      </c>
      <c r="AT514" s="227" t="s">
        <v>166</v>
      </c>
      <c r="AU514" s="227" t="s">
        <v>82</v>
      </c>
      <c r="AY514" s="19" t="s">
        <v>163</v>
      </c>
      <c r="BE514" s="228">
        <f>IF(N514="základní",J514,0)</f>
        <v>0</v>
      </c>
      <c r="BF514" s="228">
        <f>IF(N514="snížená",J514,0)</f>
        <v>0</v>
      </c>
      <c r="BG514" s="228">
        <f>IF(N514="zákl. přenesená",J514,0)</f>
        <v>0</v>
      </c>
      <c r="BH514" s="228">
        <f>IF(N514="sníž. přenesená",J514,0)</f>
        <v>0</v>
      </c>
      <c r="BI514" s="228">
        <f>IF(N514="nulová",J514,0)</f>
        <v>0</v>
      </c>
      <c r="BJ514" s="19" t="s">
        <v>80</v>
      </c>
      <c r="BK514" s="228">
        <f>ROUND(I514*H514,2)</f>
        <v>0</v>
      </c>
      <c r="BL514" s="19" t="s">
        <v>339</v>
      </c>
      <c r="BM514" s="227" t="s">
        <v>909</v>
      </c>
    </row>
    <row r="515" s="2" customFormat="1">
      <c r="A515" s="40"/>
      <c r="B515" s="41"/>
      <c r="C515" s="42"/>
      <c r="D515" s="229" t="s">
        <v>172</v>
      </c>
      <c r="E515" s="42"/>
      <c r="F515" s="230" t="s">
        <v>910</v>
      </c>
      <c r="G515" s="42"/>
      <c r="H515" s="42"/>
      <c r="I515" s="231"/>
      <c r="J515" s="42"/>
      <c r="K515" s="42"/>
      <c r="L515" s="46"/>
      <c r="M515" s="232"/>
      <c r="N515" s="233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172</v>
      </c>
      <c r="AU515" s="19" t="s">
        <v>82</v>
      </c>
    </row>
    <row r="516" s="14" customFormat="1">
      <c r="A516" s="14"/>
      <c r="B516" s="245"/>
      <c r="C516" s="246"/>
      <c r="D516" s="236" t="s">
        <v>174</v>
      </c>
      <c r="E516" s="247" t="s">
        <v>21</v>
      </c>
      <c r="F516" s="248" t="s">
        <v>409</v>
      </c>
      <c r="G516" s="246"/>
      <c r="H516" s="249">
        <v>120.7</v>
      </c>
      <c r="I516" s="250"/>
      <c r="J516" s="246"/>
      <c r="K516" s="246"/>
      <c r="L516" s="251"/>
      <c r="M516" s="252"/>
      <c r="N516" s="253"/>
      <c r="O516" s="253"/>
      <c r="P516" s="253"/>
      <c r="Q516" s="253"/>
      <c r="R516" s="253"/>
      <c r="S516" s="253"/>
      <c r="T516" s="25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5" t="s">
        <v>174</v>
      </c>
      <c r="AU516" s="255" t="s">
        <v>82</v>
      </c>
      <c r="AV516" s="14" t="s">
        <v>82</v>
      </c>
      <c r="AW516" s="14" t="s">
        <v>33</v>
      </c>
      <c r="AX516" s="14" t="s">
        <v>73</v>
      </c>
      <c r="AY516" s="255" t="s">
        <v>163</v>
      </c>
    </row>
    <row r="517" s="14" customFormat="1">
      <c r="A517" s="14"/>
      <c r="B517" s="245"/>
      <c r="C517" s="246"/>
      <c r="D517" s="236" t="s">
        <v>174</v>
      </c>
      <c r="E517" s="247" t="s">
        <v>21</v>
      </c>
      <c r="F517" s="248" t="s">
        <v>412</v>
      </c>
      <c r="G517" s="246"/>
      <c r="H517" s="249">
        <v>16.829999999999998</v>
      </c>
      <c r="I517" s="250"/>
      <c r="J517" s="246"/>
      <c r="K517" s="246"/>
      <c r="L517" s="251"/>
      <c r="M517" s="252"/>
      <c r="N517" s="253"/>
      <c r="O517" s="253"/>
      <c r="P517" s="253"/>
      <c r="Q517" s="253"/>
      <c r="R517" s="253"/>
      <c r="S517" s="253"/>
      <c r="T517" s="25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5" t="s">
        <v>174</v>
      </c>
      <c r="AU517" s="255" t="s">
        <v>82</v>
      </c>
      <c r="AV517" s="14" t="s">
        <v>82</v>
      </c>
      <c r="AW517" s="14" t="s">
        <v>33</v>
      </c>
      <c r="AX517" s="14" t="s">
        <v>73</v>
      </c>
      <c r="AY517" s="255" t="s">
        <v>163</v>
      </c>
    </row>
    <row r="518" s="14" customFormat="1">
      <c r="A518" s="14"/>
      <c r="B518" s="245"/>
      <c r="C518" s="246"/>
      <c r="D518" s="236" t="s">
        <v>174</v>
      </c>
      <c r="E518" s="247" t="s">
        <v>21</v>
      </c>
      <c r="F518" s="248" t="s">
        <v>415</v>
      </c>
      <c r="G518" s="246"/>
      <c r="H518" s="249">
        <v>39.520000000000003</v>
      </c>
      <c r="I518" s="250"/>
      <c r="J518" s="246"/>
      <c r="K518" s="246"/>
      <c r="L518" s="251"/>
      <c r="M518" s="252"/>
      <c r="N518" s="253"/>
      <c r="O518" s="253"/>
      <c r="P518" s="253"/>
      <c r="Q518" s="253"/>
      <c r="R518" s="253"/>
      <c r="S518" s="253"/>
      <c r="T518" s="25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5" t="s">
        <v>174</v>
      </c>
      <c r="AU518" s="255" t="s">
        <v>82</v>
      </c>
      <c r="AV518" s="14" t="s">
        <v>82</v>
      </c>
      <c r="AW518" s="14" t="s">
        <v>33</v>
      </c>
      <c r="AX518" s="14" t="s">
        <v>73</v>
      </c>
      <c r="AY518" s="255" t="s">
        <v>163</v>
      </c>
    </row>
    <row r="519" s="14" customFormat="1">
      <c r="A519" s="14"/>
      <c r="B519" s="245"/>
      <c r="C519" s="246"/>
      <c r="D519" s="236" t="s">
        <v>174</v>
      </c>
      <c r="E519" s="247" t="s">
        <v>21</v>
      </c>
      <c r="F519" s="248" t="s">
        <v>400</v>
      </c>
      <c r="G519" s="246"/>
      <c r="H519" s="249">
        <v>184.19</v>
      </c>
      <c r="I519" s="250"/>
      <c r="J519" s="246"/>
      <c r="K519" s="246"/>
      <c r="L519" s="251"/>
      <c r="M519" s="252"/>
      <c r="N519" s="253"/>
      <c r="O519" s="253"/>
      <c r="P519" s="253"/>
      <c r="Q519" s="253"/>
      <c r="R519" s="253"/>
      <c r="S519" s="253"/>
      <c r="T519" s="25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5" t="s">
        <v>174</v>
      </c>
      <c r="AU519" s="255" t="s">
        <v>82</v>
      </c>
      <c r="AV519" s="14" t="s">
        <v>82</v>
      </c>
      <c r="AW519" s="14" t="s">
        <v>33</v>
      </c>
      <c r="AX519" s="14" t="s">
        <v>73</v>
      </c>
      <c r="AY519" s="255" t="s">
        <v>163</v>
      </c>
    </row>
    <row r="520" s="14" customFormat="1">
      <c r="A520" s="14"/>
      <c r="B520" s="245"/>
      <c r="C520" s="246"/>
      <c r="D520" s="236" t="s">
        <v>174</v>
      </c>
      <c r="E520" s="247" t="s">
        <v>21</v>
      </c>
      <c r="F520" s="248" t="s">
        <v>403</v>
      </c>
      <c r="G520" s="246"/>
      <c r="H520" s="249">
        <v>201.5</v>
      </c>
      <c r="I520" s="250"/>
      <c r="J520" s="246"/>
      <c r="K520" s="246"/>
      <c r="L520" s="251"/>
      <c r="M520" s="252"/>
      <c r="N520" s="253"/>
      <c r="O520" s="253"/>
      <c r="P520" s="253"/>
      <c r="Q520" s="253"/>
      <c r="R520" s="253"/>
      <c r="S520" s="253"/>
      <c r="T520" s="25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5" t="s">
        <v>174</v>
      </c>
      <c r="AU520" s="255" t="s">
        <v>82</v>
      </c>
      <c r="AV520" s="14" t="s">
        <v>82</v>
      </c>
      <c r="AW520" s="14" t="s">
        <v>33</v>
      </c>
      <c r="AX520" s="14" t="s">
        <v>73</v>
      </c>
      <c r="AY520" s="255" t="s">
        <v>163</v>
      </c>
    </row>
    <row r="521" s="15" customFormat="1">
      <c r="A521" s="15"/>
      <c r="B521" s="256"/>
      <c r="C521" s="257"/>
      <c r="D521" s="236" t="s">
        <v>174</v>
      </c>
      <c r="E521" s="258" t="s">
        <v>21</v>
      </c>
      <c r="F521" s="259" t="s">
        <v>179</v>
      </c>
      <c r="G521" s="257"/>
      <c r="H521" s="260">
        <v>562.74000000000001</v>
      </c>
      <c r="I521" s="261"/>
      <c r="J521" s="257"/>
      <c r="K521" s="257"/>
      <c r="L521" s="262"/>
      <c r="M521" s="263"/>
      <c r="N521" s="264"/>
      <c r="O521" s="264"/>
      <c r="P521" s="264"/>
      <c r="Q521" s="264"/>
      <c r="R521" s="264"/>
      <c r="S521" s="264"/>
      <c r="T521" s="26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66" t="s">
        <v>174</v>
      </c>
      <c r="AU521" s="266" t="s">
        <v>82</v>
      </c>
      <c r="AV521" s="15" t="s">
        <v>109</v>
      </c>
      <c r="AW521" s="15" t="s">
        <v>33</v>
      </c>
      <c r="AX521" s="15" t="s">
        <v>80</v>
      </c>
      <c r="AY521" s="266" t="s">
        <v>163</v>
      </c>
    </row>
    <row r="522" s="2" customFormat="1" ht="49.05" customHeight="1">
      <c r="A522" s="40"/>
      <c r="B522" s="41"/>
      <c r="C522" s="216" t="s">
        <v>911</v>
      </c>
      <c r="D522" s="216" t="s">
        <v>166</v>
      </c>
      <c r="E522" s="217" t="s">
        <v>912</v>
      </c>
      <c r="F522" s="218" t="s">
        <v>913</v>
      </c>
      <c r="G522" s="219" t="s">
        <v>336</v>
      </c>
      <c r="H522" s="220">
        <v>23.407</v>
      </c>
      <c r="I522" s="221"/>
      <c r="J522" s="222">
        <f>ROUND(I522*H522,2)</f>
        <v>0</v>
      </c>
      <c r="K522" s="218" t="s">
        <v>170</v>
      </c>
      <c r="L522" s="46"/>
      <c r="M522" s="223" t="s">
        <v>21</v>
      </c>
      <c r="N522" s="224" t="s">
        <v>44</v>
      </c>
      <c r="O522" s="86"/>
      <c r="P522" s="225">
        <f>O522*H522</f>
        <v>0</v>
      </c>
      <c r="Q522" s="225">
        <v>0</v>
      </c>
      <c r="R522" s="225">
        <f>Q522*H522</f>
        <v>0</v>
      </c>
      <c r="S522" s="225">
        <v>0</v>
      </c>
      <c r="T522" s="226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27" t="s">
        <v>339</v>
      </c>
      <c r="AT522" s="227" t="s">
        <v>166</v>
      </c>
      <c r="AU522" s="227" t="s">
        <v>82</v>
      </c>
      <c r="AY522" s="19" t="s">
        <v>163</v>
      </c>
      <c r="BE522" s="228">
        <f>IF(N522="základní",J522,0)</f>
        <v>0</v>
      </c>
      <c r="BF522" s="228">
        <f>IF(N522="snížená",J522,0)</f>
        <v>0</v>
      </c>
      <c r="BG522" s="228">
        <f>IF(N522="zákl. přenesená",J522,0)</f>
        <v>0</v>
      </c>
      <c r="BH522" s="228">
        <f>IF(N522="sníž. přenesená",J522,0)</f>
        <v>0</v>
      </c>
      <c r="BI522" s="228">
        <f>IF(N522="nulová",J522,0)</f>
        <v>0</v>
      </c>
      <c r="BJ522" s="19" t="s">
        <v>80</v>
      </c>
      <c r="BK522" s="228">
        <f>ROUND(I522*H522,2)</f>
        <v>0</v>
      </c>
      <c r="BL522" s="19" t="s">
        <v>339</v>
      </c>
      <c r="BM522" s="227" t="s">
        <v>914</v>
      </c>
    </row>
    <row r="523" s="2" customFormat="1">
      <c r="A523" s="40"/>
      <c r="B523" s="41"/>
      <c r="C523" s="42"/>
      <c r="D523" s="229" t="s">
        <v>172</v>
      </c>
      <c r="E523" s="42"/>
      <c r="F523" s="230" t="s">
        <v>915</v>
      </c>
      <c r="G523" s="42"/>
      <c r="H523" s="42"/>
      <c r="I523" s="231"/>
      <c r="J523" s="42"/>
      <c r="K523" s="42"/>
      <c r="L523" s="46"/>
      <c r="M523" s="232"/>
      <c r="N523" s="233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172</v>
      </c>
      <c r="AU523" s="19" t="s">
        <v>82</v>
      </c>
    </row>
    <row r="524" s="2" customFormat="1" ht="49.05" customHeight="1">
      <c r="A524" s="40"/>
      <c r="B524" s="41"/>
      <c r="C524" s="216" t="s">
        <v>916</v>
      </c>
      <c r="D524" s="216" t="s">
        <v>166</v>
      </c>
      <c r="E524" s="217" t="s">
        <v>917</v>
      </c>
      <c r="F524" s="218" t="s">
        <v>918</v>
      </c>
      <c r="G524" s="219" t="s">
        <v>336</v>
      </c>
      <c r="H524" s="220">
        <v>23.407</v>
      </c>
      <c r="I524" s="221"/>
      <c r="J524" s="222">
        <f>ROUND(I524*H524,2)</f>
        <v>0</v>
      </c>
      <c r="K524" s="218" t="s">
        <v>170</v>
      </c>
      <c r="L524" s="46"/>
      <c r="M524" s="223" t="s">
        <v>21</v>
      </c>
      <c r="N524" s="224" t="s">
        <v>44</v>
      </c>
      <c r="O524" s="86"/>
      <c r="P524" s="225">
        <f>O524*H524</f>
        <v>0</v>
      </c>
      <c r="Q524" s="225">
        <v>0</v>
      </c>
      <c r="R524" s="225">
        <f>Q524*H524</f>
        <v>0</v>
      </c>
      <c r="S524" s="225">
        <v>0</v>
      </c>
      <c r="T524" s="226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27" t="s">
        <v>339</v>
      </c>
      <c r="AT524" s="227" t="s">
        <v>166</v>
      </c>
      <c r="AU524" s="227" t="s">
        <v>82</v>
      </c>
      <c r="AY524" s="19" t="s">
        <v>163</v>
      </c>
      <c r="BE524" s="228">
        <f>IF(N524="základní",J524,0)</f>
        <v>0</v>
      </c>
      <c r="BF524" s="228">
        <f>IF(N524="snížená",J524,0)</f>
        <v>0</v>
      </c>
      <c r="BG524" s="228">
        <f>IF(N524="zákl. přenesená",J524,0)</f>
        <v>0</v>
      </c>
      <c r="BH524" s="228">
        <f>IF(N524="sníž. přenesená",J524,0)</f>
        <v>0</v>
      </c>
      <c r="BI524" s="228">
        <f>IF(N524="nulová",J524,0)</f>
        <v>0</v>
      </c>
      <c r="BJ524" s="19" t="s">
        <v>80</v>
      </c>
      <c r="BK524" s="228">
        <f>ROUND(I524*H524,2)</f>
        <v>0</v>
      </c>
      <c r="BL524" s="19" t="s">
        <v>339</v>
      </c>
      <c r="BM524" s="227" t="s">
        <v>919</v>
      </c>
    </row>
    <row r="525" s="2" customFormat="1">
      <c r="A525" s="40"/>
      <c r="B525" s="41"/>
      <c r="C525" s="42"/>
      <c r="D525" s="229" t="s">
        <v>172</v>
      </c>
      <c r="E525" s="42"/>
      <c r="F525" s="230" t="s">
        <v>920</v>
      </c>
      <c r="G525" s="42"/>
      <c r="H525" s="42"/>
      <c r="I525" s="231"/>
      <c r="J525" s="42"/>
      <c r="K525" s="42"/>
      <c r="L525" s="46"/>
      <c r="M525" s="232"/>
      <c r="N525" s="233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172</v>
      </c>
      <c r="AU525" s="19" t="s">
        <v>82</v>
      </c>
    </row>
    <row r="526" s="12" customFormat="1" ht="22.8" customHeight="1">
      <c r="A526" s="12"/>
      <c r="B526" s="200"/>
      <c r="C526" s="201"/>
      <c r="D526" s="202" t="s">
        <v>72</v>
      </c>
      <c r="E526" s="214" t="s">
        <v>921</v>
      </c>
      <c r="F526" s="214" t="s">
        <v>922</v>
      </c>
      <c r="G526" s="201"/>
      <c r="H526" s="201"/>
      <c r="I526" s="204"/>
      <c r="J526" s="215">
        <f>BK526</f>
        <v>0</v>
      </c>
      <c r="K526" s="201"/>
      <c r="L526" s="206"/>
      <c r="M526" s="207"/>
      <c r="N526" s="208"/>
      <c r="O526" s="208"/>
      <c r="P526" s="209">
        <f>SUM(P527:P622)</f>
        <v>0</v>
      </c>
      <c r="Q526" s="208"/>
      <c r="R526" s="209">
        <f>SUM(R527:R622)</f>
        <v>2.6874695999999996</v>
      </c>
      <c r="S526" s="208"/>
      <c r="T526" s="210">
        <f>SUM(T527:T622)</f>
        <v>0</v>
      </c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R526" s="211" t="s">
        <v>82</v>
      </c>
      <c r="AT526" s="212" t="s">
        <v>72</v>
      </c>
      <c r="AU526" s="212" t="s">
        <v>80</v>
      </c>
      <c r="AY526" s="211" t="s">
        <v>163</v>
      </c>
      <c r="BK526" s="213">
        <f>SUM(BK527:BK622)</f>
        <v>0</v>
      </c>
    </row>
    <row r="527" s="2" customFormat="1" ht="24.15" customHeight="1">
      <c r="A527" s="40"/>
      <c r="B527" s="41"/>
      <c r="C527" s="216" t="s">
        <v>923</v>
      </c>
      <c r="D527" s="216" t="s">
        <v>166</v>
      </c>
      <c r="E527" s="217" t="s">
        <v>924</v>
      </c>
      <c r="F527" s="218" t="s">
        <v>925</v>
      </c>
      <c r="G527" s="219" t="s">
        <v>169</v>
      </c>
      <c r="H527" s="220">
        <v>74.605999999999995</v>
      </c>
      <c r="I527" s="221"/>
      <c r="J527" s="222">
        <f>ROUND(I527*H527,2)</f>
        <v>0</v>
      </c>
      <c r="K527" s="218" t="s">
        <v>170</v>
      </c>
      <c r="L527" s="46"/>
      <c r="M527" s="223" t="s">
        <v>21</v>
      </c>
      <c r="N527" s="224" t="s">
        <v>44</v>
      </c>
      <c r="O527" s="86"/>
      <c r="P527" s="225">
        <f>O527*H527</f>
        <v>0</v>
      </c>
      <c r="Q527" s="225">
        <v>0.0015</v>
      </c>
      <c r="R527" s="225">
        <f>Q527*H527</f>
        <v>0.111909</v>
      </c>
      <c r="S527" s="225">
        <v>0</v>
      </c>
      <c r="T527" s="226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27" t="s">
        <v>339</v>
      </c>
      <c r="AT527" s="227" t="s">
        <v>166</v>
      </c>
      <c r="AU527" s="227" t="s">
        <v>82</v>
      </c>
      <c r="AY527" s="19" t="s">
        <v>163</v>
      </c>
      <c r="BE527" s="228">
        <f>IF(N527="základní",J527,0)</f>
        <v>0</v>
      </c>
      <c r="BF527" s="228">
        <f>IF(N527="snížená",J527,0)</f>
        <v>0</v>
      </c>
      <c r="BG527" s="228">
        <f>IF(N527="zákl. přenesená",J527,0)</f>
        <v>0</v>
      </c>
      <c r="BH527" s="228">
        <f>IF(N527="sníž. přenesená",J527,0)</f>
        <v>0</v>
      </c>
      <c r="BI527" s="228">
        <f>IF(N527="nulová",J527,0)</f>
        <v>0</v>
      </c>
      <c r="BJ527" s="19" t="s">
        <v>80</v>
      </c>
      <c r="BK527" s="228">
        <f>ROUND(I527*H527,2)</f>
        <v>0</v>
      </c>
      <c r="BL527" s="19" t="s">
        <v>339</v>
      </c>
      <c r="BM527" s="227" t="s">
        <v>926</v>
      </c>
    </row>
    <row r="528" s="2" customFormat="1">
      <c r="A528" s="40"/>
      <c r="B528" s="41"/>
      <c r="C528" s="42"/>
      <c r="D528" s="229" t="s">
        <v>172</v>
      </c>
      <c r="E528" s="42"/>
      <c r="F528" s="230" t="s">
        <v>927</v>
      </c>
      <c r="G528" s="42"/>
      <c r="H528" s="42"/>
      <c r="I528" s="231"/>
      <c r="J528" s="42"/>
      <c r="K528" s="42"/>
      <c r="L528" s="46"/>
      <c r="M528" s="232"/>
      <c r="N528" s="233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172</v>
      </c>
      <c r="AU528" s="19" t="s">
        <v>82</v>
      </c>
    </row>
    <row r="529" s="13" customFormat="1">
      <c r="A529" s="13"/>
      <c r="B529" s="234"/>
      <c r="C529" s="235"/>
      <c r="D529" s="236" t="s">
        <v>174</v>
      </c>
      <c r="E529" s="237" t="s">
        <v>21</v>
      </c>
      <c r="F529" s="238" t="s">
        <v>200</v>
      </c>
      <c r="G529" s="235"/>
      <c r="H529" s="237" t="s">
        <v>21</v>
      </c>
      <c r="I529" s="239"/>
      <c r="J529" s="235"/>
      <c r="K529" s="235"/>
      <c r="L529" s="240"/>
      <c r="M529" s="241"/>
      <c r="N529" s="242"/>
      <c r="O529" s="242"/>
      <c r="P529" s="242"/>
      <c r="Q529" s="242"/>
      <c r="R529" s="242"/>
      <c r="S529" s="242"/>
      <c r="T529" s="24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4" t="s">
        <v>174</v>
      </c>
      <c r="AU529" s="244" t="s">
        <v>82</v>
      </c>
      <c r="AV529" s="13" t="s">
        <v>80</v>
      </c>
      <c r="AW529" s="13" t="s">
        <v>33</v>
      </c>
      <c r="AX529" s="13" t="s">
        <v>73</v>
      </c>
      <c r="AY529" s="244" t="s">
        <v>163</v>
      </c>
    </row>
    <row r="530" s="13" customFormat="1">
      <c r="A530" s="13"/>
      <c r="B530" s="234"/>
      <c r="C530" s="235"/>
      <c r="D530" s="236" t="s">
        <v>174</v>
      </c>
      <c r="E530" s="237" t="s">
        <v>21</v>
      </c>
      <c r="F530" s="238" t="s">
        <v>500</v>
      </c>
      <c r="G530" s="235"/>
      <c r="H530" s="237" t="s">
        <v>21</v>
      </c>
      <c r="I530" s="239"/>
      <c r="J530" s="235"/>
      <c r="K530" s="235"/>
      <c r="L530" s="240"/>
      <c r="M530" s="241"/>
      <c r="N530" s="242"/>
      <c r="O530" s="242"/>
      <c r="P530" s="242"/>
      <c r="Q530" s="242"/>
      <c r="R530" s="242"/>
      <c r="S530" s="242"/>
      <c r="T530" s="24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4" t="s">
        <v>174</v>
      </c>
      <c r="AU530" s="244" t="s">
        <v>82</v>
      </c>
      <c r="AV530" s="13" t="s">
        <v>80</v>
      </c>
      <c r="AW530" s="13" t="s">
        <v>33</v>
      </c>
      <c r="AX530" s="13" t="s">
        <v>73</v>
      </c>
      <c r="AY530" s="244" t="s">
        <v>163</v>
      </c>
    </row>
    <row r="531" s="14" customFormat="1">
      <c r="A531" s="14"/>
      <c r="B531" s="245"/>
      <c r="C531" s="246"/>
      <c r="D531" s="236" t="s">
        <v>174</v>
      </c>
      <c r="E531" s="247" t="s">
        <v>21</v>
      </c>
      <c r="F531" s="248" t="s">
        <v>928</v>
      </c>
      <c r="G531" s="246"/>
      <c r="H531" s="249">
        <v>1.415</v>
      </c>
      <c r="I531" s="250"/>
      <c r="J531" s="246"/>
      <c r="K531" s="246"/>
      <c r="L531" s="251"/>
      <c r="M531" s="252"/>
      <c r="N531" s="253"/>
      <c r="O531" s="253"/>
      <c r="P531" s="253"/>
      <c r="Q531" s="253"/>
      <c r="R531" s="253"/>
      <c r="S531" s="253"/>
      <c r="T531" s="25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5" t="s">
        <v>174</v>
      </c>
      <c r="AU531" s="255" t="s">
        <v>82</v>
      </c>
      <c r="AV531" s="14" t="s">
        <v>82</v>
      </c>
      <c r="AW531" s="14" t="s">
        <v>33</v>
      </c>
      <c r="AX531" s="14" t="s">
        <v>73</v>
      </c>
      <c r="AY531" s="255" t="s">
        <v>163</v>
      </c>
    </row>
    <row r="532" s="14" customFormat="1">
      <c r="A532" s="14"/>
      <c r="B532" s="245"/>
      <c r="C532" s="246"/>
      <c r="D532" s="236" t="s">
        <v>174</v>
      </c>
      <c r="E532" s="247" t="s">
        <v>21</v>
      </c>
      <c r="F532" s="248" t="s">
        <v>929</v>
      </c>
      <c r="G532" s="246"/>
      <c r="H532" s="249">
        <v>14.08</v>
      </c>
      <c r="I532" s="250"/>
      <c r="J532" s="246"/>
      <c r="K532" s="246"/>
      <c r="L532" s="251"/>
      <c r="M532" s="252"/>
      <c r="N532" s="253"/>
      <c r="O532" s="253"/>
      <c r="P532" s="253"/>
      <c r="Q532" s="253"/>
      <c r="R532" s="253"/>
      <c r="S532" s="253"/>
      <c r="T532" s="25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5" t="s">
        <v>174</v>
      </c>
      <c r="AU532" s="255" t="s">
        <v>82</v>
      </c>
      <c r="AV532" s="14" t="s">
        <v>82</v>
      </c>
      <c r="AW532" s="14" t="s">
        <v>33</v>
      </c>
      <c r="AX532" s="14" t="s">
        <v>73</v>
      </c>
      <c r="AY532" s="255" t="s">
        <v>163</v>
      </c>
    </row>
    <row r="533" s="14" customFormat="1">
      <c r="A533" s="14"/>
      <c r="B533" s="245"/>
      <c r="C533" s="246"/>
      <c r="D533" s="236" t="s">
        <v>174</v>
      </c>
      <c r="E533" s="247" t="s">
        <v>21</v>
      </c>
      <c r="F533" s="248" t="s">
        <v>930</v>
      </c>
      <c r="G533" s="246"/>
      <c r="H533" s="249">
        <v>-0.12</v>
      </c>
      <c r="I533" s="250"/>
      <c r="J533" s="246"/>
      <c r="K533" s="246"/>
      <c r="L533" s="251"/>
      <c r="M533" s="252"/>
      <c r="N533" s="253"/>
      <c r="O533" s="253"/>
      <c r="P533" s="253"/>
      <c r="Q533" s="253"/>
      <c r="R533" s="253"/>
      <c r="S533" s="253"/>
      <c r="T533" s="25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5" t="s">
        <v>174</v>
      </c>
      <c r="AU533" s="255" t="s">
        <v>82</v>
      </c>
      <c r="AV533" s="14" t="s">
        <v>82</v>
      </c>
      <c r="AW533" s="14" t="s">
        <v>33</v>
      </c>
      <c r="AX533" s="14" t="s">
        <v>73</v>
      </c>
      <c r="AY533" s="255" t="s">
        <v>163</v>
      </c>
    </row>
    <row r="534" s="13" customFormat="1">
      <c r="A534" s="13"/>
      <c r="B534" s="234"/>
      <c r="C534" s="235"/>
      <c r="D534" s="236" t="s">
        <v>174</v>
      </c>
      <c r="E534" s="237" t="s">
        <v>21</v>
      </c>
      <c r="F534" s="238" t="s">
        <v>502</v>
      </c>
      <c r="G534" s="235"/>
      <c r="H534" s="237" t="s">
        <v>21</v>
      </c>
      <c r="I534" s="239"/>
      <c r="J534" s="235"/>
      <c r="K534" s="235"/>
      <c r="L534" s="240"/>
      <c r="M534" s="241"/>
      <c r="N534" s="242"/>
      <c r="O534" s="242"/>
      <c r="P534" s="242"/>
      <c r="Q534" s="242"/>
      <c r="R534" s="242"/>
      <c r="S534" s="242"/>
      <c r="T534" s="24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4" t="s">
        <v>174</v>
      </c>
      <c r="AU534" s="244" t="s">
        <v>82</v>
      </c>
      <c r="AV534" s="13" t="s">
        <v>80</v>
      </c>
      <c r="AW534" s="13" t="s">
        <v>33</v>
      </c>
      <c r="AX534" s="13" t="s">
        <v>73</v>
      </c>
      <c r="AY534" s="244" t="s">
        <v>163</v>
      </c>
    </row>
    <row r="535" s="14" customFormat="1">
      <c r="A535" s="14"/>
      <c r="B535" s="245"/>
      <c r="C535" s="246"/>
      <c r="D535" s="236" t="s">
        <v>174</v>
      </c>
      <c r="E535" s="247" t="s">
        <v>21</v>
      </c>
      <c r="F535" s="248" t="s">
        <v>931</v>
      </c>
      <c r="G535" s="246"/>
      <c r="H535" s="249">
        <v>2.3090000000000002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5" t="s">
        <v>174</v>
      </c>
      <c r="AU535" s="255" t="s">
        <v>82</v>
      </c>
      <c r="AV535" s="14" t="s">
        <v>82</v>
      </c>
      <c r="AW535" s="14" t="s">
        <v>33</v>
      </c>
      <c r="AX535" s="14" t="s">
        <v>73</v>
      </c>
      <c r="AY535" s="255" t="s">
        <v>163</v>
      </c>
    </row>
    <row r="536" s="14" customFormat="1">
      <c r="A536" s="14"/>
      <c r="B536" s="245"/>
      <c r="C536" s="246"/>
      <c r="D536" s="236" t="s">
        <v>174</v>
      </c>
      <c r="E536" s="247" t="s">
        <v>21</v>
      </c>
      <c r="F536" s="248" t="s">
        <v>932</v>
      </c>
      <c r="G536" s="246"/>
      <c r="H536" s="249">
        <v>-0.23999999999999999</v>
      </c>
      <c r="I536" s="250"/>
      <c r="J536" s="246"/>
      <c r="K536" s="246"/>
      <c r="L536" s="251"/>
      <c r="M536" s="252"/>
      <c r="N536" s="253"/>
      <c r="O536" s="253"/>
      <c r="P536" s="253"/>
      <c r="Q536" s="253"/>
      <c r="R536" s="253"/>
      <c r="S536" s="253"/>
      <c r="T536" s="25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5" t="s">
        <v>174</v>
      </c>
      <c r="AU536" s="255" t="s">
        <v>82</v>
      </c>
      <c r="AV536" s="14" t="s">
        <v>82</v>
      </c>
      <c r="AW536" s="14" t="s">
        <v>33</v>
      </c>
      <c r="AX536" s="14" t="s">
        <v>73</v>
      </c>
      <c r="AY536" s="255" t="s">
        <v>163</v>
      </c>
    </row>
    <row r="537" s="13" customFormat="1">
      <c r="A537" s="13"/>
      <c r="B537" s="234"/>
      <c r="C537" s="235"/>
      <c r="D537" s="236" t="s">
        <v>174</v>
      </c>
      <c r="E537" s="237" t="s">
        <v>21</v>
      </c>
      <c r="F537" s="238" t="s">
        <v>505</v>
      </c>
      <c r="G537" s="235"/>
      <c r="H537" s="237" t="s">
        <v>21</v>
      </c>
      <c r="I537" s="239"/>
      <c r="J537" s="235"/>
      <c r="K537" s="235"/>
      <c r="L537" s="240"/>
      <c r="M537" s="241"/>
      <c r="N537" s="242"/>
      <c r="O537" s="242"/>
      <c r="P537" s="242"/>
      <c r="Q537" s="242"/>
      <c r="R537" s="242"/>
      <c r="S537" s="242"/>
      <c r="T537" s="24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4" t="s">
        <v>174</v>
      </c>
      <c r="AU537" s="244" t="s">
        <v>82</v>
      </c>
      <c r="AV537" s="13" t="s">
        <v>80</v>
      </c>
      <c r="AW537" s="13" t="s">
        <v>33</v>
      </c>
      <c r="AX537" s="13" t="s">
        <v>73</v>
      </c>
      <c r="AY537" s="244" t="s">
        <v>163</v>
      </c>
    </row>
    <row r="538" s="14" customFormat="1">
      <c r="A538" s="14"/>
      <c r="B538" s="245"/>
      <c r="C538" s="246"/>
      <c r="D538" s="236" t="s">
        <v>174</v>
      </c>
      <c r="E538" s="247" t="s">
        <v>21</v>
      </c>
      <c r="F538" s="248" t="s">
        <v>933</v>
      </c>
      <c r="G538" s="246"/>
      <c r="H538" s="249">
        <v>4.4359999999999999</v>
      </c>
      <c r="I538" s="250"/>
      <c r="J538" s="246"/>
      <c r="K538" s="246"/>
      <c r="L538" s="251"/>
      <c r="M538" s="252"/>
      <c r="N538" s="253"/>
      <c r="O538" s="253"/>
      <c r="P538" s="253"/>
      <c r="Q538" s="253"/>
      <c r="R538" s="253"/>
      <c r="S538" s="253"/>
      <c r="T538" s="25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5" t="s">
        <v>174</v>
      </c>
      <c r="AU538" s="255" t="s">
        <v>82</v>
      </c>
      <c r="AV538" s="14" t="s">
        <v>82</v>
      </c>
      <c r="AW538" s="14" t="s">
        <v>33</v>
      </c>
      <c r="AX538" s="14" t="s">
        <v>73</v>
      </c>
      <c r="AY538" s="255" t="s">
        <v>163</v>
      </c>
    </row>
    <row r="539" s="14" customFormat="1">
      <c r="A539" s="14"/>
      <c r="B539" s="245"/>
      <c r="C539" s="246"/>
      <c r="D539" s="236" t="s">
        <v>174</v>
      </c>
      <c r="E539" s="247" t="s">
        <v>21</v>
      </c>
      <c r="F539" s="248" t="s">
        <v>932</v>
      </c>
      <c r="G539" s="246"/>
      <c r="H539" s="249">
        <v>-0.23999999999999999</v>
      </c>
      <c r="I539" s="250"/>
      <c r="J539" s="246"/>
      <c r="K539" s="246"/>
      <c r="L539" s="251"/>
      <c r="M539" s="252"/>
      <c r="N539" s="253"/>
      <c r="O539" s="253"/>
      <c r="P539" s="253"/>
      <c r="Q539" s="253"/>
      <c r="R539" s="253"/>
      <c r="S539" s="253"/>
      <c r="T539" s="25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5" t="s">
        <v>174</v>
      </c>
      <c r="AU539" s="255" t="s">
        <v>82</v>
      </c>
      <c r="AV539" s="14" t="s">
        <v>82</v>
      </c>
      <c r="AW539" s="14" t="s">
        <v>33</v>
      </c>
      <c r="AX539" s="14" t="s">
        <v>73</v>
      </c>
      <c r="AY539" s="255" t="s">
        <v>163</v>
      </c>
    </row>
    <row r="540" s="13" customFormat="1">
      <c r="A540" s="13"/>
      <c r="B540" s="234"/>
      <c r="C540" s="235"/>
      <c r="D540" s="236" t="s">
        <v>174</v>
      </c>
      <c r="E540" s="237" t="s">
        <v>21</v>
      </c>
      <c r="F540" s="238" t="s">
        <v>510</v>
      </c>
      <c r="G540" s="235"/>
      <c r="H540" s="237" t="s">
        <v>21</v>
      </c>
      <c r="I540" s="239"/>
      <c r="J540" s="235"/>
      <c r="K540" s="235"/>
      <c r="L540" s="240"/>
      <c r="M540" s="241"/>
      <c r="N540" s="242"/>
      <c r="O540" s="242"/>
      <c r="P540" s="242"/>
      <c r="Q540" s="242"/>
      <c r="R540" s="242"/>
      <c r="S540" s="242"/>
      <c r="T540" s="24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4" t="s">
        <v>174</v>
      </c>
      <c r="AU540" s="244" t="s">
        <v>82</v>
      </c>
      <c r="AV540" s="13" t="s">
        <v>80</v>
      </c>
      <c r="AW540" s="13" t="s">
        <v>33</v>
      </c>
      <c r="AX540" s="13" t="s">
        <v>73</v>
      </c>
      <c r="AY540" s="244" t="s">
        <v>163</v>
      </c>
    </row>
    <row r="541" s="14" customFormat="1">
      <c r="A541" s="14"/>
      <c r="B541" s="245"/>
      <c r="C541" s="246"/>
      <c r="D541" s="236" t="s">
        <v>174</v>
      </c>
      <c r="E541" s="247" t="s">
        <v>21</v>
      </c>
      <c r="F541" s="248" t="s">
        <v>934</v>
      </c>
      <c r="G541" s="246"/>
      <c r="H541" s="249">
        <v>2.5230000000000001</v>
      </c>
      <c r="I541" s="250"/>
      <c r="J541" s="246"/>
      <c r="K541" s="246"/>
      <c r="L541" s="251"/>
      <c r="M541" s="252"/>
      <c r="N541" s="253"/>
      <c r="O541" s="253"/>
      <c r="P541" s="253"/>
      <c r="Q541" s="253"/>
      <c r="R541" s="253"/>
      <c r="S541" s="253"/>
      <c r="T541" s="25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5" t="s">
        <v>174</v>
      </c>
      <c r="AU541" s="255" t="s">
        <v>82</v>
      </c>
      <c r="AV541" s="14" t="s">
        <v>82</v>
      </c>
      <c r="AW541" s="14" t="s">
        <v>33</v>
      </c>
      <c r="AX541" s="14" t="s">
        <v>73</v>
      </c>
      <c r="AY541" s="255" t="s">
        <v>163</v>
      </c>
    </row>
    <row r="542" s="14" customFormat="1">
      <c r="A542" s="14"/>
      <c r="B542" s="245"/>
      <c r="C542" s="246"/>
      <c r="D542" s="236" t="s">
        <v>174</v>
      </c>
      <c r="E542" s="247" t="s">
        <v>21</v>
      </c>
      <c r="F542" s="248" t="s">
        <v>932</v>
      </c>
      <c r="G542" s="246"/>
      <c r="H542" s="249">
        <v>-0.23999999999999999</v>
      </c>
      <c r="I542" s="250"/>
      <c r="J542" s="246"/>
      <c r="K542" s="246"/>
      <c r="L542" s="251"/>
      <c r="M542" s="252"/>
      <c r="N542" s="253"/>
      <c r="O542" s="253"/>
      <c r="P542" s="253"/>
      <c r="Q542" s="253"/>
      <c r="R542" s="253"/>
      <c r="S542" s="253"/>
      <c r="T542" s="25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5" t="s">
        <v>174</v>
      </c>
      <c r="AU542" s="255" t="s">
        <v>82</v>
      </c>
      <c r="AV542" s="14" t="s">
        <v>82</v>
      </c>
      <c r="AW542" s="14" t="s">
        <v>33</v>
      </c>
      <c r="AX542" s="14" t="s">
        <v>73</v>
      </c>
      <c r="AY542" s="255" t="s">
        <v>163</v>
      </c>
    </row>
    <row r="543" s="13" customFormat="1">
      <c r="A543" s="13"/>
      <c r="B543" s="234"/>
      <c r="C543" s="235"/>
      <c r="D543" s="236" t="s">
        <v>174</v>
      </c>
      <c r="E543" s="237" t="s">
        <v>21</v>
      </c>
      <c r="F543" s="238" t="s">
        <v>512</v>
      </c>
      <c r="G543" s="235"/>
      <c r="H543" s="237" t="s">
        <v>21</v>
      </c>
      <c r="I543" s="239"/>
      <c r="J543" s="235"/>
      <c r="K543" s="235"/>
      <c r="L543" s="240"/>
      <c r="M543" s="241"/>
      <c r="N543" s="242"/>
      <c r="O543" s="242"/>
      <c r="P543" s="242"/>
      <c r="Q543" s="242"/>
      <c r="R543" s="242"/>
      <c r="S543" s="242"/>
      <c r="T543" s="24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4" t="s">
        <v>174</v>
      </c>
      <c r="AU543" s="244" t="s">
        <v>82</v>
      </c>
      <c r="AV543" s="13" t="s">
        <v>80</v>
      </c>
      <c r="AW543" s="13" t="s">
        <v>33</v>
      </c>
      <c r="AX543" s="13" t="s">
        <v>73</v>
      </c>
      <c r="AY543" s="244" t="s">
        <v>163</v>
      </c>
    </row>
    <row r="544" s="14" customFormat="1">
      <c r="A544" s="14"/>
      <c r="B544" s="245"/>
      <c r="C544" s="246"/>
      <c r="D544" s="236" t="s">
        <v>174</v>
      </c>
      <c r="E544" s="247" t="s">
        <v>21</v>
      </c>
      <c r="F544" s="248" t="s">
        <v>935</v>
      </c>
      <c r="G544" s="246"/>
      <c r="H544" s="249">
        <v>4.9359999999999999</v>
      </c>
      <c r="I544" s="250"/>
      <c r="J544" s="246"/>
      <c r="K544" s="246"/>
      <c r="L544" s="251"/>
      <c r="M544" s="252"/>
      <c r="N544" s="253"/>
      <c r="O544" s="253"/>
      <c r="P544" s="253"/>
      <c r="Q544" s="253"/>
      <c r="R544" s="253"/>
      <c r="S544" s="253"/>
      <c r="T544" s="25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5" t="s">
        <v>174</v>
      </c>
      <c r="AU544" s="255" t="s">
        <v>82</v>
      </c>
      <c r="AV544" s="14" t="s">
        <v>82</v>
      </c>
      <c r="AW544" s="14" t="s">
        <v>33</v>
      </c>
      <c r="AX544" s="14" t="s">
        <v>73</v>
      </c>
      <c r="AY544" s="255" t="s">
        <v>163</v>
      </c>
    </row>
    <row r="545" s="14" customFormat="1">
      <c r="A545" s="14"/>
      <c r="B545" s="245"/>
      <c r="C545" s="246"/>
      <c r="D545" s="236" t="s">
        <v>174</v>
      </c>
      <c r="E545" s="247" t="s">
        <v>21</v>
      </c>
      <c r="F545" s="248" t="s">
        <v>932</v>
      </c>
      <c r="G545" s="246"/>
      <c r="H545" s="249">
        <v>-0.23999999999999999</v>
      </c>
      <c r="I545" s="250"/>
      <c r="J545" s="246"/>
      <c r="K545" s="246"/>
      <c r="L545" s="251"/>
      <c r="M545" s="252"/>
      <c r="N545" s="253"/>
      <c r="O545" s="253"/>
      <c r="P545" s="253"/>
      <c r="Q545" s="253"/>
      <c r="R545" s="253"/>
      <c r="S545" s="253"/>
      <c r="T545" s="25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5" t="s">
        <v>174</v>
      </c>
      <c r="AU545" s="255" t="s">
        <v>82</v>
      </c>
      <c r="AV545" s="14" t="s">
        <v>82</v>
      </c>
      <c r="AW545" s="14" t="s">
        <v>33</v>
      </c>
      <c r="AX545" s="14" t="s">
        <v>73</v>
      </c>
      <c r="AY545" s="255" t="s">
        <v>163</v>
      </c>
    </row>
    <row r="546" s="13" customFormat="1">
      <c r="A546" s="13"/>
      <c r="B546" s="234"/>
      <c r="C546" s="235"/>
      <c r="D546" s="236" t="s">
        <v>174</v>
      </c>
      <c r="E546" s="237" t="s">
        <v>21</v>
      </c>
      <c r="F546" s="238" t="s">
        <v>515</v>
      </c>
      <c r="G546" s="235"/>
      <c r="H546" s="237" t="s">
        <v>21</v>
      </c>
      <c r="I546" s="239"/>
      <c r="J546" s="235"/>
      <c r="K546" s="235"/>
      <c r="L546" s="240"/>
      <c r="M546" s="241"/>
      <c r="N546" s="242"/>
      <c r="O546" s="242"/>
      <c r="P546" s="242"/>
      <c r="Q546" s="242"/>
      <c r="R546" s="242"/>
      <c r="S546" s="242"/>
      <c r="T546" s="24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4" t="s">
        <v>174</v>
      </c>
      <c r="AU546" s="244" t="s">
        <v>82</v>
      </c>
      <c r="AV546" s="13" t="s">
        <v>80</v>
      </c>
      <c r="AW546" s="13" t="s">
        <v>33</v>
      </c>
      <c r="AX546" s="13" t="s">
        <v>73</v>
      </c>
      <c r="AY546" s="244" t="s">
        <v>163</v>
      </c>
    </row>
    <row r="547" s="14" customFormat="1">
      <c r="A547" s="14"/>
      <c r="B547" s="245"/>
      <c r="C547" s="246"/>
      <c r="D547" s="236" t="s">
        <v>174</v>
      </c>
      <c r="E547" s="247" t="s">
        <v>21</v>
      </c>
      <c r="F547" s="248" t="s">
        <v>936</v>
      </c>
      <c r="G547" s="246"/>
      <c r="H547" s="249">
        <v>2.9670000000000001</v>
      </c>
      <c r="I547" s="250"/>
      <c r="J547" s="246"/>
      <c r="K547" s="246"/>
      <c r="L547" s="251"/>
      <c r="M547" s="252"/>
      <c r="N547" s="253"/>
      <c r="O547" s="253"/>
      <c r="P547" s="253"/>
      <c r="Q547" s="253"/>
      <c r="R547" s="253"/>
      <c r="S547" s="253"/>
      <c r="T547" s="25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5" t="s">
        <v>174</v>
      </c>
      <c r="AU547" s="255" t="s">
        <v>82</v>
      </c>
      <c r="AV547" s="14" t="s">
        <v>82</v>
      </c>
      <c r="AW547" s="14" t="s">
        <v>33</v>
      </c>
      <c r="AX547" s="14" t="s">
        <v>73</v>
      </c>
      <c r="AY547" s="255" t="s">
        <v>163</v>
      </c>
    </row>
    <row r="548" s="14" customFormat="1">
      <c r="A548" s="14"/>
      <c r="B548" s="245"/>
      <c r="C548" s="246"/>
      <c r="D548" s="236" t="s">
        <v>174</v>
      </c>
      <c r="E548" s="247" t="s">
        <v>21</v>
      </c>
      <c r="F548" s="248" t="s">
        <v>932</v>
      </c>
      <c r="G548" s="246"/>
      <c r="H548" s="249">
        <v>-0.23999999999999999</v>
      </c>
      <c r="I548" s="250"/>
      <c r="J548" s="246"/>
      <c r="K548" s="246"/>
      <c r="L548" s="251"/>
      <c r="M548" s="252"/>
      <c r="N548" s="253"/>
      <c r="O548" s="253"/>
      <c r="P548" s="253"/>
      <c r="Q548" s="253"/>
      <c r="R548" s="253"/>
      <c r="S548" s="253"/>
      <c r="T548" s="25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5" t="s">
        <v>174</v>
      </c>
      <c r="AU548" s="255" t="s">
        <v>82</v>
      </c>
      <c r="AV548" s="14" t="s">
        <v>82</v>
      </c>
      <c r="AW548" s="14" t="s">
        <v>33</v>
      </c>
      <c r="AX548" s="14" t="s">
        <v>73</v>
      </c>
      <c r="AY548" s="255" t="s">
        <v>163</v>
      </c>
    </row>
    <row r="549" s="13" customFormat="1">
      <c r="A549" s="13"/>
      <c r="B549" s="234"/>
      <c r="C549" s="235"/>
      <c r="D549" s="236" t="s">
        <v>174</v>
      </c>
      <c r="E549" s="237" t="s">
        <v>21</v>
      </c>
      <c r="F549" s="238" t="s">
        <v>517</v>
      </c>
      <c r="G549" s="235"/>
      <c r="H549" s="237" t="s">
        <v>21</v>
      </c>
      <c r="I549" s="239"/>
      <c r="J549" s="235"/>
      <c r="K549" s="235"/>
      <c r="L549" s="240"/>
      <c r="M549" s="241"/>
      <c r="N549" s="242"/>
      <c r="O549" s="242"/>
      <c r="P549" s="242"/>
      <c r="Q549" s="242"/>
      <c r="R549" s="242"/>
      <c r="S549" s="242"/>
      <c r="T549" s="24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4" t="s">
        <v>174</v>
      </c>
      <c r="AU549" s="244" t="s">
        <v>82</v>
      </c>
      <c r="AV549" s="13" t="s">
        <v>80</v>
      </c>
      <c r="AW549" s="13" t="s">
        <v>33</v>
      </c>
      <c r="AX549" s="13" t="s">
        <v>73</v>
      </c>
      <c r="AY549" s="244" t="s">
        <v>163</v>
      </c>
    </row>
    <row r="550" s="14" customFormat="1">
      <c r="A550" s="14"/>
      <c r="B550" s="245"/>
      <c r="C550" s="246"/>
      <c r="D550" s="236" t="s">
        <v>174</v>
      </c>
      <c r="E550" s="247" t="s">
        <v>21</v>
      </c>
      <c r="F550" s="248" t="s">
        <v>937</v>
      </c>
      <c r="G550" s="246"/>
      <c r="H550" s="249">
        <v>1.5049999999999999</v>
      </c>
      <c r="I550" s="250"/>
      <c r="J550" s="246"/>
      <c r="K550" s="246"/>
      <c r="L550" s="251"/>
      <c r="M550" s="252"/>
      <c r="N550" s="253"/>
      <c r="O550" s="253"/>
      <c r="P550" s="253"/>
      <c r="Q550" s="253"/>
      <c r="R550" s="253"/>
      <c r="S550" s="253"/>
      <c r="T550" s="25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5" t="s">
        <v>174</v>
      </c>
      <c r="AU550" s="255" t="s">
        <v>82</v>
      </c>
      <c r="AV550" s="14" t="s">
        <v>82</v>
      </c>
      <c r="AW550" s="14" t="s">
        <v>33</v>
      </c>
      <c r="AX550" s="14" t="s">
        <v>73</v>
      </c>
      <c r="AY550" s="255" t="s">
        <v>163</v>
      </c>
    </row>
    <row r="551" s="14" customFormat="1">
      <c r="A551" s="14"/>
      <c r="B551" s="245"/>
      <c r="C551" s="246"/>
      <c r="D551" s="236" t="s">
        <v>174</v>
      </c>
      <c r="E551" s="247" t="s">
        <v>21</v>
      </c>
      <c r="F551" s="248" t="s">
        <v>938</v>
      </c>
      <c r="G551" s="246"/>
      <c r="H551" s="249">
        <v>11.859999999999999</v>
      </c>
      <c r="I551" s="250"/>
      <c r="J551" s="246"/>
      <c r="K551" s="246"/>
      <c r="L551" s="251"/>
      <c r="M551" s="252"/>
      <c r="N551" s="253"/>
      <c r="O551" s="253"/>
      <c r="P551" s="253"/>
      <c r="Q551" s="253"/>
      <c r="R551" s="253"/>
      <c r="S551" s="253"/>
      <c r="T551" s="25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5" t="s">
        <v>174</v>
      </c>
      <c r="AU551" s="255" t="s">
        <v>82</v>
      </c>
      <c r="AV551" s="14" t="s">
        <v>82</v>
      </c>
      <c r="AW551" s="14" t="s">
        <v>33</v>
      </c>
      <c r="AX551" s="14" t="s">
        <v>73</v>
      </c>
      <c r="AY551" s="255" t="s">
        <v>163</v>
      </c>
    </row>
    <row r="552" s="14" customFormat="1">
      <c r="A552" s="14"/>
      <c r="B552" s="245"/>
      <c r="C552" s="246"/>
      <c r="D552" s="236" t="s">
        <v>174</v>
      </c>
      <c r="E552" s="247" t="s">
        <v>21</v>
      </c>
      <c r="F552" s="248" t="s">
        <v>857</v>
      </c>
      <c r="G552" s="246"/>
      <c r="H552" s="249">
        <v>-0.80000000000000004</v>
      </c>
      <c r="I552" s="250"/>
      <c r="J552" s="246"/>
      <c r="K552" s="246"/>
      <c r="L552" s="251"/>
      <c r="M552" s="252"/>
      <c r="N552" s="253"/>
      <c r="O552" s="253"/>
      <c r="P552" s="253"/>
      <c r="Q552" s="253"/>
      <c r="R552" s="253"/>
      <c r="S552" s="253"/>
      <c r="T552" s="25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5" t="s">
        <v>174</v>
      </c>
      <c r="AU552" s="255" t="s">
        <v>82</v>
      </c>
      <c r="AV552" s="14" t="s">
        <v>82</v>
      </c>
      <c r="AW552" s="14" t="s">
        <v>33</v>
      </c>
      <c r="AX552" s="14" t="s">
        <v>73</v>
      </c>
      <c r="AY552" s="255" t="s">
        <v>163</v>
      </c>
    </row>
    <row r="553" s="13" customFormat="1">
      <c r="A553" s="13"/>
      <c r="B553" s="234"/>
      <c r="C553" s="235"/>
      <c r="D553" s="236" t="s">
        <v>174</v>
      </c>
      <c r="E553" s="237" t="s">
        <v>21</v>
      </c>
      <c r="F553" s="238" t="s">
        <v>519</v>
      </c>
      <c r="G553" s="235"/>
      <c r="H553" s="237" t="s">
        <v>21</v>
      </c>
      <c r="I553" s="239"/>
      <c r="J553" s="235"/>
      <c r="K553" s="235"/>
      <c r="L553" s="240"/>
      <c r="M553" s="241"/>
      <c r="N553" s="242"/>
      <c r="O553" s="242"/>
      <c r="P553" s="242"/>
      <c r="Q553" s="242"/>
      <c r="R553" s="242"/>
      <c r="S553" s="242"/>
      <c r="T553" s="24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4" t="s">
        <v>174</v>
      </c>
      <c r="AU553" s="244" t="s">
        <v>82</v>
      </c>
      <c r="AV553" s="13" t="s">
        <v>80</v>
      </c>
      <c r="AW553" s="13" t="s">
        <v>33</v>
      </c>
      <c r="AX553" s="13" t="s">
        <v>73</v>
      </c>
      <c r="AY553" s="244" t="s">
        <v>163</v>
      </c>
    </row>
    <row r="554" s="14" customFormat="1">
      <c r="A554" s="14"/>
      <c r="B554" s="245"/>
      <c r="C554" s="246"/>
      <c r="D554" s="236" t="s">
        <v>174</v>
      </c>
      <c r="E554" s="247" t="s">
        <v>21</v>
      </c>
      <c r="F554" s="248" t="s">
        <v>939</v>
      </c>
      <c r="G554" s="246"/>
      <c r="H554" s="249">
        <v>2.9969999999999999</v>
      </c>
      <c r="I554" s="250"/>
      <c r="J554" s="246"/>
      <c r="K554" s="246"/>
      <c r="L554" s="251"/>
      <c r="M554" s="252"/>
      <c r="N554" s="253"/>
      <c r="O554" s="253"/>
      <c r="P554" s="253"/>
      <c r="Q554" s="253"/>
      <c r="R554" s="253"/>
      <c r="S554" s="253"/>
      <c r="T554" s="25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5" t="s">
        <v>174</v>
      </c>
      <c r="AU554" s="255" t="s">
        <v>82</v>
      </c>
      <c r="AV554" s="14" t="s">
        <v>82</v>
      </c>
      <c r="AW554" s="14" t="s">
        <v>33</v>
      </c>
      <c r="AX554" s="14" t="s">
        <v>73</v>
      </c>
      <c r="AY554" s="255" t="s">
        <v>163</v>
      </c>
    </row>
    <row r="555" s="14" customFormat="1">
      <c r="A555" s="14"/>
      <c r="B555" s="245"/>
      <c r="C555" s="246"/>
      <c r="D555" s="236" t="s">
        <v>174</v>
      </c>
      <c r="E555" s="247" t="s">
        <v>21</v>
      </c>
      <c r="F555" s="248" t="s">
        <v>932</v>
      </c>
      <c r="G555" s="246"/>
      <c r="H555" s="249">
        <v>-0.23999999999999999</v>
      </c>
      <c r="I555" s="250"/>
      <c r="J555" s="246"/>
      <c r="K555" s="246"/>
      <c r="L555" s="251"/>
      <c r="M555" s="252"/>
      <c r="N555" s="253"/>
      <c r="O555" s="253"/>
      <c r="P555" s="253"/>
      <c r="Q555" s="253"/>
      <c r="R555" s="253"/>
      <c r="S555" s="253"/>
      <c r="T555" s="25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5" t="s">
        <v>174</v>
      </c>
      <c r="AU555" s="255" t="s">
        <v>82</v>
      </c>
      <c r="AV555" s="14" t="s">
        <v>82</v>
      </c>
      <c r="AW555" s="14" t="s">
        <v>33</v>
      </c>
      <c r="AX555" s="14" t="s">
        <v>73</v>
      </c>
      <c r="AY555" s="255" t="s">
        <v>163</v>
      </c>
    </row>
    <row r="556" s="13" customFormat="1">
      <c r="A556" s="13"/>
      <c r="B556" s="234"/>
      <c r="C556" s="235"/>
      <c r="D556" s="236" t="s">
        <v>174</v>
      </c>
      <c r="E556" s="237" t="s">
        <v>21</v>
      </c>
      <c r="F556" s="238" t="s">
        <v>521</v>
      </c>
      <c r="G556" s="235"/>
      <c r="H556" s="237" t="s">
        <v>21</v>
      </c>
      <c r="I556" s="239"/>
      <c r="J556" s="235"/>
      <c r="K556" s="235"/>
      <c r="L556" s="240"/>
      <c r="M556" s="241"/>
      <c r="N556" s="242"/>
      <c r="O556" s="242"/>
      <c r="P556" s="242"/>
      <c r="Q556" s="242"/>
      <c r="R556" s="242"/>
      <c r="S556" s="242"/>
      <c r="T556" s="24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4" t="s">
        <v>174</v>
      </c>
      <c r="AU556" s="244" t="s">
        <v>82</v>
      </c>
      <c r="AV556" s="13" t="s">
        <v>80</v>
      </c>
      <c r="AW556" s="13" t="s">
        <v>33</v>
      </c>
      <c r="AX556" s="13" t="s">
        <v>73</v>
      </c>
      <c r="AY556" s="244" t="s">
        <v>163</v>
      </c>
    </row>
    <row r="557" s="14" customFormat="1">
      <c r="A557" s="14"/>
      <c r="B557" s="245"/>
      <c r="C557" s="246"/>
      <c r="D557" s="236" t="s">
        <v>174</v>
      </c>
      <c r="E557" s="247" t="s">
        <v>21</v>
      </c>
      <c r="F557" s="248" t="s">
        <v>940</v>
      </c>
      <c r="G557" s="246"/>
      <c r="H557" s="249">
        <v>1.5349999999999999</v>
      </c>
      <c r="I557" s="250"/>
      <c r="J557" s="246"/>
      <c r="K557" s="246"/>
      <c r="L557" s="251"/>
      <c r="M557" s="252"/>
      <c r="N557" s="253"/>
      <c r="O557" s="253"/>
      <c r="P557" s="253"/>
      <c r="Q557" s="253"/>
      <c r="R557" s="253"/>
      <c r="S557" s="253"/>
      <c r="T557" s="25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5" t="s">
        <v>174</v>
      </c>
      <c r="AU557" s="255" t="s">
        <v>82</v>
      </c>
      <c r="AV557" s="14" t="s">
        <v>82</v>
      </c>
      <c r="AW557" s="14" t="s">
        <v>33</v>
      </c>
      <c r="AX557" s="14" t="s">
        <v>73</v>
      </c>
      <c r="AY557" s="255" t="s">
        <v>163</v>
      </c>
    </row>
    <row r="558" s="14" customFormat="1">
      <c r="A558" s="14"/>
      <c r="B558" s="245"/>
      <c r="C558" s="246"/>
      <c r="D558" s="236" t="s">
        <v>174</v>
      </c>
      <c r="E558" s="247" t="s">
        <v>21</v>
      </c>
      <c r="F558" s="248" t="s">
        <v>938</v>
      </c>
      <c r="G558" s="246"/>
      <c r="H558" s="249">
        <v>11.859999999999999</v>
      </c>
      <c r="I558" s="250"/>
      <c r="J558" s="246"/>
      <c r="K558" s="246"/>
      <c r="L558" s="251"/>
      <c r="M558" s="252"/>
      <c r="N558" s="253"/>
      <c r="O558" s="253"/>
      <c r="P558" s="253"/>
      <c r="Q558" s="253"/>
      <c r="R558" s="253"/>
      <c r="S558" s="253"/>
      <c r="T558" s="25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5" t="s">
        <v>174</v>
      </c>
      <c r="AU558" s="255" t="s">
        <v>82</v>
      </c>
      <c r="AV558" s="14" t="s">
        <v>82</v>
      </c>
      <c r="AW558" s="14" t="s">
        <v>33</v>
      </c>
      <c r="AX558" s="14" t="s">
        <v>73</v>
      </c>
      <c r="AY558" s="255" t="s">
        <v>163</v>
      </c>
    </row>
    <row r="559" s="14" customFormat="1">
      <c r="A559" s="14"/>
      <c r="B559" s="245"/>
      <c r="C559" s="246"/>
      <c r="D559" s="236" t="s">
        <v>174</v>
      </c>
      <c r="E559" s="247" t="s">
        <v>21</v>
      </c>
      <c r="F559" s="248" t="s">
        <v>857</v>
      </c>
      <c r="G559" s="246"/>
      <c r="H559" s="249">
        <v>-0.80000000000000004</v>
      </c>
      <c r="I559" s="250"/>
      <c r="J559" s="246"/>
      <c r="K559" s="246"/>
      <c r="L559" s="251"/>
      <c r="M559" s="252"/>
      <c r="N559" s="253"/>
      <c r="O559" s="253"/>
      <c r="P559" s="253"/>
      <c r="Q559" s="253"/>
      <c r="R559" s="253"/>
      <c r="S559" s="253"/>
      <c r="T559" s="25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5" t="s">
        <v>174</v>
      </c>
      <c r="AU559" s="255" t="s">
        <v>82</v>
      </c>
      <c r="AV559" s="14" t="s">
        <v>82</v>
      </c>
      <c r="AW559" s="14" t="s">
        <v>33</v>
      </c>
      <c r="AX559" s="14" t="s">
        <v>73</v>
      </c>
      <c r="AY559" s="255" t="s">
        <v>163</v>
      </c>
    </row>
    <row r="560" s="13" customFormat="1">
      <c r="A560" s="13"/>
      <c r="B560" s="234"/>
      <c r="C560" s="235"/>
      <c r="D560" s="236" t="s">
        <v>174</v>
      </c>
      <c r="E560" s="237" t="s">
        <v>21</v>
      </c>
      <c r="F560" s="238" t="s">
        <v>523</v>
      </c>
      <c r="G560" s="235"/>
      <c r="H560" s="237" t="s">
        <v>21</v>
      </c>
      <c r="I560" s="239"/>
      <c r="J560" s="235"/>
      <c r="K560" s="235"/>
      <c r="L560" s="240"/>
      <c r="M560" s="241"/>
      <c r="N560" s="242"/>
      <c r="O560" s="242"/>
      <c r="P560" s="242"/>
      <c r="Q560" s="242"/>
      <c r="R560" s="242"/>
      <c r="S560" s="242"/>
      <c r="T560" s="24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4" t="s">
        <v>174</v>
      </c>
      <c r="AU560" s="244" t="s">
        <v>82</v>
      </c>
      <c r="AV560" s="13" t="s">
        <v>80</v>
      </c>
      <c r="AW560" s="13" t="s">
        <v>33</v>
      </c>
      <c r="AX560" s="13" t="s">
        <v>73</v>
      </c>
      <c r="AY560" s="244" t="s">
        <v>163</v>
      </c>
    </row>
    <row r="561" s="14" customFormat="1">
      <c r="A561" s="14"/>
      <c r="B561" s="245"/>
      <c r="C561" s="246"/>
      <c r="D561" s="236" t="s">
        <v>174</v>
      </c>
      <c r="E561" s="247" t="s">
        <v>21</v>
      </c>
      <c r="F561" s="248" t="s">
        <v>941</v>
      </c>
      <c r="G561" s="246"/>
      <c r="H561" s="249">
        <v>2.7450000000000001</v>
      </c>
      <c r="I561" s="250"/>
      <c r="J561" s="246"/>
      <c r="K561" s="246"/>
      <c r="L561" s="251"/>
      <c r="M561" s="252"/>
      <c r="N561" s="253"/>
      <c r="O561" s="253"/>
      <c r="P561" s="253"/>
      <c r="Q561" s="253"/>
      <c r="R561" s="253"/>
      <c r="S561" s="253"/>
      <c r="T561" s="25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5" t="s">
        <v>174</v>
      </c>
      <c r="AU561" s="255" t="s">
        <v>82</v>
      </c>
      <c r="AV561" s="14" t="s">
        <v>82</v>
      </c>
      <c r="AW561" s="14" t="s">
        <v>33</v>
      </c>
      <c r="AX561" s="14" t="s">
        <v>73</v>
      </c>
      <c r="AY561" s="255" t="s">
        <v>163</v>
      </c>
    </row>
    <row r="562" s="14" customFormat="1">
      <c r="A562" s="14"/>
      <c r="B562" s="245"/>
      <c r="C562" s="246"/>
      <c r="D562" s="236" t="s">
        <v>174</v>
      </c>
      <c r="E562" s="247" t="s">
        <v>21</v>
      </c>
      <c r="F562" s="248" t="s">
        <v>932</v>
      </c>
      <c r="G562" s="246"/>
      <c r="H562" s="249">
        <v>-0.23999999999999999</v>
      </c>
      <c r="I562" s="250"/>
      <c r="J562" s="246"/>
      <c r="K562" s="246"/>
      <c r="L562" s="251"/>
      <c r="M562" s="252"/>
      <c r="N562" s="253"/>
      <c r="O562" s="253"/>
      <c r="P562" s="253"/>
      <c r="Q562" s="253"/>
      <c r="R562" s="253"/>
      <c r="S562" s="253"/>
      <c r="T562" s="25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5" t="s">
        <v>174</v>
      </c>
      <c r="AU562" s="255" t="s">
        <v>82</v>
      </c>
      <c r="AV562" s="14" t="s">
        <v>82</v>
      </c>
      <c r="AW562" s="14" t="s">
        <v>33</v>
      </c>
      <c r="AX562" s="14" t="s">
        <v>73</v>
      </c>
      <c r="AY562" s="255" t="s">
        <v>163</v>
      </c>
    </row>
    <row r="563" s="13" customFormat="1">
      <c r="A563" s="13"/>
      <c r="B563" s="234"/>
      <c r="C563" s="235"/>
      <c r="D563" s="236" t="s">
        <v>174</v>
      </c>
      <c r="E563" s="237" t="s">
        <v>21</v>
      </c>
      <c r="F563" s="238" t="s">
        <v>524</v>
      </c>
      <c r="G563" s="235"/>
      <c r="H563" s="237" t="s">
        <v>21</v>
      </c>
      <c r="I563" s="239"/>
      <c r="J563" s="235"/>
      <c r="K563" s="235"/>
      <c r="L563" s="240"/>
      <c r="M563" s="241"/>
      <c r="N563" s="242"/>
      <c r="O563" s="242"/>
      <c r="P563" s="242"/>
      <c r="Q563" s="242"/>
      <c r="R563" s="242"/>
      <c r="S563" s="242"/>
      <c r="T563" s="24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4" t="s">
        <v>174</v>
      </c>
      <c r="AU563" s="244" t="s">
        <v>82</v>
      </c>
      <c r="AV563" s="13" t="s">
        <v>80</v>
      </c>
      <c r="AW563" s="13" t="s">
        <v>33</v>
      </c>
      <c r="AX563" s="13" t="s">
        <v>73</v>
      </c>
      <c r="AY563" s="244" t="s">
        <v>163</v>
      </c>
    </row>
    <row r="564" s="14" customFormat="1">
      <c r="A564" s="14"/>
      <c r="B564" s="245"/>
      <c r="C564" s="246"/>
      <c r="D564" s="236" t="s">
        <v>174</v>
      </c>
      <c r="E564" s="247" t="s">
        <v>21</v>
      </c>
      <c r="F564" s="248" t="s">
        <v>942</v>
      </c>
      <c r="G564" s="246"/>
      <c r="H564" s="249">
        <v>1.778</v>
      </c>
      <c r="I564" s="250"/>
      <c r="J564" s="246"/>
      <c r="K564" s="246"/>
      <c r="L564" s="251"/>
      <c r="M564" s="252"/>
      <c r="N564" s="253"/>
      <c r="O564" s="253"/>
      <c r="P564" s="253"/>
      <c r="Q564" s="253"/>
      <c r="R564" s="253"/>
      <c r="S564" s="253"/>
      <c r="T564" s="25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5" t="s">
        <v>174</v>
      </c>
      <c r="AU564" s="255" t="s">
        <v>82</v>
      </c>
      <c r="AV564" s="14" t="s">
        <v>82</v>
      </c>
      <c r="AW564" s="14" t="s">
        <v>33</v>
      </c>
      <c r="AX564" s="14" t="s">
        <v>73</v>
      </c>
      <c r="AY564" s="255" t="s">
        <v>163</v>
      </c>
    </row>
    <row r="565" s="14" customFormat="1">
      <c r="A565" s="14"/>
      <c r="B565" s="245"/>
      <c r="C565" s="246"/>
      <c r="D565" s="236" t="s">
        <v>174</v>
      </c>
      <c r="E565" s="247" t="s">
        <v>21</v>
      </c>
      <c r="F565" s="248" t="s">
        <v>938</v>
      </c>
      <c r="G565" s="246"/>
      <c r="H565" s="249">
        <v>11.859999999999999</v>
      </c>
      <c r="I565" s="250"/>
      <c r="J565" s="246"/>
      <c r="K565" s="246"/>
      <c r="L565" s="251"/>
      <c r="M565" s="252"/>
      <c r="N565" s="253"/>
      <c r="O565" s="253"/>
      <c r="P565" s="253"/>
      <c r="Q565" s="253"/>
      <c r="R565" s="253"/>
      <c r="S565" s="253"/>
      <c r="T565" s="25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5" t="s">
        <v>174</v>
      </c>
      <c r="AU565" s="255" t="s">
        <v>82</v>
      </c>
      <c r="AV565" s="14" t="s">
        <v>82</v>
      </c>
      <c r="AW565" s="14" t="s">
        <v>33</v>
      </c>
      <c r="AX565" s="14" t="s">
        <v>73</v>
      </c>
      <c r="AY565" s="255" t="s">
        <v>163</v>
      </c>
    </row>
    <row r="566" s="14" customFormat="1">
      <c r="A566" s="14"/>
      <c r="B566" s="245"/>
      <c r="C566" s="246"/>
      <c r="D566" s="236" t="s">
        <v>174</v>
      </c>
      <c r="E566" s="247" t="s">
        <v>21</v>
      </c>
      <c r="F566" s="248" t="s">
        <v>857</v>
      </c>
      <c r="G566" s="246"/>
      <c r="H566" s="249">
        <v>-0.80000000000000004</v>
      </c>
      <c r="I566" s="250"/>
      <c r="J566" s="246"/>
      <c r="K566" s="246"/>
      <c r="L566" s="251"/>
      <c r="M566" s="252"/>
      <c r="N566" s="253"/>
      <c r="O566" s="253"/>
      <c r="P566" s="253"/>
      <c r="Q566" s="253"/>
      <c r="R566" s="253"/>
      <c r="S566" s="253"/>
      <c r="T566" s="25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5" t="s">
        <v>174</v>
      </c>
      <c r="AU566" s="255" t="s">
        <v>82</v>
      </c>
      <c r="AV566" s="14" t="s">
        <v>82</v>
      </c>
      <c r="AW566" s="14" t="s">
        <v>33</v>
      </c>
      <c r="AX566" s="14" t="s">
        <v>73</v>
      </c>
      <c r="AY566" s="255" t="s">
        <v>163</v>
      </c>
    </row>
    <row r="567" s="15" customFormat="1">
      <c r="A567" s="15"/>
      <c r="B567" s="256"/>
      <c r="C567" s="257"/>
      <c r="D567" s="236" t="s">
        <v>174</v>
      </c>
      <c r="E567" s="258" t="s">
        <v>21</v>
      </c>
      <c r="F567" s="259" t="s">
        <v>179</v>
      </c>
      <c r="G567" s="257"/>
      <c r="H567" s="260">
        <v>74.605999999999995</v>
      </c>
      <c r="I567" s="261"/>
      <c r="J567" s="257"/>
      <c r="K567" s="257"/>
      <c r="L567" s="262"/>
      <c r="M567" s="263"/>
      <c r="N567" s="264"/>
      <c r="O567" s="264"/>
      <c r="P567" s="264"/>
      <c r="Q567" s="264"/>
      <c r="R567" s="264"/>
      <c r="S567" s="264"/>
      <c r="T567" s="26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66" t="s">
        <v>174</v>
      </c>
      <c r="AU567" s="266" t="s">
        <v>82</v>
      </c>
      <c r="AV567" s="15" t="s">
        <v>109</v>
      </c>
      <c r="AW567" s="15" t="s">
        <v>33</v>
      </c>
      <c r="AX567" s="15" t="s">
        <v>80</v>
      </c>
      <c r="AY567" s="266" t="s">
        <v>163</v>
      </c>
    </row>
    <row r="568" s="2" customFormat="1" ht="37.8" customHeight="1">
      <c r="A568" s="40"/>
      <c r="B568" s="41"/>
      <c r="C568" s="216" t="s">
        <v>943</v>
      </c>
      <c r="D568" s="216" t="s">
        <v>166</v>
      </c>
      <c r="E568" s="217" t="s">
        <v>944</v>
      </c>
      <c r="F568" s="218" t="s">
        <v>945</v>
      </c>
      <c r="G568" s="219" t="s">
        <v>169</v>
      </c>
      <c r="H568" s="220">
        <v>114.51000000000001</v>
      </c>
      <c r="I568" s="221"/>
      <c r="J568" s="222">
        <f>ROUND(I568*H568,2)</f>
        <v>0</v>
      </c>
      <c r="K568" s="218" t="s">
        <v>170</v>
      </c>
      <c r="L568" s="46"/>
      <c r="M568" s="223" t="s">
        <v>21</v>
      </c>
      <c r="N568" s="224" t="s">
        <v>44</v>
      </c>
      <c r="O568" s="86"/>
      <c r="P568" s="225">
        <f>O568*H568</f>
        <v>0</v>
      </c>
      <c r="Q568" s="225">
        <v>0.0051999999999999998</v>
      </c>
      <c r="R568" s="225">
        <f>Q568*H568</f>
        <v>0.59545199999999998</v>
      </c>
      <c r="S568" s="225">
        <v>0</v>
      </c>
      <c r="T568" s="226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27" t="s">
        <v>339</v>
      </c>
      <c r="AT568" s="227" t="s">
        <v>166</v>
      </c>
      <c r="AU568" s="227" t="s">
        <v>82</v>
      </c>
      <c r="AY568" s="19" t="s">
        <v>163</v>
      </c>
      <c r="BE568" s="228">
        <f>IF(N568="základní",J568,0)</f>
        <v>0</v>
      </c>
      <c r="BF568" s="228">
        <f>IF(N568="snížená",J568,0)</f>
        <v>0</v>
      </c>
      <c r="BG568" s="228">
        <f>IF(N568="zákl. přenesená",J568,0)</f>
        <v>0</v>
      </c>
      <c r="BH568" s="228">
        <f>IF(N568="sníž. přenesená",J568,0)</f>
        <v>0</v>
      </c>
      <c r="BI568" s="228">
        <f>IF(N568="nulová",J568,0)</f>
        <v>0</v>
      </c>
      <c r="BJ568" s="19" t="s">
        <v>80</v>
      </c>
      <c r="BK568" s="228">
        <f>ROUND(I568*H568,2)</f>
        <v>0</v>
      </c>
      <c r="BL568" s="19" t="s">
        <v>339</v>
      </c>
      <c r="BM568" s="227" t="s">
        <v>946</v>
      </c>
    </row>
    <row r="569" s="2" customFormat="1">
      <c r="A569" s="40"/>
      <c r="B569" s="41"/>
      <c r="C569" s="42"/>
      <c r="D569" s="229" t="s">
        <v>172</v>
      </c>
      <c r="E569" s="42"/>
      <c r="F569" s="230" t="s">
        <v>947</v>
      </c>
      <c r="G569" s="42"/>
      <c r="H569" s="42"/>
      <c r="I569" s="231"/>
      <c r="J569" s="42"/>
      <c r="K569" s="42"/>
      <c r="L569" s="46"/>
      <c r="M569" s="232"/>
      <c r="N569" s="233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172</v>
      </c>
      <c r="AU569" s="19" t="s">
        <v>82</v>
      </c>
    </row>
    <row r="570" s="13" customFormat="1">
      <c r="A570" s="13"/>
      <c r="B570" s="234"/>
      <c r="C570" s="235"/>
      <c r="D570" s="236" t="s">
        <v>174</v>
      </c>
      <c r="E570" s="237" t="s">
        <v>21</v>
      </c>
      <c r="F570" s="238" t="s">
        <v>200</v>
      </c>
      <c r="G570" s="235"/>
      <c r="H570" s="237" t="s">
        <v>21</v>
      </c>
      <c r="I570" s="239"/>
      <c r="J570" s="235"/>
      <c r="K570" s="235"/>
      <c r="L570" s="240"/>
      <c r="M570" s="241"/>
      <c r="N570" s="242"/>
      <c r="O570" s="242"/>
      <c r="P570" s="242"/>
      <c r="Q570" s="242"/>
      <c r="R570" s="242"/>
      <c r="S570" s="242"/>
      <c r="T570" s="24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4" t="s">
        <v>174</v>
      </c>
      <c r="AU570" s="244" t="s">
        <v>82</v>
      </c>
      <c r="AV570" s="13" t="s">
        <v>80</v>
      </c>
      <c r="AW570" s="13" t="s">
        <v>33</v>
      </c>
      <c r="AX570" s="13" t="s">
        <v>73</v>
      </c>
      <c r="AY570" s="244" t="s">
        <v>163</v>
      </c>
    </row>
    <row r="571" s="13" customFormat="1">
      <c r="A571" s="13"/>
      <c r="B571" s="234"/>
      <c r="C571" s="235"/>
      <c r="D571" s="236" t="s">
        <v>174</v>
      </c>
      <c r="E571" s="237" t="s">
        <v>21</v>
      </c>
      <c r="F571" s="238" t="s">
        <v>500</v>
      </c>
      <c r="G571" s="235"/>
      <c r="H571" s="237" t="s">
        <v>21</v>
      </c>
      <c r="I571" s="239"/>
      <c r="J571" s="235"/>
      <c r="K571" s="235"/>
      <c r="L571" s="240"/>
      <c r="M571" s="241"/>
      <c r="N571" s="242"/>
      <c r="O571" s="242"/>
      <c r="P571" s="242"/>
      <c r="Q571" s="242"/>
      <c r="R571" s="242"/>
      <c r="S571" s="242"/>
      <c r="T571" s="24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4" t="s">
        <v>174</v>
      </c>
      <c r="AU571" s="244" t="s">
        <v>82</v>
      </c>
      <c r="AV571" s="13" t="s">
        <v>80</v>
      </c>
      <c r="AW571" s="13" t="s">
        <v>33</v>
      </c>
      <c r="AX571" s="13" t="s">
        <v>73</v>
      </c>
      <c r="AY571" s="244" t="s">
        <v>163</v>
      </c>
    </row>
    <row r="572" s="14" customFormat="1">
      <c r="A572" s="14"/>
      <c r="B572" s="245"/>
      <c r="C572" s="246"/>
      <c r="D572" s="236" t="s">
        <v>174</v>
      </c>
      <c r="E572" s="247" t="s">
        <v>21</v>
      </c>
      <c r="F572" s="248" t="s">
        <v>948</v>
      </c>
      <c r="G572" s="246"/>
      <c r="H572" s="249">
        <v>32.939999999999998</v>
      </c>
      <c r="I572" s="250"/>
      <c r="J572" s="246"/>
      <c r="K572" s="246"/>
      <c r="L572" s="251"/>
      <c r="M572" s="252"/>
      <c r="N572" s="253"/>
      <c r="O572" s="253"/>
      <c r="P572" s="253"/>
      <c r="Q572" s="253"/>
      <c r="R572" s="253"/>
      <c r="S572" s="253"/>
      <c r="T572" s="25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5" t="s">
        <v>174</v>
      </c>
      <c r="AU572" s="255" t="s">
        <v>82</v>
      </c>
      <c r="AV572" s="14" t="s">
        <v>82</v>
      </c>
      <c r="AW572" s="14" t="s">
        <v>33</v>
      </c>
      <c r="AX572" s="14" t="s">
        <v>73</v>
      </c>
      <c r="AY572" s="255" t="s">
        <v>163</v>
      </c>
    </row>
    <row r="573" s="14" customFormat="1">
      <c r="A573" s="14"/>
      <c r="B573" s="245"/>
      <c r="C573" s="246"/>
      <c r="D573" s="236" t="s">
        <v>174</v>
      </c>
      <c r="E573" s="247" t="s">
        <v>21</v>
      </c>
      <c r="F573" s="248" t="s">
        <v>294</v>
      </c>
      <c r="G573" s="246"/>
      <c r="H573" s="249">
        <v>-3.1520000000000001</v>
      </c>
      <c r="I573" s="250"/>
      <c r="J573" s="246"/>
      <c r="K573" s="246"/>
      <c r="L573" s="251"/>
      <c r="M573" s="252"/>
      <c r="N573" s="253"/>
      <c r="O573" s="253"/>
      <c r="P573" s="253"/>
      <c r="Q573" s="253"/>
      <c r="R573" s="253"/>
      <c r="S573" s="253"/>
      <c r="T573" s="25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5" t="s">
        <v>174</v>
      </c>
      <c r="AU573" s="255" t="s">
        <v>82</v>
      </c>
      <c r="AV573" s="14" t="s">
        <v>82</v>
      </c>
      <c r="AW573" s="14" t="s">
        <v>33</v>
      </c>
      <c r="AX573" s="14" t="s">
        <v>73</v>
      </c>
      <c r="AY573" s="255" t="s">
        <v>163</v>
      </c>
    </row>
    <row r="574" s="13" customFormat="1">
      <c r="A574" s="13"/>
      <c r="B574" s="234"/>
      <c r="C574" s="235"/>
      <c r="D574" s="236" t="s">
        <v>174</v>
      </c>
      <c r="E574" s="237" t="s">
        <v>21</v>
      </c>
      <c r="F574" s="238" t="s">
        <v>512</v>
      </c>
      <c r="G574" s="235"/>
      <c r="H574" s="237" t="s">
        <v>21</v>
      </c>
      <c r="I574" s="239"/>
      <c r="J574" s="235"/>
      <c r="K574" s="235"/>
      <c r="L574" s="240"/>
      <c r="M574" s="241"/>
      <c r="N574" s="242"/>
      <c r="O574" s="242"/>
      <c r="P574" s="242"/>
      <c r="Q574" s="242"/>
      <c r="R574" s="242"/>
      <c r="S574" s="242"/>
      <c r="T574" s="24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4" t="s">
        <v>174</v>
      </c>
      <c r="AU574" s="244" t="s">
        <v>82</v>
      </c>
      <c r="AV574" s="13" t="s">
        <v>80</v>
      </c>
      <c r="AW574" s="13" t="s">
        <v>33</v>
      </c>
      <c r="AX574" s="13" t="s">
        <v>73</v>
      </c>
      <c r="AY574" s="244" t="s">
        <v>163</v>
      </c>
    </row>
    <row r="575" s="14" customFormat="1">
      <c r="A575" s="14"/>
      <c r="B575" s="245"/>
      <c r="C575" s="246"/>
      <c r="D575" s="236" t="s">
        <v>174</v>
      </c>
      <c r="E575" s="247" t="s">
        <v>21</v>
      </c>
      <c r="F575" s="248" t="s">
        <v>949</v>
      </c>
      <c r="G575" s="246"/>
      <c r="H575" s="249">
        <v>4.0499999999999998</v>
      </c>
      <c r="I575" s="250"/>
      <c r="J575" s="246"/>
      <c r="K575" s="246"/>
      <c r="L575" s="251"/>
      <c r="M575" s="252"/>
      <c r="N575" s="253"/>
      <c r="O575" s="253"/>
      <c r="P575" s="253"/>
      <c r="Q575" s="253"/>
      <c r="R575" s="253"/>
      <c r="S575" s="253"/>
      <c r="T575" s="25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5" t="s">
        <v>174</v>
      </c>
      <c r="AU575" s="255" t="s">
        <v>82</v>
      </c>
      <c r="AV575" s="14" t="s">
        <v>82</v>
      </c>
      <c r="AW575" s="14" t="s">
        <v>33</v>
      </c>
      <c r="AX575" s="14" t="s">
        <v>73</v>
      </c>
      <c r="AY575" s="255" t="s">
        <v>163</v>
      </c>
    </row>
    <row r="576" s="13" customFormat="1">
      <c r="A576" s="13"/>
      <c r="B576" s="234"/>
      <c r="C576" s="235"/>
      <c r="D576" s="236" t="s">
        <v>174</v>
      </c>
      <c r="E576" s="237" t="s">
        <v>21</v>
      </c>
      <c r="F576" s="238" t="s">
        <v>517</v>
      </c>
      <c r="G576" s="235"/>
      <c r="H576" s="237" t="s">
        <v>21</v>
      </c>
      <c r="I576" s="239"/>
      <c r="J576" s="235"/>
      <c r="K576" s="235"/>
      <c r="L576" s="240"/>
      <c r="M576" s="241"/>
      <c r="N576" s="242"/>
      <c r="O576" s="242"/>
      <c r="P576" s="242"/>
      <c r="Q576" s="242"/>
      <c r="R576" s="242"/>
      <c r="S576" s="242"/>
      <c r="T576" s="24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4" t="s">
        <v>174</v>
      </c>
      <c r="AU576" s="244" t="s">
        <v>82</v>
      </c>
      <c r="AV576" s="13" t="s">
        <v>80</v>
      </c>
      <c r="AW576" s="13" t="s">
        <v>33</v>
      </c>
      <c r="AX576" s="13" t="s">
        <v>73</v>
      </c>
      <c r="AY576" s="244" t="s">
        <v>163</v>
      </c>
    </row>
    <row r="577" s="14" customFormat="1">
      <c r="A577" s="14"/>
      <c r="B577" s="245"/>
      <c r="C577" s="246"/>
      <c r="D577" s="236" t="s">
        <v>174</v>
      </c>
      <c r="E577" s="247" t="s">
        <v>21</v>
      </c>
      <c r="F577" s="248" t="s">
        <v>950</v>
      </c>
      <c r="G577" s="246"/>
      <c r="H577" s="249">
        <v>31.920000000000002</v>
      </c>
      <c r="I577" s="250"/>
      <c r="J577" s="246"/>
      <c r="K577" s="246"/>
      <c r="L577" s="251"/>
      <c r="M577" s="252"/>
      <c r="N577" s="253"/>
      <c r="O577" s="253"/>
      <c r="P577" s="253"/>
      <c r="Q577" s="253"/>
      <c r="R577" s="253"/>
      <c r="S577" s="253"/>
      <c r="T577" s="25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5" t="s">
        <v>174</v>
      </c>
      <c r="AU577" s="255" t="s">
        <v>82</v>
      </c>
      <c r="AV577" s="14" t="s">
        <v>82</v>
      </c>
      <c r="AW577" s="14" t="s">
        <v>33</v>
      </c>
      <c r="AX577" s="14" t="s">
        <v>73</v>
      </c>
      <c r="AY577" s="255" t="s">
        <v>163</v>
      </c>
    </row>
    <row r="578" s="14" customFormat="1">
      <c r="A578" s="14"/>
      <c r="B578" s="245"/>
      <c r="C578" s="246"/>
      <c r="D578" s="236" t="s">
        <v>174</v>
      </c>
      <c r="E578" s="247" t="s">
        <v>21</v>
      </c>
      <c r="F578" s="248" t="s">
        <v>187</v>
      </c>
      <c r="G578" s="246"/>
      <c r="H578" s="249">
        <v>-1.5760000000000001</v>
      </c>
      <c r="I578" s="250"/>
      <c r="J578" s="246"/>
      <c r="K578" s="246"/>
      <c r="L578" s="251"/>
      <c r="M578" s="252"/>
      <c r="N578" s="253"/>
      <c r="O578" s="253"/>
      <c r="P578" s="253"/>
      <c r="Q578" s="253"/>
      <c r="R578" s="253"/>
      <c r="S578" s="253"/>
      <c r="T578" s="25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5" t="s">
        <v>174</v>
      </c>
      <c r="AU578" s="255" t="s">
        <v>82</v>
      </c>
      <c r="AV578" s="14" t="s">
        <v>82</v>
      </c>
      <c r="AW578" s="14" t="s">
        <v>33</v>
      </c>
      <c r="AX578" s="14" t="s">
        <v>73</v>
      </c>
      <c r="AY578" s="255" t="s">
        <v>163</v>
      </c>
    </row>
    <row r="579" s="13" customFormat="1">
      <c r="A579" s="13"/>
      <c r="B579" s="234"/>
      <c r="C579" s="235"/>
      <c r="D579" s="236" t="s">
        <v>174</v>
      </c>
      <c r="E579" s="237" t="s">
        <v>21</v>
      </c>
      <c r="F579" s="238" t="s">
        <v>521</v>
      </c>
      <c r="G579" s="235"/>
      <c r="H579" s="237" t="s">
        <v>21</v>
      </c>
      <c r="I579" s="239"/>
      <c r="J579" s="235"/>
      <c r="K579" s="235"/>
      <c r="L579" s="240"/>
      <c r="M579" s="241"/>
      <c r="N579" s="242"/>
      <c r="O579" s="242"/>
      <c r="P579" s="242"/>
      <c r="Q579" s="242"/>
      <c r="R579" s="242"/>
      <c r="S579" s="242"/>
      <c r="T579" s="24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4" t="s">
        <v>174</v>
      </c>
      <c r="AU579" s="244" t="s">
        <v>82</v>
      </c>
      <c r="AV579" s="13" t="s">
        <v>80</v>
      </c>
      <c r="AW579" s="13" t="s">
        <v>33</v>
      </c>
      <c r="AX579" s="13" t="s">
        <v>73</v>
      </c>
      <c r="AY579" s="244" t="s">
        <v>163</v>
      </c>
    </row>
    <row r="580" s="14" customFormat="1">
      <c r="A580" s="14"/>
      <c r="B580" s="245"/>
      <c r="C580" s="246"/>
      <c r="D580" s="236" t="s">
        <v>174</v>
      </c>
      <c r="E580" s="247" t="s">
        <v>21</v>
      </c>
      <c r="F580" s="248" t="s">
        <v>951</v>
      </c>
      <c r="G580" s="246"/>
      <c r="H580" s="249">
        <v>32.32</v>
      </c>
      <c r="I580" s="250"/>
      <c r="J580" s="246"/>
      <c r="K580" s="246"/>
      <c r="L580" s="251"/>
      <c r="M580" s="252"/>
      <c r="N580" s="253"/>
      <c r="O580" s="253"/>
      <c r="P580" s="253"/>
      <c r="Q580" s="253"/>
      <c r="R580" s="253"/>
      <c r="S580" s="253"/>
      <c r="T580" s="25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5" t="s">
        <v>174</v>
      </c>
      <c r="AU580" s="255" t="s">
        <v>82</v>
      </c>
      <c r="AV580" s="14" t="s">
        <v>82</v>
      </c>
      <c r="AW580" s="14" t="s">
        <v>33</v>
      </c>
      <c r="AX580" s="14" t="s">
        <v>73</v>
      </c>
      <c r="AY580" s="255" t="s">
        <v>163</v>
      </c>
    </row>
    <row r="581" s="14" customFormat="1">
      <c r="A581" s="14"/>
      <c r="B581" s="245"/>
      <c r="C581" s="246"/>
      <c r="D581" s="236" t="s">
        <v>174</v>
      </c>
      <c r="E581" s="247" t="s">
        <v>21</v>
      </c>
      <c r="F581" s="248" t="s">
        <v>187</v>
      </c>
      <c r="G581" s="246"/>
      <c r="H581" s="249">
        <v>-1.5760000000000001</v>
      </c>
      <c r="I581" s="250"/>
      <c r="J581" s="246"/>
      <c r="K581" s="246"/>
      <c r="L581" s="251"/>
      <c r="M581" s="252"/>
      <c r="N581" s="253"/>
      <c r="O581" s="253"/>
      <c r="P581" s="253"/>
      <c r="Q581" s="253"/>
      <c r="R581" s="253"/>
      <c r="S581" s="253"/>
      <c r="T581" s="25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5" t="s">
        <v>174</v>
      </c>
      <c r="AU581" s="255" t="s">
        <v>82</v>
      </c>
      <c r="AV581" s="14" t="s">
        <v>82</v>
      </c>
      <c r="AW581" s="14" t="s">
        <v>33</v>
      </c>
      <c r="AX581" s="14" t="s">
        <v>73</v>
      </c>
      <c r="AY581" s="255" t="s">
        <v>163</v>
      </c>
    </row>
    <row r="582" s="13" customFormat="1">
      <c r="A582" s="13"/>
      <c r="B582" s="234"/>
      <c r="C582" s="235"/>
      <c r="D582" s="236" t="s">
        <v>174</v>
      </c>
      <c r="E582" s="237" t="s">
        <v>21</v>
      </c>
      <c r="F582" s="238" t="s">
        <v>524</v>
      </c>
      <c r="G582" s="235"/>
      <c r="H582" s="237" t="s">
        <v>21</v>
      </c>
      <c r="I582" s="239"/>
      <c r="J582" s="235"/>
      <c r="K582" s="235"/>
      <c r="L582" s="240"/>
      <c r="M582" s="241"/>
      <c r="N582" s="242"/>
      <c r="O582" s="242"/>
      <c r="P582" s="242"/>
      <c r="Q582" s="242"/>
      <c r="R582" s="242"/>
      <c r="S582" s="242"/>
      <c r="T582" s="24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4" t="s">
        <v>174</v>
      </c>
      <c r="AU582" s="244" t="s">
        <v>82</v>
      </c>
      <c r="AV582" s="13" t="s">
        <v>80</v>
      </c>
      <c r="AW582" s="13" t="s">
        <v>33</v>
      </c>
      <c r="AX582" s="13" t="s">
        <v>73</v>
      </c>
      <c r="AY582" s="244" t="s">
        <v>163</v>
      </c>
    </row>
    <row r="583" s="14" customFormat="1">
      <c r="A583" s="14"/>
      <c r="B583" s="245"/>
      <c r="C583" s="246"/>
      <c r="D583" s="236" t="s">
        <v>174</v>
      </c>
      <c r="E583" s="247" t="s">
        <v>21</v>
      </c>
      <c r="F583" s="248" t="s">
        <v>952</v>
      </c>
      <c r="G583" s="246"/>
      <c r="H583" s="249">
        <v>35.560000000000002</v>
      </c>
      <c r="I583" s="250"/>
      <c r="J583" s="246"/>
      <c r="K583" s="246"/>
      <c r="L583" s="251"/>
      <c r="M583" s="252"/>
      <c r="N583" s="253"/>
      <c r="O583" s="253"/>
      <c r="P583" s="253"/>
      <c r="Q583" s="253"/>
      <c r="R583" s="253"/>
      <c r="S583" s="253"/>
      <c r="T583" s="25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5" t="s">
        <v>174</v>
      </c>
      <c r="AU583" s="255" t="s">
        <v>82</v>
      </c>
      <c r="AV583" s="14" t="s">
        <v>82</v>
      </c>
      <c r="AW583" s="14" t="s">
        <v>33</v>
      </c>
      <c r="AX583" s="14" t="s">
        <v>73</v>
      </c>
      <c r="AY583" s="255" t="s">
        <v>163</v>
      </c>
    </row>
    <row r="584" s="14" customFormat="1">
      <c r="A584" s="14"/>
      <c r="B584" s="245"/>
      <c r="C584" s="246"/>
      <c r="D584" s="236" t="s">
        <v>174</v>
      </c>
      <c r="E584" s="247" t="s">
        <v>21</v>
      </c>
      <c r="F584" s="248" t="s">
        <v>187</v>
      </c>
      <c r="G584" s="246"/>
      <c r="H584" s="249">
        <v>-1.5760000000000001</v>
      </c>
      <c r="I584" s="250"/>
      <c r="J584" s="246"/>
      <c r="K584" s="246"/>
      <c r="L584" s="251"/>
      <c r="M584" s="252"/>
      <c r="N584" s="253"/>
      <c r="O584" s="253"/>
      <c r="P584" s="253"/>
      <c r="Q584" s="253"/>
      <c r="R584" s="253"/>
      <c r="S584" s="253"/>
      <c r="T584" s="25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5" t="s">
        <v>174</v>
      </c>
      <c r="AU584" s="255" t="s">
        <v>82</v>
      </c>
      <c r="AV584" s="14" t="s">
        <v>82</v>
      </c>
      <c r="AW584" s="14" t="s">
        <v>33</v>
      </c>
      <c r="AX584" s="14" t="s">
        <v>73</v>
      </c>
      <c r="AY584" s="255" t="s">
        <v>163</v>
      </c>
    </row>
    <row r="585" s="13" customFormat="1">
      <c r="A585" s="13"/>
      <c r="B585" s="234"/>
      <c r="C585" s="235"/>
      <c r="D585" s="236" t="s">
        <v>174</v>
      </c>
      <c r="E585" s="237" t="s">
        <v>21</v>
      </c>
      <c r="F585" s="238" t="s">
        <v>953</v>
      </c>
      <c r="G585" s="235"/>
      <c r="H585" s="237" t="s">
        <v>21</v>
      </c>
      <c r="I585" s="239"/>
      <c r="J585" s="235"/>
      <c r="K585" s="235"/>
      <c r="L585" s="240"/>
      <c r="M585" s="241"/>
      <c r="N585" s="242"/>
      <c r="O585" s="242"/>
      <c r="P585" s="242"/>
      <c r="Q585" s="242"/>
      <c r="R585" s="242"/>
      <c r="S585" s="242"/>
      <c r="T585" s="24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4" t="s">
        <v>174</v>
      </c>
      <c r="AU585" s="244" t="s">
        <v>82</v>
      </c>
      <c r="AV585" s="13" t="s">
        <v>80</v>
      </c>
      <c r="AW585" s="13" t="s">
        <v>33</v>
      </c>
      <c r="AX585" s="13" t="s">
        <v>73</v>
      </c>
      <c r="AY585" s="244" t="s">
        <v>163</v>
      </c>
    </row>
    <row r="586" s="14" customFormat="1">
      <c r="A586" s="14"/>
      <c r="B586" s="245"/>
      <c r="C586" s="246"/>
      <c r="D586" s="236" t="s">
        <v>174</v>
      </c>
      <c r="E586" s="247" t="s">
        <v>21</v>
      </c>
      <c r="F586" s="248" t="s">
        <v>954</v>
      </c>
      <c r="G586" s="246"/>
      <c r="H586" s="249">
        <v>-14.4</v>
      </c>
      <c r="I586" s="250"/>
      <c r="J586" s="246"/>
      <c r="K586" s="246"/>
      <c r="L586" s="251"/>
      <c r="M586" s="252"/>
      <c r="N586" s="253"/>
      <c r="O586" s="253"/>
      <c r="P586" s="253"/>
      <c r="Q586" s="253"/>
      <c r="R586" s="253"/>
      <c r="S586" s="253"/>
      <c r="T586" s="25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5" t="s">
        <v>174</v>
      </c>
      <c r="AU586" s="255" t="s">
        <v>82</v>
      </c>
      <c r="AV586" s="14" t="s">
        <v>82</v>
      </c>
      <c r="AW586" s="14" t="s">
        <v>33</v>
      </c>
      <c r="AX586" s="14" t="s">
        <v>73</v>
      </c>
      <c r="AY586" s="255" t="s">
        <v>163</v>
      </c>
    </row>
    <row r="587" s="15" customFormat="1">
      <c r="A587" s="15"/>
      <c r="B587" s="256"/>
      <c r="C587" s="257"/>
      <c r="D587" s="236" t="s">
        <v>174</v>
      </c>
      <c r="E587" s="258" t="s">
        <v>418</v>
      </c>
      <c r="F587" s="259" t="s">
        <v>179</v>
      </c>
      <c r="G587" s="257"/>
      <c r="H587" s="260">
        <v>114.51000000000001</v>
      </c>
      <c r="I587" s="261"/>
      <c r="J587" s="257"/>
      <c r="K587" s="257"/>
      <c r="L587" s="262"/>
      <c r="M587" s="263"/>
      <c r="N587" s="264"/>
      <c r="O587" s="264"/>
      <c r="P587" s="264"/>
      <c r="Q587" s="264"/>
      <c r="R587" s="264"/>
      <c r="S587" s="264"/>
      <c r="T587" s="26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66" t="s">
        <v>174</v>
      </c>
      <c r="AU587" s="266" t="s">
        <v>82</v>
      </c>
      <c r="AV587" s="15" t="s">
        <v>109</v>
      </c>
      <c r="AW587" s="15" t="s">
        <v>33</v>
      </c>
      <c r="AX587" s="15" t="s">
        <v>80</v>
      </c>
      <c r="AY587" s="266" t="s">
        <v>163</v>
      </c>
    </row>
    <row r="588" s="2" customFormat="1" ht="16.5" customHeight="1">
      <c r="A588" s="40"/>
      <c r="B588" s="41"/>
      <c r="C588" s="282" t="s">
        <v>955</v>
      </c>
      <c r="D588" s="282" t="s">
        <v>580</v>
      </c>
      <c r="E588" s="283" t="s">
        <v>956</v>
      </c>
      <c r="F588" s="284" t="s">
        <v>957</v>
      </c>
      <c r="G588" s="285" t="s">
        <v>169</v>
      </c>
      <c r="H588" s="286">
        <v>125.961</v>
      </c>
      <c r="I588" s="287"/>
      <c r="J588" s="288">
        <f>ROUND(I588*H588,2)</f>
        <v>0</v>
      </c>
      <c r="K588" s="284" t="s">
        <v>170</v>
      </c>
      <c r="L588" s="289"/>
      <c r="M588" s="290" t="s">
        <v>21</v>
      </c>
      <c r="N588" s="291" t="s">
        <v>44</v>
      </c>
      <c r="O588" s="86"/>
      <c r="P588" s="225">
        <f>O588*H588</f>
        <v>0</v>
      </c>
      <c r="Q588" s="225">
        <v>0.0126</v>
      </c>
      <c r="R588" s="225">
        <f>Q588*H588</f>
        <v>1.5871086000000001</v>
      </c>
      <c r="S588" s="225">
        <v>0</v>
      </c>
      <c r="T588" s="226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27" t="s">
        <v>625</v>
      </c>
      <c r="AT588" s="227" t="s">
        <v>580</v>
      </c>
      <c r="AU588" s="227" t="s">
        <v>82</v>
      </c>
      <c r="AY588" s="19" t="s">
        <v>163</v>
      </c>
      <c r="BE588" s="228">
        <f>IF(N588="základní",J588,0)</f>
        <v>0</v>
      </c>
      <c r="BF588" s="228">
        <f>IF(N588="snížená",J588,0)</f>
        <v>0</v>
      </c>
      <c r="BG588" s="228">
        <f>IF(N588="zákl. přenesená",J588,0)</f>
        <v>0</v>
      </c>
      <c r="BH588" s="228">
        <f>IF(N588="sníž. přenesená",J588,0)</f>
        <v>0</v>
      </c>
      <c r="BI588" s="228">
        <f>IF(N588="nulová",J588,0)</f>
        <v>0</v>
      </c>
      <c r="BJ588" s="19" t="s">
        <v>80</v>
      </c>
      <c r="BK588" s="228">
        <f>ROUND(I588*H588,2)</f>
        <v>0</v>
      </c>
      <c r="BL588" s="19" t="s">
        <v>339</v>
      </c>
      <c r="BM588" s="227" t="s">
        <v>958</v>
      </c>
    </row>
    <row r="589" s="14" customFormat="1">
      <c r="A589" s="14"/>
      <c r="B589" s="245"/>
      <c r="C589" s="246"/>
      <c r="D589" s="236" t="s">
        <v>174</v>
      </c>
      <c r="E589" s="247" t="s">
        <v>21</v>
      </c>
      <c r="F589" s="248" t="s">
        <v>418</v>
      </c>
      <c r="G589" s="246"/>
      <c r="H589" s="249">
        <v>114.51000000000001</v>
      </c>
      <c r="I589" s="250"/>
      <c r="J589" s="246"/>
      <c r="K589" s="246"/>
      <c r="L589" s="251"/>
      <c r="M589" s="252"/>
      <c r="N589" s="253"/>
      <c r="O589" s="253"/>
      <c r="P589" s="253"/>
      <c r="Q589" s="253"/>
      <c r="R589" s="253"/>
      <c r="S589" s="253"/>
      <c r="T589" s="25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5" t="s">
        <v>174</v>
      </c>
      <c r="AU589" s="255" t="s">
        <v>82</v>
      </c>
      <c r="AV589" s="14" t="s">
        <v>82</v>
      </c>
      <c r="AW589" s="14" t="s">
        <v>33</v>
      </c>
      <c r="AX589" s="14" t="s">
        <v>73</v>
      </c>
      <c r="AY589" s="255" t="s">
        <v>163</v>
      </c>
    </row>
    <row r="590" s="15" customFormat="1">
      <c r="A590" s="15"/>
      <c r="B590" s="256"/>
      <c r="C590" s="257"/>
      <c r="D590" s="236" t="s">
        <v>174</v>
      </c>
      <c r="E590" s="258" t="s">
        <v>21</v>
      </c>
      <c r="F590" s="259" t="s">
        <v>179</v>
      </c>
      <c r="G590" s="257"/>
      <c r="H590" s="260">
        <v>114.51000000000001</v>
      </c>
      <c r="I590" s="261"/>
      <c r="J590" s="257"/>
      <c r="K590" s="257"/>
      <c r="L590" s="262"/>
      <c r="M590" s="263"/>
      <c r="N590" s="264"/>
      <c r="O590" s="264"/>
      <c r="P590" s="264"/>
      <c r="Q590" s="264"/>
      <c r="R590" s="264"/>
      <c r="S590" s="264"/>
      <c r="T590" s="26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66" t="s">
        <v>174</v>
      </c>
      <c r="AU590" s="266" t="s">
        <v>82</v>
      </c>
      <c r="AV590" s="15" t="s">
        <v>109</v>
      </c>
      <c r="AW590" s="15" t="s">
        <v>33</v>
      </c>
      <c r="AX590" s="15" t="s">
        <v>80</v>
      </c>
      <c r="AY590" s="266" t="s">
        <v>163</v>
      </c>
    </row>
    <row r="591" s="14" customFormat="1">
      <c r="A591" s="14"/>
      <c r="B591" s="245"/>
      <c r="C591" s="246"/>
      <c r="D591" s="236" t="s">
        <v>174</v>
      </c>
      <c r="E591" s="246"/>
      <c r="F591" s="248" t="s">
        <v>959</v>
      </c>
      <c r="G591" s="246"/>
      <c r="H591" s="249">
        <v>125.961</v>
      </c>
      <c r="I591" s="250"/>
      <c r="J591" s="246"/>
      <c r="K591" s="246"/>
      <c r="L591" s="251"/>
      <c r="M591" s="252"/>
      <c r="N591" s="253"/>
      <c r="O591" s="253"/>
      <c r="P591" s="253"/>
      <c r="Q591" s="253"/>
      <c r="R591" s="253"/>
      <c r="S591" s="253"/>
      <c r="T591" s="25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5" t="s">
        <v>174</v>
      </c>
      <c r="AU591" s="255" t="s">
        <v>82</v>
      </c>
      <c r="AV591" s="14" t="s">
        <v>82</v>
      </c>
      <c r="AW591" s="14" t="s">
        <v>4</v>
      </c>
      <c r="AX591" s="14" t="s">
        <v>80</v>
      </c>
      <c r="AY591" s="255" t="s">
        <v>163</v>
      </c>
    </row>
    <row r="592" s="2" customFormat="1" ht="37.8" customHeight="1">
      <c r="A592" s="40"/>
      <c r="B592" s="41"/>
      <c r="C592" s="216" t="s">
        <v>960</v>
      </c>
      <c r="D592" s="216" t="s">
        <v>166</v>
      </c>
      <c r="E592" s="217" t="s">
        <v>961</v>
      </c>
      <c r="F592" s="218" t="s">
        <v>962</v>
      </c>
      <c r="G592" s="219" t="s">
        <v>169</v>
      </c>
      <c r="H592" s="220">
        <v>14.4</v>
      </c>
      <c r="I592" s="221"/>
      <c r="J592" s="222">
        <f>ROUND(I592*H592,2)</f>
        <v>0</v>
      </c>
      <c r="K592" s="218" t="s">
        <v>170</v>
      </c>
      <c r="L592" s="46"/>
      <c r="M592" s="223" t="s">
        <v>21</v>
      </c>
      <c r="N592" s="224" t="s">
        <v>44</v>
      </c>
      <c r="O592" s="86"/>
      <c r="P592" s="225">
        <f>O592*H592</f>
        <v>0</v>
      </c>
      <c r="Q592" s="225">
        <v>0.0028</v>
      </c>
      <c r="R592" s="225">
        <f>Q592*H592</f>
        <v>0.040320000000000002</v>
      </c>
      <c r="S592" s="225">
        <v>0</v>
      </c>
      <c r="T592" s="226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27" t="s">
        <v>339</v>
      </c>
      <c r="AT592" s="227" t="s">
        <v>166</v>
      </c>
      <c r="AU592" s="227" t="s">
        <v>82</v>
      </c>
      <c r="AY592" s="19" t="s">
        <v>163</v>
      </c>
      <c r="BE592" s="228">
        <f>IF(N592="základní",J592,0)</f>
        <v>0</v>
      </c>
      <c r="BF592" s="228">
        <f>IF(N592="snížená",J592,0)</f>
        <v>0</v>
      </c>
      <c r="BG592" s="228">
        <f>IF(N592="zákl. přenesená",J592,0)</f>
        <v>0</v>
      </c>
      <c r="BH592" s="228">
        <f>IF(N592="sníž. přenesená",J592,0)</f>
        <v>0</v>
      </c>
      <c r="BI592" s="228">
        <f>IF(N592="nulová",J592,0)</f>
        <v>0</v>
      </c>
      <c r="BJ592" s="19" t="s">
        <v>80</v>
      </c>
      <c r="BK592" s="228">
        <f>ROUND(I592*H592,2)</f>
        <v>0</v>
      </c>
      <c r="BL592" s="19" t="s">
        <v>339</v>
      </c>
      <c r="BM592" s="227" t="s">
        <v>963</v>
      </c>
    </row>
    <row r="593" s="2" customFormat="1">
      <c r="A593" s="40"/>
      <c r="B593" s="41"/>
      <c r="C593" s="42"/>
      <c r="D593" s="229" t="s">
        <v>172</v>
      </c>
      <c r="E593" s="42"/>
      <c r="F593" s="230" t="s">
        <v>964</v>
      </c>
      <c r="G593" s="42"/>
      <c r="H593" s="42"/>
      <c r="I593" s="231"/>
      <c r="J593" s="42"/>
      <c r="K593" s="42"/>
      <c r="L593" s="46"/>
      <c r="M593" s="232"/>
      <c r="N593" s="233"/>
      <c r="O593" s="86"/>
      <c r="P593" s="86"/>
      <c r="Q593" s="86"/>
      <c r="R593" s="86"/>
      <c r="S593" s="86"/>
      <c r="T593" s="87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9" t="s">
        <v>172</v>
      </c>
      <c r="AU593" s="19" t="s">
        <v>82</v>
      </c>
    </row>
    <row r="594" s="13" customFormat="1">
      <c r="A594" s="13"/>
      <c r="B594" s="234"/>
      <c r="C594" s="235"/>
      <c r="D594" s="236" t="s">
        <v>174</v>
      </c>
      <c r="E594" s="237" t="s">
        <v>21</v>
      </c>
      <c r="F594" s="238" t="s">
        <v>200</v>
      </c>
      <c r="G594" s="235"/>
      <c r="H594" s="237" t="s">
        <v>21</v>
      </c>
      <c r="I594" s="239"/>
      <c r="J594" s="235"/>
      <c r="K594" s="235"/>
      <c r="L594" s="240"/>
      <c r="M594" s="241"/>
      <c r="N594" s="242"/>
      <c r="O594" s="242"/>
      <c r="P594" s="242"/>
      <c r="Q594" s="242"/>
      <c r="R594" s="242"/>
      <c r="S594" s="242"/>
      <c r="T594" s="24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4" t="s">
        <v>174</v>
      </c>
      <c r="AU594" s="244" t="s">
        <v>82</v>
      </c>
      <c r="AV594" s="13" t="s">
        <v>80</v>
      </c>
      <c r="AW594" s="13" t="s">
        <v>33</v>
      </c>
      <c r="AX594" s="13" t="s">
        <v>73</v>
      </c>
      <c r="AY594" s="244" t="s">
        <v>163</v>
      </c>
    </row>
    <row r="595" s="13" customFormat="1">
      <c r="A595" s="13"/>
      <c r="B595" s="234"/>
      <c r="C595" s="235"/>
      <c r="D595" s="236" t="s">
        <v>174</v>
      </c>
      <c r="E595" s="237" t="s">
        <v>21</v>
      </c>
      <c r="F595" s="238" t="s">
        <v>965</v>
      </c>
      <c r="G595" s="235"/>
      <c r="H595" s="237" t="s">
        <v>21</v>
      </c>
      <c r="I595" s="239"/>
      <c r="J595" s="235"/>
      <c r="K595" s="235"/>
      <c r="L595" s="240"/>
      <c r="M595" s="241"/>
      <c r="N595" s="242"/>
      <c r="O595" s="242"/>
      <c r="P595" s="242"/>
      <c r="Q595" s="242"/>
      <c r="R595" s="242"/>
      <c r="S595" s="242"/>
      <c r="T595" s="24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4" t="s">
        <v>174</v>
      </c>
      <c r="AU595" s="244" t="s">
        <v>82</v>
      </c>
      <c r="AV595" s="13" t="s">
        <v>80</v>
      </c>
      <c r="AW595" s="13" t="s">
        <v>33</v>
      </c>
      <c r="AX595" s="13" t="s">
        <v>73</v>
      </c>
      <c r="AY595" s="244" t="s">
        <v>163</v>
      </c>
    </row>
    <row r="596" s="13" customFormat="1">
      <c r="A596" s="13"/>
      <c r="B596" s="234"/>
      <c r="C596" s="235"/>
      <c r="D596" s="236" t="s">
        <v>174</v>
      </c>
      <c r="E596" s="237" t="s">
        <v>21</v>
      </c>
      <c r="F596" s="238" t="s">
        <v>966</v>
      </c>
      <c r="G596" s="235"/>
      <c r="H596" s="237" t="s">
        <v>21</v>
      </c>
      <c r="I596" s="239"/>
      <c r="J596" s="235"/>
      <c r="K596" s="235"/>
      <c r="L596" s="240"/>
      <c r="M596" s="241"/>
      <c r="N596" s="242"/>
      <c r="O596" s="242"/>
      <c r="P596" s="242"/>
      <c r="Q596" s="242"/>
      <c r="R596" s="242"/>
      <c r="S596" s="242"/>
      <c r="T596" s="24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4" t="s">
        <v>174</v>
      </c>
      <c r="AU596" s="244" t="s">
        <v>82</v>
      </c>
      <c r="AV596" s="13" t="s">
        <v>80</v>
      </c>
      <c r="AW596" s="13" t="s">
        <v>33</v>
      </c>
      <c r="AX596" s="13" t="s">
        <v>73</v>
      </c>
      <c r="AY596" s="244" t="s">
        <v>163</v>
      </c>
    </row>
    <row r="597" s="14" customFormat="1">
      <c r="A597" s="14"/>
      <c r="B597" s="245"/>
      <c r="C597" s="246"/>
      <c r="D597" s="236" t="s">
        <v>174</v>
      </c>
      <c r="E597" s="247" t="s">
        <v>21</v>
      </c>
      <c r="F597" s="248" t="s">
        <v>967</v>
      </c>
      <c r="G597" s="246"/>
      <c r="H597" s="249">
        <v>3.6000000000000001</v>
      </c>
      <c r="I597" s="250"/>
      <c r="J597" s="246"/>
      <c r="K597" s="246"/>
      <c r="L597" s="251"/>
      <c r="M597" s="252"/>
      <c r="N597" s="253"/>
      <c r="O597" s="253"/>
      <c r="P597" s="253"/>
      <c r="Q597" s="253"/>
      <c r="R597" s="253"/>
      <c r="S597" s="253"/>
      <c r="T597" s="25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5" t="s">
        <v>174</v>
      </c>
      <c r="AU597" s="255" t="s">
        <v>82</v>
      </c>
      <c r="AV597" s="14" t="s">
        <v>82</v>
      </c>
      <c r="AW597" s="14" t="s">
        <v>33</v>
      </c>
      <c r="AX597" s="14" t="s">
        <v>73</v>
      </c>
      <c r="AY597" s="255" t="s">
        <v>163</v>
      </c>
    </row>
    <row r="598" s="13" customFormat="1">
      <c r="A598" s="13"/>
      <c r="B598" s="234"/>
      <c r="C598" s="235"/>
      <c r="D598" s="236" t="s">
        <v>174</v>
      </c>
      <c r="E598" s="237" t="s">
        <v>21</v>
      </c>
      <c r="F598" s="238" t="s">
        <v>968</v>
      </c>
      <c r="G598" s="235"/>
      <c r="H598" s="237" t="s">
        <v>21</v>
      </c>
      <c r="I598" s="239"/>
      <c r="J598" s="235"/>
      <c r="K598" s="235"/>
      <c r="L598" s="240"/>
      <c r="M598" s="241"/>
      <c r="N598" s="242"/>
      <c r="O598" s="242"/>
      <c r="P598" s="242"/>
      <c r="Q598" s="242"/>
      <c r="R598" s="242"/>
      <c r="S598" s="242"/>
      <c r="T598" s="24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4" t="s">
        <v>174</v>
      </c>
      <c r="AU598" s="244" t="s">
        <v>82</v>
      </c>
      <c r="AV598" s="13" t="s">
        <v>80</v>
      </c>
      <c r="AW598" s="13" t="s">
        <v>33</v>
      </c>
      <c r="AX598" s="13" t="s">
        <v>73</v>
      </c>
      <c r="AY598" s="244" t="s">
        <v>163</v>
      </c>
    </row>
    <row r="599" s="14" customFormat="1">
      <c r="A599" s="14"/>
      <c r="B599" s="245"/>
      <c r="C599" s="246"/>
      <c r="D599" s="236" t="s">
        <v>174</v>
      </c>
      <c r="E599" s="247" t="s">
        <v>21</v>
      </c>
      <c r="F599" s="248" t="s">
        <v>967</v>
      </c>
      <c r="G599" s="246"/>
      <c r="H599" s="249">
        <v>3.6000000000000001</v>
      </c>
      <c r="I599" s="250"/>
      <c r="J599" s="246"/>
      <c r="K599" s="246"/>
      <c r="L599" s="251"/>
      <c r="M599" s="252"/>
      <c r="N599" s="253"/>
      <c r="O599" s="253"/>
      <c r="P599" s="253"/>
      <c r="Q599" s="253"/>
      <c r="R599" s="253"/>
      <c r="S599" s="253"/>
      <c r="T599" s="25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5" t="s">
        <v>174</v>
      </c>
      <c r="AU599" s="255" t="s">
        <v>82</v>
      </c>
      <c r="AV599" s="14" t="s">
        <v>82</v>
      </c>
      <c r="AW599" s="14" t="s">
        <v>33</v>
      </c>
      <c r="AX599" s="14" t="s">
        <v>73</v>
      </c>
      <c r="AY599" s="255" t="s">
        <v>163</v>
      </c>
    </row>
    <row r="600" s="13" customFormat="1">
      <c r="A600" s="13"/>
      <c r="B600" s="234"/>
      <c r="C600" s="235"/>
      <c r="D600" s="236" t="s">
        <v>174</v>
      </c>
      <c r="E600" s="237" t="s">
        <v>21</v>
      </c>
      <c r="F600" s="238" t="s">
        <v>969</v>
      </c>
      <c r="G600" s="235"/>
      <c r="H600" s="237" t="s">
        <v>21</v>
      </c>
      <c r="I600" s="239"/>
      <c r="J600" s="235"/>
      <c r="K600" s="235"/>
      <c r="L600" s="240"/>
      <c r="M600" s="241"/>
      <c r="N600" s="242"/>
      <c r="O600" s="242"/>
      <c r="P600" s="242"/>
      <c r="Q600" s="242"/>
      <c r="R600" s="242"/>
      <c r="S600" s="242"/>
      <c r="T600" s="24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4" t="s">
        <v>174</v>
      </c>
      <c r="AU600" s="244" t="s">
        <v>82</v>
      </c>
      <c r="AV600" s="13" t="s">
        <v>80</v>
      </c>
      <c r="AW600" s="13" t="s">
        <v>33</v>
      </c>
      <c r="AX600" s="13" t="s">
        <v>73</v>
      </c>
      <c r="AY600" s="244" t="s">
        <v>163</v>
      </c>
    </row>
    <row r="601" s="14" customFormat="1">
      <c r="A601" s="14"/>
      <c r="B601" s="245"/>
      <c r="C601" s="246"/>
      <c r="D601" s="236" t="s">
        <v>174</v>
      </c>
      <c r="E601" s="247" t="s">
        <v>21</v>
      </c>
      <c r="F601" s="248" t="s">
        <v>967</v>
      </c>
      <c r="G601" s="246"/>
      <c r="H601" s="249">
        <v>3.6000000000000001</v>
      </c>
      <c r="I601" s="250"/>
      <c r="J601" s="246"/>
      <c r="K601" s="246"/>
      <c r="L601" s="251"/>
      <c r="M601" s="252"/>
      <c r="N601" s="253"/>
      <c r="O601" s="253"/>
      <c r="P601" s="253"/>
      <c r="Q601" s="253"/>
      <c r="R601" s="253"/>
      <c r="S601" s="253"/>
      <c r="T601" s="25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5" t="s">
        <v>174</v>
      </c>
      <c r="AU601" s="255" t="s">
        <v>82</v>
      </c>
      <c r="AV601" s="14" t="s">
        <v>82</v>
      </c>
      <c r="AW601" s="14" t="s">
        <v>33</v>
      </c>
      <c r="AX601" s="14" t="s">
        <v>73</v>
      </c>
      <c r="AY601" s="255" t="s">
        <v>163</v>
      </c>
    </row>
    <row r="602" s="13" customFormat="1">
      <c r="A602" s="13"/>
      <c r="B602" s="234"/>
      <c r="C602" s="235"/>
      <c r="D602" s="236" t="s">
        <v>174</v>
      </c>
      <c r="E602" s="237" t="s">
        <v>21</v>
      </c>
      <c r="F602" s="238" t="s">
        <v>970</v>
      </c>
      <c r="G602" s="235"/>
      <c r="H602" s="237" t="s">
        <v>21</v>
      </c>
      <c r="I602" s="239"/>
      <c r="J602" s="235"/>
      <c r="K602" s="235"/>
      <c r="L602" s="240"/>
      <c r="M602" s="241"/>
      <c r="N602" s="242"/>
      <c r="O602" s="242"/>
      <c r="P602" s="242"/>
      <c r="Q602" s="242"/>
      <c r="R602" s="242"/>
      <c r="S602" s="242"/>
      <c r="T602" s="24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4" t="s">
        <v>174</v>
      </c>
      <c r="AU602" s="244" t="s">
        <v>82</v>
      </c>
      <c r="AV602" s="13" t="s">
        <v>80</v>
      </c>
      <c r="AW602" s="13" t="s">
        <v>33</v>
      </c>
      <c r="AX602" s="13" t="s">
        <v>73</v>
      </c>
      <c r="AY602" s="244" t="s">
        <v>163</v>
      </c>
    </row>
    <row r="603" s="14" customFormat="1">
      <c r="A603" s="14"/>
      <c r="B603" s="245"/>
      <c r="C603" s="246"/>
      <c r="D603" s="236" t="s">
        <v>174</v>
      </c>
      <c r="E603" s="247" t="s">
        <v>21</v>
      </c>
      <c r="F603" s="248" t="s">
        <v>967</v>
      </c>
      <c r="G603" s="246"/>
      <c r="H603" s="249">
        <v>3.6000000000000001</v>
      </c>
      <c r="I603" s="250"/>
      <c r="J603" s="246"/>
      <c r="K603" s="246"/>
      <c r="L603" s="251"/>
      <c r="M603" s="252"/>
      <c r="N603" s="253"/>
      <c r="O603" s="253"/>
      <c r="P603" s="253"/>
      <c r="Q603" s="253"/>
      <c r="R603" s="253"/>
      <c r="S603" s="253"/>
      <c r="T603" s="25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55" t="s">
        <v>174</v>
      </c>
      <c r="AU603" s="255" t="s">
        <v>82</v>
      </c>
      <c r="AV603" s="14" t="s">
        <v>82</v>
      </c>
      <c r="AW603" s="14" t="s">
        <v>33</v>
      </c>
      <c r="AX603" s="14" t="s">
        <v>73</v>
      </c>
      <c r="AY603" s="255" t="s">
        <v>163</v>
      </c>
    </row>
    <row r="604" s="15" customFormat="1">
      <c r="A604" s="15"/>
      <c r="B604" s="256"/>
      <c r="C604" s="257"/>
      <c r="D604" s="236" t="s">
        <v>174</v>
      </c>
      <c r="E604" s="258" t="s">
        <v>421</v>
      </c>
      <c r="F604" s="259" t="s">
        <v>179</v>
      </c>
      <c r="G604" s="257"/>
      <c r="H604" s="260">
        <v>14.4</v>
      </c>
      <c r="I604" s="261"/>
      <c r="J604" s="257"/>
      <c r="K604" s="257"/>
      <c r="L604" s="262"/>
      <c r="M604" s="263"/>
      <c r="N604" s="264"/>
      <c r="O604" s="264"/>
      <c r="P604" s="264"/>
      <c r="Q604" s="264"/>
      <c r="R604" s="264"/>
      <c r="S604" s="264"/>
      <c r="T604" s="26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66" t="s">
        <v>174</v>
      </c>
      <c r="AU604" s="266" t="s">
        <v>82</v>
      </c>
      <c r="AV604" s="15" t="s">
        <v>109</v>
      </c>
      <c r="AW604" s="15" t="s">
        <v>33</v>
      </c>
      <c r="AX604" s="15" t="s">
        <v>80</v>
      </c>
      <c r="AY604" s="266" t="s">
        <v>163</v>
      </c>
    </row>
    <row r="605" s="2" customFormat="1" ht="24.15" customHeight="1">
      <c r="A605" s="40"/>
      <c r="B605" s="41"/>
      <c r="C605" s="282" t="s">
        <v>971</v>
      </c>
      <c r="D605" s="282" t="s">
        <v>580</v>
      </c>
      <c r="E605" s="283" t="s">
        <v>892</v>
      </c>
      <c r="F605" s="284" t="s">
        <v>893</v>
      </c>
      <c r="G605" s="285" t="s">
        <v>235</v>
      </c>
      <c r="H605" s="286">
        <v>176</v>
      </c>
      <c r="I605" s="287"/>
      <c r="J605" s="288">
        <f>ROUND(I605*H605,2)</f>
        <v>0</v>
      </c>
      <c r="K605" s="284" t="s">
        <v>170</v>
      </c>
      <c r="L605" s="289"/>
      <c r="M605" s="290" t="s">
        <v>21</v>
      </c>
      <c r="N605" s="291" t="s">
        <v>44</v>
      </c>
      <c r="O605" s="86"/>
      <c r="P605" s="225">
        <f>O605*H605</f>
        <v>0</v>
      </c>
      <c r="Q605" s="225">
        <v>0.0019300000000000001</v>
      </c>
      <c r="R605" s="225">
        <f>Q605*H605</f>
        <v>0.33968000000000004</v>
      </c>
      <c r="S605" s="225">
        <v>0</v>
      </c>
      <c r="T605" s="226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27" t="s">
        <v>625</v>
      </c>
      <c r="AT605" s="227" t="s">
        <v>580</v>
      </c>
      <c r="AU605" s="227" t="s">
        <v>82</v>
      </c>
      <c r="AY605" s="19" t="s">
        <v>163</v>
      </c>
      <c r="BE605" s="228">
        <f>IF(N605="základní",J605,0)</f>
        <v>0</v>
      </c>
      <c r="BF605" s="228">
        <f>IF(N605="snížená",J605,0)</f>
        <v>0</v>
      </c>
      <c r="BG605" s="228">
        <f>IF(N605="zákl. přenesená",J605,0)</f>
        <v>0</v>
      </c>
      <c r="BH605" s="228">
        <f>IF(N605="sníž. přenesená",J605,0)</f>
        <v>0</v>
      </c>
      <c r="BI605" s="228">
        <f>IF(N605="nulová",J605,0)</f>
        <v>0</v>
      </c>
      <c r="BJ605" s="19" t="s">
        <v>80</v>
      </c>
      <c r="BK605" s="228">
        <f>ROUND(I605*H605,2)</f>
        <v>0</v>
      </c>
      <c r="BL605" s="19" t="s">
        <v>339</v>
      </c>
      <c r="BM605" s="227" t="s">
        <v>972</v>
      </c>
    </row>
    <row r="606" s="14" customFormat="1">
      <c r="A606" s="14"/>
      <c r="B606" s="245"/>
      <c r="C606" s="246"/>
      <c r="D606" s="236" t="s">
        <v>174</v>
      </c>
      <c r="E606" s="247" t="s">
        <v>21</v>
      </c>
      <c r="F606" s="248" t="s">
        <v>421</v>
      </c>
      <c r="G606" s="246"/>
      <c r="H606" s="249">
        <v>14.4</v>
      </c>
      <c r="I606" s="250"/>
      <c r="J606" s="246"/>
      <c r="K606" s="246"/>
      <c r="L606" s="251"/>
      <c r="M606" s="252"/>
      <c r="N606" s="253"/>
      <c r="O606" s="253"/>
      <c r="P606" s="253"/>
      <c r="Q606" s="253"/>
      <c r="R606" s="253"/>
      <c r="S606" s="253"/>
      <c r="T606" s="25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5" t="s">
        <v>174</v>
      </c>
      <c r="AU606" s="255" t="s">
        <v>82</v>
      </c>
      <c r="AV606" s="14" t="s">
        <v>82</v>
      </c>
      <c r="AW606" s="14" t="s">
        <v>33</v>
      </c>
      <c r="AX606" s="14" t="s">
        <v>73</v>
      </c>
      <c r="AY606" s="255" t="s">
        <v>163</v>
      </c>
    </row>
    <row r="607" s="15" customFormat="1">
      <c r="A607" s="15"/>
      <c r="B607" s="256"/>
      <c r="C607" s="257"/>
      <c r="D607" s="236" t="s">
        <v>174</v>
      </c>
      <c r="E607" s="258" t="s">
        <v>21</v>
      </c>
      <c r="F607" s="259" t="s">
        <v>179</v>
      </c>
      <c r="G607" s="257"/>
      <c r="H607" s="260">
        <v>14.4</v>
      </c>
      <c r="I607" s="261"/>
      <c r="J607" s="257"/>
      <c r="K607" s="257"/>
      <c r="L607" s="262"/>
      <c r="M607" s="263"/>
      <c r="N607" s="264"/>
      <c r="O607" s="264"/>
      <c r="P607" s="264"/>
      <c r="Q607" s="264"/>
      <c r="R607" s="264"/>
      <c r="S607" s="264"/>
      <c r="T607" s="26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66" t="s">
        <v>174</v>
      </c>
      <c r="AU607" s="266" t="s">
        <v>82</v>
      </c>
      <c r="AV607" s="15" t="s">
        <v>109</v>
      </c>
      <c r="AW607" s="15" t="s">
        <v>33</v>
      </c>
      <c r="AX607" s="15" t="s">
        <v>80</v>
      </c>
      <c r="AY607" s="266" t="s">
        <v>163</v>
      </c>
    </row>
    <row r="608" s="14" customFormat="1">
      <c r="A608" s="14"/>
      <c r="B608" s="245"/>
      <c r="C608" s="246"/>
      <c r="D608" s="236" t="s">
        <v>174</v>
      </c>
      <c r="E608" s="246"/>
      <c r="F608" s="248" t="s">
        <v>973</v>
      </c>
      <c r="G608" s="246"/>
      <c r="H608" s="249">
        <v>176</v>
      </c>
      <c r="I608" s="250"/>
      <c r="J608" s="246"/>
      <c r="K608" s="246"/>
      <c r="L608" s="251"/>
      <c r="M608" s="252"/>
      <c r="N608" s="253"/>
      <c r="O608" s="253"/>
      <c r="P608" s="253"/>
      <c r="Q608" s="253"/>
      <c r="R608" s="253"/>
      <c r="S608" s="253"/>
      <c r="T608" s="25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5" t="s">
        <v>174</v>
      </c>
      <c r="AU608" s="255" t="s">
        <v>82</v>
      </c>
      <c r="AV608" s="14" t="s">
        <v>82</v>
      </c>
      <c r="AW608" s="14" t="s">
        <v>4</v>
      </c>
      <c r="AX608" s="14" t="s">
        <v>80</v>
      </c>
      <c r="AY608" s="255" t="s">
        <v>163</v>
      </c>
    </row>
    <row r="609" s="2" customFormat="1" ht="37.8" customHeight="1">
      <c r="A609" s="40"/>
      <c r="B609" s="41"/>
      <c r="C609" s="216" t="s">
        <v>974</v>
      </c>
      <c r="D609" s="216" t="s">
        <v>166</v>
      </c>
      <c r="E609" s="217" t="s">
        <v>975</v>
      </c>
      <c r="F609" s="218" t="s">
        <v>976</v>
      </c>
      <c r="G609" s="219" t="s">
        <v>169</v>
      </c>
      <c r="H609" s="220">
        <v>14.4</v>
      </c>
      <c r="I609" s="221"/>
      <c r="J609" s="222">
        <f>ROUND(I609*H609,2)</f>
        <v>0</v>
      </c>
      <c r="K609" s="218" t="s">
        <v>170</v>
      </c>
      <c r="L609" s="46"/>
      <c r="M609" s="223" t="s">
        <v>21</v>
      </c>
      <c r="N609" s="224" t="s">
        <v>44</v>
      </c>
      <c r="O609" s="86"/>
      <c r="P609" s="225">
        <f>O609*H609</f>
        <v>0</v>
      </c>
      <c r="Q609" s="225">
        <v>0</v>
      </c>
      <c r="R609" s="225">
        <f>Q609*H609</f>
        <v>0</v>
      </c>
      <c r="S609" s="225">
        <v>0</v>
      </c>
      <c r="T609" s="226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27" t="s">
        <v>339</v>
      </c>
      <c r="AT609" s="227" t="s">
        <v>166</v>
      </c>
      <c r="AU609" s="227" t="s">
        <v>82</v>
      </c>
      <c r="AY609" s="19" t="s">
        <v>163</v>
      </c>
      <c r="BE609" s="228">
        <f>IF(N609="základní",J609,0)</f>
        <v>0</v>
      </c>
      <c r="BF609" s="228">
        <f>IF(N609="snížená",J609,0)</f>
        <v>0</v>
      </c>
      <c r="BG609" s="228">
        <f>IF(N609="zákl. přenesená",J609,0)</f>
        <v>0</v>
      </c>
      <c r="BH609" s="228">
        <f>IF(N609="sníž. přenesená",J609,0)</f>
        <v>0</v>
      </c>
      <c r="BI609" s="228">
        <f>IF(N609="nulová",J609,0)</f>
        <v>0</v>
      </c>
      <c r="BJ609" s="19" t="s">
        <v>80</v>
      </c>
      <c r="BK609" s="228">
        <f>ROUND(I609*H609,2)</f>
        <v>0</v>
      </c>
      <c r="BL609" s="19" t="s">
        <v>339</v>
      </c>
      <c r="BM609" s="227" t="s">
        <v>977</v>
      </c>
    </row>
    <row r="610" s="2" customFormat="1">
      <c r="A610" s="40"/>
      <c r="B610" s="41"/>
      <c r="C610" s="42"/>
      <c r="D610" s="229" t="s">
        <v>172</v>
      </c>
      <c r="E610" s="42"/>
      <c r="F610" s="230" t="s">
        <v>978</v>
      </c>
      <c r="G610" s="42"/>
      <c r="H610" s="42"/>
      <c r="I610" s="231"/>
      <c r="J610" s="42"/>
      <c r="K610" s="42"/>
      <c r="L610" s="46"/>
      <c r="M610" s="232"/>
      <c r="N610" s="233"/>
      <c r="O610" s="86"/>
      <c r="P610" s="86"/>
      <c r="Q610" s="86"/>
      <c r="R610" s="86"/>
      <c r="S610" s="86"/>
      <c r="T610" s="87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T610" s="19" t="s">
        <v>172</v>
      </c>
      <c r="AU610" s="19" t="s">
        <v>82</v>
      </c>
    </row>
    <row r="611" s="13" customFormat="1">
      <c r="A611" s="13"/>
      <c r="B611" s="234"/>
      <c r="C611" s="235"/>
      <c r="D611" s="236" t="s">
        <v>174</v>
      </c>
      <c r="E611" s="237" t="s">
        <v>21</v>
      </c>
      <c r="F611" s="238" t="s">
        <v>200</v>
      </c>
      <c r="G611" s="235"/>
      <c r="H611" s="237" t="s">
        <v>21</v>
      </c>
      <c r="I611" s="239"/>
      <c r="J611" s="235"/>
      <c r="K611" s="235"/>
      <c r="L611" s="240"/>
      <c r="M611" s="241"/>
      <c r="N611" s="242"/>
      <c r="O611" s="242"/>
      <c r="P611" s="242"/>
      <c r="Q611" s="242"/>
      <c r="R611" s="242"/>
      <c r="S611" s="242"/>
      <c r="T611" s="24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4" t="s">
        <v>174</v>
      </c>
      <c r="AU611" s="244" t="s">
        <v>82</v>
      </c>
      <c r="AV611" s="13" t="s">
        <v>80</v>
      </c>
      <c r="AW611" s="13" t="s">
        <v>33</v>
      </c>
      <c r="AX611" s="13" t="s">
        <v>73</v>
      </c>
      <c r="AY611" s="244" t="s">
        <v>163</v>
      </c>
    </row>
    <row r="612" s="13" customFormat="1">
      <c r="A612" s="13"/>
      <c r="B612" s="234"/>
      <c r="C612" s="235"/>
      <c r="D612" s="236" t="s">
        <v>174</v>
      </c>
      <c r="E612" s="237" t="s">
        <v>21</v>
      </c>
      <c r="F612" s="238" t="s">
        <v>979</v>
      </c>
      <c r="G612" s="235"/>
      <c r="H612" s="237" t="s">
        <v>21</v>
      </c>
      <c r="I612" s="239"/>
      <c r="J612" s="235"/>
      <c r="K612" s="235"/>
      <c r="L612" s="240"/>
      <c r="M612" s="241"/>
      <c r="N612" s="242"/>
      <c r="O612" s="242"/>
      <c r="P612" s="242"/>
      <c r="Q612" s="242"/>
      <c r="R612" s="242"/>
      <c r="S612" s="242"/>
      <c r="T612" s="24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4" t="s">
        <v>174</v>
      </c>
      <c r="AU612" s="244" t="s">
        <v>82</v>
      </c>
      <c r="AV612" s="13" t="s">
        <v>80</v>
      </c>
      <c r="AW612" s="13" t="s">
        <v>33</v>
      </c>
      <c r="AX612" s="13" t="s">
        <v>73</v>
      </c>
      <c r="AY612" s="244" t="s">
        <v>163</v>
      </c>
    </row>
    <row r="613" s="14" customFormat="1">
      <c r="A613" s="14"/>
      <c r="B613" s="245"/>
      <c r="C613" s="246"/>
      <c r="D613" s="236" t="s">
        <v>174</v>
      </c>
      <c r="E613" s="247" t="s">
        <v>21</v>
      </c>
      <c r="F613" s="248" t="s">
        <v>423</v>
      </c>
      <c r="G613" s="246"/>
      <c r="H613" s="249">
        <v>14.4</v>
      </c>
      <c r="I613" s="250"/>
      <c r="J613" s="246"/>
      <c r="K613" s="246"/>
      <c r="L613" s="251"/>
      <c r="M613" s="252"/>
      <c r="N613" s="253"/>
      <c r="O613" s="253"/>
      <c r="P613" s="253"/>
      <c r="Q613" s="253"/>
      <c r="R613" s="253"/>
      <c r="S613" s="253"/>
      <c r="T613" s="25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5" t="s">
        <v>174</v>
      </c>
      <c r="AU613" s="255" t="s">
        <v>82</v>
      </c>
      <c r="AV613" s="14" t="s">
        <v>82</v>
      </c>
      <c r="AW613" s="14" t="s">
        <v>33</v>
      </c>
      <c r="AX613" s="14" t="s">
        <v>73</v>
      </c>
      <c r="AY613" s="255" t="s">
        <v>163</v>
      </c>
    </row>
    <row r="614" s="15" customFormat="1">
      <c r="A614" s="15"/>
      <c r="B614" s="256"/>
      <c r="C614" s="257"/>
      <c r="D614" s="236" t="s">
        <v>174</v>
      </c>
      <c r="E614" s="258" t="s">
        <v>21</v>
      </c>
      <c r="F614" s="259" t="s">
        <v>179</v>
      </c>
      <c r="G614" s="257"/>
      <c r="H614" s="260">
        <v>14.4</v>
      </c>
      <c r="I614" s="261"/>
      <c r="J614" s="257"/>
      <c r="K614" s="257"/>
      <c r="L614" s="262"/>
      <c r="M614" s="263"/>
      <c r="N614" s="264"/>
      <c r="O614" s="264"/>
      <c r="P614" s="264"/>
      <c r="Q614" s="264"/>
      <c r="R614" s="264"/>
      <c r="S614" s="264"/>
      <c r="T614" s="26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66" t="s">
        <v>174</v>
      </c>
      <c r="AU614" s="266" t="s">
        <v>82</v>
      </c>
      <c r="AV614" s="15" t="s">
        <v>109</v>
      </c>
      <c r="AW614" s="15" t="s">
        <v>33</v>
      </c>
      <c r="AX614" s="15" t="s">
        <v>80</v>
      </c>
      <c r="AY614" s="266" t="s">
        <v>163</v>
      </c>
    </row>
    <row r="615" s="2" customFormat="1" ht="24.15" customHeight="1">
      <c r="A615" s="40"/>
      <c r="B615" s="41"/>
      <c r="C615" s="216" t="s">
        <v>980</v>
      </c>
      <c r="D615" s="216" t="s">
        <v>166</v>
      </c>
      <c r="E615" s="217" t="s">
        <v>981</v>
      </c>
      <c r="F615" s="218" t="s">
        <v>982</v>
      </c>
      <c r="G615" s="219" t="s">
        <v>384</v>
      </c>
      <c r="H615" s="220">
        <v>50</v>
      </c>
      <c r="I615" s="221"/>
      <c r="J615" s="222">
        <f>ROUND(I615*H615,2)</f>
        <v>0</v>
      </c>
      <c r="K615" s="218" t="s">
        <v>600</v>
      </c>
      <c r="L615" s="46"/>
      <c r="M615" s="223" t="s">
        <v>21</v>
      </c>
      <c r="N615" s="224" t="s">
        <v>44</v>
      </c>
      <c r="O615" s="86"/>
      <c r="P615" s="225">
        <f>O615*H615</f>
        <v>0</v>
      </c>
      <c r="Q615" s="225">
        <v>0.00025999999999999998</v>
      </c>
      <c r="R615" s="225">
        <f>Q615*H615</f>
        <v>0.012999999999999999</v>
      </c>
      <c r="S615" s="225">
        <v>0</v>
      </c>
      <c r="T615" s="226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27" t="s">
        <v>339</v>
      </c>
      <c r="AT615" s="227" t="s">
        <v>166</v>
      </c>
      <c r="AU615" s="227" t="s">
        <v>82</v>
      </c>
      <c r="AY615" s="19" t="s">
        <v>163</v>
      </c>
      <c r="BE615" s="228">
        <f>IF(N615="základní",J615,0)</f>
        <v>0</v>
      </c>
      <c r="BF615" s="228">
        <f>IF(N615="snížená",J615,0)</f>
        <v>0</v>
      </c>
      <c r="BG615" s="228">
        <f>IF(N615="zákl. přenesená",J615,0)</f>
        <v>0</v>
      </c>
      <c r="BH615" s="228">
        <f>IF(N615="sníž. přenesená",J615,0)</f>
        <v>0</v>
      </c>
      <c r="BI615" s="228">
        <f>IF(N615="nulová",J615,0)</f>
        <v>0</v>
      </c>
      <c r="BJ615" s="19" t="s">
        <v>80</v>
      </c>
      <c r="BK615" s="228">
        <f>ROUND(I615*H615,2)</f>
        <v>0</v>
      </c>
      <c r="BL615" s="19" t="s">
        <v>339</v>
      </c>
      <c r="BM615" s="227" t="s">
        <v>983</v>
      </c>
    </row>
    <row r="616" s="13" customFormat="1">
      <c r="A616" s="13"/>
      <c r="B616" s="234"/>
      <c r="C616" s="235"/>
      <c r="D616" s="236" t="s">
        <v>174</v>
      </c>
      <c r="E616" s="237" t="s">
        <v>21</v>
      </c>
      <c r="F616" s="238" t="s">
        <v>200</v>
      </c>
      <c r="G616" s="235"/>
      <c r="H616" s="237" t="s">
        <v>21</v>
      </c>
      <c r="I616" s="239"/>
      <c r="J616" s="235"/>
      <c r="K616" s="235"/>
      <c r="L616" s="240"/>
      <c r="M616" s="241"/>
      <c r="N616" s="242"/>
      <c r="O616" s="242"/>
      <c r="P616" s="242"/>
      <c r="Q616" s="242"/>
      <c r="R616" s="242"/>
      <c r="S616" s="242"/>
      <c r="T616" s="24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4" t="s">
        <v>174</v>
      </c>
      <c r="AU616" s="244" t="s">
        <v>82</v>
      </c>
      <c r="AV616" s="13" t="s">
        <v>80</v>
      </c>
      <c r="AW616" s="13" t="s">
        <v>33</v>
      </c>
      <c r="AX616" s="13" t="s">
        <v>73</v>
      </c>
      <c r="AY616" s="244" t="s">
        <v>163</v>
      </c>
    </row>
    <row r="617" s="14" customFormat="1">
      <c r="A617" s="14"/>
      <c r="B617" s="245"/>
      <c r="C617" s="246"/>
      <c r="D617" s="236" t="s">
        <v>174</v>
      </c>
      <c r="E617" s="247" t="s">
        <v>21</v>
      </c>
      <c r="F617" s="248" t="s">
        <v>762</v>
      </c>
      <c r="G617" s="246"/>
      <c r="H617" s="249">
        <v>50</v>
      </c>
      <c r="I617" s="250"/>
      <c r="J617" s="246"/>
      <c r="K617" s="246"/>
      <c r="L617" s="251"/>
      <c r="M617" s="252"/>
      <c r="N617" s="253"/>
      <c r="O617" s="253"/>
      <c r="P617" s="253"/>
      <c r="Q617" s="253"/>
      <c r="R617" s="253"/>
      <c r="S617" s="253"/>
      <c r="T617" s="25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5" t="s">
        <v>174</v>
      </c>
      <c r="AU617" s="255" t="s">
        <v>82</v>
      </c>
      <c r="AV617" s="14" t="s">
        <v>82</v>
      </c>
      <c r="AW617" s="14" t="s">
        <v>33</v>
      </c>
      <c r="AX617" s="14" t="s">
        <v>73</v>
      </c>
      <c r="AY617" s="255" t="s">
        <v>163</v>
      </c>
    </row>
    <row r="618" s="15" customFormat="1">
      <c r="A618" s="15"/>
      <c r="B618" s="256"/>
      <c r="C618" s="257"/>
      <c r="D618" s="236" t="s">
        <v>174</v>
      </c>
      <c r="E618" s="258" t="s">
        <v>21</v>
      </c>
      <c r="F618" s="259" t="s">
        <v>179</v>
      </c>
      <c r="G618" s="257"/>
      <c r="H618" s="260">
        <v>50</v>
      </c>
      <c r="I618" s="261"/>
      <c r="J618" s="257"/>
      <c r="K618" s="257"/>
      <c r="L618" s="262"/>
      <c r="M618" s="263"/>
      <c r="N618" s="264"/>
      <c r="O618" s="264"/>
      <c r="P618" s="264"/>
      <c r="Q618" s="264"/>
      <c r="R618" s="264"/>
      <c r="S618" s="264"/>
      <c r="T618" s="26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66" t="s">
        <v>174</v>
      </c>
      <c r="AU618" s="266" t="s">
        <v>82</v>
      </c>
      <c r="AV618" s="15" t="s">
        <v>109</v>
      </c>
      <c r="AW618" s="15" t="s">
        <v>33</v>
      </c>
      <c r="AX618" s="15" t="s">
        <v>80</v>
      </c>
      <c r="AY618" s="266" t="s">
        <v>163</v>
      </c>
    </row>
    <row r="619" s="2" customFormat="1" ht="49.05" customHeight="1">
      <c r="A619" s="40"/>
      <c r="B619" s="41"/>
      <c r="C619" s="216" t="s">
        <v>984</v>
      </c>
      <c r="D619" s="216" t="s">
        <v>166</v>
      </c>
      <c r="E619" s="217" t="s">
        <v>985</v>
      </c>
      <c r="F619" s="218" t="s">
        <v>986</v>
      </c>
      <c r="G619" s="219" t="s">
        <v>336</v>
      </c>
      <c r="H619" s="220">
        <v>2.6869999999999998</v>
      </c>
      <c r="I619" s="221"/>
      <c r="J619" s="222">
        <f>ROUND(I619*H619,2)</f>
        <v>0</v>
      </c>
      <c r="K619" s="218" t="s">
        <v>170</v>
      </c>
      <c r="L619" s="46"/>
      <c r="M619" s="223" t="s">
        <v>21</v>
      </c>
      <c r="N619" s="224" t="s">
        <v>44</v>
      </c>
      <c r="O619" s="86"/>
      <c r="P619" s="225">
        <f>O619*H619</f>
        <v>0</v>
      </c>
      <c r="Q619" s="225">
        <v>0</v>
      </c>
      <c r="R619" s="225">
        <f>Q619*H619</f>
        <v>0</v>
      </c>
      <c r="S619" s="225">
        <v>0</v>
      </c>
      <c r="T619" s="226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27" t="s">
        <v>339</v>
      </c>
      <c r="AT619" s="227" t="s">
        <v>166</v>
      </c>
      <c r="AU619" s="227" t="s">
        <v>82</v>
      </c>
      <c r="AY619" s="19" t="s">
        <v>163</v>
      </c>
      <c r="BE619" s="228">
        <f>IF(N619="základní",J619,0)</f>
        <v>0</v>
      </c>
      <c r="BF619" s="228">
        <f>IF(N619="snížená",J619,0)</f>
        <v>0</v>
      </c>
      <c r="BG619" s="228">
        <f>IF(N619="zákl. přenesená",J619,0)</f>
        <v>0</v>
      </c>
      <c r="BH619" s="228">
        <f>IF(N619="sníž. přenesená",J619,0)</f>
        <v>0</v>
      </c>
      <c r="BI619" s="228">
        <f>IF(N619="nulová",J619,0)</f>
        <v>0</v>
      </c>
      <c r="BJ619" s="19" t="s">
        <v>80</v>
      </c>
      <c r="BK619" s="228">
        <f>ROUND(I619*H619,2)</f>
        <v>0</v>
      </c>
      <c r="BL619" s="19" t="s">
        <v>339</v>
      </c>
      <c r="BM619" s="227" t="s">
        <v>987</v>
      </c>
    </row>
    <row r="620" s="2" customFormat="1">
      <c r="A620" s="40"/>
      <c r="B620" s="41"/>
      <c r="C620" s="42"/>
      <c r="D620" s="229" t="s">
        <v>172</v>
      </c>
      <c r="E620" s="42"/>
      <c r="F620" s="230" t="s">
        <v>988</v>
      </c>
      <c r="G620" s="42"/>
      <c r="H620" s="42"/>
      <c r="I620" s="231"/>
      <c r="J620" s="42"/>
      <c r="K620" s="42"/>
      <c r="L620" s="46"/>
      <c r="M620" s="232"/>
      <c r="N620" s="233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172</v>
      </c>
      <c r="AU620" s="19" t="s">
        <v>82</v>
      </c>
    </row>
    <row r="621" s="2" customFormat="1" ht="49.05" customHeight="1">
      <c r="A621" s="40"/>
      <c r="B621" s="41"/>
      <c r="C621" s="216" t="s">
        <v>989</v>
      </c>
      <c r="D621" s="216" t="s">
        <v>166</v>
      </c>
      <c r="E621" s="217" t="s">
        <v>990</v>
      </c>
      <c r="F621" s="218" t="s">
        <v>991</v>
      </c>
      <c r="G621" s="219" t="s">
        <v>336</v>
      </c>
      <c r="H621" s="220">
        <v>2.6869999999999998</v>
      </c>
      <c r="I621" s="221"/>
      <c r="J621" s="222">
        <f>ROUND(I621*H621,2)</f>
        <v>0</v>
      </c>
      <c r="K621" s="218" t="s">
        <v>170</v>
      </c>
      <c r="L621" s="46"/>
      <c r="M621" s="223" t="s">
        <v>21</v>
      </c>
      <c r="N621" s="224" t="s">
        <v>44</v>
      </c>
      <c r="O621" s="86"/>
      <c r="P621" s="225">
        <f>O621*H621</f>
        <v>0</v>
      </c>
      <c r="Q621" s="225">
        <v>0</v>
      </c>
      <c r="R621" s="225">
        <f>Q621*H621</f>
        <v>0</v>
      </c>
      <c r="S621" s="225">
        <v>0</v>
      </c>
      <c r="T621" s="226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27" t="s">
        <v>339</v>
      </c>
      <c r="AT621" s="227" t="s">
        <v>166</v>
      </c>
      <c r="AU621" s="227" t="s">
        <v>82</v>
      </c>
      <c r="AY621" s="19" t="s">
        <v>163</v>
      </c>
      <c r="BE621" s="228">
        <f>IF(N621="základní",J621,0)</f>
        <v>0</v>
      </c>
      <c r="BF621" s="228">
        <f>IF(N621="snížená",J621,0)</f>
        <v>0</v>
      </c>
      <c r="BG621" s="228">
        <f>IF(N621="zákl. přenesená",J621,0)</f>
        <v>0</v>
      </c>
      <c r="BH621" s="228">
        <f>IF(N621="sníž. přenesená",J621,0)</f>
        <v>0</v>
      </c>
      <c r="BI621" s="228">
        <f>IF(N621="nulová",J621,0)</f>
        <v>0</v>
      </c>
      <c r="BJ621" s="19" t="s">
        <v>80</v>
      </c>
      <c r="BK621" s="228">
        <f>ROUND(I621*H621,2)</f>
        <v>0</v>
      </c>
      <c r="BL621" s="19" t="s">
        <v>339</v>
      </c>
      <c r="BM621" s="227" t="s">
        <v>992</v>
      </c>
    </row>
    <row r="622" s="2" customFormat="1">
      <c r="A622" s="40"/>
      <c r="B622" s="41"/>
      <c r="C622" s="42"/>
      <c r="D622" s="229" t="s">
        <v>172</v>
      </c>
      <c r="E622" s="42"/>
      <c r="F622" s="230" t="s">
        <v>993</v>
      </c>
      <c r="G622" s="42"/>
      <c r="H622" s="42"/>
      <c r="I622" s="231"/>
      <c r="J622" s="42"/>
      <c r="K622" s="42"/>
      <c r="L622" s="46"/>
      <c r="M622" s="232"/>
      <c r="N622" s="233"/>
      <c r="O622" s="86"/>
      <c r="P622" s="86"/>
      <c r="Q622" s="86"/>
      <c r="R622" s="86"/>
      <c r="S622" s="86"/>
      <c r="T622" s="87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172</v>
      </c>
      <c r="AU622" s="19" t="s">
        <v>82</v>
      </c>
    </row>
    <row r="623" s="12" customFormat="1" ht="22.8" customHeight="1">
      <c r="A623" s="12"/>
      <c r="B623" s="200"/>
      <c r="C623" s="201"/>
      <c r="D623" s="202" t="s">
        <v>72</v>
      </c>
      <c r="E623" s="214" t="s">
        <v>994</v>
      </c>
      <c r="F623" s="214" t="s">
        <v>995</v>
      </c>
      <c r="G623" s="201"/>
      <c r="H623" s="201"/>
      <c r="I623" s="204"/>
      <c r="J623" s="215">
        <f>BK623</f>
        <v>0</v>
      </c>
      <c r="K623" s="201"/>
      <c r="L623" s="206"/>
      <c r="M623" s="207"/>
      <c r="N623" s="208"/>
      <c r="O623" s="208"/>
      <c r="P623" s="209">
        <f>SUM(P624:P643)</f>
        <v>0</v>
      </c>
      <c r="Q623" s="208"/>
      <c r="R623" s="209">
        <f>SUM(R624:R643)</f>
        <v>1.5382325999999997</v>
      </c>
      <c r="S623" s="208"/>
      <c r="T623" s="210">
        <f>SUM(T624:T643)</f>
        <v>0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211" t="s">
        <v>82</v>
      </c>
      <c r="AT623" s="212" t="s">
        <v>72</v>
      </c>
      <c r="AU623" s="212" t="s">
        <v>80</v>
      </c>
      <c r="AY623" s="211" t="s">
        <v>163</v>
      </c>
      <c r="BK623" s="213">
        <f>SUM(BK624:BK643)</f>
        <v>0</v>
      </c>
    </row>
    <row r="624" s="2" customFormat="1" ht="16.5" customHeight="1">
      <c r="A624" s="40"/>
      <c r="B624" s="41"/>
      <c r="C624" s="216" t="s">
        <v>996</v>
      </c>
      <c r="D624" s="216" t="s">
        <v>166</v>
      </c>
      <c r="E624" s="217" t="s">
        <v>997</v>
      </c>
      <c r="F624" s="218" t="s">
        <v>998</v>
      </c>
      <c r="G624" s="219" t="s">
        <v>235</v>
      </c>
      <c r="H624" s="220">
        <v>13</v>
      </c>
      <c r="I624" s="221"/>
      <c r="J624" s="222">
        <f>ROUND(I624*H624,2)</f>
        <v>0</v>
      </c>
      <c r="K624" s="218" t="s">
        <v>600</v>
      </c>
      <c r="L624" s="46"/>
      <c r="M624" s="223" t="s">
        <v>21</v>
      </c>
      <c r="N624" s="224" t="s">
        <v>44</v>
      </c>
      <c r="O624" s="86"/>
      <c r="P624" s="225">
        <f>O624*H624</f>
        <v>0</v>
      </c>
      <c r="Q624" s="225">
        <v>0</v>
      </c>
      <c r="R624" s="225">
        <f>Q624*H624</f>
        <v>0</v>
      </c>
      <c r="S624" s="225">
        <v>0</v>
      </c>
      <c r="T624" s="226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27" t="s">
        <v>339</v>
      </c>
      <c r="AT624" s="227" t="s">
        <v>166</v>
      </c>
      <c r="AU624" s="227" t="s">
        <v>82</v>
      </c>
      <c r="AY624" s="19" t="s">
        <v>163</v>
      </c>
      <c r="BE624" s="228">
        <f>IF(N624="základní",J624,0)</f>
        <v>0</v>
      </c>
      <c r="BF624" s="228">
        <f>IF(N624="snížená",J624,0)</f>
        <v>0</v>
      </c>
      <c r="BG624" s="228">
        <f>IF(N624="zákl. přenesená",J624,0)</f>
        <v>0</v>
      </c>
      <c r="BH624" s="228">
        <f>IF(N624="sníž. přenesená",J624,0)</f>
        <v>0</v>
      </c>
      <c r="BI624" s="228">
        <f>IF(N624="nulová",J624,0)</f>
        <v>0</v>
      </c>
      <c r="BJ624" s="19" t="s">
        <v>80</v>
      </c>
      <c r="BK624" s="228">
        <f>ROUND(I624*H624,2)</f>
        <v>0</v>
      </c>
      <c r="BL624" s="19" t="s">
        <v>339</v>
      </c>
      <c r="BM624" s="227" t="s">
        <v>999</v>
      </c>
    </row>
    <row r="625" s="14" customFormat="1">
      <c r="A625" s="14"/>
      <c r="B625" s="245"/>
      <c r="C625" s="246"/>
      <c r="D625" s="236" t="s">
        <v>174</v>
      </c>
      <c r="E625" s="247" t="s">
        <v>21</v>
      </c>
      <c r="F625" s="248" t="s">
        <v>747</v>
      </c>
      <c r="G625" s="246"/>
      <c r="H625" s="249">
        <v>8</v>
      </c>
      <c r="I625" s="250"/>
      <c r="J625" s="246"/>
      <c r="K625" s="246"/>
      <c r="L625" s="251"/>
      <c r="M625" s="252"/>
      <c r="N625" s="253"/>
      <c r="O625" s="253"/>
      <c r="P625" s="253"/>
      <c r="Q625" s="253"/>
      <c r="R625" s="253"/>
      <c r="S625" s="253"/>
      <c r="T625" s="25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5" t="s">
        <v>174</v>
      </c>
      <c r="AU625" s="255" t="s">
        <v>82</v>
      </c>
      <c r="AV625" s="14" t="s">
        <v>82</v>
      </c>
      <c r="AW625" s="14" t="s">
        <v>33</v>
      </c>
      <c r="AX625" s="14" t="s">
        <v>73</v>
      </c>
      <c r="AY625" s="255" t="s">
        <v>163</v>
      </c>
    </row>
    <row r="626" s="14" customFormat="1">
      <c r="A626" s="14"/>
      <c r="B626" s="245"/>
      <c r="C626" s="246"/>
      <c r="D626" s="236" t="s">
        <v>174</v>
      </c>
      <c r="E626" s="247" t="s">
        <v>21</v>
      </c>
      <c r="F626" s="248" t="s">
        <v>748</v>
      </c>
      <c r="G626" s="246"/>
      <c r="H626" s="249">
        <v>5</v>
      </c>
      <c r="I626" s="250"/>
      <c r="J626" s="246"/>
      <c r="K626" s="246"/>
      <c r="L626" s="251"/>
      <c r="M626" s="252"/>
      <c r="N626" s="253"/>
      <c r="O626" s="253"/>
      <c r="P626" s="253"/>
      <c r="Q626" s="253"/>
      <c r="R626" s="253"/>
      <c r="S626" s="253"/>
      <c r="T626" s="25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5" t="s">
        <v>174</v>
      </c>
      <c r="AU626" s="255" t="s">
        <v>82</v>
      </c>
      <c r="AV626" s="14" t="s">
        <v>82</v>
      </c>
      <c r="AW626" s="14" t="s">
        <v>33</v>
      </c>
      <c r="AX626" s="14" t="s">
        <v>73</v>
      </c>
      <c r="AY626" s="255" t="s">
        <v>163</v>
      </c>
    </row>
    <row r="627" s="15" customFormat="1">
      <c r="A627" s="15"/>
      <c r="B627" s="256"/>
      <c r="C627" s="257"/>
      <c r="D627" s="236" t="s">
        <v>174</v>
      </c>
      <c r="E627" s="258" t="s">
        <v>21</v>
      </c>
      <c r="F627" s="259" t="s">
        <v>179</v>
      </c>
      <c r="G627" s="257"/>
      <c r="H627" s="260">
        <v>13</v>
      </c>
      <c r="I627" s="261"/>
      <c r="J627" s="257"/>
      <c r="K627" s="257"/>
      <c r="L627" s="262"/>
      <c r="M627" s="263"/>
      <c r="N627" s="264"/>
      <c r="O627" s="264"/>
      <c r="P627" s="264"/>
      <c r="Q627" s="264"/>
      <c r="R627" s="264"/>
      <c r="S627" s="264"/>
      <c r="T627" s="26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66" t="s">
        <v>174</v>
      </c>
      <c r="AU627" s="266" t="s">
        <v>82</v>
      </c>
      <c r="AV627" s="15" t="s">
        <v>109</v>
      </c>
      <c r="AW627" s="15" t="s">
        <v>33</v>
      </c>
      <c r="AX627" s="15" t="s">
        <v>80</v>
      </c>
      <c r="AY627" s="266" t="s">
        <v>163</v>
      </c>
    </row>
    <row r="628" s="2" customFormat="1" ht="33" customHeight="1">
      <c r="A628" s="40"/>
      <c r="B628" s="41"/>
      <c r="C628" s="216" t="s">
        <v>1000</v>
      </c>
      <c r="D628" s="216" t="s">
        <v>166</v>
      </c>
      <c r="E628" s="217" t="s">
        <v>1001</v>
      </c>
      <c r="F628" s="218" t="s">
        <v>1002</v>
      </c>
      <c r="G628" s="219" t="s">
        <v>169</v>
      </c>
      <c r="H628" s="220">
        <v>190.13999999999999</v>
      </c>
      <c r="I628" s="221"/>
      <c r="J628" s="222">
        <f>ROUND(I628*H628,2)</f>
        <v>0</v>
      </c>
      <c r="K628" s="218" t="s">
        <v>170</v>
      </c>
      <c r="L628" s="46"/>
      <c r="M628" s="223" t="s">
        <v>21</v>
      </c>
      <c r="N628" s="224" t="s">
        <v>44</v>
      </c>
      <c r="O628" s="86"/>
      <c r="P628" s="225">
        <f>O628*H628</f>
        <v>0</v>
      </c>
      <c r="Q628" s="225">
        <v>0.0047999999999999996</v>
      </c>
      <c r="R628" s="225">
        <f>Q628*H628</f>
        <v>0.91267199999999982</v>
      </c>
      <c r="S628" s="225">
        <v>0</v>
      </c>
      <c r="T628" s="226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27" t="s">
        <v>339</v>
      </c>
      <c r="AT628" s="227" t="s">
        <v>166</v>
      </c>
      <c r="AU628" s="227" t="s">
        <v>82</v>
      </c>
      <c r="AY628" s="19" t="s">
        <v>163</v>
      </c>
      <c r="BE628" s="228">
        <f>IF(N628="základní",J628,0)</f>
        <v>0</v>
      </c>
      <c r="BF628" s="228">
        <f>IF(N628="snížená",J628,0)</f>
        <v>0</v>
      </c>
      <c r="BG628" s="228">
        <f>IF(N628="zákl. přenesená",J628,0)</f>
        <v>0</v>
      </c>
      <c r="BH628" s="228">
        <f>IF(N628="sníž. přenesená",J628,0)</f>
        <v>0</v>
      </c>
      <c r="BI628" s="228">
        <f>IF(N628="nulová",J628,0)</f>
        <v>0</v>
      </c>
      <c r="BJ628" s="19" t="s">
        <v>80</v>
      </c>
      <c r="BK628" s="228">
        <f>ROUND(I628*H628,2)</f>
        <v>0</v>
      </c>
      <c r="BL628" s="19" t="s">
        <v>339</v>
      </c>
      <c r="BM628" s="227" t="s">
        <v>1003</v>
      </c>
    </row>
    <row r="629" s="2" customFormat="1">
      <c r="A629" s="40"/>
      <c r="B629" s="41"/>
      <c r="C629" s="42"/>
      <c r="D629" s="229" t="s">
        <v>172</v>
      </c>
      <c r="E629" s="42"/>
      <c r="F629" s="230" t="s">
        <v>1004</v>
      </c>
      <c r="G629" s="42"/>
      <c r="H629" s="42"/>
      <c r="I629" s="231"/>
      <c r="J629" s="42"/>
      <c r="K629" s="42"/>
      <c r="L629" s="46"/>
      <c r="M629" s="232"/>
      <c r="N629" s="233"/>
      <c r="O629" s="86"/>
      <c r="P629" s="86"/>
      <c r="Q629" s="86"/>
      <c r="R629" s="86"/>
      <c r="S629" s="86"/>
      <c r="T629" s="87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172</v>
      </c>
      <c r="AU629" s="19" t="s">
        <v>82</v>
      </c>
    </row>
    <row r="630" s="14" customFormat="1">
      <c r="A630" s="14"/>
      <c r="B630" s="245"/>
      <c r="C630" s="246"/>
      <c r="D630" s="236" t="s">
        <v>174</v>
      </c>
      <c r="E630" s="247" t="s">
        <v>21</v>
      </c>
      <c r="F630" s="248" t="s">
        <v>406</v>
      </c>
      <c r="G630" s="246"/>
      <c r="H630" s="249">
        <v>190.13999999999999</v>
      </c>
      <c r="I630" s="250"/>
      <c r="J630" s="246"/>
      <c r="K630" s="246"/>
      <c r="L630" s="251"/>
      <c r="M630" s="252"/>
      <c r="N630" s="253"/>
      <c r="O630" s="253"/>
      <c r="P630" s="253"/>
      <c r="Q630" s="253"/>
      <c r="R630" s="253"/>
      <c r="S630" s="253"/>
      <c r="T630" s="25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5" t="s">
        <v>174</v>
      </c>
      <c r="AU630" s="255" t="s">
        <v>82</v>
      </c>
      <c r="AV630" s="14" t="s">
        <v>82</v>
      </c>
      <c r="AW630" s="14" t="s">
        <v>33</v>
      </c>
      <c r="AX630" s="14" t="s">
        <v>73</v>
      </c>
      <c r="AY630" s="255" t="s">
        <v>163</v>
      </c>
    </row>
    <row r="631" s="15" customFormat="1">
      <c r="A631" s="15"/>
      <c r="B631" s="256"/>
      <c r="C631" s="257"/>
      <c r="D631" s="236" t="s">
        <v>174</v>
      </c>
      <c r="E631" s="258" t="s">
        <v>21</v>
      </c>
      <c r="F631" s="259" t="s">
        <v>179</v>
      </c>
      <c r="G631" s="257"/>
      <c r="H631" s="260">
        <v>190.13999999999999</v>
      </c>
      <c r="I631" s="261"/>
      <c r="J631" s="257"/>
      <c r="K631" s="257"/>
      <c r="L631" s="262"/>
      <c r="M631" s="263"/>
      <c r="N631" s="264"/>
      <c r="O631" s="264"/>
      <c r="P631" s="264"/>
      <c r="Q631" s="264"/>
      <c r="R631" s="264"/>
      <c r="S631" s="264"/>
      <c r="T631" s="26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66" t="s">
        <v>174</v>
      </c>
      <c r="AU631" s="266" t="s">
        <v>82</v>
      </c>
      <c r="AV631" s="15" t="s">
        <v>109</v>
      </c>
      <c r="AW631" s="15" t="s">
        <v>33</v>
      </c>
      <c r="AX631" s="15" t="s">
        <v>80</v>
      </c>
      <c r="AY631" s="266" t="s">
        <v>163</v>
      </c>
    </row>
    <row r="632" s="2" customFormat="1" ht="37.8" customHeight="1">
      <c r="A632" s="40"/>
      <c r="B632" s="41"/>
      <c r="C632" s="216" t="s">
        <v>1005</v>
      </c>
      <c r="D632" s="216" t="s">
        <v>166</v>
      </c>
      <c r="E632" s="217" t="s">
        <v>1006</v>
      </c>
      <c r="F632" s="218" t="s">
        <v>1007</v>
      </c>
      <c r="G632" s="219" t="s">
        <v>169</v>
      </c>
      <c r="H632" s="220">
        <v>190.13999999999999</v>
      </c>
      <c r="I632" s="221"/>
      <c r="J632" s="222">
        <f>ROUND(I632*H632,2)</f>
        <v>0</v>
      </c>
      <c r="K632" s="218" t="s">
        <v>170</v>
      </c>
      <c r="L632" s="46"/>
      <c r="M632" s="223" t="s">
        <v>21</v>
      </c>
      <c r="N632" s="224" t="s">
        <v>44</v>
      </c>
      <c r="O632" s="86"/>
      <c r="P632" s="225">
        <f>O632*H632</f>
        <v>0</v>
      </c>
      <c r="Q632" s="225">
        <v>0.00029</v>
      </c>
      <c r="R632" s="225">
        <f>Q632*H632</f>
        <v>0.055140599999999998</v>
      </c>
      <c r="S632" s="225">
        <v>0</v>
      </c>
      <c r="T632" s="226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27" t="s">
        <v>339</v>
      </c>
      <c r="AT632" s="227" t="s">
        <v>166</v>
      </c>
      <c r="AU632" s="227" t="s">
        <v>82</v>
      </c>
      <c r="AY632" s="19" t="s">
        <v>163</v>
      </c>
      <c r="BE632" s="228">
        <f>IF(N632="základní",J632,0)</f>
        <v>0</v>
      </c>
      <c r="BF632" s="228">
        <f>IF(N632="snížená",J632,0)</f>
        <v>0</v>
      </c>
      <c r="BG632" s="228">
        <f>IF(N632="zákl. přenesená",J632,0)</f>
        <v>0</v>
      </c>
      <c r="BH632" s="228">
        <f>IF(N632="sníž. přenesená",J632,0)</f>
        <v>0</v>
      </c>
      <c r="BI632" s="228">
        <f>IF(N632="nulová",J632,0)</f>
        <v>0</v>
      </c>
      <c r="BJ632" s="19" t="s">
        <v>80</v>
      </c>
      <c r="BK632" s="228">
        <f>ROUND(I632*H632,2)</f>
        <v>0</v>
      </c>
      <c r="BL632" s="19" t="s">
        <v>339</v>
      </c>
      <c r="BM632" s="227" t="s">
        <v>1008</v>
      </c>
    </row>
    <row r="633" s="2" customFormat="1">
      <c r="A633" s="40"/>
      <c r="B633" s="41"/>
      <c r="C633" s="42"/>
      <c r="D633" s="229" t="s">
        <v>172</v>
      </c>
      <c r="E633" s="42"/>
      <c r="F633" s="230" t="s">
        <v>1009</v>
      </c>
      <c r="G633" s="42"/>
      <c r="H633" s="42"/>
      <c r="I633" s="231"/>
      <c r="J633" s="42"/>
      <c r="K633" s="42"/>
      <c r="L633" s="46"/>
      <c r="M633" s="232"/>
      <c r="N633" s="233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172</v>
      </c>
      <c r="AU633" s="19" t="s">
        <v>82</v>
      </c>
    </row>
    <row r="634" s="14" customFormat="1">
      <c r="A634" s="14"/>
      <c r="B634" s="245"/>
      <c r="C634" s="246"/>
      <c r="D634" s="236" t="s">
        <v>174</v>
      </c>
      <c r="E634" s="247" t="s">
        <v>21</v>
      </c>
      <c r="F634" s="248" t="s">
        <v>406</v>
      </c>
      <c r="G634" s="246"/>
      <c r="H634" s="249">
        <v>190.13999999999999</v>
      </c>
      <c r="I634" s="250"/>
      <c r="J634" s="246"/>
      <c r="K634" s="246"/>
      <c r="L634" s="251"/>
      <c r="M634" s="252"/>
      <c r="N634" s="253"/>
      <c r="O634" s="253"/>
      <c r="P634" s="253"/>
      <c r="Q634" s="253"/>
      <c r="R634" s="253"/>
      <c r="S634" s="253"/>
      <c r="T634" s="25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5" t="s">
        <v>174</v>
      </c>
      <c r="AU634" s="255" t="s">
        <v>82</v>
      </c>
      <c r="AV634" s="14" t="s">
        <v>82</v>
      </c>
      <c r="AW634" s="14" t="s">
        <v>33</v>
      </c>
      <c r="AX634" s="14" t="s">
        <v>73</v>
      </c>
      <c r="AY634" s="255" t="s">
        <v>163</v>
      </c>
    </row>
    <row r="635" s="15" customFormat="1">
      <c r="A635" s="15"/>
      <c r="B635" s="256"/>
      <c r="C635" s="257"/>
      <c r="D635" s="236" t="s">
        <v>174</v>
      </c>
      <c r="E635" s="258" t="s">
        <v>21</v>
      </c>
      <c r="F635" s="259" t="s">
        <v>179</v>
      </c>
      <c r="G635" s="257"/>
      <c r="H635" s="260">
        <v>190.13999999999999</v>
      </c>
      <c r="I635" s="261"/>
      <c r="J635" s="257"/>
      <c r="K635" s="257"/>
      <c r="L635" s="262"/>
      <c r="M635" s="263"/>
      <c r="N635" s="264"/>
      <c r="O635" s="264"/>
      <c r="P635" s="264"/>
      <c r="Q635" s="264"/>
      <c r="R635" s="264"/>
      <c r="S635" s="264"/>
      <c r="T635" s="26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66" t="s">
        <v>174</v>
      </c>
      <c r="AU635" s="266" t="s">
        <v>82</v>
      </c>
      <c r="AV635" s="15" t="s">
        <v>109</v>
      </c>
      <c r="AW635" s="15" t="s">
        <v>33</v>
      </c>
      <c r="AX635" s="15" t="s">
        <v>80</v>
      </c>
      <c r="AY635" s="266" t="s">
        <v>163</v>
      </c>
    </row>
    <row r="636" s="2" customFormat="1" ht="24.15" customHeight="1">
      <c r="A636" s="40"/>
      <c r="B636" s="41"/>
      <c r="C636" s="216" t="s">
        <v>1010</v>
      </c>
      <c r="D636" s="216" t="s">
        <v>166</v>
      </c>
      <c r="E636" s="217" t="s">
        <v>1011</v>
      </c>
      <c r="F636" s="218" t="s">
        <v>1012</v>
      </c>
      <c r="G636" s="219" t="s">
        <v>169</v>
      </c>
      <c r="H636" s="220">
        <v>190.13999999999999</v>
      </c>
      <c r="I636" s="221"/>
      <c r="J636" s="222">
        <f>ROUND(I636*H636,2)</f>
        <v>0</v>
      </c>
      <c r="K636" s="218" t="s">
        <v>170</v>
      </c>
      <c r="L636" s="46"/>
      <c r="M636" s="223" t="s">
        <v>21</v>
      </c>
      <c r="N636" s="224" t="s">
        <v>44</v>
      </c>
      <c r="O636" s="86"/>
      <c r="P636" s="225">
        <f>O636*H636</f>
        <v>0</v>
      </c>
      <c r="Q636" s="225">
        <v>0.00050000000000000001</v>
      </c>
      <c r="R636" s="225">
        <f>Q636*H636</f>
        <v>0.095070000000000002</v>
      </c>
      <c r="S636" s="225">
        <v>0</v>
      </c>
      <c r="T636" s="226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27" t="s">
        <v>339</v>
      </c>
      <c r="AT636" s="227" t="s">
        <v>166</v>
      </c>
      <c r="AU636" s="227" t="s">
        <v>82</v>
      </c>
      <c r="AY636" s="19" t="s">
        <v>163</v>
      </c>
      <c r="BE636" s="228">
        <f>IF(N636="základní",J636,0)</f>
        <v>0</v>
      </c>
      <c r="BF636" s="228">
        <f>IF(N636="snížená",J636,0)</f>
        <v>0</v>
      </c>
      <c r="BG636" s="228">
        <f>IF(N636="zákl. přenesená",J636,0)</f>
        <v>0</v>
      </c>
      <c r="BH636" s="228">
        <f>IF(N636="sníž. přenesená",J636,0)</f>
        <v>0</v>
      </c>
      <c r="BI636" s="228">
        <f>IF(N636="nulová",J636,0)</f>
        <v>0</v>
      </c>
      <c r="BJ636" s="19" t="s">
        <v>80</v>
      </c>
      <c r="BK636" s="228">
        <f>ROUND(I636*H636,2)</f>
        <v>0</v>
      </c>
      <c r="BL636" s="19" t="s">
        <v>339</v>
      </c>
      <c r="BM636" s="227" t="s">
        <v>1013</v>
      </c>
    </row>
    <row r="637" s="2" customFormat="1">
      <c r="A637" s="40"/>
      <c r="B637" s="41"/>
      <c r="C637" s="42"/>
      <c r="D637" s="229" t="s">
        <v>172</v>
      </c>
      <c r="E637" s="42"/>
      <c r="F637" s="230" t="s">
        <v>1014</v>
      </c>
      <c r="G637" s="42"/>
      <c r="H637" s="42"/>
      <c r="I637" s="231"/>
      <c r="J637" s="42"/>
      <c r="K637" s="42"/>
      <c r="L637" s="46"/>
      <c r="M637" s="232"/>
      <c r="N637" s="233"/>
      <c r="O637" s="86"/>
      <c r="P637" s="86"/>
      <c r="Q637" s="86"/>
      <c r="R637" s="86"/>
      <c r="S637" s="86"/>
      <c r="T637" s="87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172</v>
      </c>
      <c r="AU637" s="19" t="s">
        <v>82</v>
      </c>
    </row>
    <row r="638" s="14" customFormat="1">
      <c r="A638" s="14"/>
      <c r="B638" s="245"/>
      <c r="C638" s="246"/>
      <c r="D638" s="236" t="s">
        <v>174</v>
      </c>
      <c r="E638" s="247" t="s">
        <v>21</v>
      </c>
      <c r="F638" s="248" t="s">
        <v>406</v>
      </c>
      <c r="G638" s="246"/>
      <c r="H638" s="249">
        <v>190.13999999999999</v>
      </c>
      <c r="I638" s="250"/>
      <c r="J638" s="246"/>
      <c r="K638" s="246"/>
      <c r="L638" s="251"/>
      <c r="M638" s="252"/>
      <c r="N638" s="253"/>
      <c r="O638" s="253"/>
      <c r="P638" s="253"/>
      <c r="Q638" s="253"/>
      <c r="R638" s="253"/>
      <c r="S638" s="253"/>
      <c r="T638" s="25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5" t="s">
        <v>174</v>
      </c>
      <c r="AU638" s="255" t="s">
        <v>82</v>
      </c>
      <c r="AV638" s="14" t="s">
        <v>82</v>
      </c>
      <c r="AW638" s="14" t="s">
        <v>33</v>
      </c>
      <c r="AX638" s="14" t="s">
        <v>73</v>
      </c>
      <c r="AY638" s="255" t="s">
        <v>163</v>
      </c>
    </row>
    <row r="639" s="15" customFormat="1">
      <c r="A639" s="15"/>
      <c r="B639" s="256"/>
      <c r="C639" s="257"/>
      <c r="D639" s="236" t="s">
        <v>174</v>
      </c>
      <c r="E639" s="258" t="s">
        <v>21</v>
      </c>
      <c r="F639" s="259" t="s">
        <v>179</v>
      </c>
      <c r="G639" s="257"/>
      <c r="H639" s="260">
        <v>190.13999999999999</v>
      </c>
      <c r="I639" s="261"/>
      <c r="J639" s="257"/>
      <c r="K639" s="257"/>
      <c r="L639" s="262"/>
      <c r="M639" s="263"/>
      <c r="N639" s="264"/>
      <c r="O639" s="264"/>
      <c r="P639" s="264"/>
      <c r="Q639" s="264"/>
      <c r="R639" s="264"/>
      <c r="S639" s="264"/>
      <c r="T639" s="26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66" t="s">
        <v>174</v>
      </c>
      <c r="AU639" s="266" t="s">
        <v>82</v>
      </c>
      <c r="AV639" s="15" t="s">
        <v>109</v>
      </c>
      <c r="AW639" s="15" t="s">
        <v>33</v>
      </c>
      <c r="AX639" s="15" t="s">
        <v>80</v>
      </c>
      <c r="AY639" s="266" t="s">
        <v>163</v>
      </c>
    </row>
    <row r="640" s="2" customFormat="1" ht="44.25" customHeight="1">
      <c r="A640" s="40"/>
      <c r="B640" s="41"/>
      <c r="C640" s="216" t="s">
        <v>1015</v>
      </c>
      <c r="D640" s="216" t="s">
        <v>166</v>
      </c>
      <c r="E640" s="217" t="s">
        <v>1016</v>
      </c>
      <c r="F640" s="218" t="s">
        <v>1017</v>
      </c>
      <c r="G640" s="219" t="s">
        <v>169</v>
      </c>
      <c r="H640" s="220">
        <v>190.13999999999999</v>
      </c>
      <c r="I640" s="221"/>
      <c r="J640" s="222">
        <f>ROUND(I640*H640,2)</f>
        <v>0</v>
      </c>
      <c r="K640" s="218" t="s">
        <v>170</v>
      </c>
      <c r="L640" s="46"/>
      <c r="M640" s="223" t="s">
        <v>21</v>
      </c>
      <c r="N640" s="224" t="s">
        <v>44</v>
      </c>
      <c r="O640" s="86"/>
      <c r="P640" s="225">
        <f>O640*H640</f>
        <v>0</v>
      </c>
      <c r="Q640" s="225">
        <v>0.0025000000000000001</v>
      </c>
      <c r="R640" s="225">
        <f>Q640*H640</f>
        <v>0.47534999999999999</v>
      </c>
      <c r="S640" s="225">
        <v>0</v>
      </c>
      <c r="T640" s="226">
        <f>S640*H640</f>
        <v>0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27" t="s">
        <v>339</v>
      </c>
      <c r="AT640" s="227" t="s">
        <v>166</v>
      </c>
      <c r="AU640" s="227" t="s">
        <v>82</v>
      </c>
      <c r="AY640" s="19" t="s">
        <v>163</v>
      </c>
      <c r="BE640" s="228">
        <f>IF(N640="základní",J640,0)</f>
        <v>0</v>
      </c>
      <c r="BF640" s="228">
        <f>IF(N640="snížená",J640,0)</f>
        <v>0</v>
      </c>
      <c r="BG640" s="228">
        <f>IF(N640="zákl. přenesená",J640,0)</f>
        <v>0</v>
      </c>
      <c r="BH640" s="228">
        <f>IF(N640="sníž. přenesená",J640,0)</f>
        <v>0</v>
      </c>
      <c r="BI640" s="228">
        <f>IF(N640="nulová",J640,0)</f>
        <v>0</v>
      </c>
      <c r="BJ640" s="19" t="s">
        <v>80</v>
      </c>
      <c r="BK640" s="228">
        <f>ROUND(I640*H640,2)</f>
        <v>0</v>
      </c>
      <c r="BL640" s="19" t="s">
        <v>339</v>
      </c>
      <c r="BM640" s="227" t="s">
        <v>1018</v>
      </c>
    </row>
    <row r="641" s="2" customFormat="1">
      <c r="A641" s="40"/>
      <c r="B641" s="41"/>
      <c r="C641" s="42"/>
      <c r="D641" s="229" t="s">
        <v>172</v>
      </c>
      <c r="E641" s="42"/>
      <c r="F641" s="230" t="s">
        <v>1019</v>
      </c>
      <c r="G641" s="42"/>
      <c r="H641" s="42"/>
      <c r="I641" s="231"/>
      <c r="J641" s="42"/>
      <c r="K641" s="42"/>
      <c r="L641" s="46"/>
      <c r="M641" s="232"/>
      <c r="N641" s="233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172</v>
      </c>
      <c r="AU641" s="19" t="s">
        <v>82</v>
      </c>
    </row>
    <row r="642" s="14" customFormat="1">
      <c r="A642" s="14"/>
      <c r="B642" s="245"/>
      <c r="C642" s="246"/>
      <c r="D642" s="236" t="s">
        <v>174</v>
      </c>
      <c r="E642" s="247" t="s">
        <v>21</v>
      </c>
      <c r="F642" s="248" t="s">
        <v>406</v>
      </c>
      <c r="G642" s="246"/>
      <c r="H642" s="249">
        <v>190.13999999999999</v>
      </c>
      <c r="I642" s="250"/>
      <c r="J642" s="246"/>
      <c r="K642" s="246"/>
      <c r="L642" s="251"/>
      <c r="M642" s="252"/>
      <c r="N642" s="253"/>
      <c r="O642" s="253"/>
      <c r="P642" s="253"/>
      <c r="Q642" s="253"/>
      <c r="R642" s="253"/>
      <c r="S642" s="253"/>
      <c r="T642" s="25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5" t="s">
        <v>174</v>
      </c>
      <c r="AU642" s="255" t="s">
        <v>82</v>
      </c>
      <c r="AV642" s="14" t="s">
        <v>82</v>
      </c>
      <c r="AW642" s="14" t="s">
        <v>33</v>
      </c>
      <c r="AX642" s="14" t="s">
        <v>73</v>
      </c>
      <c r="AY642" s="255" t="s">
        <v>163</v>
      </c>
    </row>
    <row r="643" s="15" customFormat="1">
      <c r="A643" s="15"/>
      <c r="B643" s="256"/>
      <c r="C643" s="257"/>
      <c r="D643" s="236" t="s">
        <v>174</v>
      </c>
      <c r="E643" s="258" t="s">
        <v>21</v>
      </c>
      <c r="F643" s="259" t="s">
        <v>179</v>
      </c>
      <c r="G643" s="257"/>
      <c r="H643" s="260">
        <v>190.13999999999999</v>
      </c>
      <c r="I643" s="261"/>
      <c r="J643" s="257"/>
      <c r="K643" s="257"/>
      <c r="L643" s="262"/>
      <c r="M643" s="263"/>
      <c r="N643" s="264"/>
      <c r="O643" s="264"/>
      <c r="P643" s="264"/>
      <c r="Q643" s="264"/>
      <c r="R643" s="264"/>
      <c r="S643" s="264"/>
      <c r="T643" s="26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66" t="s">
        <v>174</v>
      </c>
      <c r="AU643" s="266" t="s">
        <v>82</v>
      </c>
      <c r="AV643" s="15" t="s">
        <v>109</v>
      </c>
      <c r="AW643" s="15" t="s">
        <v>33</v>
      </c>
      <c r="AX643" s="15" t="s">
        <v>80</v>
      </c>
      <c r="AY643" s="266" t="s">
        <v>163</v>
      </c>
    </row>
    <row r="644" s="12" customFormat="1" ht="22.8" customHeight="1">
      <c r="A644" s="12"/>
      <c r="B644" s="200"/>
      <c r="C644" s="201"/>
      <c r="D644" s="202" t="s">
        <v>72</v>
      </c>
      <c r="E644" s="214" t="s">
        <v>1020</v>
      </c>
      <c r="F644" s="214" t="s">
        <v>1021</v>
      </c>
      <c r="G644" s="201"/>
      <c r="H644" s="201"/>
      <c r="I644" s="204"/>
      <c r="J644" s="215">
        <f>BK644</f>
        <v>0</v>
      </c>
      <c r="K644" s="201"/>
      <c r="L644" s="206"/>
      <c r="M644" s="207"/>
      <c r="N644" s="208"/>
      <c r="O644" s="208"/>
      <c r="P644" s="209">
        <f>SUM(P645:P722)</f>
        <v>0</v>
      </c>
      <c r="Q644" s="208"/>
      <c r="R644" s="209">
        <f>SUM(R645:R722)</f>
        <v>2.4739880199999997</v>
      </c>
      <c r="S644" s="208"/>
      <c r="T644" s="210">
        <f>SUM(T645:T722)</f>
        <v>0.58720737999999995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11" t="s">
        <v>82</v>
      </c>
      <c r="AT644" s="212" t="s">
        <v>72</v>
      </c>
      <c r="AU644" s="212" t="s">
        <v>80</v>
      </c>
      <c r="AY644" s="211" t="s">
        <v>163</v>
      </c>
      <c r="BK644" s="213">
        <f>SUM(BK645:BK722)</f>
        <v>0</v>
      </c>
    </row>
    <row r="645" s="2" customFormat="1" ht="24.15" customHeight="1">
      <c r="A645" s="40"/>
      <c r="B645" s="41"/>
      <c r="C645" s="216" t="s">
        <v>1022</v>
      </c>
      <c r="D645" s="216" t="s">
        <v>166</v>
      </c>
      <c r="E645" s="217" t="s">
        <v>1023</v>
      </c>
      <c r="F645" s="218" t="s">
        <v>1024</v>
      </c>
      <c r="G645" s="219" t="s">
        <v>169</v>
      </c>
      <c r="H645" s="220">
        <v>1437.1379999999999</v>
      </c>
      <c r="I645" s="221"/>
      <c r="J645" s="222">
        <f>ROUND(I645*H645,2)</f>
        <v>0</v>
      </c>
      <c r="K645" s="218" t="s">
        <v>170</v>
      </c>
      <c r="L645" s="46"/>
      <c r="M645" s="223" t="s">
        <v>21</v>
      </c>
      <c r="N645" s="224" t="s">
        <v>44</v>
      </c>
      <c r="O645" s="86"/>
      <c r="P645" s="225">
        <f>O645*H645</f>
        <v>0</v>
      </c>
      <c r="Q645" s="225">
        <v>0</v>
      </c>
      <c r="R645" s="225">
        <f>Q645*H645</f>
        <v>0</v>
      </c>
      <c r="S645" s="225">
        <v>0.00014999999999999999</v>
      </c>
      <c r="T645" s="226">
        <f>S645*H645</f>
        <v>0.21557069999999998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27" t="s">
        <v>339</v>
      </c>
      <c r="AT645" s="227" t="s">
        <v>166</v>
      </c>
      <c r="AU645" s="227" t="s">
        <v>82</v>
      </c>
      <c r="AY645" s="19" t="s">
        <v>163</v>
      </c>
      <c r="BE645" s="228">
        <f>IF(N645="základní",J645,0)</f>
        <v>0</v>
      </c>
      <c r="BF645" s="228">
        <f>IF(N645="snížená",J645,0)</f>
        <v>0</v>
      </c>
      <c r="BG645" s="228">
        <f>IF(N645="zákl. přenesená",J645,0)</f>
        <v>0</v>
      </c>
      <c r="BH645" s="228">
        <f>IF(N645="sníž. přenesená",J645,0)</f>
        <v>0</v>
      </c>
      <c r="BI645" s="228">
        <f>IF(N645="nulová",J645,0)</f>
        <v>0</v>
      </c>
      <c r="BJ645" s="19" t="s">
        <v>80</v>
      </c>
      <c r="BK645" s="228">
        <f>ROUND(I645*H645,2)</f>
        <v>0</v>
      </c>
      <c r="BL645" s="19" t="s">
        <v>339</v>
      </c>
      <c r="BM645" s="227" t="s">
        <v>1025</v>
      </c>
    </row>
    <row r="646" s="2" customFormat="1">
      <c r="A646" s="40"/>
      <c r="B646" s="41"/>
      <c r="C646" s="42"/>
      <c r="D646" s="229" t="s">
        <v>172</v>
      </c>
      <c r="E646" s="42"/>
      <c r="F646" s="230" t="s">
        <v>1026</v>
      </c>
      <c r="G646" s="42"/>
      <c r="H646" s="42"/>
      <c r="I646" s="231"/>
      <c r="J646" s="42"/>
      <c r="K646" s="42"/>
      <c r="L646" s="46"/>
      <c r="M646" s="232"/>
      <c r="N646" s="233"/>
      <c r="O646" s="86"/>
      <c r="P646" s="86"/>
      <c r="Q646" s="86"/>
      <c r="R646" s="86"/>
      <c r="S646" s="86"/>
      <c r="T646" s="87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T646" s="19" t="s">
        <v>172</v>
      </c>
      <c r="AU646" s="19" t="s">
        <v>82</v>
      </c>
    </row>
    <row r="647" s="14" customFormat="1">
      <c r="A647" s="14"/>
      <c r="B647" s="245"/>
      <c r="C647" s="246"/>
      <c r="D647" s="236" t="s">
        <v>174</v>
      </c>
      <c r="E647" s="247" t="s">
        <v>21</v>
      </c>
      <c r="F647" s="248" t="s">
        <v>427</v>
      </c>
      <c r="G647" s="246"/>
      <c r="H647" s="249">
        <v>365.49000000000001</v>
      </c>
      <c r="I647" s="250"/>
      <c r="J647" s="246"/>
      <c r="K647" s="246"/>
      <c r="L647" s="251"/>
      <c r="M647" s="252"/>
      <c r="N647" s="253"/>
      <c r="O647" s="253"/>
      <c r="P647" s="253"/>
      <c r="Q647" s="253"/>
      <c r="R647" s="253"/>
      <c r="S647" s="253"/>
      <c r="T647" s="25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5" t="s">
        <v>174</v>
      </c>
      <c r="AU647" s="255" t="s">
        <v>82</v>
      </c>
      <c r="AV647" s="14" t="s">
        <v>82</v>
      </c>
      <c r="AW647" s="14" t="s">
        <v>33</v>
      </c>
      <c r="AX647" s="14" t="s">
        <v>73</v>
      </c>
      <c r="AY647" s="255" t="s">
        <v>163</v>
      </c>
    </row>
    <row r="648" s="16" customFormat="1">
      <c r="A648" s="16"/>
      <c r="B648" s="271"/>
      <c r="C648" s="272"/>
      <c r="D648" s="236" t="s">
        <v>174</v>
      </c>
      <c r="E648" s="273" t="s">
        <v>21</v>
      </c>
      <c r="F648" s="274" t="s">
        <v>526</v>
      </c>
      <c r="G648" s="272"/>
      <c r="H648" s="275">
        <v>365.49000000000001</v>
      </c>
      <c r="I648" s="276"/>
      <c r="J648" s="272"/>
      <c r="K648" s="272"/>
      <c r="L648" s="277"/>
      <c r="M648" s="278"/>
      <c r="N648" s="279"/>
      <c r="O648" s="279"/>
      <c r="P648" s="279"/>
      <c r="Q648" s="279"/>
      <c r="R648" s="279"/>
      <c r="S648" s="279"/>
      <c r="T648" s="280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T648" s="281" t="s">
        <v>174</v>
      </c>
      <c r="AU648" s="281" t="s">
        <v>82</v>
      </c>
      <c r="AV648" s="16" t="s">
        <v>90</v>
      </c>
      <c r="AW648" s="16" t="s">
        <v>33</v>
      </c>
      <c r="AX648" s="16" t="s">
        <v>73</v>
      </c>
      <c r="AY648" s="281" t="s">
        <v>163</v>
      </c>
    </row>
    <row r="649" s="13" customFormat="1">
      <c r="A649" s="13"/>
      <c r="B649" s="234"/>
      <c r="C649" s="235"/>
      <c r="D649" s="236" t="s">
        <v>174</v>
      </c>
      <c r="E649" s="237" t="s">
        <v>21</v>
      </c>
      <c r="F649" s="238" t="s">
        <v>1027</v>
      </c>
      <c r="G649" s="235"/>
      <c r="H649" s="237" t="s">
        <v>21</v>
      </c>
      <c r="I649" s="239"/>
      <c r="J649" s="235"/>
      <c r="K649" s="235"/>
      <c r="L649" s="240"/>
      <c r="M649" s="241"/>
      <c r="N649" s="242"/>
      <c r="O649" s="242"/>
      <c r="P649" s="242"/>
      <c r="Q649" s="242"/>
      <c r="R649" s="242"/>
      <c r="S649" s="242"/>
      <c r="T649" s="24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4" t="s">
        <v>174</v>
      </c>
      <c r="AU649" s="244" t="s">
        <v>82</v>
      </c>
      <c r="AV649" s="13" t="s">
        <v>80</v>
      </c>
      <c r="AW649" s="13" t="s">
        <v>33</v>
      </c>
      <c r="AX649" s="13" t="s">
        <v>73</v>
      </c>
      <c r="AY649" s="244" t="s">
        <v>163</v>
      </c>
    </row>
    <row r="650" s="13" customFormat="1">
      <c r="A650" s="13"/>
      <c r="B650" s="234"/>
      <c r="C650" s="235"/>
      <c r="D650" s="236" t="s">
        <v>174</v>
      </c>
      <c r="E650" s="237" t="s">
        <v>21</v>
      </c>
      <c r="F650" s="238" t="s">
        <v>495</v>
      </c>
      <c r="G650" s="235"/>
      <c r="H650" s="237" t="s">
        <v>21</v>
      </c>
      <c r="I650" s="239"/>
      <c r="J650" s="235"/>
      <c r="K650" s="235"/>
      <c r="L650" s="240"/>
      <c r="M650" s="241"/>
      <c r="N650" s="242"/>
      <c r="O650" s="242"/>
      <c r="P650" s="242"/>
      <c r="Q650" s="242"/>
      <c r="R650" s="242"/>
      <c r="S650" s="242"/>
      <c r="T650" s="24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4" t="s">
        <v>174</v>
      </c>
      <c r="AU650" s="244" t="s">
        <v>82</v>
      </c>
      <c r="AV650" s="13" t="s">
        <v>80</v>
      </c>
      <c r="AW650" s="13" t="s">
        <v>33</v>
      </c>
      <c r="AX650" s="13" t="s">
        <v>73</v>
      </c>
      <c r="AY650" s="244" t="s">
        <v>163</v>
      </c>
    </row>
    <row r="651" s="14" customFormat="1">
      <c r="A651" s="14"/>
      <c r="B651" s="245"/>
      <c r="C651" s="246"/>
      <c r="D651" s="236" t="s">
        <v>174</v>
      </c>
      <c r="E651" s="247" t="s">
        <v>21</v>
      </c>
      <c r="F651" s="248" t="s">
        <v>496</v>
      </c>
      <c r="G651" s="246"/>
      <c r="H651" s="249">
        <v>247.79900000000001</v>
      </c>
      <c r="I651" s="250"/>
      <c r="J651" s="246"/>
      <c r="K651" s="246"/>
      <c r="L651" s="251"/>
      <c r="M651" s="252"/>
      <c r="N651" s="253"/>
      <c r="O651" s="253"/>
      <c r="P651" s="253"/>
      <c r="Q651" s="253"/>
      <c r="R651" s="253"/>
      <c r="S651" s="253"/>
      <c r="T651" s="25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5" t="s">
        <v>174</v>
      </c>
      <c r="AU651" s="255" t="s">
        <v>82</v>
      </c>
      <c r="AV651" s="14" t="s">
        <v>82</v>
      </c>
      <c r="AW651" s="14" t="s">
        <v>33</v>
      </c>
      <c r="AX651" s="14" t="s">
        <v>73</v>
      </c>
      <c r="AY651" s="255" t="s">
        <v>163</v>
      </c>
    </row>
    <row r="652" s="14" customFormat="1">
      <c r="A652" s="14"/>
      <c r="B652" s="245"/>
      <c r="C652" s="246"/>
      <c r="D652" s="236" t="s">
        <v>174</v>
      </c>
      <c r="E652" s="247" t="s">
        <v>21</v>
      </c>
      <c r="F652" s="248" t="s">
        <v>1028</v>
      </c>
      <c r="G652" s="246"/>
      <c r="H652" s="249">
        <v>-0.375</v>
      </c>
      <c r="I652" s="250"/>
      <c r="J652" s="246"/>
      <c r="K652" s="246"/>
      <c r="L652" s="251"/>
      <c r="M652" s="252"/>
      <c r="N652" s="253"/>
      <c r="O652" s="253"/>
      <c r="P652" s="253"/>
      <c r="Q652" s="253"/>
      <c r="R652" s="253"/>
      <c r="S652" s="253"/>
      <c r="T652" s="25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5" t="s">
        <v>174</v>
      </c>
      <c r="AU652" s="255" t="s">
        <v>82</v>
      </c>
      <c r="AV652" s="14" t="s">
        <v>82</v>
      </c>
      <c r="AW652" s="14" t="s">
        <v>33</v>
      </c>
      <c r="AX652" s="14" t="s">
        <v>73</v>
      </c>
      <c r="AY652" s="255" t="s">
        <v>163</v>
      </c>
    </row>
    <row r="653" s="13" customFormat="1">
      <c r="A653" s="13"/>
      <c r="B653" s="234"/>
      <c r="C653" s="235"/>
      <c r="D653" s="236" t="s">
        <v>174</v>
      </c>
      <c r="E653" s="237" t="s">
        <v>21</v>
      </c>
      <c r="F653" s="238" t="s">
        <v>500</v>
      </c>
      <c r="G653" s="235"/>
      <c r="H653" s="237" t="s">
        <v>21</v>
      </c>
      <c r="I653" s="239"/>
      <c r="J653" s="235"/>
      <c r="K653" s="235"/>
      <c r="L653" s="240"/>
      <c r="M653" s="241"/>
      <c r="N653" s="242"/>
      <c r="O653" s="242"/>
      <c r="P653" s="242"/>
      <c r="Q653" s="242"/>
      <c r="R653" s="242"/>
      <c r="S653" s="242"/>
      <c r="T653" s="24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4" t="s">
        <v>174</v>
      </c>
      <c r="AU653" s="244" t="s">
        <v>82</v>
      </c>
      <c r="AV653" s="13" t="s">
        <v>80</v>
      </c>
      <c r="AW653" s="13" t="s">
        <v>33</v>
      </c>
      <c r="AX653" s="13" t="s">
        <v>73</v>
      </c>
      <c r="AY653" s="244" t="s">
        <v>163</v>
      </c>
    </row>
    <row r="654" s="14" customFormat="1">
      <c r="A654" s="14"/>
      <c r="B654" s="245"/>
      <c r="C654" s="246"/>
      <c r="D654" s="236" t="s">
        <v>174</v>
      </c>
      <c r="E654" s="247" t="s">
        <v>21</v>
      </c>
      <c r="F654" s="248" t="s">
        <v>501</v>
      </c>
      <c r="G654" s="246"/>
      <c r="H654" s="249">
        <v>25.364000000000001</v>
      </c>
      <c r="I654" s="250"/>
      <c r="J654" s="246"/>
      <c r="K654" s="246"/>
      <c r="L654" s="251"/>
      <c r="M654" s="252"/>
      <c r="N654" s="253"/>
      <c r="O654" s="253"/>
      <c r="P654" s="253"/>
      <c r="Q654" s="253"/>
      <c r="R654" s="253"/>
      <c r="S654" s="253"/>
      <c r="T654" s="25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5" t="s">
        <v>174</v>
      </c>
      <c r="AU654" s="255" t="s">
        <v>82</v>
      </c>
      <c r="AV654" s="14" t="s">
        <v>82</v>
      </c>
      <c r="AW654" s="14" t="s">
        <v>33</v>
      </c>
      <c r="AX654" s="14" t="s">
        <v>73</v>
      </c>
      <c r="AY654" s="255" t="s">
        <v>163</v>
      </c>
    </row>
    <row r="655" s="13" customFormat="1">
      <c r="A655" s="13"/>
      <c r="B655" s="234"/>
      <c r="C655" s="235"/>
      <c r="D655" s="236" t="s">
        <v>174</v>
      </c>
      <c r="E655" s="237" t="s">
        <v>21</v>
      </c>
      <c r="F655" s="238" t="s">
        <v>502</v>
      </c>
      <c r="G655" s="235"/>
      <c r="H655" s="237" t="s">
        <v>21</v>
      </c>
      <c r="I655" s="239"/>
      <c r="J655" s="235"/>
      <c r="K655" s="235"/>
      <c r="L655" s="240"/>
      <c r="M655" s="241"/>
      <c r="N655" s="242"/>
      <c r="O655" s="242"/>
      <c r="P655" s="242"/>
      <c r="Q655" s="242"/>
      <c r="R655" s="242"/>
      <c r="S655" s="242"/>
      <c r="T655" s="24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4" t="s">
        <v>174</v>
      </c>
      <c r="AU655" s="244" t="s">
        <v>82</v>
      </c>
      <c r="AV655" s="13" t="s">
        <v>80</v>
      </c>
      <c r="AW655" s="13" t="s">
        <v>33</v>
      </c>
      <c r="AX655" s="13" t="s">
        <v>73</v>
      </c>
      <c r="AY655" s="244" t="s">
        <v>163</v>
      </c>
    </row>
    <row r="656" s="14" customFormat="1">
      <c r="A656" s="14"/>
      <c r="B656" s="245"/>
      <c r="C656" s="246"/>
      <c r="D656" s="236" t="s">
        <v>174</v>
      </c>
      <c r="E656" s="247" t="s">
        <v>21</v>
      </c>
      <c r="F656" s="248" t="s">
        <v>503</v>
      </c>
      <c r="G656" s="246"/>
      <c r="H656" s="249">
        <v>54.530000000000001</v>
      </c>
      <c r="I656" s="250"/>
      <c r="J656" s="246"/>
      <c r="K656" s="246"/>
      <c r="L656" s="251"/>
      <c r="M656" s="252"/>
      <c r="N656" s="253"/>
      <c r="O656" s="253"/>
      <c r="P656" s="253"/>
      <c r="Q656" s="253"/>
      <c r="R656" s="253"/>
      <c r="S656" s="253"/>
      <c r="T656" s="25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5" t="s">
        <v>174</v>
      </c>
      <c r="AU656" s="255" t="s">
        <v>82</v>
      </c>
      <c r="AV656" s="14" t="s">
        <v>82</v>
      </c>
      <c r="AW656" s="14" t="s">
        <v>33</v>
      </c>
      <c r="AX656" s="14" t="s">
        <v>73</v>
      </c>
      <c r="AY656" s="255" t="s">
        <v>163</v>
      </c>
    </row>
    <row r="657" s="13" customFormat="1">
      <c r="A657" s="13"/>
      <c r="B657" s="234"/>
      <c r="C657" s="235"/>
      <c r="D657" s="236" t="s">
        <v>174</v>
      </c>
      <c r="E657" s="237" t="s">
        <v>21</v>
      </c>
      <c r="F657" s="238" t="s">
        <v>505</v>
      </c>
      <c r="G657" s="235"/>
      <c r="H657" s="237" t="s">
        <v>21</v>
      </c>
      <c r="I657" s="239"/>
      <c r="J657" s="235"/>
      <c r="K657" s="235"/>
      <c r="L657" s="240"/>
      <c r="M657" s="241"/>
      <c r="N657" s="242"/>
      <c r="O657" s="242"/>
      <c r="P657" s="242"/>
      <c r="Q657" s="242"/>
      <c r="R657" s="242"/>
      <c r="S657" s="242"/>
      <c r="T657" s="24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4" t="s">
        <v>174</v>
      </c>
      <c r="AU657" s="244" t="s">
        <v>82</v>
      </c>
      <c r="AV657" s="13" t="s">
        <v>80</v>
      </c>
      <c r="AW657" s="13" t="s">
        <v>33</v>
      </c>
      <c r="AX657" s="13" t="s">
        <v>73</v>
      </c>
      <c r="AY657" s="244" t="s">
        <v>163</v>
      </c>
    </row>
    <row r="658" s="14" customFormat="1">
      <c r="A658" s="14"/>
      <c r="B658" s="245"/>
      <c r="C658" s="246"/>
      <c r="D658" s="236" t="s">
        <v>174</v>
      </c>
      <c r="E658" s="247" t="s">
        <v>21</v>
      </c>
      <c r="F658" s="248" t="s">
        <v>506</v>
      </c>
      <c r="G658" s="246"/>
      <c r="H658" s="249">
        <v>104.699</v>
      </c>
      <c r="I658" s="250"/>
      <c r="J658" s="246"/>
      <c r="K658" s="246"/>
      <c r="L658" s="251"/>
      <c r="M658" s="252"/>
      <c r="N658" s="253"/>
      <c r="O658" s="253"/>
      <c r="P658" s="253"/>
      <c r="Q658" s="253"/>
      <c r="R658" s="253"/>
      <c r="S658" s="253"/>
      <c r="T658" s="25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5" t="s">
        <v>174</v>
      </c>
      <c r="AU658" s="255" t="s">
        <v>82</v>
      </c>
      <c r="AV658" s="14" t="s">
        <v>82</v>
      </c>
      <c r="AW658" s="14" t="s">
        <v>33</v>
      </c>
      <c r="AX658" s="14" t="s">
        <v>73</v>
      </c>
      <c r="AY658" s="255" t="s">
        <v>163</v>
      </c>
    </row>
    <row r="659" s="13" customFormat="1">
      <c r="A659" s="13"/>
      <c r="B659" s="234"/>
      <c r="C659" s="235"/>
      <c r="D659" s="236" t="s">
        <v>174</v>
      </c>
      <c r="E659" s="237" t="s">
        <v>21</v>
      </c>
      <c r="F659" s="238" t="s">
        <v>507</v>
      </c>
      <c r="G659" s="235"/>
      <c r="H659" s="237" t="s">
        <v>21</v>
      </c>
      <c r="I659" s="239"/>
      <c r="J659" s="235"/>
      <c r="K659" s="235"/>
      <c r="L659" s="240"/>
      <c r="M659" s="241"/>
      <c r="N659" s="242"/>
      <c r="O659" s="242"/>
      <c r="P659" s="242"/>
      <c r="Q659" s="242"/>
      <c r="R659" s="242"/>
      <c r="S659" s="242"/>
      <c r="T659" s="24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4" t="s">
        <v>174</v>
      </c>
      <c r="AU659" s="244" t="s">
        <v>82</v>
      </c>
      <c r="AV659" s="13" t="s">
        <v>80</v>
      </c>
      <c r="AW659" s="13" t="s">
        <v>33</v>
      </c>
      <c r="AX659" s="13" t="s">
        <v>73</v>
      </c>
      <c r="AY659" s="244" t="s">
        <v>163</v>
      </c>
    </row>
    <row r="660" s="14" customFormat="1">
      <c r="A660" s="14"/>
      <c r="B660" s="245"/>
      <c r="C660" s="246"/>
      <c r="D660" s="236" t="s">
        <v>174</v>
      </c>
      <c r="E660" s="247" t="s">
        <v>21</v>
      </c>
      <c r="F660" s="248" t="s">
        <v>508</v>
      </c>
      <c r="G660" s="246"/>
      <c r="H660" s="249">
        <v>163.47999999999999</v>
      </c>
      <c r="I660" s="250"/>
      <c r="J660" s="246"/>
      <c r="K660" s="246"/>
      <c r="L660" s="251"/>
      <c r="M660" s="252"/>
      <c r="N660" s="253"/>
      <c r="O660" s="253"/>
      <c r="P660" s="253"/>
      <c r="Q660" s="253"/>
      <c r="R660" s="253"/>
      <c r="S660" s="253"/>
      <c r="T660" s="25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5" t="s">
        <v>174</v>
      </c>
      <c r="AU660" s="255" t="s">
        <v>82</v>
      </c>
      <c r="AV660" s="14" t="s">
        <v>82</v>
      </c>
      <c r="AW660" s="14" t="s">
        <v>33</v>
      </c>
      <c r="AX660" s="14" t="s">
        <v>73</v>
      </c>
      <c r="AY660" s="255" t="s">
        <v>163</v>
      </c>
    </row>
    <row r="661" s="13" customFormat="1">
      <c r="A661" s="13"/>
      <c r="B661" s="234"/>
      <c r="C661" s="235"/>
      <c r="D661" s="236" t="s">
        <v>174</v>
      </c>
      <c r="E661" s="237" t="s">
        <v>21</v>
      </c>
      <c r="F661" s="238" t="s">
        <v>510</v>
      </c>
      <c r="G661" s="235"/>
      <c r="H661" s="237" t="s">
        <v>21</v>
      </c>
      <c r="I661" s="239"/>
      <c r="J661" s="235"/>
      <c r="K661" s="235"/>
      <c r="L661" s="240"/>
      <c r="M661" s="241"/>
      <c r="N661" s="242"/>
      <c r="O661" s="242"/>
      <c r="P661" s="242"/>
      <c r="Q661" s="242"/>
      <c r="R661" s="242"/>
      <c r="S661" s="242"/>
      <c r="T661" s="24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4" t="s">
        <v>174</v>
      </c>
      <c r="AU661" s="244" t="s">
        <v>82</v>
      </c>
      <c r="AV661" s="13" t="s">
        <v>80</v>
      </c>
      <c r="AW661" s="13" t="s">
        <v>33</v>
      </c>
      <c r="AX661" s="13" t="s">
        <v>73</v>
      </c>
      <c r="AY661" s="244" t="s">
        <v>163</v>
      </c>
    </row>
    <row r="662" s="14" customFormat="1">
      <c r="A662" s="14"/>
      <c r="B662" s="245"/>
      <c r="C662" s="246"/>
      <c r="D662" s="236" t="s">
        <v>174</v>
      </c>
      <c r="E662" s="247" t="s">
        <v>21</v>
      </c>
      <c r="F662" s="248" t="s">
        <v>511</v>
      </c>
      <c r="G662" s="246"/>
      <c r="H662" s="249">
        <v>56.353999999999999</v>
      </c>
      <c r="I662" s="250"/>
      <c r="J662" s="246"/>
      <c r="K662" s="246"/>
      <c r="L662" s="251"/>
      <c r="M662" s="252"/>
      <c r="N662" s="253"/>
      <c r="O662" s="253"/>
      <c r="P662" s="253"/>
      <c r="Q662" s="253"/>
      <c r="R662" s="253"/>
      <c r="S662" s="253"/>
      <c r="T662" s="25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5" t="s">
        <v>174</v>
      </c>
      <c r="AU662" s="255" t="s">
        <v>82</v>
      </c>
      <c r="AV662" s="14" t="s">
        <v>82</v>
      </c>
      <c r="AW662" s="14" t="s">
        <v>33</v>
      </c>
      <c r="AX662" s="14" t="s">
        <v>73</v>
      </c>
      <c r="AY662" s="255" t="s">
        <v>163</v>
      </c>
    </row>
    <row r="663" s="13" customFormat="1">
      <c r="A663" s="13"/>
      <c r="B663" s="234"/>
      <c r="C663" s="235"/>
      <c r="D663" s="236" t="s">
        <v>174</v>
      </c>
      <c r="E663" s="237" t="s">
        <v>21</v>
      </c>
      <c r="F663" s="238" t="s">
        <v>512</v>
      </c>
      <c r="G663" s="235"/>
      <c r="H663" s="237" t="s">
        <v>21</v>
      </c>
      <c r="I663" s="239"/>
      <c r="J663" s="235"/>
      <c r="K663" s="235"/>
      <c r="L663" s="240"/>
      <c r="M663" s="241"/>
      <c r="N663" s="242"/>
      <c r="O663" s="242"/>
      <c r="P663" s="242"/>
      <c r="Q663" s="242"/>
      <c r="R663" s="242"/>
      <c r="S663" s="242"/>
      <c r="T663" s="24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4" t="s">
        <v>174</v>
      </c>
      <c r="AU663" s="244" t="s">
        <v>82</v>
      </c>
      <c r="AV663" s="13" t="s">
        <v>80</v>
      </c>
      <c r="AW663" s="13" t="s">
        <v>33</v>
      </c>
      <c r="AX663" s="13" t="s">
        <v>73</v>
      </c>
      <c r="AY663" s="244" t="s">
        <v>163</v>
      </c>
    </row>
    <row r="664" s="14" customFormat="1">
      <c r="A664" s="14"/>
      <c r="B664" s="245"/>
      <c r="C664" s="246"/>
      <c r="D664" s="236" t="s">
        <v>174</v>
      </c>
      <c r="E664" s="247" t="s">
        <v>21</v>
      </c>
      <c r="F664" s="248" t="s">
        <v>513</v>
      </c>
      <c r="G664" s="246"/>
      <c r="H664" s="249">
        <v>97.078999999999994</v>
      </c>
      <c r="I664" s="250"/>
      <c r="J664" s="246"/>
      <c r="K664" s="246"/>
      <c r="L664" s="251"/>
      <c r="M664" s="252"/>
      <c r="N664" s="253"/>
      <c r="O664" s="253"/>
      <c r="P664" s="253"/>
      <c r="Q664" s="253"/>
      <c r="R664" s="253"/>
      <c r="S664" s="253"/>
      <c r="T664" s="25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5" t="s">
        <v>174</v>
      </c>
      <c r="AU664" s="255" t="s">
        <v>82</v>
      </c>
      <c r="AV664" s="14" t="s">
        <v>82</v>
      </c>
      <c r="AW664" s="14" t="s">
        <v>33</v>
      </c>
      <c r="AX664" s="14" t="s">
        <v>73</v>
      </c>
      <c r="AY664" s="255" t="s">
        <v>163</v>
      </c>
    </row>
    <row r="665" s="14" customFormat="1">
      <c r="A665" s="14"/>
      <c r="B665" s="245"/>
      <c r="C665" s="246"/>
      <c r="D665" s="236" t="s">
        <v>174</v>
      </c>
      <c r="E665" s="247" t="s">
        <v>21</v>
      </c>
      <c r="F665" s="248" t="s">
        <v>1029</v>
      </c>
      <c r="G665" s="246"/>
      <c r="H665" s="249">
        <v>-0.050000000000000003</v>
      </c>
      <c r="I665" s="250"/>
      <c r="J665" s="246"/>
      <c r="K665" s="246"/>
      <c r="L665" s="251"/>
      <c r="M665" s="252"/>
      <c r="N665" s="253"/>
      <c r="O665" s="253"/>
      <c r="P665" s="253"/>
      <c r="Q665" s="253"/>
      <c r="R665" s="253"/>
      <c r="S665" s="253"/>
      <c r="T665" s="25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5" t="s">
        <v>174</v>
      </c>
      <c r="AU665" s="255" t="s">
        <v>82</v>
      </c>
      <c r="AV665" s="14" t="s">
        <v>82</v>
      </c>
      <c r="AW665" s="14" t="s">
        <v>33</v>
      </c>
      <c r="AX665" s="14" t="s">
        <v>73</v>
      </c>
      <c r="AY665" s="255" t="s">
        <v>163</v>
      </c>
    </row>
    <row r="666" s="13" customFormat="1">
      <c r="A666" s="13"/>
      <c r="B666" s="234"/>
      <c r="C666" s="235"/>
      <c r="D666" s="236" t="s">
        <v>174</v>
      </c>
      <c r="E666" s="237" t="s">
        <v>21</v>
      </c>
      <c r="F666" s="238" t="s">
        <v>515</v>
      </c>
      <c r="G666" s="235"/>
      <c r="H666" s="237" t="s">
        <v>21</v>
      </c>
      <c r="I666" s="239"/>
      <c r="J666" s="235"/>
      <c r="K666" s="235"/>
      <c r="L666" s="240"/>
      <c r="M666" s="241"/>
      <c r="N666" s="242"/>
      <c r="O666" s="242"/>
      <c r="P666" s="242"/>
      <c r="Q666" s="242"/>
      <c r="R666" s="242"/>
      <c r="S666" s="242"/>
      <c r="T666" s="24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4" t="s">
        <v>174</v>
      </c>
      <c r="AU666" s="244" t="s">
        <v>82</v>
      </c>
      <c r="AV666" s="13" t="s">
        <v>80</v>
      </c>
      <c r="AW666" s="13" t="s">
        <v>33</v>
      </c>
      <c r="AX666" s="13" t="s">
        <v>73</v>
      </c>
      <c r="AY666" s="244" t="s">
        <v>163</v>
      </c>
    </row>
    <row r="667" s="14" customFormat="1">
      <c r="A667" s="14"/>
      <c r="B667" s="245"/>
      <c r="C667" s="246"/>
      <c r="D667" s="236" t="s">
        <v>174</v>
      </c>
      <c r="E667" s="247" t="s">
        <v>21</v>
      </c>
      <c r="F667" s="248" t="s">
        <v>516</v>
      </c>
      <c r="G667" s="246"/>
      <c r="H667" s="249">
        <v>61.539999999999999</v>
      </c>
      <c r="I667" s="250"/>
      <c r="J667" s="246"/>
      <c r="K667" s="246"/>
      <c r="L667" s="251"/>
      <c r="M667" s="252"/>
      <c r="N667" s="253"/>
      <c r="O667" s="253"/>
      <c r="P667" s="253"/>
      <c r="Q667" s="253"/>
      <c r="R667" s="253"/>
      <c r="S667" s="253"/>
      <c r="T667" s="25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55" t="s">
        <v>174</v>
      </c>
      <c r="AU667" s="255" t="s">
        <v>82</v>
      </c>
      <c r="AV667" s="14" t="s">
        <v>82</v>
      </c>
      <c r="AW667" s="14" t="s">
        <v>33</v>
      </c>
      <c r="AX667" s="14" t="s">
        <v>73</v>
      </c>
      <c r="AY667" s="255" t="s">
        <v>163</v>
      </c>
    </row>
    <row r="668" s="13" customFormat="1">
      <c r="A668" s="13"/>
      <c r="B668" s="234"/>
      <c r="C668" s="235"/>
      <c r="D668" s="236" t="s">
        <v>174</v>
      </c>
      <c r="E668" s="237" t="s">
        <v>21</v>
      </c>
      <c r="F668" s="238" t="s">
        <v>517</v>
      </c>
      <c r="G668" s="235"/>
      <c r="H668" s="237" t="s">
        <v>21</v>
      </c>
      <c r="I668" s="239"/>
      <c r="J668" s="235"/>
      <c r="K668" s="235"/>
      <c r="L668" s="240"/>
      <c r="M668" s="241"/>
      <c r="N668" s="242"/>
      <c r="O668" s="242"/>
      <c r="P668" s="242"/>
      <c r="Q668" s="242"/>
      <c r="R668" s="242"/>
      <c r="S668" s="242"/>
      <c r="T668" s="24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4" t="s">
        <v>174</v>
      </c>
      <c r="AU668" s="244" t="s">
        <v>82</v>
      </c>
      <c r="AV668" s="13" t="s">
        <v>80</v>
      </c>
      <c r="AW668" s="13" t="s">
        <v>33</v>
      </c>
      <c r="AX668" s="13" t="s">
        <v>73</v>
      </c>
      <c r="AY668" s="244" t="s">
        <v>163</v>
      </c>
    </row>
    <row r="669" s="14" customFormat="1">
      <c r="A669" s="14"/>
      <c r="B669" s="245"/>
      <c r="C669" s="246"/>
      <c r="D669" s="236" t="s">
        <v>174</v>
      </c>
      <c r="E669" s="247" t="s">
        <v>21</v>
      </c>
      <c r="F669" s="248" t="s">
        <v>518</v>
      </c>
      <c r="G669" s="246"/>
      <c r="H669" s="249">
        <v>22.344000000000001</v>
      </c>
      <c r="I669" s="250"/>
      <c r="J669" s="246"/>
      <c r="K669" s="246"/>
      <c r="L669" s="251"/>
      <c r="M669" s="252"/>
      <c r="N669" s="253"/>
      <c r="O669" s="253"/>
      <c r="P669" s="253"/>
      <c r="Q669" s="253"/>
      <c r="R669" s="253"/>
      <c r="S669" s="253"/>
      <c r="T669" s="25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5" t="s">
        <v>174</v>
      </c>
      <c r="AU669" s="255" t="s">
        <v>82</v>
      </c>
      <c r="AV669" s="14" t="s">
        <v>82</v>
      </c>
      <c r="AW669" s="14" t="s">
        <v>33</v>
      </c>
      <c r="AX669" s="14" t="s">
        <v>73</v>
      </c>
      <c r="AY669" s="255" t="s">
        <v>163</v>
      </c>
    </row>
    <row r="670" s="13" customFormat="1">
      <c r="A670" s="13"/>
      <c r="B670" s="234"/>
      <c r="C670" s="235"/>
      <c r="D670" s="236" t="s">
        <v>174</v>
      </c>
      <c r="E670" s="237" t="s">
        <v>21</v>
      </c>
      <c r="F670" s="238" t="s">
        <v>519</v>
      </c>
      <c r="G670" s="235"/>
      <c r="H670" s="237" t="s">
        <v>21</v>
      </c>
      <c r="I670" s="239"/>
      <c r="J670" s="235"/>
      <c r="K670" s="235"/>
      <c r="L670" s="240"/>
      <c r="M670" s="241"/>
      <c r="N670" s="242"/>
      <c r="O670" s="242"/>
      <c r="P670" s="242"/>
      <c r="Q670" s="242"/>
      <c r="R670" s="242"/>
      <c r="S670" s="242"/>
      <c r="T670" s="24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4" t="s">
        <v>174</v>
      </c>
      <c r="AU670" s="244" t="s">
        <v>82</v>
      </c>
      <c r="AV670" s="13" t="s">
        <v>80</v>
      </c>
      <c r="AW670" s="13" t="s">
        <v>33</v>
      </c>
      <c r="AX670" s="13" t="s">
        <v>73</v>
      </c>
      <c r="AY670" s="244" t="s">
        <v>163</v>
      </c>
    </row>
    <row r="671" s="14" customFormat="1">
      <c r="A671" s="14"/>
      <c r="B671" s="245"/>
      <c r="C671" s="246"/>
      <c r="D671" s="236" t="s">
        <v>174</v>
      </c>
      <c r="E671" s="247" t="s">
        <v>21</v>
      </c>
      <c r="F671" s="248" t="s">
        <v>520</v>
      </c>
      <c r="G671" s="246"/>
      <c r="H671" s="249">
        <v>62.219999999999999</v>
      </c>
      <c r="I671" s="250"/>
      <c r="J671" s="246"/>
      <c r="K671" s="246"/>
      <c r="L671" s="251"/>
      <c r="M671" s="252"/>
      <c r="N671" s="253"/>
      <c r="O671" s="253"/>
      <c r="P671" s="253"/>
      <c r="Q671" s="253"/>
      <c r="R671" s="253"/>
      <c r="S671" s="253"/>
      <c r="T671" s="25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5" t="s">
        <v>174</v>
      </c>
      <c r="AU671" s="255" t="s">
        <v>82</v>
      </c>
      <c r="AV671" s="14" t="s">
        <v>82</v>
      </c>
      <c r="AW671" s="14" t="s">
        <v>33</v>
      </c>
      <c r="AX671" s="14" t="s">
        <v>73</v>
      </c>
      <c r="AY671" s="255" t="s">
        <v>163</v>
      </c>
    </row>
    <row r="672" s="13" customFormat="1">
      <c r="A672" s="13"/>
      <c r="B672" s="234"/>
      <c r="C672" s="235"/>
      <c r="D672" s="236" t="s">
        <v>174</v>
      </c>
      <c r="E672" s="237" t="s">
        <v>21</v>
      </c>
      <c r="F672" s="238" t="s">
        <v>521</v>
      </c>
      <c r="G672" s="235"/>
      <c r="H672" s="237" t="s">
        <v>21</v>
      </c>
      <c r="I672" s="239"/>
      <c r="J672" s="235"/>
      <c r="K672" s="235"/>
      <c r="L672" s="240"/>
      <c r="M672" s="241"/>
      <c r="N672" s="242"/>
      <c r="O672" s="242"/>
      <c r="P672" s="242"/>
      <c r="Q672" s="242"/>
      <c r="R672" s="242"/>
      <c r="S672" s="242"/>
      <c r="T672" s="24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4" t="s">
        <v>174</v>
      </c>
      <c r="AU672" s="244" t="s">
        <v>82</v>
      </c>
      <c r="AV672" s="13" t="s">
        <v>80</v>
      </c>
      <c r="AW672" s="13" t="s">
        <v>33</v>
      </c>
      <c r="AX672" s="13" t="s">
        <v>73</v>
      </c>
      <c r="AY672" s="244" t="s">
        <v>163</v>
      </c>
    </row>
    <row r="673" s="14" customFormat="1">
      <c r="A673" s="14"/>
      <c r="B673" s="245"/>
      <c r="C673" s="246"/>
      <c r="D673" s="236" t="s">
        <v>174</v>
      </c>
      <c r="E673" s="247" t="s">
        <v>21</v>
      </c>
      <c r="F673" s="248" t="s">
        <v>522</v>
      </c>
      <c r="G673" s="246"/>
      <c r="H673" s="249">
        <v>22.623999999999999</v>
      </c>
      <c r="I673" s="250"/>
      <c r="J673" s="246"/>
      <c r="K673" s="246"/>
      <c r="L673" s="251"/>
      <c r="M673" s="252"/>
      <c r="N673" s="253"/>
      <c r="O673" s="253"/>
      <c r="P673" s="253"/>
      <c r="Q673" s="253"/>
      <c r="R673" s="253"/>
      <c r="S673" s="253"/>
      <c r="T673" s="25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5" t="s">
        <v>174</v>
      </c>
      <c r="AU673" s="255" t="s">
        <v>82</v>
      </c>
      <c r="AV673" s="14" t="s">
        <v>82</v>
      </c>
      <c r="AW673" s="14" t="s">
        <v>33</v>
      </c>
      <c r="AX673" s="14" t="s">
        <v>73</v>
      </c>
      <c r="AY673" s="255" t="s">
        <v>163</v>
      </c>
    </row>
    <row r="674" s="13" customFormat="1">
      <c r="A674" s="13"/>
      <c r="B674" s="234"/>
      <c r="C674" s="235"/>
      <c r="D674" s="236" t="s">
        <v>174</v>
      </c>
      <c r="E674" s="237" t="s">
        <v>21</v>
      </c>
      <c r="F674" s="238" t="s">
        <v>523</v>
      </c>
      <c r="G674" s="235"/>
      <c r="H674" s="237" t="s">
        <v>21</v>
      </c>
      <c r="I674" s="239"/>
      <c r="J674" s="235"/>
      <c r="K674" s="235"/>
      <c r="L674" s="240"/>
      <c r="M674" s="241"/>
      <c r="N674" s="242"/>
      <c r="O674" s="242"/>
      <c r="P674" s="242"/>
      <c r="Q674" s="242"/>
      <c r="R674" s="242"/>
      <c r="S674" s="242"/>
      <c r="T674" s="24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4" t="s">
        <v>174</v>
      </c>
      <c r="AU674" s="244" t="s">
        <v>82</v>
      </c>
      <c r="AV674" s="13" t="s">
        <v>80</v>
      </c>
      <c r="AW674" s="13" t="s">
        <v>33</v>
      </c>
      <c r="AX674" s="13" t="s">
        <v>73</v>
      </c>
      <c r="AY674" s="244" t="s">
        <v>163</v>
      </c>
    </row>
    <row r="675" s="14" customFormat="1">
      <c r="A675" s="14"/>
      <c r="B675" s="245"/>
      <c r="C675" s="246"/>
      <c r="D675" s="236" t="s">
        <v>174</v>
      </c>
      <c r="E675" s="247" t="s">
        <v>21</v>
      </c>
      <c r="F675" s="248" t="s">
        <v>316</v>
      </c>
      <c r="G675" s="246"/>
      <c r="H675" s="249">
        <v>61.948</v>
      </c>
      <c r="I675" s="250"/>
      <c r="J675" s="246"/>
      <c r="K675" s="246"/>
      <c r="L675" s="251"/>
      <c r="M675" s="252"/>
      <c r="N675" s="253"/>
      <c r="O675" s="253"/>
      <c r="P675" s="253"/>
      <c r="Q675" s="253"/>
      <c r="R675" s="253"/>
      <c r="S675" s="253"/>
      <c r="T675" s="25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5" t="s">
        <v>174</v>
      </c>
      <c r="AU675" s="255" t="s">
        <v>82</v>
      </c>
      <c r="AV675" s="14" t="s">
        <v>82</v>
      </c>
      <c r="AW675" s="14" t="s">
        <v>33</v>
      </c>
      <c r="AX675" s="14" t="s">
        <v>73</v>
      </c>
      <c r="AY675" s="255" t="s">
        <v>163</v>
      </c>
    </row>
    <row r="676" s="13" customFormat="1">
      <c r="A676" s="13"/>
      <c r="B676" s="234"/>
      <c r="C676" s="235"/>
      <c r="D676" s="236" t="s">
        <v>174</v>
      </c>
      <c r="E676" s="237" t="s">
        <v>21</v>
      </c>
      <c r="F676" s="238" t="s">
        <v>524</v>
      </c>
      <c r="G676" s="235"/>
      <c r="H676" s="237" t="s">
        <v>21</v>
      </c>
      <c r="I676" s="239"/>
      <c r="J676" s="235"/>
      <c r="K676" s="235"/>
      <c r="L676" s="240"/>
      <c r="M676" s="241"/>
      <c r="N676" s="242"/>
      <c r="O676" s="242"/>
      <c r="P676" s="242"/>
      <c r="Q676" s="242"/>
      <c r="R676" s="242"/>
      <c r="S676" s="242"/>
      <c r="T676" s="24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4" t="s">
        <v>174</v>
      </c>
      <c r="AU676" s="244" t="s">
        <v>82</v>
      </c>
      <c r="AV676" s="13" t="s">
        <v>80</v>
      </c>
      <c r="AW676" s="13" t="s">
        <v>33</v>
      </c>
      <c r="AX676" s="13" t="s">
        <v>73</v>
      </c>
      <c r="AY676" s="244" t="s">
        <v>163</v>
      </c>
    </row>
    <row r="677" s="14" customFormat="1">
      <c r="A677" s="14"/>
      <c r="B677" s="245"/>
      <c r="C677" s="246"/>
      <c r="D677" s="236" t="s">
        <v>174</v>
      </c>
      <c r="E677" s="247" t="s">
        <v>21</v>
      </c>
      <c r="F677" s="248" t="s">
        <v>525</v>
      </c>
      <c r="G677" s="246"/>
      <c r="H677" s="249">
        <v>24.891999999999999</v>
      </c>
      <c r="I677" s="250"/>
      <c r="J677" s="246"/>
      <c r="K677" s="246"/>
      <c r="L677" s="251"/>
      <c r="M677" s="252"/>
      <c r="N677" s="253"/>
      <c r="O677" s="253"/>
      <c r="P677" s="253"/>
      <c r="Q677" s="253"/>
      <c r="R677" s="253"/>
      <c r="S677" s="253"/>
      <c r="T677" s="25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5" t="s">
        <v>174</v>
      </c>
      <c r="AU677" s="255" t="s">
        <v>82</v>
      </c>
      <c r="AV677" s="14" t="s">
        <v>82</v>
      </c>
      <c r="AW677" s="14" t="s">
        <v>33</v>
      </c>
      <c r="AX677" s="14" t="s">
        <v>73</v>
      </c>
      <c r="AY677" s="255" t="s">
        <v>163</v>
      </c>
    </row>
    <row r="678" s="13" customFormat="1">
      <c r="A678" s="13"/>
      <c r="B678" s="234"/>
      <c r="C678" s="235"/>
      <c r="D678" s="236" t="s">
        <v>174</v>
      </c>
      <c r="E678" s="237" t="s">
        <v>21</v>
      </c>
      <c r="F678" s="238" t="s">
        <v>527</v>
      </c>
      <c r="G678" s="235"/>
      <c r="H678" s="237" t="s">
        <v>21</v>
      </c>
      <c r="I678" s="239"/>
      <c r="J678" s="235"/>
      <c r="K678" s="235"/>
      <c r="L678" s="240"/>
      <c r="M678" s="241"/>
      <c r="N678" s="242"/>
      <c r="O678" s="242"/>
      <c r="P678" s="242"/>
      <c r="Q678" s="242"/>
      <c r="R678" s="242"/>
      <c r="S678" s="242"/>
      <c r="T678" s="24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4" t="s">
        <v>174</v>
      </c>
      <c r="AU678" s="244" t="s">
        <v>82</v>
      </c>
      <c r="AV678" s="13" t="s">
        <v>80</v>
      </c>
      <c r="AW678" s="13" t="s">
        <v>33</v>
      </c>
      <c r="AX678" s="13" t="s">
        <v>73</v>
      </c>
      <c r="AY678" s="244" t="s">
        <v>163</v>
      </c>
    </row>
    <row r="679" s="14" customFormat="1">
      <c r="A679" s="14"/>
      <c r="B679" s="245"/>
      <c r="C679" s="246"/>
      <c r="D679" s="236" t="s">
        <v>174</v>
      </c>
      <c r="E679" s="247" t="s">
        <v>21</v>
      </c>
      <c r="F679" s="248" t="s">
        <v>528</v>
      </c>
      <c r="G679" s="246"/>
      <c r="H679" s="249">
        <v>67.200000000000003</v>
      </c>
      <c r="I679" s="250"/>
      <c r="J679" s="246"/>
      <c r="K679" s="246"/>
      <c r="L679" s="251"/>
      <c r="M679" s="252"/>
      <c r="N679" s="253"/>
      <c r="O679" s="253"/>
      <c r="P679" s="253"/>
      <c r="Q679" s="253"/>
      <c r="R679" s="253"/>
      <c r="S679" s="253"/>
      <c r="T679" s="25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5" t="s">
        <v>174</v>
      </c>
      <c r="AU679" s="255" t="s">
        <v>82</v>
      </c>
      <c r="AV679" s="14" t="s">
        <v>82</v>
      </c>
      <c r="AW679" s="14" t="s">
        <v>33</v>
      </c>
      <c r="AX679" s="14" t="s">
        <v>73</v>
      </c>
      <c r="AY679" s="255" t="s">
        <v>163</v>
      </c>
    </row>
    <row r="680" s="16" customFormat="1">
      <c r="A680" s="16"/>
      <c r="B680" s="271"/>
      <c r="C680" s="272"/>
      <c r="D680" s="236" t="s">
        <v>174</v>
      </c>
      <c r="E680" s="273" t="s">
        <v>21</v>
      </c>
      <c r="F680" s="274" t="s">
        <v>526</v>
      </c>
      <c r="G680" s="272"/>
      <c r="H680" s="275">
        <v>1071.6479999999999</v>
      </c>
      <c r="I680" s="276"/>
      <c r="J680" s="272"/>
      <c r="K680" s="272"/>
      <c r="L680" s="277"/>
      <c r="M680" s="278"/>
      <c r="N680" s="279"/>
      <c r="O680" s="279"/>
      <c r="P680" s="279"/>
      <c r="Q680" s="279"/>
      <c r="R680" s="279"/>
      <c r="S680" s="279"/>
      <c r="T680" s="280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T680" s="281" t="s">
        <v>174</v>
      </c>
      <c r="AU680" s="281" t="s">
        <v>82</v>
      </c>
      <c r="AV680" s="16" t="s">
        <v>90</v>
      </c>
      <c r="AW680" s="16" t="s">
        <v>33</v>
      </c>
      <c r="AX680" s="16" t="s">
        <v>73</v>
      </c>
      <c r="AY680" s="281" t="s">
        <v>163</v>
      </c>
    </row>
    <row r="681" s="15" customFormat="1">
      <c r="A681" s="15"/>
      <c r="B681" s="256"/>
      <c r="C681" s="257"/>
      <c r="D681" s="236" t="s">
        <v>174</v>
      </c>
      <c r="E681" s="258" t="s">
        <v>21</v>
      </c>
      <c r="F681" s="259" t="s">
        <v>179</v>
      </c>
      <c r="G681" s="257"/>
      <c r="H681" s="260">
        <v>1437.1379999999999</v>
      </c>
      <c r="I681" s="261"/>
      <c r="J681" s="257"/>
      <c r="K681" s="257"/>
      <c r="L681" s="262"/>
      <c r="M681" s="263"/>
      <c r="N681" s="264"/>
      <c r="O681" s="264"/>
      <c r="P681" s="264"/>
      <c r="Q681" s="264"/>
      <c r="R681" s="264"/>
      <c r="S681" s="264"/>
      <c r="T681" s="26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66" t="s">
        <v>174</v>
      </c>
      <c r="AU681" s="266" t="s">
        <v>82</v>
      </c>
      <c r="AV681" s="15" t="s">
        <v>109</v>
      </c>
      <c r="AW681" s="15" t="s">
        <v>33</v>
      </c>
      <c r="AX681" s="15" t="s">
        <v>80</v>
      </c>
      <c r="AY681" s="266" t="s">
        <v>163</v>
      </c>
    </row>
    <row r="682" s="2" customFormat="1" ht="16.5" customHeight="1">
      <c r="A682" s="40"/>
      <c r="B682" s="41"/>
      <c r="C682" s="216" t="s">
        <v>1030</v>
      </c>
      <c r="D682" s="216" t="s">
        <v>166</v>
      </c>
      <c r="E682" s="217" t="s">
        <v>1031</v>
      </c>
      <c r="F682" s="218" t="s">
        <v>1032</v>
      </c>
      <c r="G682" s="219" t="s">
        <v>169</v>
      </c>
      <c r="H682" s="220">
        <v>1198.828</v>
      </c>
      <c r="I682" s="221"/>
      <c r="J682" s="222">
        <f>ROUND(I682*H682,2)</f>
        <v>0</v>
      </c>
      <c r="K682" s="218" t="s">
        <v>170</v>
      </c>
      <c r="L682" s="46"/>
      <c r="M682" s="223" t="s">
        <v>21</v>
      </c>
      <c r="N682" s="224" t="s">
        <v>44</v>
      </c>
      <c r="O682" s="86"/>
      <c r="P682" s="225">
        <f>O682*H682</f>
        <v>0</v>
      </c>
      <c r="Q682" s="225">
        <v>0.001</v>
      </c>
      <c r="R682" s="225">
        <f>Q682*H682</f>
        <v>1.198828</v>
      </c>
      <c r="S682" s="225">
        <v>0.00031</v>
      </c>
      <c r="T682" s="226">
        <f>S682*H682</f>
        <v>0.37163668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27" t="s">
        <v>339</v>
      </c>
      <c r="AT682" s="227" t="s">
        <v>166</v>
      </c>
      <c r="AU682" s="227" t="s">
        <v>82</v>
      </c>
      <c r="AY682" s="19" t="s">
        <v>163</v>
      </c>
      <c r="BE682" s="228">
        <f>IF(N682="základní",J682,0)</f>
        <v>0</v>
      </c>
      <c r="BF682" s="228">
        <f>IF(N682="snížená",J682,0)</f>
        <v>0</v>
      </c>
      <c r="BG682" s="228">
        <f>IF(N682="zákl. přenesená",J682,0)</f>
        <v>0</v>
      </c>
      <c r="BH682" s="228">
        <f>IF(N682="sníž. přenesená",J682,0)</f>
        <v>0</v>
      </c>
      <c r="BI682" s="228">
        <f>IF(N682="nulová",J682,0)</f>
        <v>0</v>
      </c>
      <c r="BJ682" s="19" t="s">
        <v>80</v>
      </c>
      <c r="BK682" s="228">
        <f>ROUND(I682*H682,2)</f>
        <v>0</v>
      </c>
      <c r="BL682" s="19" t="s">
        <v>339</v>
      </c>
      <c r="BM682" s="227" t="s">
        <v>1033</v>
      </c>
    </row>
    <row r="683" s="2" customFormat="1">
      <c r="A683" s="40"/>
      <c r="B683" s="41"/>
      <c r="C683" s="42"/>
      <c r="D683" s="229" t="s">
        <v>172</v>
      </c>
      <c r="E683" s="42"/>
      <c r="F683" s="230" t="s">
        <v>1034</v>
      </c>
      <c r="G683" s="42"/>
      <c r="H683" s="42"/>
      <c r="I683" s="231"/>
      <c r="J683" s="42"/>
      <c r="K683" s="42"/>
      <c r="L683" s="46"/>
      <c r="M683" s="232"/>
      <c r="N683" s="233"/>
      <c r="O683" s="86"/>
      <c r="P683" s="86"/>
      <c r="Q683" s="86"/>
      <c r="R683" s="86"/>
      <c r="S683" s="86"/>
      <c r="T683" s="87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9" t="s">
        <v>172</v>
      </c>
      <c r="AU683" s="19" t="s">
        <v>82</v>
      </c>
    </row>
    <row r="684" s="13" customFormat="1">
      <c r="A684" s="13"/>
      <c r="B684" s="234"/>
      <c r="C684" s="235"/>
      <c r="D684" s="236" t="s">
        <v>174</v>
      </c>
      <c r="E684" s="237" t="s">
        <v>21</v>
      </c>
      <c r="F684" s="238" t="s">
        <v>200</v>
      </c>
      <c r="G684" s="235"/>
      <c r="H684" s="237" t="s">
        <v>21</v>
      </c>
      <c r="I684" s="239"/>
      <c r="J684" s="235"/>
      <c r="K684" s="235"/>
      <c r="L684" s="240"/>
      <c r="M684" s="241"/>
      <c r="N684" s="242"/>
      <c r="O684" s="242"/>
      <c r="P684" s="242"/>
      <c r="Q684" s="242"/>
      <c r="R684" s="242"/>
      <c r="S684" s="242"/>
      <c r="T684" s="24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4" t="s">
        <v>174</v>
      </c>
      <c r="AU684" s="244" t="s">
        <v>82</v>
      </c>
      <c r="AV684" s="13" t="s">
        <v>80</v>
      </c>
      <c r="AW684" s="13" t="s">
        <v>33</v>
      </c>
      <c r="AX684" s="13" t="s">
        <v>73</v>
      </c>
      <c r="AY684" s="244" t="s">
        <v>163</v>
      </c>
    </row>
    <row r="685" s="13" customFormat="1">
      <c r="A685" s="13"/>
      <c r="B685" s="234"/>
      <c r="C685" s="235"/>
      <c r="D685" s="236" t="s">
        <v>174</v>
      </c>
      <c r="E685" s="237" t="s">
        <v>21</v>
      </c>
      <c r="F685" s="238" t="s">
        <v>1035</v>
      </c>
      <c r="G685" s="235"/>
      <c r="H685" s="237" t="s">
        <v>21</v>
      </c>
      <c r="I685" s="239"/>
      <c r="J685" s="235"/>
      <c r="K685" s="235"/>
      <c r="L685" s="240"/>
      <c r="M685" s="241"/>
      <c r="N685" s="242"/>
      <c r="O685" s="242"/>
      <c r="P685" s="242"/>
      <c r="Q685" s="242"/>
      <c r="R685" s="242"/>
      <c r="S685" s="242"/>
      <c r="T685" s="24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4" t="s">
        <v>174</v>
      </c>
      <c r="AU685" s="244" t="s">
        <v>82</v>
      </c>
      <c r="AV685" s="13" t="s">
        <v>80</v>
      </c>
      <c r="AW685" s="13" t="s">
        <v>33</v>
      </c>
      <c r="AX685" s="13" t="s">
        <v>73</v>
      </c>
      <c r="AY685" s="244" t="s">
        <v>163</v>
      </c>
    </row>
    <row r="686" s="13" customFormat="1">
      <c r="A686" s="13"/>
      <c r="B686" s="234"/>
      <c r="C686" s="235"/>
      <c r="D686" s="236" t="s">
        <v>174</v>
      </c>
      <c r="E686" s="237" t="s">
        <v>21</v>
      </c>
      <c r="F686" s="238" t="s">
        <v>307</v>
      </c>
      <c r="G686" s="235"/>
      <c r="H686" s="237" t="s">
        <v>21</v>
      </c>
      <c r="I686" s="239"/>
      <c r="J686" s="235"/>
      <c r="K686" s="235"/>
      <c r="L686" s="240"/>
      <c r="M686" s="241"/>
      <c r="N686" s="242"/>
      <c r="O686" s="242"/>
      <c r="P686" s="242"/>
      <c r="Q686" s="242"/>
      <c r="R686" s="242"/>
      <c r="S686" s="242"/>
      <c r="T686" s="24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4" t="s">
        <v>174</v>
      </c>
      <c r="AU686" s="244" t="s">
        <v>82</v>
      </c>
      <c r="AV686" s="13" t="s">
        <v>80</v>
      </c>
      <c r="AW686" s="13" t="s">
        <v>33</v>
      </c>
      <c r="AX686" s="13" t="s">
        <v>73</v>
      </c>
      <c r="AY686" s="244" t="s">
        <v>163</v>
      </c>
    </row>
    <row r="687" s="13" customFormat="1">
      <c r="A687" s="13"/>
      <c r="B687" s="234"/>
      <c r="C687" s="235"/>
      <c r="D687" s="236" t="s">
        <v>174</v>
      </c>
      <c r="E687" s="237" t="s">
        <v>21</v>
      </c>
      <c r="F687" s="238" t="s">
        <v>1036</v>
      </c>
      <c r="G687" s="235"/>
      <c r="H687" s="237" t="s">
        <v>21</v>
      </c>
      <c r="I687" s="239"/>
      <c r="J687" s="235"/>
      <c r="K687" s="235"/>
      <c r="L687" s="240"/>
      <c r="M687" s="241"/>
      <c r="N687" s="242"/>
      <c r="O687" s="242"/>
      <c r="P687" s="242"/>
      <c r="Q687" s="242"/>
      <c r="R687" s="242"/>
      <c r="S687" s="242"/>
      <c r="T687" s="24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4" t="s">
        <v>174</v>
      </c>
      <c r="AU687" s="244" t="s">
        <v>82</v>
      </c>
      <c r="AV687" s="13" t="s">
        <v>80</v>
      </c>
      <c r="AW687" s="13" t="s">
        <v>33</v>
      </c>
      <c r="AX687" s="13" t="s">
        <v>73</v>
      </c>
      <c r="AY687" s="244" t="s">
        <v>163</v>
      </c>
    </row>
    <row r="688" s="14" customFormat="1">
      <c r="A688" s="14"/>
      <c r="B688" s="245"/>
      <c r="C688" s="246"/>
      <c r="D688" s="236" t="s">
        <v>174</v>
      </c>
      <c r="E688" s="247" t="s">
        <v>21</v>
      </c>
      <c r="F688" s="248" t="s">
        <v>405</v>
      </c>
      <c r="G688" s="246"/>
      <c r="H688" s="249">
        <v>201.5</v>
      </c>
      <c r="I688" s="250"/>
      <c r="J688" s="246"/>
      <c r="K688" s="246"/>
      <c r="L688" s="251"/>
      <c r="M688" s="252"/>
      <c r="N688" s="253"/>
      <c r="O688" s="253"/>
      <c r="P688" s="253"/>
      <c r="Q688" s="253"/>
      <c r="R688" s="253"/>
      <c r="S688" s="253"/>
      <c r="T688" s="25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5" t="s">
        <v>174</v>
      </c>
      <c r="AU688" s="255" t="s">
        <v>82</v>
      </c>
      <c r="AV688" s="14" t="s">
        <v>82</v>
      </c>
      <c r="AW688" s="14" t="s">
        <v>33</v>
      </c>
      <c r="AX688" s="14" t="s">
        <v>73</v>
      </c>
      <c r="AY688" s="255" t="s">
        <v>163</v>
      </c>
    </row>
    <row r="689" s="13" customFormat="1">
      <c r="A689" s="13"/>
      <c r="B689" s="234"/>
      <c r="C689" s="235"/>
      <c r="D689" s="236" t="s">
        <v>174</v>
      </c>
      <c r="E689" s="237" t="s">
        <v>21</v>
      </c>
      <c r="F689" s="238" t="s">
        <v>1037</v>
      </c>
      <c r="G689" s="235"/>
      <c r="H689" s="237" t="s">
        <v>21</v>
      </c>
      <c r="I689" s="239"/>
      <c r="J689" s="235"/>
      <c r="K689" s="235"/>
      <c r="L689" s="240"/>
      <c r="M689" s="241"/>
      <c r="N689" s="242"/>
      <c r="O689" s="242"/>
      <c r="P689" s="242"/>
      <c r="Q689" s="242"/>
      <c r="R689" s="242"/>
      <c r="S689" s="242"/>
      <c r="T689" s="24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4" t="s">
        <v>174</v>
      </c>
      <c r="AU689" s="244" t="s">
        <v>82</v>
      </c>
      <c r="AV689" s="13" t="s">
        <v>80</v>
      </c>
      <c r="AW689" s="13" t="s">
        <v>33</v>
      </c>
      <c r="AX689" s="13" t="s">
        <v>73</v>
      </c>
      <c r="AY689" s="244" t="s">
        <v>163</v>
      </c>
    </row>
    <row r="690" s="14" customFormat="1">
      <c r="A690" s="14"/>
      <c r="B690" s="245"/>
      <c r="C690" s="246"/>
      <c r="D690" s="236" t="s">
        <v>174</v>
      </c>
      <c r="E690" s="247" t="s">
        <v>21</v>
      </c>
      <c r="F690" s="248" t="s">
        <v>1038</v>
      </c>
      <c r="G690" s="246"/>
      <c r="H690" s="249">
        <v>604.80200000000002</v>
      </c>
      <c r="I690" s="250"/>
      <c r="J690" s="246"/>
      <c r="K690" s="246"/>
      <c r="L690" s="251"/>
      <c r="M690" s="252"/>
      <c r="N690" s="253"/>
      <c r="O690" s="253"/>
      <c r="P690" s="253"/>
      <c r="Q690" s="253"/>
      <c r="R690" s="253"/>
      <c r="S690" s="253"/>
      <c r="T690" s="25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5" t="s">
        <v>174</v>
      </c>
      <c r="AU690" s="255" t="s">
        <v>82</v>
      </c>
      <c r="AV690" s="14" t="s">
        <v>82</v>
      </c>
      <c r="AW690" s="14" t="s">
        <v>33</v>
      </c>
      <c r="AX690" s="14" t="s">
        <v>73</v>
      </c>
      <c r="AY690" s="255" t="s">
        <v>163</v>
      </c>
    </row>
    <row r="691" s="13" customFormat="1">
      <c r="A691" s="13"/>
      <c r="B691" s="234"/>
      <c r="C691" s="235"/>
      <c r="D691" s="236" t="s">
        <v>174</v>
      </c>
      <c r="E691" s="237" t="s">
        <v>21</v>
      </c>
      <c r="F691" s="238" t="s">
        <v>1039</v>
      </c>
      <c r="G691" s="235"/>
      <c r="H691" s="237" t="s">
        <v>21</v>
      </c>
      <c r="I691" s="239"/>
      <c r="J691" s="235"/>
      <c r="K691" s="235"/>
      <c r="L691" s="240"/>
      <c r="M691" s="241"/>
      <c r="N691" s="242"/>
      <c r="O691" s="242"/>
      <c r="P691" s="242"/>
      <c r="Q691" s="242"/>
      <c r="R691" s="242"/>
      <c r="S691" s="242"/>
      <c r="T691" s="24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4" t="s">
        <v>174</v>
      </c>
      <c r="AU691" s="244" t="s">
        <v>82</v>
      </c>
      <c r="AV691" s="13" t="s">
        <v>80</v>
      </c>
      <c r="AW691" s="13" t="s">
        <v>33</v>
      </c>
      <c r="AX691" s="13" t="s">
        <v>73</v>
      </c>
      <c r="AY691" s="244" t="s">
        <v>163</v>
      </c>
    </row>
    <row r="692" s="14" customFormat="1">
      <c r="A692" s="14"/>
      <c r="B692" s="245"/>
      <c r="C692" s="246"/>
      <c r="D692" s="236" t="s">
        <v>174</v>
      </c>
      <c r="E692" s="247" t="s">
        <v>21</v>
      </c>
      <c r="F692" s="248" t="s">
        <v>1040</v>
      </c>
      <c r="G692" s="246"/>
      <c r="H692" s="249">
        <v>-163.47999999999999</v>
      </c>
      <c r="I692" s="250"/>
      <c r="J692" s="246"/>
      <c r="K692" s="246"/>
      <c r="L692" s="251"/>
      <c r="M692" s="252"/>
      <c r="N692" s="253"/>
      <c r="O692" s="253"/>
      <c r="P692" s="253"/>
      <c r="Q692" s="253"/>
      <c r="R692" s="253"/>
      <c r="S692" s="253"/>
      <c r="T692" s="25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55" t="s">
        <v>174</v>
      </c>
      <c r="AU692" s="255" t="s">
        <v>82</v>
      </c>
      <c r="AV692" s="14" t="s">
        <v>82</v>
      </c>
      <c r="AW692" s="14" t="s">
        <v>33</v>
      </c>
      <c r="AX692" s="14" t="s">
        <v>73</v>
      </c>
      <c r="AY692" s="255" t="s">
        <v>163</v>
      </c>
    </row>
    <row r="693" s="16" customFormat="1">
      <c r="A693" s="16"/>
      <c r="B693" s="271"/>
      <c r="C693" s="272"/>
      <c r="D693" s="236" t="s">
        <v>174</v>
      </c>
      <c r="E693" s="273" t="s">
        <v>21</v>
      </c>
      <c r="F693" s="274" t="s">
        <v>526</v>
      </c>
      <c r="G693" s="272"/>
      <c r="H693" s="275">
        <v>642.822</v>
      </c>
      <c r="I693" s="276"/>
      <c r="J693" s="272"/>
      <c r="K693" s="272"/>
      <c r="L693" s="277"/>
      <c r="M693" s="278"/>
      <c r="N693" s="279"/>
      <c r="O693" s="279"/>
      <c r="P693" s="279"/>
      <c r="Q693" s="279"/>
      <c r="R693" s="279"/>
      <c r="S693" s="279"/>
      <c r="T693" s="280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T693" s="281" t="s">
        <v>174</v>
      </c>
      <c r="AU693" s="281" t="s">
        <v>82</v>
      </c>
      <c r="AV693" s="16" t="s">
        <v>90</v>
      </c>
      <c r="AW693" s="16" t="s">
        <v>33</v>
      </c>
      <c r="AX693" s="16" t="s">
        <v>73</v>
      </c>
      <c r="AY693" s="281" t="s">
        <v>163</v>
      </c>
    </row>
    <row r="694" s="13" customFormat="1">
      <c r="A694" s="13"/>
      <c r="B694" s="234"/>
      <c r="C694" s="235"/>
      <c r="D694" s="236" t="s">
        <v>174</v>
      </c>
      <c r="E694" s="237" t="s">
        <v>21</v>
      </c>
      <c r="F694" s="238" t="s">
        <v>320</v>
      </c>
      <c r="G694" s="235"/>
      <c r="H694" s="237" t="s">
        <v>21</v>
      </c>
      <c r="I694" s="239"/>
      <c r="J694" s="235"/>
      <c r="K694" s="235"/>
      <c r="L694" s="240"/>
      <c r="M694" s="241"/>
      <c r="N694" s="242"/>
      <c r="O694" s="242"/>
      <c r="P694" s="242"/>
      <c r="Q694" s="242"/>
      <c r="R694" s="242"/>
      <c r="S694" s="242"/>
      <c r="T694" s="24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4" t="s">
        <v>174</v>
      </c>
      <c r="AU694" s="244" t="s">
        <v>82</v>
      </c>
      <c r="AV694" s="13" t="s">
        <v>80</v>
      </c>
      <c r="AW694" s="13" t="s">
        <v>33</v>
      </c>
      <c r="AX694" s="13" t="s">
        <v>73</v>
      </c>
      <c r="AY694" s="244" t="s">
        <v>163</v>
      </c>
    </row>
    <row r="695" s="13" customFormat="1">
      <c r="A695" s="13"/>
      <c r="B695" s="234"/>
      <c r="C695" s="235"/>
      <c r="D695" s="236" t="s">
        <v>174</v>
      </c>
      <c r="E695" s="237" t="s">
        <v>21</v>
      </c>
      <c r="F695" s="238" t="s">
        <v>1036</v>
      </c>
      <c r="G695" s="235"/>
      <c r="H695" s="237" t="s">
        <v>21</v>
      </c>
      <c r="I695" s="239"/>
      <c r="J695" s="235"/>
      <c r="K695" s="235"/>
      <c r="L695" s="240"/>
      <c r="M695" s="241"/>
      <c r="N695" s="242"/>
      <c r="O695" s="242"/>
      <c r="P695" s="242"/>
      <c r="Q695" s="242"/>
      <c r="R695" s="242"/>
      <c r="S695" s="242"/>
      <c r="T695" s="24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4" t="s">
        <v>174</v>
      </c>
      <c r="AU695" s="244" t="s">
        <v>82</v>
      </c>
      <c r="AV695" s="13" t="s">
        <v>80</v>
      </c>
      <c r="AW695" s="13" t="s">
        <v>33</v>
      </c>
      <c r="AX695" s="13" t="s">
        <v>73</v>
      </c>
      <c r="AY695" s="244" t="s">
        <v>163</v>
      </c>
    </row>
    <row r="696" s="14" customFormat="1">
      <c r="A696" s="14"/>
      <c r="B696" s="245"/>
      <c r="C696" s="246"/>
      <c r="D696" s="236" t="s">
        <v>174</v>
      </c>
      <c r="E696" s="247" t="s">
        <v>21</v>
      </c>
      <c r="F696" s="248" t="s">
        <v>1041</v>
      </c>
      <c r="G696" s="246"/>
      <c r="H696" s="249">
        <v>150.16999999999999</v>
      </c>
      <c r="I696" s="250"/>
      <c r="J696" s="246"/>
      <c r="K696" s="246"/>
      <c r="L696" s="251"/>
      <c r="M696" s="252"/>
      <c r="N696" s="253"/>
      <c r="O696" s="253"/>
      <c r="P696" s="253"/>
      <c r="Q696" s="253"/>
      <c r="R696" s="253"/>
      <c r="S696" s="253"/>
      <c r="T696" s="25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5" t="s">
        <v>174</v>
      </c>
      <c r="AU696" s="255" t="s">
        <v>82</v>
      </c>
      <c r="AV696" s="14" t="s">
        <v>82</v>
      </c>
      <c r="AW696" s="14" t="s">
        <v>33</v>
      </c>
      <c r="AX696" s="14" t="s">
        <v>73</v>
      </c>
      <c r="AY696" s="255" t="s">
        <v>163</v>
      </c>
    </row>
    <row r="697" s="13" customFormat="1">
      <c r="A697" s="13"/>
      <c r="B697" s="234"/>
      <c r="C697" s="235"/>
      <c r="D697" s="236" t="s">
        <v>174</v>
      </c>
      <c r="E697" s="237" t="s">
        <v>21</v>
      </c>
      <c r="F697" s="238" t="s">
        <v>1037</v>
      </c>
      <c r="G697" s="235"/>
      <c r="H697" s="237" t="s">
        <v>21</v>
      </c>
      <c r="I697" s="239"/>
      <c r="J697" s="235"/>
      <c r="K697" s="235"/>
      <c r="L697" s="240"/>
      <c r="M697" s="241"/>
      <c r="N697" s="242"/>
      <c r="O697" s="242"/>
      <c r="P697" s="242"/>
      <c r="Q697" s="242"/>
      <c r="R697" s="242"/>
      <c r="S697" s="242"/>
      <c r="T697" s="24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4" t="s">
        <v>174</v>
      </c>
      <c r="AU697" s="244" t="s">
        <v>82</v>
      </c>
      <c r="AV697" s="13" t="s">
        <v>80</v>
      </c>
      <c r="AW697" s="13" t="s">
        <v>33</v>
      </c>
      <c r="AX697" s="13" t="s">
        <v>73</v>
      </c>
      <c r="AY697" s="244" t="s">
        <v>163</v>
      </c>
    </row>
    <row r="698" s="14" customFormat="1">
      <c r="A698" s="14"/>
      <c r="B698" s="245"/>
      <c r="C698" s="246"/>
      <c r="D698" s="236" t="s">
        <v>174</v>
      </c>
      <c r="E698" s="247" t="s">
        <v>21</v>
      </c>
      <c r="F698" s="248" t="s">
        <v>1042</v>
      </c>
      <c r="G698" s="246"/>
      <c r="H698" s="249">
        <v>473.036</v>
      </c>
      <c r="I698" s="250"/>
      <c r="J698" s="246"/>
      <c r="K698" s="246"/>
      <c r="L698" s="251"/>
      <c r="M698" s="252"/>
      <c r="N698" s="253"/>
      <c r="O698" s="253"/>
      <c r="P698" s="253"/>
      <c r="Q698" s="253"/>
      <c r="R698" s="253"/>
      <c r="S698" s="253"/>
      <c r="T698" s="25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5" t="s">
        <v>174</v>
      </c>
      <c r="AU698" s="255" t="s">
        <v>82</v>
      </c>
      <c r="AV698" s="14" t="s">
        <v>82</v>
      </c>
      <c r="AW698" s="14" t="s">
        <v>33</v>
      </c>
      <c r="AX698" s="14" t="s">
        <v>73</v>
      </c>
      <c r="AY698" s="255" t="s">
        <v>163</v>
      </c>
    </row>
    <row r="699" s="13" customFormat="1">
      <c r="A699" s="13"/>
      <c r="B699" s="234"/>
      <c r="C699" s="235"/>
      <c r="D699" s="236" t="s">
        <v>174</v>
      </c>
      <c r="E699" s="237" t="s">
        <v>21</v>
      </c>
      <c r="F699" s="238" t="s">
        <v>1039</v>
      </c>
      <c r="G699" s="235"/>
      <c r="H699" s="237" t="s">
        <v>21</v>
      </c>
      <c r="I699" s="239"/>
      <c r="J699" s="235"/>
      <c r="K699" s="235"/>
      <c r="L699" s="240"/>
      <c r="M699" s="241"/>
      <c r="N699" s="242"/>
      <c r="O699" s="242"/>
      <c r="P699" s="242"/>
      <c r="Q699" s="242"/>
      <c r="R699" s="242"/>
      <c r="S699" s="242"/>
      <c r="T699" s="24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4" t="s">
        <v>174</v>
      </c>
      <c r="AU699" s="244" t="s">
        <v>82</v>
      </c>
      <c r="AV699" s="13" t="s">
        <v>80</v>
      </c>
      <c r="AW699" s="13" t="s">
        <v>33</v>
      </c>
      <c r="AX699" s="13" t="s">
        <v>73</v>
      </c>
      <c r="AY699" s="244" t="s">
        <v>163</v>
      </c>
    </row>
    <row r="700" s="14" customFormat="1">
      <c r="A700" s="14"/>
      <c r="B700" s="245"/>
      <c r="C700" s="246"/>
      <c r="D700" s="236" t="s">
        <v>174</v>
      </c>
      <c r="E700" s="247" t="s">
        <v>21</v>
      </c>
      <c r="F700" s="248" t="s">
        <v>1043</v>
      </c>
      <c r="G700" s="246"/>
      <c r="H700" s="249">
        <v>-67.200000000000003</v>
      </c>
      <c r="I700" s="250"/>
      <c r="J700" s="246"/>
      <c r="K700" s="246"/>
      <c r="L700" s="251"/>
      <c r="M700" s="252"/>
      <c r="N700" s="253"/>
      <c r="O700" s="253"/>
      <c r="P700" s="253"/>
      <c r="Q700" s="253"/>
      <c r="R700" s="253"/>
      <c r="S700" s="253"/>
      <c r="T700" s="25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5" t="s">
        <v>174</v>
      </c>
      <c r="AU700" s="255" t="s">
        <v>82</v>
      </c>
      <c r="AV700" s="14" t="s">
        <v>82</v>
      </c>
      <c r="AW700" s="14" t="s">
        <v>33</v>
      </c>
      <c r="AX700" s="14" t="s">
        <v>73</v>
      </c>
      <c r="AY700" s="255" t="s">
        <v>163</v>
      </c>
    </row>
    <row r="701" s="16" customFormat="1">
      <c r="A701" s="16"/>
      <c r="B701" s="271"/>
      <c r="C701" s="272"/>
      <c r="D701" s="236" t="s">
        <v>174</v>
      </c>
      <c r="E701" s="273" t="s">
        <v>21</v>
      </c>
      <c r="F701" s="274" t="s">
        <v>526</v>
      </c>
      <c r="G701" s="272"/>
      <c r="H701" s="275">
        <v>556.00599999999997</v>
      </c>
      <c r="I701" s="276"/>
      <c r="J701" s="272"/>
      <c r="K701" s="272"/>
      <c r="L701" s="277"/>
      <c r="M701" s="278"/>
      <c r="N701" s="279"/>
      <c r="O701" s="279"/>
      <c r="P701" s="279"/>
      <c r="Q701" s="279"/>
      <c r="R701" s="279"/>
      <c r="S701" s="279"/>
      <c r="T701" s="280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T701" s="281" t="s">
        <v>174</v>
      </c>
      <c r="AU701" s="281" t="s">
        <v>82</v>
      </c>
      <c r="AV701" s="16" t="s">
        <v>90</v>
      </c>
      <c r="AW701" s="16" t="s">
        <v>33</v>
      </c>
      <c r="AX701" s="16" t="s">
        <v>73</v>
      </c>
      <c r="AY701" s="281" t="s">
        <v>163</v>
      </c>
    </row>
    <row r="702" s="15" customFormat="1">
      <c r="A702" s="15"/>
      <c r="B702" s="256"/>
      <c r="C702" s="257"/>
      <c r="D702" s="236" t="s">
        <v>174</v>
      </c>
      <c r="E702" s="258" t="s">
        <v>21</v>
      </c>
      <c r="F702" s="259" t="s">
        <v>179</v>
      </c>
      <c r="G702" s="257"/>
      <c r="H702" s="260">
        <v>1198.828</v>
      </c>
      <c r="I702" s="261"/>
      <c r="J702" s="257"/>
      <c r="K702" s="257"/>
      <c r="L702" s="262"/>
      <c r="M702" s="263"/>
      <c r="N702" s="264"/>
      <c r="O702" s="264"/>
      <c r="P702" s="264"/>
      <c r="Q702" s="264"/>
      <c r="R702" s="264"/>
      <c r="S702" s="264"/>
      <c r="T702" s="26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66" t="s">
        <v>174</v>
      </c>
      <c r="AU702" s="266" t="s">
        <v>82</v>
      </c>
      <c r="AV702" s="15" t="s">
        <v>109</v>
      </c>
      <c r="AW702" s="15" t="s">
        <v>33</v>
      </c>
      <c r="AX702" s="15" t="s">
        <v>80</v>
      </c>
      <c r="AY702" s="266" t="s">
        <v>163</v>
      </c>
    </row>
    <row r="703" s="2" customFormat="1" ht="44.25" customHeight="1">
      <c r="A703" s="40"/>
      <c r="B703" s="41"/>
      <c r="C703" s="216" t="s">
        <v>1044</v>
      </c>
      <c r="D703" s="216" t="s">
        <v>166</v>
      </c>
      <c r="E703" s="217" t="s">
        <v>1045</v>
      </c>
      <c r="F703" s="218" t="s">
        <v>1046</v>
      </c>
      <c r="G703" s="219" t="s">
        <v>169</v>
      </c>
      <c r="H703" s="220">
        <v>50</v>
      </c>
      <c r="I703" s="221"/>
      <c r="J703" s="222">
        <f>ROUND(I703*H703,2)</f>
        <v>0</v>
      </c>
      <c r="K703" s="218" t="s">
        <v>170</v>
      </c>
      <c r="L703" s="46"/>
      <c r="M703" s="223" t="s">
        <v>21</v>
      </c>
      <c r="N703" s="224" t="s">
        <v>44</v>
      </c>
      <c r="O703" s="86"/>
      <c r="P703" s="225">
        <f>O703*H703</f>
        <v>0</v>
      </c>
      <c r="Q703" s="225">
        <v>0</v>
      </c>
      <c r="R703" s="225">
        <f>Q703*H703</f>
        <v>0</v>
      </c>
      <c r="S703" s="225">
        <v>0</v>
      </c>
      <c r="T703" s="226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27" t="s">
        <v>339</v>
      </c>
      <c r="AT703" s="227" t="s">
        <v>166</v>
      </c>
      <c r="AU703" s="227" t="s">
        <v>82</v>
      </c>
      <c r="AY703" s="19" t="s">
        <v>163</v>
      </c>
      <c r="BE703" s="228">
        <f>IF(N703="základní",J703,0)</f>
        <v>0</v>
      </c>
      <c r="BF703" s="228">
        <f>IF(N703="snížená",J703,0)</f>
        <v>0</v>
      </c>
      <c r="BG703" s="228">
        <f>IF(N703="zákl. přenesená",J703,0)</f>
        <v>0</v>
      </c>
      <c r="BH703" s="228">
        <f>IF(N703="sníž. přenesená",J703,0)</f>
        <v>0</v>
      </c>
      <c r="BI703" s="228">
        <f>IF(N703="nulová",J703,0)</f>
        <v>0</v>
      </c>
      <c r="BJ703" s="19" t="s">
        <v>80</v>
      </c>
      <c r="BK703" s="228">
        <f>ROUND(I703*H703,2)</f>
        <v>0</v>
      </c>
      <c r="BL703" s="19" t="s">
        <v>339</v>
      </c>
      <c r="BM703" s="227" t="s">
        <v>1047</v>
      </c>
    </row>
    <row r="704" s="2" customFormat="1">
      <c r="A704" s="40"/>
      <c r="B704" s="41"/>
      <c r="C704" s="42"/>
      <c r="D704" s="229" t="s">
        <v>172</v>
      </c>
      <c r="E704" s="42"/>
      <c r="F704" s="230" t="s">
        <v>1048</v>
      </c>
      <c r="G704" s="42"/>
      <c r="H704" s="42"/>
      <c r="I704" s="231"/>
      <c r="J704" s="42"/>
      <c r="K704" s="42"/>
      <c r="L704" s="46"/>
      <c r="M704" s="232"/>
      <c r="N704" s="233"/>
      <c r="O704" s="86"/>
      <c r="P704" s="86"/>
      <c r="Q704" s="86"/>
      <c r="R704" s="86"/>
      <c r="S704" s="86"/>
      <c r="T704" s="87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T704" s="19" t="s">
        <v>172</v>
      </c>
      <c r="AU704" s="19" t="s">
        <v>82</v>
      </c>
    </row>
    <row r="705" s="14" customFormat="1">
      <c r="A705" s="14"/>
      <c r="B705" s="245"/>
      <c r="C705" s="246"/>
      <c r="D705" s="236" t="s">
        <v>174</v>
      </c>
      <c r="E705" s="247" t="s">
        <v>21</v>
      </c>
      <c r="F705" s="248" t="s">
        <v>762</v>
      </c>
      <c r="G705" s="246"/>
      <c r="H705" s="249">
        <v>50</v>
      </c>
      <c r="I705" s="250"/>
      <c r="J705" s="246"/>
      <c r="K705" s="246"/>
      <c r="L705" s="251"/>
      <c r="M705" s="252"/>
      <c r="N705" s="253"/>
      <c r="O705" s="253"/>
      <c r="P705" s="253"/>
      <c r="Q705" s="253"/>
      <c r="R705" s="253"/>
      <c r="S705" s="253"/>
      <c r="T705" s="25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5" t="s">
        <v>174</v>
      </c>
      <c r="AU705" s="255" t="s">
        <v>82</v>
      </c>
      <c r="AV705" s="14" t="s">
        <v>82</v>
      </c>
      <c r="AW705" s="14" t="s">
        <v>33</v>
      </c>
      <c r="AX705" s="14" t="s">
        <v>73</v>
      </c>
      <c r="AY705" s="255" t="s">
        <v>163</v>
      </c>
    </row>
    <row r="706" s="15" customFormat="1">
      <c r="A706" s="15"/>
      <c r="B706" s="256"/>
      <c r="C706" s="257"/>
      <c r="D706" s="236" t="s">
        <v>174</v>
      </c>
      <c r="E706" s="258" t="s">
        <v>21</v>
      </c>
      <c r="F706" s="259" t="s">
        <v>179</v>
      </c>
      <c r="G706" s="257"/>
      <c r="H706" s="260">
        <v>50</v>
      </c>
      <c r="I706" s="261"/>
      <c r="J706" s="257"/>
      <c r="K706" s="257"/>
      <c r="L706" s="262"/>
      <c r="M706" s="263"/>
      <c r="N706" s="264"/>
      <c r="O706" s="264"/>
      <c r="P706" s="264"/>
      <c r="Q706" s="264"/>
      <c r="R706" s="264"/>
      <c r="S706" s="264"/>
      <c r="T706" s="26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66" t="s">
        <v>174</v>
      </c>
      <c r="AU706" s="266" t="s">
        <v>82</v>
      </c>
      <c r="AV706" s="15" t="s">
        <v>109</v>
      </c>
      <c r="AW706" s="15" t="s">
        <v>33</v>
      </c>
      <c r="AX706" s="15" t="s">
        <v>80</v>
      </c>
      <c r="AY706" s="266" t="s">
        <v>163</v>
      </c>
    </row>
    <row r="707" s="2" customFormat="1" ht="16.5" customHeight="1">
      <c r="A707" s="40"/>
      <c r="B707" s="41"/>
      <c r="C707" s="282" t="s">
        <v>1049</v>
      </c>
      <c r="D707" s="282" t="s">
        <v>580</v>
      </c>
      <c r="E707" s="283" t="s">
        <v>1050</v>
      </c>
      <c r="F707" s="284" t="s">
        <v>1051</v>
      </c>
      <c r="G707" s="285" t="s">
        <v>169</v>
      </c>
      <c r="H707" s="286">
        <v>52.5</v>
      </c>
      <c r="I707" s="287"/>
      <c r="J707" s="288">
        <f>ROUND(I707*H707,2)</f>
        <v>0</v>
      </c>
      <c r="K707" s="284" t="s">
        <v>170</v>
      </c>
      <c r="L707" s="289"/>
      <c r="M707" s="290" t="s">
        <v>21</v>
      </c>
      <c r="N707" s="291" t="s">
        <v>44</v>
      </c>
      <c r="O707" s="86"/>
      <c r="P707" s="225">
        <f>O707*H707</f>
        <v>0</v>
      </c>
      <c r="Q707" s="225">
        <v>0</v>
      </c>
      <c r="R707" s="225">
        <f>Q707*H707</f>
        <v>0</v>
      </c>
      <c r="S707" s="225">
        <v>0</v>
      </c>
      <c r="T707" s="226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27" t="s">
        <v>625</v>
      </c>
      <c r="AT707" s="227" t="s">
        <v>580</v>
      </c>
      <c r="AU707" s="227" t="s">
        <v>82</v>
      </c>
      <c r="AY707" s="19" t="s">
        <v>163</v>
      </c>
      <c r="BE707" s="228">
        <f>IF(N707="základní",J707,0)</f>
        <v>0</v>
      </c>
      <c r="BF707" s="228">
        <f>IF(N707="snížená",J707,0)</f>
        <v>0</v>
      </c>
      <c r="BG707" s="228">
        <f>IF(N707="zákl. přenesená",J707,0)</f>
        <v>0</v>
      </c>
      <c r="BH707" s="228">
        <f>IF(N707="sníž. přenesená",J707,0)</f>
        <v>0</v>
      </c>
      <c r="BI707" s="228">
        <f>IF(N707="nulová",J707,0)</f>
        <v>0</v>
      </c>
      <c r="BJ707" s="19" t="s">
        <v>80</v>
      </c>
      <c r="BK707" s="228">
        <f>ROUND(I707*H707,2)</f>
        <v>0</v>
      </c>
      <c r="BL707" s="19" t="s">
        <v>339</v>
      </c>
      <c r="BM707" s="227" t="s">
        <v>1052</v>
      </c>
    </row>
    <row r="708" s="14" customFormat="1">
      <c r="A708" s="14"/>
      <c r="B708" s="245"/>
      <c r="C708" s="246"/>
      <c r="D708" s="236" t="s">
        <v>174</v>
      </c>
      <c r="E708" s="246"/>
      <c r="F708" s="248" t="s">
        <v>1053</v>
      </c>
      <c r="G708" s="246"/>
      <c r="H708" s="249">
        <v>52.5</v>
      </c>
      <c r="I708" s="250"/>
      <c r="J708" s="246"/>
      <c r="K708" s="246"/>
      <c r="L708" s="251"/>
      <c r="M708" s="252"/>
      <c r="N708" s="253"/>
      <c r="O708" s="253"/>
      <c r="P708" s="253"/>
      <c r="Q708" s="253"/>
      <c r="R708" s="253"/>
      <c r="S708" s="253"/>
      <c r="T708" s="25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5" t="s">
        <v>174</v>
      </c>
      <c r="AU708" s="255" t="s">
        <v>82</v>
      </c>
      <c r="AV708" s="14" t="s">
        <v>82</v>
      </c>
      <c r="AW708" s="14" t="s">
        <v>4</v>
      </c>
      <c r="AX708" s="14" t="s">
        <v>80</v>
      </c>
      <c r="AY708" s="255" t="s">
        <v>163</v>
      </c>
    </row>
    <row r="709" s="2" customFormat="1" ht="33" customHeight="1">
      <c r="A709" s="40"/>
      <c r="B709" s="41"/>
      <c r="C709" s="216" t="s">
        <v>1054</v>
      </c>
      <c r="D709" s="216" t="s">
        <v>166</v>
      </c>
      <c r="E709" s="217" t="s">
        <v>1055</v>
      </c>
      <c r="F709" s="218" t="s">
        <v>1056</v>
      </c>
      <c r="G709" s="219" t="s">
        <v>169</v>
      </c>
      <c r="H709" s="220">
        <v>2772.087</v>
      </c>
      <c r="I709" s="221"/>
      <c r="J709" s="222">
        <f>ROUND(I709*H709,2)</f>
        <v>0</v>
      </c>
      <c r="K709" s="218" t="s">
        <v>170</v>
      </c>
      <c r="L709" s="46"/>
      <c r="M709" s="223" t="s">
        <v>21</v>
      </c>
      <c r="N709" s="224" t="s">
        <v>44</v>
      </c>
      <c r="O709" s="86"/>
      <c r="P709" s="225">
        <f>O709*H709</f>
        <v>0</v>
      </c>
      <c r="Q709" s="225">
        <v>0.00020000000000000001</v>
      </c>
      <c r="R709" s="225">
        <f>Q709*H709</f>
        <v>0.55441740000000006</v>
      </c>
      <c r="S709" s="225">
        <v>0</v>
      </c>
      <c r="T709" s="226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27" t="s">
        <v>339</v>
      </c>
      <c r="AT709" s="227" t="s">
        <v>166</v>
      </c>
      <c r="AU709" s="227" t="s">
        <v>82</v>
      </c>
      <c r="AY709" s="19" t="s">
        <v>163</v>
      </c>
      <c r="BE709" s="228">
        <f>IF(N709="základní",J709,0)</f>
        <v>0</v>
      </c>
      <c r="BF709" s="228">
        <f>IF(N709="snížená",J709,0)</f>
        <v>0</v>
      </c>
      <c r="BG709" s="228">
        <f>IF(N709="zákl. přenesená",J709,0)</f>
        <v>0</v>
      </c>
      <c r="BH709" s="228">
        <f>IF(N709="sníž. přenesená",J709,0)</f>
        <v>0</v>
      </c>
      <c r="BI709" s="228">
        <f>IF(N709="nulová",J709,0)</f>
        <v>0</v>
      </c>
      <c r="BJ709" s="19" t="s">
        <v>80</v>
      </c>
      <c r="BK709" s="228">
        <f>ROUND(I709*H709,2)</f>
        <v>0</v>
      </c>
      <c r="BL709" s="19" t="s">
        <v>339</v>
      </c>
      <c r="BM709" s="227" t="s">
        <v>1057</v>
      </c>
    </row>
    <row r="710" s="2" customFormat="1">
      <c r="A710" s="40"/>
      <c r="B710" s="41"/>
      <c r="C710" s="42"/>
      <c r="D710" s="229" t="s">
        <v>172</v>
      </c>
      <c r="E710" s="42"/>
      <c r="F710" s="230" t="s">
        <v>1058</v>
      </c>
      <c r="G710" s="42"/>
      <c r="H710" s="42"/>
      <c r="I710" s="231"/>
      <c r="J710" s="42"/>
      <c r="K710" s="42"/>
      <c r="L710" s="46"/>
      <c r="M710" s="232"/>
      <c r="N710" s="233"/>
      <c r="O710" s="86"/>
      <c r="P710" s="86"/>
      <c r="Q710" s="86"/>
      <c r="R710" s="86"/>
      <c r="S710" s="86"/>
      <c r="T710" s="87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T710" s="19" t="s">
        <v>172</v>
      </c>
      <c r="AU710" s="19" t="s">
        <v>82</v>
      </c>
    </row>
    <row r="711" s="13" customFormat="1">
      <c r="A711" s="13"/>
      <c r="B711" s="234"/>
      <c r="C711" s="235"/>
      <c r="D711" s="236" t="s">
        <v>174</v>
      </c>
      <c r="E711" s="237" t="s">
        <v>21</v>
      </c>
      <c r="F711" s="238" t="s">
        <v>1035</v>
      </c>
      <c r="G711" s="235"/>
      <c r="H711" s="237" t="s">
        <v>21</v>
      </c>
      <c r="I711" s="239"/>
      <c r="J711" s="235"/>
      <c r="K711" s="235"/>
      <c r="L711" s="240"/>
      <c r="M711" s="241"/>
      <c r="N711" s="242"/>
      <c r="O711" s="242"/>
      <c r="P711" s="242"/>
      <c r="Q711" s="242"/>
      <c r="R711" s="242"/>
      <c r="S711" s="242"/>
      <c r="T711" s="24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4" t="s">
        <v>174</v>
      </c>
      <c r="AU711" s="244" t="s">
        <v>82</v>
      </c>
      <c r="AV711" s="13" t="s">
        <v>80</v>
      </c>
      <c r="AW711" s="13" t="s">
        <v>33</v>
      </c>
      <c r="AX711" s="13" t="s">
        <v>73</v>
      </c>
      <c r="AY711" s="244" t="s">
        <v>163</v>
      </c>
    </row>
    <row r="712" s="14" customFormat="1">
      <c r="A712" s="14"/>
      <c r="B712" s="245"/>
      <c r="C712" s="246"/>
      <c r="D712" s="236" t="s">
        <v>174</v>
      </c>
      <c r="E712" s="247" t="s">
        <v>21</v>
      </c>
      <c r="F712" s="248" t="s">
        <v>1059</v>
      </c>
      <c r="G712" s="246"/>
      <c r="H712" s="249">
        <v>1198.828</v>
      </c>
      <c r="I712" s="250"/>
      <c r="J712" s="246"/>
      <c r="K712" s="246"/>
      <c r="L712" s="251"/>
      <c r="M712" s="252"/>
      <c r="N712" s="253"/>
      <c r="O712" s="253"/>
      <c r="P712" s="253"/>
      <c r="Q712" s="253"/>
      <c r="R712" s="253"/>
      <c r="S712" s="253"/>
      <c r="T712" s="25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5" t="s">
        <v>174</v>
      </c>
      <c r="AU712" s="255" t="s">
        <v>82</v>
      </c>
      <c r="AV712" s="14" t="s">
        <v>82</v>
      </c>
      <c r="AW712" s="14" t="s">
        <v>33</v>
      </c>
      <c r="AX712" s="14" t="s">
        <v>73</v>
      </c>
      <c r="AY712" s="255" t="s">
        <v>163</v>
      </c>
    </row>
    <row r="713" s="13" customFormat="1">
      <c r="A713" s="13"/>
      <c r="B713" s="234"/>
      <c r="C713" s="235"/>
      <c r="D713" s="236" t="s">
        <v>174</v>
      </c>
      <c r="E713" s="237" t="s">
        <v>21</v>
      </c>
      <c r="F713" s="238" t="s">
        <v>1060</v>
      </c>
      <c r="G713" s="235"/>
      <c r="H713" s="237" t="s">
        <v>21</v>
      </c>
      <c r="I713" s="239"/>
      <c r="J713" s="235"/>
      <c r="K713" s="235"/>
      <c r="L713" s="240"/>
      <c r="M713" s="241"/>
      <c r="N713" s="242"/>
      <c r="O713" s="242"/>
      <c r="P713" s="242"/>
      <c r="Q713" s="242"/>
      <c r="R713" s="242"/>
      <c r="S713" s="242"/>
      <c r="T713" s="24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4" t="s">
        <v>174</v>
      </c>
      <c r="AU713" s="244" t="s">
        <v>82</v>
      </c>
      <c r="AV713" s="13" t="s">
        <v>80</v>
      </c>
      <c r="AW713" s="13" t="s">
        <v>33</v>
      </c>
      <c r="AX713" s="13" t="s">
        <v>73</v>
      </c>
      <c r="AY713" s="244" t="s">
        <v>163</v>
      </c>
    </row>
    <row r="714" s="14" customFormat="1">
      <c r="A714" s="14"/>
      <c r="B714" s="245"/>
      <c r="C714" s="246"/>
      <c r="D714" s="236" t="s">
        <v>174</v>
      </c>
      <c r="E714" s="247" t="s">
        <v>21</v>
      </c>
      <c r="F714" s="248" t="s">
        <v>1061</v>
      </c>
      <c r="G714" s="246"/>
      <c r="H714" s="249">
        <v>1437.1379999999999</v>
      </c>
      <c r="I714" s="250"/>
      <c r="J714" s="246"/>
      <c r="K714" s="246"/>
      <c r="L714" s="251"/>
      <c r="M714" s="252"/>
      <c r="N714" s="253"/>
      <c r="O714" s="253"/>
      <c r="P714" s="253"/>
      <c r="Q714" s="253"/>
      <c r="R714" s="253"/>
      <c r="S714" s="253"/>
      <c r="T714" s="25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5" t="s">
        <v>174</v>
      </c>
      <c r="AU714" s="255" t="s">
        <v>82</v>
      </c>
      <c r="AV714" s="14" t="s">
        <v>82</v>
      </c>
      <c r="AW714" s="14" t="s">
        <v>33</v>
      </c>
      <c r="AX714" s="14" t="s">
        <v>73</v>
      </c>
      <c r="AY714" s="255" t="s">
        <v>163</v>
      </c>
    </row>
    <row r="715" s="13" customFormat="1">
      <c r="A715" s="13"/>
      <c r="B715" s="234"/>
      <c r="C715" s="235"/>
      <c r="D715" s="236" t="s">
        <v>174</v>
      </c>
      <c r="E715" s="237" t="s">
        <v>21</v>
      </c>
      <c r="F715" s="238" t="s">
        <v>1062</v>
      </c>
      <c r="G715" s="235"/>
      <c r="H715" s="237" t="s">
        <v>21</v>
      </c>
      <c r="I715" s="239"/>
      <c r="J715" s="235"/>
      <c r="K715" s="235"/>
      <c r="L715" s="240"/>
      <c r="M715" s="241"/>
      <c r="N715" s="242"/>
      <c r="O715" s="242"/>
      <c r="P715" s="242"/>
      <c r="Q715" s="242"/>
      <c r="R715" s="242"/>
      <c r="S715" s="242"/>
      <c r="T715" s="24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4" t="s">
        <v>174</v>
      </c>
      <c r="AU715" s="244" t="s">
        <v>82</v>
      </c>
      <c r="AV715" s="13" t="s">
        <v>80</v>
      </c>
      <c r="AW715" s="13" t="s">
        <v>33</v>
      </c>
      <c r="AX715" s="13" t="s">
        <v>73</v>
      </c>
      <c r="AY715" s="244" t="s">
        <v>163</v>
      </c>
    </row>
    <row r="716" s="14" customFormat="1">
      <c r="A716" s="14"/>
      <c r="B716" s="245"/>
      <c r="C716" s="246"/>
      <c r="D716" s="236" t="s">
        <v>174</v>
      </c>
      <c r="E716" s="247" t="s">
        <v>21</v>
      </c>
      <c r="F716" s="248" t="s">
        <v>802</v>
      </c>
      <c r="G716" s="246"/>
      <c r="H716" s="249">
        <v>60</v>
      </c>
      <c r="I716" s="250"/>
      <c r="J716" s="246"/>
      <c r="K716" s="246"/>
      <c r="L716" s="251"/>
      <c r="M716" s="252"/>
      <c r="N716" s="253"/>
      <c r="O716" s="253"/>
      <c r="P716" s="253"/>
      <c r="Q716" s="253"/>
      <c r="R716" s="253"/>
      <c r="S716" s="253"/>
      <c r="T716" s="25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5" t="s">
        <v>174</v>
      </c>
      <c r="AU716" s="255" t="s">
        <v>82</v>
      </c>
      <c r="AV716" s="14" t="s">
        <v>82</v>
      </c>
      <c r="AW716" s="14" t="s">
        <v>33</v>
      </c>
      <c r="AX716" s="14" t="s">
        <v>73</v>
      </c>
      <c r="AY716" s="255" t="s">
        <v>163</v>
      </c>
    </row>
    <row r="717" s="14" customFormat="1">
      <c r="A717" s="14"/>
      <c r="B717" s="245"/>
      <c r="C717" s="246"/>
      <c r="D717" s="236" t="s">
        <v>174</v>
      </c>
      <c r="E717" s="247" t="s">
        <v>21</v>
      </c>
      <c r="F717" s="248" t="s">
        <v>431</v>
      </c>
      <c r="G717" s="246"/>
      <c r="H717" s="249">
        <v>76.120999999999995</v>
      </c>
      <c r="I717" s="250"/>
      <c r="J717" s="246"/>
      <c r="K717" s="246"/>
      <c r="L717" s="251"/>
      <c r="M717" s="252"/>
      <c r="N717" s="253"/>
      <c r="O717" s="253"/>
      <c r="P717" s="253"/>
      <c r="Q717" s="253"/>
      <c r="R717" s="253"/>
      <c r="S717" s="253"/>
      <c r="T717" s="25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55" t="s">
        <v>174</v>
      </c>
      <c r="AU717" s="255" t="s">
        <v>82</v>
      </c>
      <c r="AV717" s="14" t="s">
        <v>82</v>
      </c>
      <c r="AW717" s="14" t="s">
        <v>33</v>
      </c>
      <c r="AX717" s="14" t="s">
        <v>73</v>
      </c>
      <c r="AY717" s="255" t="s">
        <v>163</v>
      </c>
    </row>
    <row r="718" s="15" customFormat="1">
      <c r="A718" s="15"/>
      <c r="B718" s="256"/>
      <c r="C718" s="257"/>
      <c r="D718" s="236" t="s">
        <v>174</v>
      </c>
      <c r="E718" s="258" t="s">
        <v>397</v>
      </c>
      <c r="F718" s="259" t="s">
        <v>179</v>
      </c>
      <c r="G718" s="257"/>
      <c r="H718" s="260">
        <v>2772.087</v>
      </c>
      <c r="I718" s="261"/>
      <c r="J718" s="257"/>
      <c r="K718" s="257"/>
      <c r="L718" s="262"/>
      <c r="M718" s="263"/>
      <c r="N718" s="264"/>
      <c r="O718" s="264"/>
      <c r="P718" s="264"/>
      <c r="Q718" s="264"/>
      <c r="R718" s="264"/>
      <c r="S718" s="264"/>
      <c r="T718" s="26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266" t="s">
        <v>174</v>
      </c>
      <c r="AU718" s="266" t="s">
        <v>82</v>
      </c>
      <c r="AV718" s="15" t="s">
        <v>109</v>
      </c>
      <c r="AW718" s="15" t="s">
        <v>33</v>
      </c>
      <c r="AX718" s="15" t="s">
        <v>80</v>
      </c>
      <c r="AY718" s="266" t="s">
        <v>163</v>
      </c>
    </row>
    <row r="719" s="2" customFormat="1" ht="37.8" customHeight="1">
      <c r="A719" s="40"/>
      <c r="B719" s="41"/>
      <c r="C719" s="216" t="s">
        <v>1063</v>
      </c>
      <c r="D719" s="216" t="s">
        <v>166</v>
      </c>
      <c r="E719" s="217" t="s">
        <v>1064</v>
      </c>
      <c r="F719" s="218" t="s">
        <v>1065</v>
      </c>
      <c r="G719" s="219" t="s">
        <v>169</v>
      </c>
      <c r="H719" s="220">
        <v>2772.087</v>
      </c>
      <c r="I719" s="221"/>
      <c r="J719" s="222">
        <f>ROUND(I719*H719,2)</f>
        <v>0</v>
      </c>
      <c r="K719" s="218" t="s">
        <v>170</v>
      </c>
      <c r="L719" s="46"/>
      <c r="M719" s="223" t="s">
        <v>21</v>
      </c>
      <c r="N719" s="224" t="s">
        <v>44</v>
      </c>
      <c r="O719" s="86"/>
      <c r="P719" s="225">
        <f>O719*H719</f>
        <v>0</v>
      </c>
      <c r="Q719" s="225">
        <v>0.00025999999999999998</v>
      </c>
      <c r="R719" s="225">
        <f>Q719*H719</f>
        <v>0.72074261999999989</v>
      </c>
      <c r="S719" s="225">
        <v>0</v>
      </c>
      <c r="T719" s="226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27" t="s">
        <v>339</v>
      </c>
      <c r="AT719" s="227" t="s">
        <v>166</v>
      </c>
      <c r="AU719" s="227" t="s">
        <v>82</v>
      </c>
      <c r="AY719" s="19" t="s">
        <v>163</v>
      </c>
      <c r="BE719" s="228">
        <f>IF(N719="základní",J719,0)</f>
        <v>0</v>
      </c>
      <c r="BF719" s="228">
        <f>IF(N719="snížená",J719,0)</f>
        <v>0</v>
      </c>
      <c r="BG719" s="228">
        <f>IF(N719="zákl. přenesená",J719,0)</f>
        <v>0</v>
      </c>
      <c r="BH719" s="228">
        <f>IF(N719="sníž. přenesená",J719,0)</f>
        <v>0</v>
      </c>
      <c r="BI719" s="228">
        <f>IF(N719="nulová",J719,0)</f>
        <v>0</v>
      </c>
      <c r="BJ719" s="19" t="s">
        <v>80</v>
      </c>
      <c r="BK719" s="228">
        <f>ROUND(I719*H719,2)</f>
        <v>0</v>
      </c>
      <c r="BL719" s="19" t="s">
        <v>339</v>
      </c>
      <c r="BM719" s="227" t="s">
        <v>1066</v>
      </c>
    </row>
    <row r="720" s="2" customFormat="1">
      <c r="A720" s="40"/>
      <c r="B720" s="41"/>
      <c r="C720" s="42"/>
      <c r="D720" s="229" t="s">
        <v>172</v>
      </c>
      <c r="E720" s="42"/>
      <c r="F720" s="230" t="s">
        <v>1067</v>
      </c>
      <c r="G720" s="42"/>
      <c r="H720" s="42"/>
      <c r="I720" s="231"/>
      <c r="J720" s="42"/>
      <c r="K720" s="42"/>
      <c r="L720" s="46"/>
      <c r="M720" s="232"/>
      <c r="N720" s="233"/>
      <c r="O720" s="86"/>
      <c r="P720" s="86"/>
      <c r="Q720" s="86"/>
      <c r="R720" s="86"/>
      <c r="S720" s="86"/>
      <c r="T720" s="87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T720" s="19" t="s">
        <v>172</v>
      </c>
      <c r="AU720" s="19" t="s">
        <v>82</v>
      </c>
    </row>
    <row r="721" s="14" customFormat="1">
      <c r="A721" s="14"/>
      <c r="B721" s="245"/>
      <c r="C721" s="246"/>
      <c r="D721" s="236" t="s">
        <v>174</v>
      </c>
      <c r="E721" s="247" t="s">
        <v>21</v>
      </c>
      <c r="F721" s="248" t="s">
        <v>397</v>
      </c>
      <c r="G721" s="246"/>
      <c r="H721" s="249">
        <v>2772.087</v>
      </c>
      <c r="I721" s="250"/>
      <c r="J721" s="246"/>
      <c r="K721" s="246"/>
      <c r="L721" s="251"/>
      <c r="M721" s="252"/>
      <c r="N721" s="253"/>
      <c r="O721" s="253"/>
      <c r="P721" s="253"/>
      <c r="Q721" s="253"/>
      <c r="R721" s="253"/>
      <c r="S721" s="253"/>
      <c r="T721" s="25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5" t="s">
        <v>174</v>
      </c>
      <c r="AU721" s="255" t="s">
        <v>82</v>
      </c>
      <c r="AV721" s="14" t="s">
        <v>82</v>
      </c>
      <c r="AW721" s="14" t="s">
        <v>33</v>
      </c>
      <c r="AX721" s="14" t="s">
        <v>73</v>
      </c>
      <c r="AY721" s="255" t="s">
        <v>163</v>
      </c>
    </row>
    <row r="722" s="15" customFormat="1">
      <c r="A722" s="15"/>
      <c r="B722" s="256"/>
      <c r="C722" s="257"/>
      <c r="D722" s="236" t="s">
        <v>174</v>
      </c>
      <c r="E722" s="258" t="s">
        <v>21</v>
      </c>
      <c r="F722" s="259" t="s">
        <v>179</v>
      </c>
      <c r="G722" s="257"/>
      <c r="H722" s="260">
        <v>2772.087</v>
      </c>
      <c r="I722" s="261"/>
      <c r="J722" s="257"/>
      <c r="K722" s="257"/>
      <c r="L722" s="262"/>
      <c r="M722" s="267"/>
      <c r="N722" s="268"/>
      <c r="O722" s="268"/>
      <c r="P722" s="268"/>
      <c r="Q722" s="268"/>
      <c r="R722" s="268"/>
      <c r="S722" s="268"/>
      <c r="T722" s="269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T722" s="266" t="s">
        <v>174</v>
      </c>
      <c r="AU722" s="266" t="s">
        <v>82</v>
      </c>
      <c r="AV722" s="15" t="s">
        <v>109</v>
      </c>
      <c r="AW722" s="15" t="s">
        <v>33</v>
      </c>
      <c r="AX722" s="15" t="s">
        <v>80</v>
      </c>
      <c r="AY722" s="266" t="s">
        <v>163</v>
      </c>
    </row>
    <row r="723" s="2" customFormat="1" ht="6.96" customHeight="1">
      <c r="A723" s="40"/>
      <c r="B723" s="61"/>
      <c r="C723" s="62"/>
      <c r="D723" s="62"/>
      <c r="E723" s="62"/>
      <c r="F723" s="62"/>
      <c r="G723" s="62"/>
      <c r="H723" s="62"/>
      <c r="I723" s="62"/>
      <c r="J723" s="62"/>
      <c r="K723" s="62"/>
      <c r="L723" s="46"/>
      <c r="M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</row>
  </sheetData>
  <sheetProtection sheet="1" autoFilter="0" formatColumns="0" formatRows="0" objects="1" scenarios="1" spinCount="100000" saltValue="OBcSV2YDQH4g27eCbC8HUYMfXMgI0nEBTleEKE1OnHQ4+ZZuVJOgfL+0PXGchDHTO2PMinl0qY5QfQvuEcp7KA==" hashValue="jNolfoAC93IBjpJn6S+UEWP2seFiuMGcAfAWaeIron7vlt9zGhczCUAuOnSQaNEjrtkUyi6CgZkgY1v63bvTTA==" algorithmName="SHA-512" password="CC35"/>
  <autoFilter ref="C104:K72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1:H91"/>
    <mergeCell ref="E95:H95"/>
    <mergeCell ref="E93:H93"/>
    <mergeCell ref="E97:H97"/>
    <mergeCell ref="L2:V2"/>
  </mergeCells>
  <hyperlinks>
    <hyperlink ref="F109" r:id="rId1" display="https://podminky.urs.cz/item/CS_URS_2021_02/317142422"/>
    <hyperlink ref="F113" r:id="rId2" display="https://podminky.urs.cz/item/CS_URS_2021_02/317168056"/>
    <hyperlink ref="F118" r:id="rId3" display="https://podminky.urs.cz/item/CS_URS_2021_02/342272245"/>
    <hyperlink ref="F124" r:id="rId4" display="https://podminky.urs.cz/item/CS_URS_2021_02/346272246"/>
    <hyperlink ref="F131" r:id="rId5" display="https://podminky.urs.cz/item/CS_URS_2021_02/611131101"/>
    <hyperlink ref="F136" r:id="rId6" display="https://podminky.urs.cz/item/CS_URS_2021_02/611321341"/>
    <hyperlink ref="F151" r:id="rId7" display="https://podminky.urs.cz/item/CS_URS_2021_02/612131101"/>
    <hyperlink ref="F158" r:id="rId8" display="https://podminky.urs.cz/item/CS_URS_2021_02/612321321"/>
    <hyperlink ref="F164" r:id="rId9" display="https://podminky.urs.cz/item/CS_URS_2021_02/612321341"/>
    <hyperlink ref="F212" r:id="rId10" display="https://podminky.urs.cz/item/CS_URS_2021_02/631311115"/>
    <hyperlink ref="F218" r:id="rId11" display="https://podminky.urs.cz/item/CS_URS_2021_02/631311125"/>
    <hyperlink ref="F222" r:id="rId12" display="https://podminky.urs.cz/item/CS_URS_2021_02/631319011"/>
    <hyperlink ref="F224" r:id="rId13" display="https://podminky.urs.cz/item/CS_URS_2021_02/631319012"/>
    <hyperlink ref="F226" r:id="rId14" display="https://podminky.urs.cz/item/CS_URS_2021_02/631319171"/>
    <hyperlink ref="F228" r:id="rId15" display="https://podminky.urs.cz/item/CS_URS_2021_02/631319173"/>
    <hyperlink ref="F230" r:id="rId16" display="https://podminky.urs.cz/item/CS_URS_2021_02/631362021"/>
    <hyperlink ref="F237" r:id="rId17" display="https://podminky.urs.cz/item/CS_URS_2021_02/634112112"/>
    <hyperlink ref="F244" r:id="rId18" display="https://podminky.urs.cz/item/CS_URS_2021_02/642944121"/>
    <hyperlink ref="F254" r:id="rId19" display="https://podminky.urs.cz/item/CS_URS_2021_02/949101111"/>
    <hyperlink ref="F261" r:id="rId20" display="https://podminky.urs.cz/item/CS_URS_2021_02/952901111"/>
    <hyperlink ref="F275" r:id="rId21" display="https://podminky.urs.cz/item/CS_URS_2021_02/998018002"/>
    <hyperlink ref="F279" r:id="rId22" display="https://podminky.urs.cz/item/CS_URS_2021_02/711111001"/>
    <hyperlink ref="F309" r:id="rId23" display="https://podminky.urs.cz/item/CS_URS_2021_02/711112001"/>
    <hyperlink ref="F319" r:id="rId24" display="https://podminky.urs.cz/item/CS_URS_2021_02/711141559"/>
    <hyperlink ref="F328" r:id="rId25" display="https://podminky.urs.cz/item/CS_URS_2021_02/711142559"/>
    <hyperlink ref="F338" r:id="rId26" display="https://podminky.urs.cz/item/CS_URS_2021_02/998711102"/>
    <hyperlink ref="F340" r:id="rId27" display="https://podminky.urs.cz/item/CS_URS_2021_02/998711181"/>
    <hyperlink ref="F354" r:id="rId28" display="https://podminky.urs.cz/item/CS_URS_2021_02/998713102"/>
    <hyperlink ref="F356" r:id="rId29" display="https://podminky.urs.cz/item/CS_URS_2021_02/998713181"/>
    <hyperlink ref="F359" r:id="rId30" display="https://podminky.urs.cz/item/CS_URS_2021_02/763131451"/>
    <hyperlink ref="F370" r:id="rId31" display="https://podminky.urs.cz/item/CS_URS_2021_02/763131721"/>
    <hyperlink ref="F376" r:id="rId32" display="https://podminky.urs.cz/item/CS_URS_2021_02/763131751"/>
    <hyperlink ref="F386" r:id="rId33" display="https://podminky.urs.cz/item/CS_URS_2021_02/763164531"/>
    <hyperlink ref="F392" r:id="rId34" display="https://podminky.urs.cz/item/CS_URS_2021_02/763164561"/>
    <hyperlink ref="F401" r:id="rId35" display="https://podminky.urs.cz/item/CS_URS_2021_02/998763101"/>
    <hyperlink ref="F403" r:id="rId36" display="https://podminky.urs.cz/item/CS_URS_2021_02/998763181"/>
    <hyperlink ref="F406" r:id="rId37" display="https://podminky.urs.cz/item/CS_URS_2021_02/766660001"/>
    <hyperlink ref="F429" r:id="rId38" display="https://podminky.urs.cz/item/CS_URS_2021_02/998766102"/>
    <hyperlink ref="F431" r:id="rId39" display="https://podminky.urs.cz/item/CS_URS_2021_02/998766181"/>
    <hyperlink ref="F434" r:id="rId40" display="https://podminky.urs.cz/item/CS_URS_2021_02/771121011"/>
    <hyperlink ref="F441" r:id="rId41" display="https://podminky.urs.cz/item/CS_URS_2021_02/771151021"/>
    <hyperlink ref="F451" r:id="rId42" display="https://podminky.urs.cz/item/CS_URS_2021_02/771161011"/>
    <hyperlink ref="F459" r:id="rId43" display="https://podminky.urs.cz/item/CS_URS_2021_02/771474113"/>
    <hyperlink ref="F466" r:id="rId44" display="https://podminky.urs.cz/item/CS_URS_2021_02/771474143"/>
    <hyperlink ref="F484" r:id="rId45" display="https://podminky.urs.cz/item/CS_URS_2021_02/771574153"/>
    <hyperlink ref="F491" r:id="rId46" display="https://podminky.urs.cz/item/CS_URS_2021_02/771574154"/>
    <hyperlink ref="F497" r:id="rId47" display="https://podminky.urs.cz/item/CS_URS_2021_02/771584123"/>
    <hyperlink ref="F508" r:id="rId48" display="https://podminky.urs.cz/item/CS_URS_2021_02/771591112"/>
    <hyperlink ref="F515" r:id="rId49" display="https://podminky.urs.cz/item/CS_URS_2021_02/771592011"/>
    <hyperlink ref="F523" r:id="rId50" display="https://podminky.urs.cz/item/CS_URS_2021_02/998771102"/>
    <hyperlink ref="F525" r:id="rId51" display="https://podminky.urs.cz/item/CS_URS_2021_02/998771181"/>
    <hyperlink ref="F528" r:id="rId52" display="https://podminky.urs.cz/item/CS_URS_2021_02/781131112"/>
    <hyperlink ref="F569" r:id="rId53" display="https://podminky.urs.cz/item/CS_URS_2021_02/781474115"/>
    <hyperlink ref="F593" r:id="rId54" display="https://podminky.urs.cz/item/CS_URS_2021_02/781484116"/>
    <hyperlink ref="F610" r:id="rId55" display="https://podminky.urs.cz/item/CS_URS_2021_02/781489191"/>
    <hyperlink ref="F620" r:id="rId56" display="https://podminky.urs.cz/item/CS_URS_2021_02/998781102"/>
    <hyperlink ref="F622" r:id="rId57" display="https://podminky.urs.cz/item/CS_URS_2021_02/998781181"/>
    <hyperlink ref="F629" r:id="rId58" display="https://podminky.urs.cz/item/CS_URS_2021_02/783932171"/>
    <hyperlink ref="F633" r:id="rId59" display="https://podminky.urs.cz/item/CS_URS_2021_02/783933151"/>
    <hyperlink ref="F637" r:id="rId60" display="https://podminky.urs.cz/item/CS_URS_2021_02/783937161"/>
    <hyperlink ref="F641" r:id="rId61" display="https://podminky.urs.cz/item/CS_URS_2021_02/783997151"/>
    <hyperlink ref="F646" r:id="rId62" display="https://podminky.urs.cz/item/CS_URS_2021_02/784111011"/>
    <hyperlink ref="F683" r:id="rId63" display="https://podminky.urs.cz/item/CS_URS_2021_02/784121001"/>
    <hyperlink ref="F704" r:id="rId64" display="https://podminky.urs.cz/item/CS_URS_2021_02/784171111"/>
    <hyperlink ref="F710" r:id="rId65" display="https://podminky.urs.cz/item/CS_URS_2021_02/784181101"/>
    <hyperlink ref="F720" r:id="rId66" display="https://podminky.urs.cz/item/CS_URS_2021_02/78421110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67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="1" customFormat="1" ht="24.96" customHeight="1">
      <c r="B4" s="22"/>
      <c r="D4" s="143" t="s">
        <v>129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6.5" customHeight="1">
      <c r="B7" s="22"/>
      <c r="E7" s="146" t="str">
        <f>'Rekapitulace stavby'!K6</f>
        <v>Rekonstrukce pavilonu E ZŠ Lysá nad Labem - II. etapa</v>
      </c>
      <c r="F7" s="145"/>
      <c r="G7" s="145"/>
      <c r="H7" s="145"/>
      <c r="L7" s="22"/>
    </row>
    <row r="8">
      <c r="B8" s="22"/>
      <c r="D8" s="145" t="s">
        <v>130</v>
      </c>
      <c r="L8" s="22"/>
    </row>
    <row r="9" s="1" customFormat="1" ht="16.5" customHeight="1">
      <c r="B9" s="22"/>
      <c r="E9" s="146" t="s">
        <v>131</v>
      </c>
      <c r="F9" s="1"/>
      <c r="G9" s="1"/>
      <c r="H9" s="1"/>
      <c r="L9" s="22"/>
    </row>
    <row r="10" s="1" customFormat="1" ht="12" customHeight="1">
      <c r="B10" s="22"/>
      <c r="D10" s="145" t="s">
        <v>132</v>
      </c>
      <c r="L10" s="22"/>
    </row>
    <row r="11" s="2" customFormat="1" ht="16.5" customHeight="1">
      <c r="A11" s="40"/>
      <c r="B11" s="46"/>
      <c r="C11" s="40"/>
      <c r="D11" s="40"/>
      <c r="E11" s="147" t="s">
        <v>1068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134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49" t="s">
        <v>1069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21</v>
      </c>
      <c r="G15" s="40"/>
      <c r="H15" s="40"/>
      <c r="I15" s="145" t="s">
        <v>20</v>
      </c>
      <c r="J15" s="135" t="s">
        <v>21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22</v>
      </c>
      <c r="E16" s="40"/>
      <c r="F16" s="135" t="s">
        <v>23</v>
      </c>
      <c r="G16" s="40"/>
      <c r="H16" s="40"/>
      <c r="I16" s="145" t="s">
        <v>24</v>
      </c>
      <c r="J16" s="150" t="str">
        <f>'Rekapitulace stavby'!AN8</f>
        <v>11. 10. 2021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26</v>
      </c>
      <c r="E18" s="40"/>
      <c r="F18" s="40"/>
      <c r="G18" s="40"/>
      <c r="H18" s="40"/>
      <c r="I18" s="145" t="s">
        <v>27</v>
      </c>
      <c r="J18" s="135" t="s">
        <v>21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21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27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27</v>
      </c>
      <c r="J24" s="135" t="s">
        <v>21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">
        <v>28</v>
      </c>
      <c r="F25" s="40"/>
      <c r="G25" s="40"/>
      <c r="H25" s="40"/>
      <c r="I25" s="145" t="s">
        <v>29</v>
      </c>
      <c r="J25" s="135" t="s">
        <v>21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27</v>
      </c>
      <c r="J27" s="135" t="s">
        <v>35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5" t="s">
        <v>29</v>
      </c>
      <c r="J28" s="135" t="s">
        <v>21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07.25" customHeight="1">
      <c r="A31" s="151"/>
      <c r="B31" s="152"/>
      <c r="C31" s="151"/>
      <c r="D31" s="151"/>
      <c r="E31" s="153" t="s">
        <v>136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39</v>
      </c>
      <c r="E34" s="40"/>
      <c r="F34" s="40"/>
      <c r="G34" s="40"/>
      <c r="H34" s="40"/>
      <c r="I34" s="40"/>
      <c r="J34" s="157">
        <f>ROUND(J96,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41</v>
      </c>
      <c r="G36" s="40"/>
      <c r="H36" s="40"/>
      <c r="I36" s="158" t="s">
        <v>40</v>
      </c>
      <c r="J36" s="158" t="s">
        <v>42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43</v>
      </c>
      <c r="E37" s="145" t="s">
        <v>44</v>
      </c>
      <c r="F37" s="159">
        <f>ROUND((SUM(BE96:BE166)),  2)</f>
        <v>0</v>
      </c>
      <c r="G37" s="40"/>
      <c r="H37" s="40"/>
      <c r="I37" s="160">
        <v>0.20999999999999999</v>
      </c>
      <c r="J37" s="159">
        <f>ROUND(((SUM(BE96:BE166))*I37),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45</v>
      </c>
      <c r="F38" s="159">
        <f>ROUND((SUM(BF96:BF166)),  2)</f>
        <v>0</v>
      </c>
      <c r="G38" s="40"/>
      <c r="H38" s="40"/>
      <c r="I38" s="160">
        <v>0.14999999999999999</v>
      </c>
      <c r="J38" s="159">
        <f>ROUND(((SUM(BF96:BF166))*I38),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46</v>
      </c>
      <c r="F39" s="159">
        <f>ROUND((SUM(BG96:BG166)),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47</v>
      </c>
      <c r="F40" s="159">
        <f>ROUND((SUM(BH96:BH166)),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48</v>
      </c>
      <c r="F41" s="159">
        <f>ROUND((SUM(BI96:BI166)),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137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2" t="str">
        <f>E7</f>
        <v>Rekonstrukce pavilonu E ZŠ Lysá nad Labem - II. etapa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130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6.5" customHeight="1">
      <c r="B54" s="23"/>
      <c r="C54" s="24"/>
      <c r="D54" s="24"/>
      <c r="E54" s="172" t="s">
        <v>131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132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6.5" customHeight="1">
      <c r="A56" s="40"/>
      <c r="B56" s="41"/>
      <c r="C56" s="42"/>
      <c r="D56" s="42"/>
      <c r="E56" s="173" t="s">
        <v>1068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134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6.5" customHeight="1">
      <c r="A58" s="40"/>
      <c r="B58" s="41"/>
      <c r="C58" s="42"/>
      <c r="D58" s="42"/>
      <c r="E58" s="71" t="str">
        <f>E13</f>
        <v>SO-01.2.1 - ZTI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22</v>
      </c>
      <c r="D60" s="42"/>
      <c r="E60" s="42"/>
      <c r="F60" s="29" t="str">
        <f>F16</f>
        <v>Lysá nad Labem</v>
      </c>
      <c r="G60" s="42"/>
      <c r="H60" s="42"/>
      <c r="I60" s="34" t="s">
        <v>24</v>
      </c>
      <c r="J60" s="74" t="str">
        <f>IF(J16="","",J16)</f>
        <v>11. 10. 2021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Ing.arch. Vojtěch Milan</v>
      </c>
      <c r="G62" s="42"/>
      <c r="H62" s="42"/>
      <c r="I62" s="34" t="s">
        <v>32</v>
      </c>
      <c r="J62" s="38" t="str">
        <f>E25</f>
        <v>Ing.arch. Vojtěch Milan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1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Toman Martin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138</v>
      </c>
      <c r="D65" s="175"/>
      <c r="E65" s="175"/>
      <c r="F65" s="175"/>
      <c r="G65" s="175"/>
      <c r="H65" s="175"/>
      <c r="I65" s="175"/>
      <c r="J65" s="176" t="s">
        <v>139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71</v>
      </c>
      <c r="D67" s="42"/>
      <c r="E67" s="42"/>
      <c r="F67" s="42"/>
      <c r="G67" s="42"/>
      <c r="H67" s="42"/>
      <c r="I67" s="42"/>
      <c r="J67" s="104">
        <f>J96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140</v>
      </c>
    </row>
    <row r="68" s="9" customFormat="1" ht="24.96" customHeight="1">
      <c r="A68" s="9"/>
      <c r="B68" s="178"/>
      <c r="C68" s="179"/>
      <c r="D68" s="180" t="s">
        <v>1070</v>
      </c>
      <c r="E68" s="181"/>
      <c r="F68" s="181"/>
      <c r="G68" s="181"/>
      <c r="H68" s="181"/>
      <c r="I68" s="181"/>
      <c r="J68" s="182">
        <f>J97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8"/>
      <c r="C69" s="179"/>
      <c r="D69" s="180" t="s">
        <v>1071</v>
      </c>
      <c r="E69" s="181"/>
      <c r="F69" s="181"/>
      <c r="G69" s="181"/>
      <c r="H69" s="181"/>
      <c r="I69" s="181"/>
      <c r="J69" s="182">
        <f>J106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78"/>
      <c r="C70" s="179"/>
      <c r="D70" s="180" t="s">
        <v>1072</v>
      </c>
      <c r="E70" s="181"/>
      <c r="F70" s="181"/>
      <c r="G70" s="181"/>
      <c r="H70" s="181"/>
      <c r="I70" s="181"/>
      <c r="J70" s="182">
        <f>J111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8"/>
      <c r="C71" s="179"/>
      <c r="D71" s="180" t="s">
        <v>1073</v>
      </c>
      <c r="E71" s="181"/>
      <c r="F71" s="181"/>
      <c r="G71" s="181"/>
      <c r="H71" s="181"/>
      <c r="I71" s="181"/>
      <c r="J71" s="182">
        <f>J130</f>
        <v>0</v>
      </c>
      <c r="K71" s="179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78"/>
      <c r="C72" s="179"/>
      <c r="D72" s="180" t="s">
        <v>1074</v>
      </c>
      <c r="E72" s="181"/>
      <c r="F72" s="181"/>
      <c r="G72" s="181"/>
      <c r="H72" s="181"/>
      <c r="I72" s="181"/>
      <c r="J72" s="182">
        <f>J155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2" customFormat="1" ht="21.84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="2" customFormat="1" ht="6.96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24.96" customHeight="1">
      <c r="A79" s="40"/>
      <c r="B79" s="41"/>
      <c r="C79" s="25" t="s">
        <v>148</v>
      </c>
      <c r="D79" s="42"/>
      <c r="E79" s="42"/>
      <c r="F79" s="42"/>
      <c r="G79" s="42"/>
      <c r="H79" s="42"/>
      <c r="I79" s="42"/>
      <c r="J79" s="42"/>
      <c r="K79" s="42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172" t="str">
        <f>E7</f>
        <v>Rekonstrukce pavilonu E ZŠ Lysá nad Labem - II. etapa</v>
      </c>
      <c r="F82" s="34"/>
      <c r="G82" s="34"/>
      <c r="H82" s="34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1" customFormat="1" ht="12" customHeight="1">
      <c r="B83" s="23"/>
      <c r="C83" s="34" t="s">
        <v>130</v>
      </c>
      <c r="D83" s="24"/>
      <c r="E83" s="24"/>
      <c r="F83" s="24"/>
      <c r="G83" s="24"/>
      <c r="H83" s="24"/>
      <c r="I83" s="24"/>
      <c r="J83" s="24"/>
      <c r="K83" s="24"/>
      <c r="L83" s="22"/>
    </row>
    <row r="84" s="1" customFormat="1" ht="16.5" customHeight="1">
      <c r="B84" s="23"/>
      <c r="C84" s="24"/>
      <c r="D84" s="24"/>
      <c r="E84" s="172" t="s">
        <v>131</v>
      </c>
      <c r="F84" s="24"/>
      <c r="G84" s="24"/>
      <c r="H84" s="24"/>
      <c r="I84" s="24"/>
      <c r="J84" s="24"/>
      <c r="K84" s="24"/>
      <c r="L84" s="22"/>
    </row>
    <row r="85" s="1" customFormat="1" ht="12" customHeight="1">
      <c r="B85" s="23"/>
      <c r="C85" s="34" t="s">
        <v>132</v>
      </c>
      <c r="D85" s="24"/>
      <c r="E85" s="24"/>
      <c r="F85" s="24"/>
      <c r="G85" s="24"/>
      <c r="H85" s="24"/>
      <c r="I85" s="24"/>
      <c r="J85" s="24"/>
      <c r="K85" s="24"/>
      <c r="L85" s="22"/>
    </row>
    <row r="86" s="2" customFormat="1" ht="16.5" customHeight="1">
      <c r="A86" s="40"/>
      <c r="B86" s="41"/>
      <c r="C86" s="42"/>
      <c r="D86" s="42"/>
      <c r="E86" s="173" t="s">
        <v>1068</v>
      </c>
      <c r="F86" s="42"/>
      <c r="G86" s="42"/>
      <c r="H86" s="42"/>
      <c r="I86" s="42"/>
      <c r="J86" s="42"/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134</v>
      </c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6.5" customHeight="1">
      <c r="A88" s="40"/>
      <c r="B88" s="41"/>
      <c r="C88" s="42"/>
      <c r="D88" s="42"/>
      <c r="E88" s="71" t="str">
        <f>E13</f>
        <v>SO-01.2.1 - ZTI</v>
      </c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4" t="s">
        <v>22</v>
      </c>
      <c r="D90" s="42"/>
      <c r="E90" s="42"/>
      <c r="F90" s="29" t="str">
        <f>F16</f>
        <v>Lysá nad Labem</v>
      </c>
      <c r="G90" s="42"/>
      <c r="H90" s="42"/>
      <c r="I90" s="34" t="s">
        <v>24</v>
      </c>
      <c r="J90" s="74" t="str">
        <f>IF(J16="","",J16)</f>
        <v>11. 10. 2021</v>
      </c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25.65" customHeight="1">
      <c r="A92" s="40"/>
      <c r="B92" s="41"/>
      <c r="C92" s="34" t="s">
        <v>26</v>
      </c>
      <c r="D92" s="42"/>
      <c r="E92" s="42"/>
      <c r="F92" s="29" t="str">
        <f>E19</f>
        <v>Ing.arch. Vojtěch Milan</v>
      </c>
      <c r="G92" s="42"/>
      <c r="H92" s="42"/>
      <c r="I92" s="34" t="s">
        <v>32</v>
      </c>
      <c r="J92" s="38" t="str">
        <f>E25</f>
        <v>Ing.arch. Vojtěch Milan</v>
      </c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15" customHeight="1">
      <c r="A93" s="40"/>
      <c r="B93" s="41"/>
      <c r="C93" s="34" t="s">
        <v>30</v>
      </c>
      <c r="D93" s="42"/>
      <c r="E93" s="42"/>
      <c r="F93" s="29" t="str">
        <f>IF(E22="","",E22)</f>
        <v>Vyplň údaj</v>
      </c>
      <c r="G93" s="42"/>
      <c r="H93" s="42"/>
      <c r="I93" s="34" t="s">
        <v>34</v>
      </c>
      <c r="J93" s="38" t="str">
        <f>E28</f>
        <v>Toman Martin</v>
      </c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0.32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11" customFormat="1" ht="29.28" customHeight="1">
      <c r="A95" s="189"/>
      <c r="B95" s="190"/>
      <c r="C95" s="191" t="s">
        <v>149</v>
      </c>
      <c r="D95" s="192" t="s">
        <v>58</v>
      </c>
      <c r="E95" s="192" t="s">
        <v>54</v>
      </c>
      <c r="F95" s="192" t="s">
        <v>55</v>
      </c>
      <c r="G95" s="192" t="s">
        <v>150</v>
      </c>
      <c r="H95" s="192" t="s">
        <v>151</v>
      </c>
      <c r="I95" s="192" t="s">
        <v>152</v>
      </c>
      <c r="J95" s="192" t="s">
        <v>139</v>
      </c>
      <c r="K95" s="193" t="s">
        <v>153</v>
      </c>
      <c r="L95" s="194"/>
      <c r="M95" s="94" t="s">
        <v>21</v>
      </c>
      <c r="N95" s="95" t="s">
        <v>43</v>
      </c>
      <c r="O95" s="95" t="s">
        <v>154</v>
      </c>
      <c r="P95" s="95" t="s">
        <v>155</v>
      </c>
      <c r="Q95" s="95" t="s">
        <v>156</v>
      </c>
      <c r="R95" s="95" t="s">
        <v>157</v>
      </c>
      <c r="S95" s="95" t="s">
        <v>158</v>
      </c>
      <c r="T95" s="96" t="s">
        <v>159</v>
      </c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</row>
    <row r="96" s="2" customFormat="1" ht="22.8" customHeight="1">
      <c r="A96" s="40"/>
      <c r="B96" s="41"/>
      <c r="C96" s="101" t="s">
        <v>160</v>
      </c>
      <c r="D96" s="42"/>
      <c r="E96" s="42"/>
      <c r="F96" s="42"/>
      <c r="G96" s="42"/>
      <c r="H96" s="42"/>
      <c r="I96" s="42"/>
      <c r="J96" s="195">
        <f>BK96</f>
        <v>0</v>
      </c>
      <c r="K96" s="42"/>
      <c r="L96" s="46"/>
      <c r="M96" s="97"/>
      <c r="N96" s="196"/>
      <c r="O96" s="98"/>
      <c r="P96" s="197">
        <f>P97+P106+P111+P130+P155</f>
        <v>0</v>
      </c>
      <c r="Q96" s="98"/>
      <c r="R96" s="197">
        <f>R97+R106+R111+R130+R155</f>
        <v>0</v>
      </c>
      <c r="S96" s="98"/>
      <c r="T96" s="198">
        <f>T97+T106+T111+T130+T155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72</v>
      </c>
      <c r="AU96" s="19" t="s">
        <v>140</v>
      </c>
      <c r="BK96" s="199">
        <f>BK97+BK106+BK111+BK130+BK155</f>
        <v>0</v>
      </c>
    </row>
    <row r="97" s="12" customFormat="1" ht="25.92" customHeight="1">
      <c r="A97" s="12"/>
      <c r="B97" s="200"/>
      <c r="C97" s="201"/>
      <c r="D97" s="202" t="s">
        <v>72</v>
      </c>
      <c r="E97" s="203" t="s">
        <v>80</v>
      </c>
      <c r="F97" s="203" t="s">
        <v>1075</v>
      </c>
      <c r="G97" s="201"/>
      <c r="H97" s="201"/>
      <c r="I97" s="204"/>
      <c r="J97" s="205">
        <f>BK97</f>
        <v>0</v>
      </c>
      <c r="K97" s="201"/>
      <c r="L97" s="206"/>
      <c r="M97" s="207"/>
      <c r="N97" s="208"/>
      <c r="O97" s="208"/>
      <c r="P97" s="209">
        <f>SUM(P98:P105)</f>
        <v>0</v>
      </c>
      <c r="Q97" s="208"/>
      <c r="R97" s="209">
        <f>SUM(R98:R105)</f>
        <v>0</v>
      </c>
      <c r="S97" s="208"/>
      <c r="T97" s="210">
        <f>SUM(T98:T105)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1" t="s">
        <v>80</v>
      </c>
      <c r="AT97" s="212" t="s">
        <v>72</v>
      </c>
      <c r="AU97" s="212" t="s">
        <v>73</v>
      </c>
      <c r="AY97" s="211" t="s">
        <v>163</v>
      </c>
      <c r="BK97" s="213">
        <f>SUM(BK98:BK105)</f>
        <v>0</v>
      </c>
    </row>
    <row r="98" s="2" customFormat="1" ht="24.15" customHeight="1">
      <c r="A98" s="40"/>
      <c r="B98" s="41"/>
      <c r="C98" s="216" t="s">
        <v>80</v>
      </c>
      <c r="D98" s="216" t="s">
        <v>166</v>
      </c>
      <c r="E98" s="217" t="s">
        <v>1076</v>
      </c>
      <c r="F98" s="218" t="s">
        <v>1077</v>
      </c>
      <c r="G98" s="219" t="s">
        <v>190</v>
      </c>
      <c r="H98" s="220">
        <v>10</v>
      </c>
      <c r="I98" s="221"/>
      <c r="J98" s="222">
        <f>ROUND(I98*H98,2)</f>
        <v>0</v>
      </c>
      <c r="K98" s="218" t="s">
        <v>600</v>
      </c>
      <c r="L98" s="46"/>
      <c r="M98" s="223" t="s">
        <v>21</v>
      </c>
      <c r="N98" s="224" t="s">
        <v>44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109</v>
      </c>
      <c r="AT98" s="227" t="s">
        <v>166</v>
      </c>
      <c r="AU98" s="227" t="s">
        <v>80</v>
      </c>
      <c r="AY98" s="19" t="s">
        <v>163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80</v>
      </c>
      <c r="BK98" s="228">
        <f>ROUND(I98*H98,2)</f>
        <v>0</v>
      </c>
      <c r="BL98" s="19" t="s">
        <v>109</v>
      </c>
      <c r="BM98" s="227" t="s">
        <v>82</v>
      </c>
    </row>
    <row r="99" s="2" customFormat="1" ht="16.5" customHeight="1">
      <c r="A99" s="40"/>
      <c r="B99" s="41"/>
      <c r="C99" s="216" t="s">
        <v>82</v>
      </c>
      <c r="D99" s="216" t="s">
        <v>166</v>
      </c>
      <c r="E99" s="217" t="s">
        <v>1078</v>
      </c>
      <c r="F99" s="218" t="s">
        <v>1079</v>
      </c>
      <c r="G99" s="219" t="s">
        <v>190</v>
      </c>
      <c r="H99" s="220">
        <v>10</v>
      </c>
      <c r="I99" s="221"/>
      <c r="J99" s="222">
        <f>ROUND(I99*H99,2)</f>
        <v>0</v>
      </c>
      <c r="K99" s="218" t="s">
        <v>600</v>
      </c>
      <c r="L99" s="46"/>
      <c r="M99" s="223" t="s">
        <v>21</v>
      </c>
      <c r="N99" s="224" t="s">
        <v>44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109</v>
      </c>
      <c r="AT99" s="227" t="s">
        <v>166</v>
      </c>
      <c r="AU99" s="227" t="s">
        <v>80</v>
      </c>
      <c r="AY99" s="19" t="s">
        <v>163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80</v>
      </c>
      <c r="BK99" s="228">
        <f>ROUND(I99*H99,2)</f>
        <v>0</v>
      </c>
      <c r="BL99" s="19" t="s">
        <v>109</v>
      </c>
      <c r="BM99" s="227" t="s">
        <v>109</v>
      </c>
    </row>
    <row r="100" s="2" customFormat="1" ht="16.5" customHeight="1">
      <c r="A100" s="40"/>
      <c r="B100" s="41"/>
      <c r="C100" s="216" t="s">
        <v>90</v>
      </c>
      <c r="D100" s="216" t="s">
        <v>166</v>
      </c>
      <c r="E100" s="217" t="s">
        <v>1080</v>
      </c>
      <c r="F100" s="218" t="s">
        <v>1081</v>
      </c>
      <c r="G100" s="219" t="s">
        <v>190</v>
      </c>
      <c r="H100" s="220">
        <v>10</v>
      </c>
      <c r="I100" s="221"/>
      <c r="J100" s="222">
        <f>ROUND(I100*H100,2)</f>
        <v>0</v>
      </c>
      <c r="K100" s="218" t="s">
        <v>600</v>
      </c>
      <c r="L100" s="46"/>
      <c r="M100" s="223" t="s">
        <v>21</v>
      </c>
      <c r="N100" s="224" t="s">
        <v>44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109</v>
      </c>
      <c r="AT100" s="227" t="s">
        <v>166</v>
      </c>
      <c r="AU100" s="227" t="s">
        <v>80</v>
      </c>
      <c r="AY100" s="19" t="s">
        <v>163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80</v>
      </c>
      <c r="BK100" s="228">
        <f>ROUND(I100*H100,2)</f>
        <v>0</v>
      </c>
      <c r="BL100" s="19" t="s">
        <v>109</v>
      </c>
      <c r="BM100" s="227" t="s">
        <v>214</v>
      </c>
    </row>
    <row r="101" s="2" customFormat="1" ht="24.15" customHeight="1">
      <c r="A101" s="40"/>
      <c r="B101" s="41"/>
      <c r="C101" s="216" t="s">
        <v>109</v>
      </c>
      <c r="D101" s="216" t="s">
        <v>166</v>
      </c>
      <c r="E101" s="217" t="s">
        <v>1082</v>
      </c>
      <c r="F101" s="218" t="s">
        <v>1083</v>
      </c>
      <c r="G101" s="219" t="s">
        <v>190</v>
      </c>
      <c r="H101" s="220">
        <v>8</v>
      </c>
      <c r="I101" s="221"/>
      <c r="J101" s="222">
        <f>ROUND(I101*H101,2)</f>
        <v>0</v>
      </c>
      <c r="K101" s="218" t="s">
        <v>600</v>
      </c>
      <c r="L101" s="46"/>
      <c r="M101" s="223" t="s">
        <v>21</v>
      </c>
      <c r="N101" s="224" t="s">
        <v>44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109</v>
      </c>
      <c r="AT101" s="227" t="s">
        <v>166</v>
      </c>
      <c r="AU101" s="227" t="s">
        <v>80</v>
      </c>
      <c r="AY101" s="19" t="s">
        <v>163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80</v>
      </c>
      <c r="BK101" s="228">
        <f>ROUND(I101*H101,2)</f>
        <v>0</v>
      </c>
      <c r="BL101" s="19" t="s">
        <v>109</v>
      </c>
      <c r="BM101" s="227" t="s">
        <v>232</v>
      </c>
    </row>
    <row r="102" s="2" customFormat="1" ht="24.15" customHeight="1">
      <c r="A102" s="40"/>
      <c r="B102" s="41"/>
      <c r="C102" s="216" t="s">
        <v>195</v>
      </c>
      <c r="D102" s="216" t="s">
        <v>166</v>
      </c>
      <c r="E102" s="217" t="s">
        <v>1084</v>
      </c>
      <c r="F102" s="218" t="s">
        <v>1085</v>
      </c>
      <c r="G102" s="219" t="s">
        <v>190</v>
      </c>
      <c r="H102" s="220">
        <v>1</v>
      </c>
      <c r="I102" s="221"/>
      <c r="J102" s="222">
        <f>ROUND(I102*H102,2)</f>
        <v>0</v>
      </c>
      <c r="K102" s="218" t="s">
        <v>600</v>
      </c>
      <c r="L102" s="46"/>
      <c r="M102" s="223" t="s">
        <v>21</v>
      </c>
      <c r="N102" s="224" t="s">
        <v>44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109</v>
      </c>
      <c r="AT102" s="227" t="s">
        <v>166</v>
      </c>
      <c r="AU102" s="227" t="s">
        <v>80</v>
      </c>
      <c r="AY102" s="19" t="s">
        <v>163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80</v>
      </c>
      <c r="BK102" s="228">
        <f>ROUND(I102*H102,2)</f>
        <v>0</v>
      </c>
      <c r="BL102" s="19" t="s">
        <v>109</v>
      </c>
      <c r="BM102" s="227" t="s">
        <v>242</v>
      </c>
    </row>
    <row r="103" s="2" customFormat="1" ht="16.5" customHeight="1">
      <c r="A103" s="40"/>
      <c r="B103" s="41"/>
      <c r="C103" s="216" t="s">
        <v>214</v>
      </c>
      <c r="D103" s="216" t="s">
        <v>166</v>
      </c>
      <c r="E103" s="217" t="s">
        <v>1086</v>
      </c>
      <c r="F103" s="218" t="s">
        <v>1087</v>
      </c>
      <c r="G103" s="219" t="s">
        <v>190</v>
      </c>
      <c r="H103" s="220">
        <v>1</v>
      </c>
      <c r="I103" s="221"/>
      <c r="J103" s="222">
        <f>ROUND(I103*H103,2)</f>
        <v>0</v>
      </c>
      <c r="K103" s="218" t="s">
        <v>600</v>
      </c>
      <c r="L103" s="46"/>
      <c r="M103" s="223" t="s">
        <v>21</v>
      </c>
      <c r="N103" s="224" t="s">
        <v>44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109</v>
      </c>
      <c r="AT103" s="227" t="s">
        <v>166</v>
      </c>
      <c r="AU103" s="227" t="s">
        <v>80</v>
      </c>
      <c r="AY103" s="19" t="s">
        <v>163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80</v>
      </c>
      <c r="BK103" s="228">
        <f>ROUND(I103*H103,2)</f>
        <v>0</v>
      </c>
      <c r="BL103" s="19" t="s">
        <v>109</v>
      </c>
      <c r="BM103" s="227" t="s">
        <v>262</v>
      </c>
    </row>
    <row r="104" s="2" customFormat="1" ht="16.5" customHeight="1">
      <c r="A104" s="40"/>
      <c r="B104" s="41"/>
      <c r="C104" s="216" t="s">
        <v>223</v>
      </c>
      <c r="D104" s="216" t="s">
        <v>166</v>
      </c>
      <c r="E104" s="217" t="s">
        <v>1088</v>
      </c>
      <c r="F104" s="218" t="s">
        <v>1089</v>
      </c>
      <c r="G104" s="219" t="s">
        <v>336</v>
      </c>
      <c r="H104" s="220">
        <v>3.5</v>
      </c>
      <c r="I104" s="221"/>
      <c r="J104" s="222">
        <f>ROUND(I104*H104,2)</f>
        <v>0</v>
      </c>
      <c r="K104" s="218" t="s">
        <v>600</v>
      </c>
      <c r="L104" s="46"/>
      <c r="M104" s="223" t="s">
        <v>21</v>
      </c>
      <c r="N104" s="224" t="s">
        <v>44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109</v>
      </c>
      <c r="AT104" s="227" t="s">
        <v>166</v>
      </c>
      <c r="AU104" s="227" t="s">
        <v>80</v>
      </c>
      <c r="AY104" s="19" t="s">
        <v>163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80</v>
      </c>
      <c r="BK104" s="228">
        <f>ROUND(I104*H104,2)</f>
        <v>0</v>
      </c>
      <c r="BL104" s="19" t="s">
        <v>109</v>
      </c>
      <c r="BM104" s="227" t="s">
        <v>323</v>
      </c>
    </row>
    <row r="105" s="2" customFormat="1" ht="24.15" customHeight="1">
      <c r="A105" s="40"/>
      <c r="B105" s="41"/>
      <c r="C105" s="216" t="s">
        <v>232</v>
      </c>
      <c r="D105" s="216" t="s">
        <v>166</v>
      </c>
      <c r="E105" s="217" t="s">
        <v>1090</v>
      </c>
      <c r="F105" s="218" t="s">
        <v>1091</v>
      </c>
      <c r="G105" s="219" t="s">
        <v>190</v>
      </c>
      <c r="H105" s="220">
        <v>2</v>
      </c>
      <c r="I105" s="221"/>
      <c r="J105" s="222">
        <f>ROUND(I105*H105,2)</f>
        <v>0</v>
      </c>
      <c r="K105" s="218" t="s">
        <v>600</v>
      </c>
      <c r="L105" s="46"/>
      <c r="M105" s="223" t="s">
        <v>21</v>
      </c>
      <c r="N105" s="224" t="s">
        <v>44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109</v>
      </c>
      <c r="AT105" s="227" t="s">
        <v>166</v>
      </c>
      <c r="AU105" s="227" t="s">
        <v>80</v>
      </c>
      <c r="AY105" s="19" t="s">
        <v>163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80</v>
      </c>
      <c r="BK105" s="228">
        <f>ROUND(I105*H105,2)</f>
        <v>0</v>
      </c>
      <c r="BL105" s="19" t="s">
        <v>109</v>
      </c>
      <c r="BM105" s="227" t="s">
        <v>339</v>
      </c>
    </row>
    <row r="106" s="12" customFormat="1" ht="25.92" customHeight="1">
      <c r="A106" s="12"/>
      <c r="B106" s="200"/>
      <c r="C106" s="201"/>
      <c r="D106" s="202" t="s">
        <v>72</v>
      </c>
      <c r="E106" s="203" t="s">
        <v>82</v>
      </c>
      <c r="F106" s="203" t="s">
        <v>1092</v>
      </c>
      <c r="G106" s="201"/>
      <c r="H106" s="201"/>
      <c r="I106" s="204"/>
      <c r="J106" s="205">
        <f>BK106</f>
        <v>0</v>
      </c>
      <c r="K106" s="201"/>
      <c r="L106" s="206"/>
      <c r="M106" s="207"/>
      <c r="N106" s="208"/>
      <c r="O106" s="208"/>
      <c r="P106" s="209">
        <f>SUM(P107:P110)</f>
        <v>0</v>
      </c>
      <c r="Q106" s="208"/>
      <c r="R106" s="209">
        <f>SUM(R107:R110)</f>
        <v>0</v>
      </c>
      <c r="S106" s="208"/>
      <c r="T106" s="210">
        <f>SUM(T107:T110)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1" t="s">
        <v>80</v>
      </c>
      <c r="AT106" s="212" t="s">
        <v>72</v>
      </c>
      <c r="AU106" s="212" t="s">
        <v>73</v>
      </c>
      <c r="AY106" s="211" t="s">
        <v>163</v>
      </c>
      <c r="BK106" s="213">
        <f>SUM(BK107:BK110)</f>
        <v>0</v>
      </c>
    </row>
    <row r="107" s="2" customFormat="1" ht="16.5" customHeight="1">
      <c r="A107" s="40"/>
      <c r="B107" s="41"/>
      <c r="C107" s="216" t="s">
        <v>164</v>
      </c>
      <c r="D107" s="216" t="s">
        <v>166</v>
      </c>
      <c r="E107" s="217" t="s">
        <v>1093</v>
      </c>
      <c r="F107" s="218" t="s">
        <v>1094</v>
      </c>
      <c r="G107" s="219" t="s">
        <v>190</v>
      </c>
      <c r="H107" s="220">
        <v>1</v>
      </c>
      <c r="I107" s="221"/>
      <c r="J107" s="222">
        <f>ROUND(I107*H107,2)</f>
        <v>0</v>
      </c>
      <c r="K107" s="218" t="s">
        <v>600</v>
      </c>
      <c r="L107" s="46"/>
      <c r="M107" s="223" t="s">
        <v>21</v>
      </c>
      <c r="N107" s="224" t="s">
        <v>44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109</v>
      </c>
      <c r="AT107" s="227" t="s">
        <v>166</v>
      </c>
      <c r="AU107" s="227" t="s">
        <v>80</v>
      </c>
      <c r="AY107" s="19" t="s">
        <v>163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80</v>
      </c>
      <c r="BK107" s="228">
        <f>ROUND(I107*H107,2)</f>
        <v>0</v>
      </c>
      <c r="BL107" s="19" t="s">
        <v>109</v>
      </c>
      <c r="BM107" s="227" t="s">
        <v>350</v>
      </c>
    </row>
    <row r="108" s="2" customFormat="1" ht="24.15" customHeight="1">
      <c r="A108" s="40"/>
      <c r="B108" s="41"/>
      <c r="C108" s="216" t="s">
        <v>242</v>
      </c>
      <c r="D108" s="216" t="s">
        <v>166</v>
      </c>
      <c r="E108" s="217" t="s">
        <v>1095</v>
      </c>
      <c r="F108" s="218" t="s">
        <v>1096</v>
      </c>
      <c r="G108" s="219" t="s">
        <v>190</v>
      </c>
      <c r="H108" s="220">
        <v>3</v>
      </c>
      <c r="I108" s="221"/>
      <c r="J108" s="222">
        <f>ROUND(I108*H108,2)</f>
        <v>0</v>
      </c>
      <c r="K108" s="218" t="s">
        <v>600</v>
      </c>
      <c r="L108" s="46"/>
      <c r="M108" s="223" t="s">
        <v>21</v>
      </c>
      <c r="N108" s="224" t="s">
        <v>44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109</v>
      </c>
      <c r="AT108" s="227" t="s">
        <v>166</v>
      </c>
      <c r="AU108" s="227" t="s">
        <v>80</v>
      </c>
      <c r="AY108" s="19" t="s">
        <v>163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80</v>
      </c>
      <c r="BK108" s="228">
        <f>ROUND(I108*H108,2)</f>
        <v>0</v>
      </c>
      <c r="BL108" s="19" t="s">
        <v>109</v>
      </c>
      <c r="BM108" s="227" t="s">
        <v>364</v>
      </c>
    </row>
    <row r="109" s="2" customFormat="1" ht="24.15" customHeight="1">
      <c r="A109" s="40"/>
      <c r="B109" s="41"/>
      <c r="C109" s="216" t="s">
        <v>248</v>
      </c>
      <c r="D109" s="216" t="s">
        <v>166</v>
      </c>
      <c r="E109" s="217" t="s">
        <v>1097</v>
      </c>
      <c r="F109" s="218" t="s">
        <v>1098</v>
      </c>
      <c r="G109" s="219" t="s">
        <v>1099</v>
      </c>
      <c r="H109" s="220">
        <v>1</v>
      </c>
      <c r="I109" s="221"/>
      <c r="J109" s="222">
        <f>ROUND(I109*H109,2)</f>
        <v>0</v>
      </c>
      <c r="K109" s="218" t="s">
        <v>600</v>
      </c>
      <c r="L109" s="46"/>
      <c r="M109" s="223" t="s">
        <v>21</v>
      </c>
      <c r="N109" s="224" t="s">
        <v>44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109</v>
      </c>
      <c r="AT109" s="227" t="s">
        <v>166</v>
      </c>
      <c r="AU109" s="227" t="s">
        <v>80</v>
      </c>
      <c r="AY109" s="19" t="s">
        <v>163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80</v>
      </c>
      <c r="BK109" s="228">
        <f>ROUND(I109*H109,2)</f>
        <v>0</v>
      </c>
      <c r="BL109" s="19" t="s">
        <v>109</v>
      </c>
      <c r="BM109" s="227" t="s">
        <v>381</v>
      </c>
    </row>
    <row r="110" s="2" customFormat="1" ht="33" customHeight="1">
      <c r="A110" s="40"/>
      <c r="B110" s="41"/>
      <c r="C110" s="216" t="s">
        <v>262</v>
      </c>
      <c r="D110" s="216" t="s">
        <v>166</v>
      </c>
      <c r="E110" s="217" t="s">
        <v>1100</v>
      </c>
      <c r="F110" s="218" t="s">
        <v>1101</v>
      </c>
      <c r="G110" s="219" t="s">
        <v>190</v>
      </c>
      <c r="H110" s="220">
        <v>3</v>
      </c>
      <c r="I110" s="221"/>
      <c r="J110" s="222">
        <f>ROUND(I110*H110,2)</f>
        <v>0</v>
      </c>
      <c r="K110" s="218" t="s">
        <v>600</v>
      </c>
      <c r="L110" s="46"/>
      <c r="M110" s="223" t="s">
        <v>21</v>
      </c>
      <c r="N110" s="224" t="s">
        <v>44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109</v>
      </c>
      <c r="AT110" s="227" t="s">
        <v>166</v>
      </c>
      <c r="AU110" s="227" t="s">
        <v>80</v>
      </c>
      <c r="AY110" s="19" t="s">
        <v>163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80</v>
      </c>
      <c r="BK110" s="228">
        <f>ROUND(I110*H110,2)</f>
        <v>0</v>
      </c>
      <c r="BL110" s="19" t="s">
        <v>109</v>
      </c>
      <c r="BM110" s="227" t="s">
        <v>608</v>
      </c>
    </row>
    <row r="111" s="12" customFormat="1" ht="25.92" customHeight="1">
      <c r="A111" s="12"/>
      <c r="B111" s="200"/>
      <c r="C111" s="201"/>
      <c r="D111" s="202" t="s">
        <v>72</v>
      </c>
      <c r="E111" s="203" t="s">
        <v>90</v>
      </c>
      <c r="F111" s="203" t="s">
        <v>1102</v>
      </c>
      <c r="G111" s="201"/>
      <c r="H111" s="201"/>
      <c r="I111" s="204"/>
      <c r="J111" s="205">
        <f>BK111</f>
        <v>0</v>
      </c>
      <c r="K111" s="201"/>
      <c r="L111" s="206"/>
      <c r="M111" s="207"/>
      <c r="N111" s="208"/>
      <c r="O111" s="208"/>
      <c r="P111" s="209">
        <f>SUM(P112:P129)</f>
        <v>0</v>
      </c>
      <c r="Q111" s="208"/>
      <c r="R111" s="209">
        <f>SUM(R112:R129)</f>
        <v>0</v>
      </c>
      <c r="S111" s="208"/>
      <c r="T111" s="210">
        <f>SUM(T112:T129)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1" t="s">
        <v>80</v>
      </c>
      <c r="AT111" s="212" t="s">
        <v>72</v>
      </c>
      <c r="AU111" s="212" t="s">
        <v>73</v>
      </c>
      <c r="AY111" s="211" t="s">
        <v>163</v>
      </c>
      <c r="BK111" s="213">
        <f>SUM(BK112:BK129)</f>
        <v>0</v>
      </c>
    </row>
    <row r="112" s="2" customFormat="1" ht="24.15" customHeight="1">
      <c r="A112" s="40"/>
      <c r="B112" s="41"/>
      <c r="C112" s="216" t="s">
        <v>280</v>
      </c>
      <c r="D112" s="216" t="s">
        <v>166</v>
      </c>
      <c r="E112" s="217" t="s">
        <v>1103</v>
      </c>
      <c r="F112" s="218" t="s">
        <v>1104</v>
      </c>
      <c r="G112" s="219" t="s">
        <v>384</v>
      </c>
      <c r="H112" s="220">
        <v>10</v>
      </c>
      <c r="I112" s="221"/>
      <c r="J112" s="222">
        <f>ROUND(I112*H112,2)</f>
        <v>0</v>
      </c>
      <c r="K112" s="218" t="s">
        <v>600</v>
      </c>
      <c r="L112" s="46"/>
      <c r="M112" s="223" t="s">
        <v>21</v>
      </c>
      <c r="N112" s="224" t="s">
        <v>44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109</v>
      </c>
      <c r="AT112" s="227" t="s">
        <v>166</v>
      </c>
      <c r="AU112" s="227" t="s">
        <v>80</v>
      </c>
      <c r="AY112" s="19" t="s">
        <v>163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80</v>
      </c>
      <c r="BK112" s="228">
        <f>ROUND(I112*H112,2)</f>
        <v>0</v>
      </c>
      <c r="BL112" s="19" t="s">
        <v>109</v>
      </c>
      <c r="BM112" s="227" t="s">
        <v>628</v>
      </c>
    </row>
    <row r="113" s="2" customFormat="1" ht="24.15" customHeight="1">
      <c r="A113" s="40"/>
      <c r="B113" s="41"/>
      <c r="C113" s="216" t="s">
        <v>323</v>
      </c>
      <c r="D113" s="216" t="s">
        <v>166</v>
      </c>
      <c r="E113" s="217" t="s">
        <v>1105</v>
      </c>
      <c r="F113" s="218" t="s">
        <v>1106</v>
      </c>
      <c r="G113" s="219" t="s">
        <v>384</v>
      </c>
      <c r="H113" s="220">
        <v>15</v>
      </c>
      <c r="I113" s="221"/>
      <c r="J113" s="222">
        <f>ROUND(I113*H113,2)</f>
        <v>0</v>
      </c>
      <c r="K113" s="218" t="s">
        <v>600</v>
      </c>
      <c r="L113" s="46"/>
      <c r="M113" s="223" t="s">
        <v>21</v>
      </c>
      <c r="N113" s="224" t="s">
        <v>44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109</v>
      </c>
      <c r="AT113" s="227" t="s">
        <v>166</v>
      </c>
      <c r="AU113" s="227" t="s">
        <v>80</v>
      </c>
      <c r="AY113" s="19" t="s">
        <v>163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80</v>
      </c>
      <c r="BK113" s="228">
        <f>ROUND(I113*H113,2)</f>
        <v>0</v>
      </c>
      <c r="BL113" s="19" t="s">
        <v>109</v>
      </c>
      <c r="BM113" s="227" t="s">
        <v>641</v>
      </c>
    </row>
    <row r="114" s="2" customFormat="1" ht="24.15" customHeight="1">
      <c r="A114" s="40"/>
      <c r="B114" s="41"/>
      <c r="C114" s="216" t="s">
        <v>8</v>
      </c>
      <c r="D114" s="216" t="s">
        <v>166</v>
      </c>
      <c r="E114" s="217" t="s">
        <v>1107</v>
      </c>
      <c r="F114" s="218" t="s">
        <v>1108</v>
      </c>
      <c r="G114" s="219" t="s">
        <v>384</v>
      </c>
      <c r="H114" s="220">
        <v>10</v>
      </c>
      <c r="I114" s="221"/>
      <c r="J114" s="222">
        <f>ROUND(I114*H114,2)</f>
        <v>0</v>
      </c>
      <c r="K114" s="218" t="s">
        <v>600</v>
      </c>
      <c r="L114" s="46"/>
      <c r="M114" s="223" t="s">
        <v>21</v>
      </c>
      <c r="N114" s="224" t="s">
        <v>44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109</v>
      </c>
      <c r="AT114" s="227" t="s">
        <v>166</v>
      </c>
      <c r="AU114" s="227" t="s">
        <v>80</v>
      </c>
      <c r="AY114" s="19" t="s">
        <v>163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80</v>
      </c>
      <c r="BK114" s="228">
        <f>ROUND(I114*H114,2)</f>
        <v>0</v>
      </c>
      <c r="BL114" s="19" t="s">
        <v>109</v>
      </c>
      <c r="BM114" s="227" t="s">
        <v>651</v>
      </c>
    </row>
    <row r="115" s="2" customFormat="1" ht="24.15" customHeight="1">
      <c r="A115" s="40"/>
      <c r="B115" s="41"/>
      <c r="C115" s="216" t="s">
        <v>339</v>
      </c>
      <c r="D115" s="216" t="s">
        <v>166</v>
      </c>
      <c r="E115" s="217" t="s">
        <v>1109</v>
      </c>
      <c r="F115" s="218" t="s">
        <v>1110</v>
      </c>
      <c r="G115" s="219" t="s">
        <v>384</v>
      </c>
      <c r="H115" s="220">
        <v>25</v>
      </c>
      <c r="I115" s="221"/>
      <c r="J115" s="222">
        <f>ROUND(I115*H115,2)</f>
        <v>0</v>
      </c>
      <c r="K115" s="218" t="s">
        <v>600</v>
      </c>
      <c r="L115" s="46"/>
      <c r="M115" s="223" t="s">
        <v>21</v>
      </c>
      <c r="N115" s="224" t="s">
        <v>44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109</v>
      </c>
      <c r="AT115" s="227" t="s">
        <v>166</v>
      </c>
      <c r="AU115" s="227" t="s">
        <v>80</v>
      </c>
      <c r="AY115" s="19" t="s">
        <v>163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80</v>
      </c>
      <c r="BK115" s="228">
        <f>ROUND(I115*H115,2)</f>
        <v>0</v>
      </c>
      <c r="BL115" s="19" t="s">
        <v>109</v>
      </c>
      <c r="BM115" s="227" t="s">
        <v>625</v>
      </c>
    </row>
    <row r="116" s="2" customFormat="1" ht="24.15" customHeight="1">
      <c r="A116" s="40"/>
      <c r="B116" s="41"/>
      <c r="C116" s="216" t="s">
        <v>344</v>
      </c>
      <c r="D116" s="216" t="s">
        <v>166</v>
      </c>
      <c r="E116" s="217" t="s">
        <v>1111</v>
      </c>
      <c r="F116" s="218" t="s">
        <v>1112</v>
      </c>
      <c r="G116" s="219" t="s">
        <v>384</v>
      </c>
      <c r="H116" s="220">
        <v>20</v>
      </c>
      <c r="I116" s="221"/>
      <c r="J116" s="222">
        <f>ROUND(I116*H116,2)</f>
        <v>0</v>
      </c>
      <c r="K116" s="218" t="s">
        <v>600</v>
      </c>
      <c r="L116" s="46"/>
      <c r="M116" s="223" t="s">
        <v>21</v>
      </c>
      <c r="N116" s="224" t="s">
        <v>44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109</v>
      </c>
      <c r="AT116" s="227" t="s">
        <v>166</v>
      </c>
      <c r="AU116" s="227" t="s">
        <v>80</v>
      </c>
      <c r="AY116" s="19" t="s">
        <v>163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80</v>
      </c>
      <c r="BK116" s="228">
        <f>ROUND(I116*H116,2)</f>
        <v>0</v>
      </c>
      <c r="BL116" s="19" t="s">
        <v>109</v>
      </c>
      <c r="BM116" s="227" t="s">
        <v>670</v>
      </c>
    </row>
    <row r="117" s="2" customFormat="1" ht="16.5" customHeight="1">
      <c r="A117" s="40"/>
      <c r="B117" s="41"/>
      <c r="C117" s="216" t="s">
        <v>350</v>
      </c>
      <c r="D117" s="216" t="s">
        <v>166</v>
      </c>
      <c r="E117" s="217" t="s">
        <v>1113</v>
      </c>
      <c r="F117" s="218" t="s">
        <v>1114</v>
      </c>
      <c r="G117" s="219" t="s">
        <v>235</v>
      </c>
      <c r="H117" s="220">
        <v>6</v>
      </c>
      <c r="I117" s="221"/>
      <c r="J117" s="222">
        <f>ROUND(I117*H117,2)</f>
        <v>0</v>
      </c>
      <c r="K117" s="218" t="s">
        <v>600</v>
      </c>
      <c r="L117" s="46"/>
      <c r="M117" s="223" t="s">
        <v>21</v>
      </c>
      <c r="N117" s="224" t="s">
        <v>44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109</v>
      </c>
      <c r="AT117" s="227" t="s">
        <v>166</v>
      </c>
      <c r="AU117" s="227" t="s">
        <v>80</v>
      </c>
      <c r="AY117" s="19" t="s">
        <v>163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80</v>
      </c>
      <c r="BK117" s="228">
        <f>ROUND(I117*H117,2)</f>
        <v>0</v>
      </c>
      <c r="BL117" s="19" t="s">
        <v>109</v>
      </c>
      <c r="BM117" s="227" t="s">
        <v>679</v>
      </c>
    </row>
    <row r="118" s="2" customFormat="1" ht="16.5" customHeight="1">
      <c r="A118" s="40"/>
      <c r="B118" s="41"/>
      <c r="C118" s="216" t="s">
        <v>355</v>
      </c>
      <c r="D118" s="216" t="s">
        <v>166</v>
      </c>
      <c r="E118" s="217" t="s">
        <v>1115</v>
      </c>
      <c r="F118" s="218" t="s">
        <v>1116</v>
      </c>
      <c r="G118" s="219" t="s">
        <v>235</v>
      </c>
      <c r="H118" s="220">
        <v>4</v>
      </c>
      <c r="I118" s="221"/>
      <c r="J118" s="222">
        <f>ROUND(I118*H118,2)</f>
        <v>0</v>
      </c>
      <c r="K118" s="218" t="s">
        <v>600</v>
      </c>
      <c r="L118" s="46"/>
      <c r="M118" s="223" t="s">
        <v>21</v>
      </c>
      <c r="N118" s="224" t="s">
        <v>44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109</v>
      </c>
      <c r="AT118" s="227" t="s">
        <v>166</v>
      </c>
      <c r="AU118" s="227" t="s">
        <v>80</v>
      </c>
      <c r="AY118" s="19" t="s">
        <v>163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80</v>
      </c>
      <c r="BK118" s="228">
        <f>ROUND(I118*H118,2)</f>
        <v>0</v>
      </c>
      <c r="BL118" s="19" t="s">
        <v>109</v>
      </c>
      <c r="BM118" s="227" t="s">
        <v>691</v>
      </c>
    </row>
    <row r="119" s="2" customFormat="1" ht="16.5" customHeight="1">
      <c r="A119" s="40"/>
      <c r="B119" s="41"/>
      <c r="C119" s="216" t="s">
        <v>364</v>
      </c>
      <c r="D119" s="216" t="s">
        <v>166</v>
      </c>
      <c r="E119" s="217" t="s">
        <v>1117</v>
      </c>
      <c r="F119" s="218" t="s">
        <v>1118</v>
      </c>
      <c r="G119" s="219" t="s">
        <v>1119</v>
      </c>
      <c r="H119" s="220">
        <v>12</v>
      </c>
      <c r="I119" s="221"/>
      <c r="J119" s="222">
        <f>ROUND(I119*H119,2)</f>
        <v>0</v>
      </c>
      <c r="K119" s="218" t="s">
        <v>600</v>
      </c>
      <c r="L119" s="46"/>
      <c r="M119" s="223" t="s">
        <v>21</v>
      </c>
      <c r="N119" s="224" t="s">
        <v>44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109</v>
      </c>
      <c r="AT119" s="227" t="s">
        <v>166</v>
      </c>
      <c r="AU119" s="227" t="s">
        <v>80</v>
      </c>
      <c r="AY119" s="19" t="s">
        <v>163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80</v>
      </c>
      <c r="BK119" s="228">
        <f>ROUND(I119*H119,2)</f>
        <v>0</v>
      </c>
      <c r="BL119" s="19" t="s">
        <v>109</v>
      </c>
      <c r="BM119" s="227" t="s">
        <v>705</v>
      </c>
    </row>
    <row r="120" s="2" customFormat="1" ht="16.5" customHeight="1">
      <c r="A120" s="40"/>
      <c r="B120" s="41"/>
      <c r="C120" s="216" t="s">
        <v>7</v>
      </c>
      <c r="D120" s="216" t="s">
        <v>166</v>
      </c>
      <c r="E120" s="217" t="s">
        <v>1120</v>
      </c>
      <c r="F120" s="218" t="s">
        <v>1121</v>
      </c>
      <c r="G120" s="219" t="s">
        <v>235</v>
      </c>
      <c r="H120" s="220">
        <v>1</v>
      </c>
      <c r="I120" s="221"/>
      <c r="J120" s="222">
        <f>ROUND(I120*H120,2)</f>
        <v>0</v>
      </c>
      <c r="K120" s="218" t="s">
        <v>600</v>
      </c>
      <c r="L120" s="46"/>
      <c r="M120" s="223" t="s">
        <v>21</v>
      </c>
      <c r="N120" s="224" t="s">
        <v>44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109</v>
      </c>
      <c r="AT120" s="227" t="s">
        <v>166</v>
      </c>
      <c r="AU120" s="227" t="s">
        <v>80</v>
      </c>
      <c r="AY120" s="19" t="s">
        <v>163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80</v>
      </c>
      <c r="BK120" s="228">
        <f>ROUND(I120*H120,2)</f>
        <v>0</v>
      </c>
      <c r="BL120" s="19" t="s">
        <v>109</v>
      </c>
      <c r="BM120" s="227" t="s">
        <v>715</v>
      </c>
    </row>
    <row r="121" s="2" customFormat="1" ht="16.5" customHeight="1">
      <c r="A121" s="40"/>
      <c r="B121" s="41"/>
      <c r="C121" s="216" t="s">
        <v>381</v>
      </c>
      <c r="D121" s="216" t="s">
        <v>166</v>
      </c>
      <c r="E121" s="217" t="s">
        <v>1122</v>
      </c>
      <c r="F121" s="218" t="s">
        <v>1123</v>
      </c>
      <c r="G121" s="219" t="s">
        <v>1119</v>
      </c>
      <c r="H121" s="220">
        <v>2</v>
      </c>
      <c r="I121" s="221"/>
      <c r="J121" s="222">
        <f>ROUND(I121*H121,2)</f>
        <v>0</v>
      </c>
      <c r="K121" s="218" t="s">
        <v>600</v>
      </c>
      <c r="L121" s="46"/>
      <c r="M121" s="223" t="s">
        <v>21</v>
      </c>
      <c r="N121" s="224" t="s">
        <v>44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109</v>
      </c>
      <c r="AT121" s="227" t="s">
        <v>166</v>
      </c>
      <c r="AU121" s="227" t="s">
        <v>80</v>
      </c>
      <c r="AY121" s="19" t="s">
        <v>163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80</v>
      </c>
      <c r="BK121" s="228">
        <f>ROUND(I121*H121,2)</f>
        <v>0</v>
      </c>
      <c r="BL121" s="19" t="s">
        <v>109</v>
      </c>
      <c r="BM121" s="227" t="s">
        <v>732</v>
      </c>
    </row>
    <row r="122" s="2" customFormat="1" ht="16.5" customHeight="1">
      <c r="A122" s="40"/>
      <c r="B122" s="41"/>
      <c r="C122" s="216" t="s">
        <v>389</v>
      </c>
      <c r="D122" s="216" t="s">
        <v>166</v>
      </c>
      <c r="E122" s="217" t="s">
        <v>1124</v>
      </c>
      <c r="F122" s="218" t="s">
        <v>1125</v>
      </c>
      <c r="G122" s="219" t="s">
        <v>384</v>
      </c>
      <c r="H122" s="220">
        <v>2</v>
      </c>
      <c r="I122" s="221"/>
      <c r="J122" s="222">
        <f>ROUND(I122*H122,2)</f>
        <v>0</v>
      </c>
      <c r="K122" s="218" t="s">
        <v>600</v>
      </c>
      <c r="L122" s="46"/>
      <c r="M122" s="223" t="s">
        <v>21</v>
      </c>
      <c r="N122" s="224" t="s">
        <v>44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109</v>
      </c>
      <c r="AT122" s="227" t="s">
        <v>166</v>
      </c>
      <c r="AU122" s="227" t="s">
        <v>80</v>
      </c>
      <c r="AY122" s="19" t="s">
        <v>163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80</v>
      </c>
      <c r="BK122" s="228">
        <f>ROUND(I122*H122,2)</f>
        <v>0</v>
      </c>
      <c r="BL122" s="19" t="s">
        <v>109</v>
      </c>
      <c r="BM122" s="227" t="s">
        <v>742</v>
      </c>
    </row>
    <row r="123" s="2" customFormat="1" ht="24.15" customHeight="1">
      <c r="A123" s="40"/>
      <c r="B123" s="41"/>
      <c r="C123" s="216" t="s">
        <v>608</v>
      </c>
      <c r="D123" s="216" t="s">
        <v>166</v>
      </c>
      <c r="E123" s="217" t="s">
        <v>1126</v>
      </c>
      <c r="F123" s="218" t="s">
        <v>1127</v>
      </c>
      <c r="G123" s="219" t="s">
        <v>384</v>
      </c>
      <c r="H123" s="220">
        <v>10</v>
      </c>
      <c r="I123" s="221"/>
      <c r="J123" s="222">
        <f>ROUND(I123*H123,2)</f>
        <v>0</v>
      </c>
      <c r="K123" s="218" t="s">
        <v>600</v>
      </c>
      <c r="L123" s="46"/>
      <c r="M123" s="223" t="s">
        <v>21</v>
      </c>
      <c r="N123" s="224" t="s">
        <v>44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109</v>
      </c>
      <c r="AT123" s="227" t="s">
        <v>166</v>
      </c>
      <c r="AU123" s="227" t="s">
        <v>80</v>
      </c>
      <c r="AY123" s="19" t="s">
        <v>163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80</v>
      </c>
      <c r="BK123" s="228">
        <f>ROUND(I123*H123,2)</f>
        <v>0</v>
      </c>
      <c r="BL123" s="19" t="s">
        <v>109</v>
      </c>
      <c r="BM123" s="227" t="s">
        <v>753</v>
      </c>
    </row>
    <row r="124" s="2" customFormat="1" ht="16.5" customHeight="1">
      <c r="A124" s="40"/>
      <c r="B124" s="41"/>
      <c r="C124" s="216" t="s">
        <v>622</v>
      </c>
      <c r="D124" s="216" t="s">
        <v>166</v>
      </c>
      <c r="E124" s="217" t="s">
        <v>1128</v>
      </c>
      <c r="F124" s="218" t="s">
        <v>1129</v>
      </c>
      <c r="G124" s="219" t="s">
        <v>384</v>
      </c>
      <c r="H124" s="220">
        <v>10</v>
      </c>
      <c r="I124" s="221"/>
      <c r="J124" s="222">
        <f>ROUND(I124*H124,2)</f>
        <v>0</v>
      </c>
      <c r="K124" s="218" t="s">
        <v>600</v>
      </c>
      <c r="L124" s="46"/>
      <c r="M124" s="223" t="s">
        <v>21</v>
      </c>
      <c r="N124" s="224" t="s">
        <v>44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109</v>
      </c>
      <c r="AT124" s="227" t="s">
        <v>166</v>
      </c>
      <c r="AU124" s="227" t="s">
        <v>80</v>
      </c>
      <c r="AY124" s="19" t="s">
        <v>163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80</v>
      </c>
      <c r="BK124" s="228">
        <f>ROUND(I124*H124,2)</f>
        <v>0</v>
      </c>
      <c r="BL124" s="19" t="s">
        <v>109</v>
      </c>
      <c r="BM124" s="227" t="s">
        <v>762</v>
      </c>
    </row>
    <row r="125" s="2" customFormat="1" ht="24.15" customHeight="1">
      <c r="A125" s="40"/>
      <c r="B125" s="41"/>
      <c r="C125" s="216" t="s">
        <v>628</v>
      </c>
      <c r="D125" s="216" t="s">
        <v>166</v>
      </c>
      <c r="E125" s="217" t="s">
        <v>1130</v>
      </c>
      <c r="F125" s="218" t="s">
        <v>1131</v>
      </c>
      <c r="G125" s="219" t="s">
        <v>1099</v>
      </c>
      <c r="H125" s="220">
        <v>1</v>
      </c>
      <c r="I125" s="221"/>
      <c r="J125" s="222">
        <f>ROUND(I125*H125,2)</f>
        <v>0</v>
      </c>
      <c r="K125" s="218" t="s">
        <v>600</v>
      </c>
      <c r="L125" s="46"/>
      <c r="M125" s="223" t="s">
        <v>21</v>
      </c>
      <c r="N125" s="224" t="s">
        <v>44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109</v>
      </c>
      <c r="AT125" s="227" t="s">
        <v>166</v>
      </c>
      <c r="AU125" s="227" t="s">
        <v>80</v>
      </c>
      <c r="AY125" s="19" t="s">
        <v>163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80</v>
      </c>
      <c r="BK125" s="228">
        <f>ROUND(I125*H125,2)</f>
        <v>0</v>
      </c>
      <c r="BL125" s="19" t="s">
        <v>109</v>
      </c>
      <c r="BM125" s="227" t="s">
        <v>770</v>
      </c>
    </row>
    <row r="126" s="2" customFormat="1" ht="21.75" customHeight="1">
      <c r="A126" s="40"/>
      <c r="B126" s="41"/>
      <c r="C126" s="216" t="s">
        <v>638</v>
      </c>
      <c r="D126" s="216" t="s">
        <v>166</v>
      </c>
      <c r="E126" s="217" t="s">
        <v>1132</v>
      </c>
      <c r="F126" s="218" t="s">
        <v>1133</v>
      </c>
      <c r="G126" s="219" t="s">
        <v>384</v>
      </c>
      <c r="H126" s="220">
        <v>10</v>
      </c>
      <c r="I126" s="221"/>
      <c r="J126" s="222">
        <f>ROUND(I126*H126,2)</f>
        <v>0</v>
      </c>
      <c r="K126" s="218" t="s">
        <v>600</v>
      </c>
      <c r="L126" s="46"/>
      <c r="M126" s="223" t="s">
        <v>21</v>
      </c>
      <c r="N126" s="224" t="s">
        <v>44</v>
      </c>
      <c r="O126" s="8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109</v>
      </c>
      <c r="AT126" s="227" t="s">
        <v>166</v>
      </c>
      <c r="AU126" s="227" t="s">
        <v>80</v>
      </c>
      <c r="AY126" s="19" t="s">
        <v>163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80</v>
      </c>
      <c r="BK126" s="228">
        <f>ROUND(I126*H126,2)</f>
        <v>0</v>
      </c>
      <c r="BL126" s="19" t="s">
        <v>109</v>
      </c>
      <c r="BM126" s="227" t="s">
        <v>778</v>
      </c>
    </row>
    <row r="127" s="2" customFormat="1" ht="21.75" customHeight="1">
      <c r="A127" s="40"/>
      <c r="B127" s="41"/>
      <c r="C127" s="216" t="s">
        <v>641</v>
      </c>
      <c r="D127" s="216" t="s">
        <v>166</v>
      </c>
      <c r="E127" s="217" t="s">
        <v>1134</v>
      </c>
      <c r="F127" s="218" t="s">
        <v>1135</v>
      </c>
      <c r="G127" s="219" t="s">
        <v>384</v>
      </c>
      <c r="H127" s="220">
        <v>15</v>
      </c>
      <c r="I127" s="221"/>
      <c r="J127" s="222">
        <f>ROUND(I127*H127,2)</f>
        <v>0</v>
      </c>
      <c r="K127" s="218" t="s">
        <v>600</v>
      </c>
      <c r="L127" s="46"/>
      <c r="M127" s="223" t="s">
        <v>21</v>
      </c>
      <c r="N127" s="224" t="s">
        <v>44</v>
      </c>
      <c r="O127" s="8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7" t="s">
        <v>109</v>
      </c>
      <c r="AT127" s="227" t="s">
        <v>166</v>
      </c>
      <c r="AU127" s="227" t="s">
        <v>80</v>
      </c>
      <c r="AY127" s="19" t="s">
        <v>163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9" t="s">
        <v>80</v>
      </c>
      <c r="BK127" s="228">
        <f>ROUND(I127*H127,2)</f>
        <v>0</v>
      </c>
      <c r="BL127" s="19" t="s">
        <v>109</v>
      </c>
      <c r="BM127" s="227" t="s">
        <v>786</v>
      </c>
    </row>
    <row r="128" s="2" customFormat="1" ht="24.15" customHeight="1">
      <c r="A128" s="40"/>
      <c r="B128" s="41"/>
      <c r="C128" s="216" t="s">
        <v>646</v>
      </c>
      <c r="D128" s="216" t="s">
        <v>166</v>
      </c>
      <c r="E128" s="217" t="s">
        <v>1136</v>
      </c>
      <c r="F128" s="218" t="s">
        <v>1137</v>
      </c>
      <c r="G128" s="219" t="s">
        <v>384</v>
      </c>
      <c r="H128" s="220">
        <v>55</v>
      </c>
      <c r="I128" s="221"/>
      <c r="J128" s="222">
        <f>ROUND(I128*H128,2)</f>
        <v>0</v>
      </c>
      <c r="K128" s="218" t="s">
        <v>600</v>
      </c>
      <c r="L128" s="46"/>
      <c r="M128" s="223" t="s">
        <v>21</v>
      </c>
      <c r="N128" s="224" t="s">
        <v>44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109</v>
      </c>
      <c r="AT128" s="227" t="s">
        <v>166</v>
      </c>
      <c r="AU128" s="227" t="s">
        <v>80</v>
      </c>
      <c r="AY128" s="19" t="s">
        <v>163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80</v>
      </c>
      <c r="BK128" s="228">
        <f>ROUND(I128*H128,2)</f>
        <v>0</v>
      </c>
      <c r="BL128" s="19" t="s">
        <v>109</v>
      </c>
      <c r="BM128" s="227" t="s">
        <v>794</v>
      </c>
    </row>
    <row r="129" s="2" customFormat="1" ht="16.5" customHeight="1">
      <c r="A129" s="40"/>
      <c r="B129" s="41"/>
      <c r="C129" s="216" t="s">
        <v>651</v>
      </c>
      <c r="D129" s="216" t="s">
        <v>166</v>
      </c>
      <c r="E129" s="217" t="s">
        <v>1138</v>
      </c>
      <c r="F129" s="218" t="s">
        <v>1139</v>
      </c>
      <c r="G129" s="219" t="s">
        <v>1099</v>
      </c>
      <c r="H129" s="220">
        <v>1</v>
      </c>
      <c r="I129" s="221"/>
      <c r="J129" s="222">
        <f>ROUND(I129*H129,2)</f>
        <v>0</v>
      </c>
      <c r="K129" s="218" t="s">
        <v>600</v>
      </c>
      <c r="L129" s="46"/>
      <c r="M129" s="223" t="s">
        <v>21</v>
      </c>
      <c r="N129" s="224" t="s">
        <v>44</v>
      </c>
      <c r="O129" s="86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7" t="s">
        <v>109</v>
      </c>
      <c r="AT129" s="227" t="s">
        <v>166</v>
      </c>
      <c r="AU129" s="227" t="s">
        <v>80</v>
      </c>
      <c r="AY129" s="19" t="s">
        <v>163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9" t="s">
        <v>80</v>
      </c>
      <c r="BK129" s="228">
        <f>ROUND(I129*H129,2)</f>
        <v>0</v>
      </c>
      <c r="BL129" s="19" t="s">
        <v>109</v>
      </c>
      <c r="BM129" s="227" t="s">
        <v>802</v>
      </c>
    </row>
    <row r="130" s="12" customFormat="1" ht="25.92" customHeight="1">
      <c r="A130" s="12"/>
      <c r="B130" s="200"/>
      <c r="C130" s="201"/>
      <c r="D130" s="202" t="s">
        <v>72</v>
      </c>
      <c r="E130" s="203" t="s">
        <v>109</v>
      </c>
      <c r="F130" s="203" t="s">
        <v>1140</v>
      </c>
      <c r="G130" s="201"/>
      <c r="H130" s="201"/>
      <c r="I130" s="204"/>
      <c r="J130" s="205">
        <f>BK130</f>
        <v>0</v>
      </c>
      <c r="K130" s="201"/>
      <c r="L130" s="206"/>
      <c r="M130" s="207"/>
      <c r="N130" s="208"/>
      <c r="O130" s="208"/>
      <c r="P130" s="209">
        <f>SUM(P131:P154)</f>
        <v>0</v>
      </c>
      <c r="Q130" s="208"/>
      <c r="R130" s="209">
        <f>SUM(R131:R154)</f>
        <v>0</v>
      </c>
      <c r="S130" s="208"/>
      <c r="T130" s="210">
        <f>SUM(T131:T154)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1" t="s">
        <v>80</v>
      </c>
      <c r="AT130" s="212" t="s">
        <v>72</v>
      </c>
      <c r="AU130" s="212" t="s">
        <v>73</v>
      </c>
      <c r="AY130" s="211" t="s">
        <v>163</v>
      </c>
      <c r="BK130" s="213">
        <f>SUM(BK131:BK154)</f>
        <v>0</v>
      </c>
    </row>
    <row r="131" s="2" customFormat="1" ht="24.15" customHeight="1">
      <c r="A131" s="40"/>
      <c r="B131" s="41"/>
      <c r="C131" s="216" t="s">
        <v>656</v>
      </c>
      <c r="D131" s="216" t="s">
        <v>166</v>
      </c>
      <c r="E131" s="217" t="s">
        <v>1141</v>
      </c>
      <c r="F131" s="218" t="s">
        <v>1142</v>
      </c>
      <c r="G131" s="219" t="s">
        <v>384</v>
      </c>
      <c r="H131" s="220">
        <v>45</v>
      </c>
      <c r="I131" s="221"/>
      <c r="J131" s="222">
        <f>ROUND(I131*H131,2)</f>
        <v>0</v>
      </c>
      <c r="K131" s="218" t="s">
        <v>600</v>
      </c>
      <c r="L131" s="46"/>
      <c r="M131" s="223" t="s">
        <v>21</v>
      </c>
      <c r="N131" s="224" t="s">
        <v>44</v>
      </c>
      <c r="O131" s="86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7" t="s">
        <v>109</v>
      </c>
      <c r="AT131" s="227" t="s">
        <v>166</v>
      </c>
      <c r="AU131" s="227" t="s">
        <v>80</v>
      </c>
      <c r="AY131" s="19" t="s">
        <v>163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9" t="s">
        <v>80</v>
      </c>
      <c r="BK131" s="228">
        <f>ROUND(I131*H131,2)</f>
        <v>0</v>
      </c>
      <c r="BL131" s="19" t="s">
        <v>109</v>
      </c>
      <c r="BM131" s="227" t="s">
        <v>812</v>
      </c>
    </row>
    <row r="132" s="2" customFormat="1" ht="24.15" customHeight="1">
      <c r="A132" s="40"/>
      <c r="B132" s="41"/>
      <c r="C132" s="216" t="s">
        <v>625</v>
      </c>
      <c r="D132" s="216" t="s">
        <v>166</v>
      </c>
      <c r="E132" s="217" t="s">
        <v>1143</v>
      </c>
      <c r="F132" s="218" t="s">
        <v>1144</v>
      </c>
      <c r="G132" s="219" t="s">
        <v>384</v>
      </c>
      <c r="H132" s="220">
        <v>55</v>
      </c>
      <c r="I132" s="221"/>
      <c r="J132" s="222">
        <f>ROUND(I132*H132,2)</f>
        <v>0</v>
      </c>
      <c r="K132" s="218" t="s">
        <v>600</v>
      </c>
      <c r="L132" s="46"/>
      <c r="M132" s="223" t="s">
        <v>21</v>
      </c>
      <c r="N132" s="224" t="s">
        <v>44</v>
      </c>
      <c r="O132" s="86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7" t="s">
        <v>109</v>
      </c>
      <c r="AT132" s="227" t="s">
        <v>166</v>
      </c>
      <c r="AU132" s="227" t="s">
        <v>80</v>
      </c>
      <c r="AY132" s="19" t="s">
        <v>163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9" t="s">
        <v>80</v>
      </c>
      <c r="BK132" s="228">
        <f>ROUND(I132*H132,2)</f>
        <v>0</v>
      </c>
      <c r="BL132" s="19" t="s">
        <v>109</v>
      </c>
      <c r="BM132" s="227" t="s">
        <v>826</v>
      </c>
    </row>
    <row r="133" s="2" customFormat="1" ht="24.15" customHeight="1">
      <c r="A133" s="40"/>
      <c r="B133" s="41"/>
      <c r="C133" s="216" t="s">
        <v>663</v>
      </c>
      <c r="D133" s="216" t="s">
        <v>166</v>
      </c>
      <c r="E133" s="217" t="s">
        <v>1145</v>
      </c>
      <c r="F133" s="218" t="s">
        <v>1146</v>
      </c>
      <c r="G133" s="219" t="s">
        <v>384</v>
      </c>
      <c r="H133" s="220">
        <v>10</v>
      </c>
      <c r="I133" s="221"/>
      <c r="J133" s="222">
        <f>ROUND(I133*H133,2)</f>
        <v>0</v>
      </c>
      <c r="K133" s="218" t="s">
        <v>600</v>
      </c>
      <c r="L133" s="46"/>
      <c r="M133" s="223" t="s">
        <v>21</v>
      </c>
      <c r="N133" s="224" t="s">
        <v>44</v>
      </c>
      <c r="O133" s="86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109</v>
      </c>
      <c r="AT133" s="227" t="s">
        <v>166</v>
      </c>
      <c r="AU133" s="227" t="s">
        <v>80</v>
      </c>
      <c r="AY133" s="19" t="s">
        <v>163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80</v>
      </c>
      <c r="BK133" s="228">
        <f>ROUND(I133*H133,2)</f>
        <v>0</v>
      </c>
      <c r="BL133" s="19" t="s">
        <v>109</v>
      </c>
      <c r="BM133" s="227" t="s">
        <v>839</v>
      </c>
    </row>
    <row r="134" s="2" customFormat="1" ht="24.15" customHeight="1">
      <c r="A134" s="40"/>
      <c r="B134" s="41"/>
      <c r="C134" s="216" t="s">
        <v>670</v>
      </c>
      <c r="D134" s="216" t="s">
        <v>166</v>
      </c>
      <c r="E134" s="217" t="s">
        <v>1147</v>
      </c>
      <c r="F134" s="218" t="s">
        <v>1148</v>
      </c>
      <c r="G134" s="219" t="s">
        <v>384</v>
      </c>
      <c r="H134" s="220">
        <v>20</v>
      </c>
      <c r="I134" s="221"/>
      <c r="J134" s="222">
        <f>ROUND(I134*H134,2)</f>
        <v>0</v>
      </c>
      <c r="K134" s="218" t="s">
        <v>600</v>
      </c>
      <c r="L134" s="46"/>
      <c r="M134" s="223" t="s">
        <v>21</v>
      </c>
      <c r="N134" s="224" t="s">
        <v>44</v>
      </c>
      <c r="O134" s="86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7" t="s">
        <v>109</v>
      </c>
      <c r="AT134" s="227" t="s">
        <v>166</v>
      </c>
      <c r="AU134" s="227" t="s">
        <v>80</v>
      </c>
      <c r="AY134" s="19" t="s">
        <v>163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9" t="s">
        <v>80</v>
      </c>
      <c r="BK134" s="228">
        <f>ROUND(I134*H134,2)</f>
        <v>0</v>
      </c>
      <c r="BL134" s="19" t="s">
        <v>109</v>
      </c>
      <c r="BM134" s="227" t="s">
        <v>851</v>
      </c>
    </row>
    <row r="135" s="2" customFormat="1" ht="37.8" customHeight="1">
      <c r="A135" s="40"/>
      <c r="B135" s="41"/>
      <c r="C135" s="216" t="s">
        <v>674</v>
      </c>
      <c r="D135" s="216" t="s">
        <v>166</v>
      </c>
      <c r="E135" s="217" t="s">
        <v>1149</v>
      </c>
      <c r="F135" s="218" t="s">
        <v>1150</v>
      </c>
      <c r="G135" s="219" t="s">
        <v>384</v>
      </c>
      <c r="H135" s="220">
        <v>20</v>
      </c>
      <c r="I135" s="221"/>
      <c r="J135" s="222">
        <f>ROUND(I135*H135,2)</f>
        <v>0</v>
      </c>
      <c r="K135" s="218" t="s">
        <v>600</v>
      </c>
      <c r="L135" s="46"/>
      <c r="M135" s="223" t="s">
        <v>21</v>
      </c>
      <c r="N135" s="224" t="s">
        <v>44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109</v>
      </c>
      <c r="AT135" s="227" t="s">
        <v>166</v>
      </c>
      <c r="AU135" s="227" t="s">
        <v>80</v>
      </c>
      <c r="AY135" s="19" t="s">
        <v>163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80</v>
      </c>
      <c r="BK135" s="228">
        <f>ROUND(I135*H135,2)</f>
        <v>0</v>
      </c>
      <c r="BL135" s="19" t="s">
        <v>109</v>
      </c>
      <c r="BM135" s="227" t="s">
        <v>866</v>
      </c>
    </row>
    <row r="136" s="2" customFormat="1" ht="37.8" customHeight="1">
      <c r="A136" s="40"/>
      <c r="B136" s="41"/>
      <c r="C136" s="216" t="s">
        <v>679</v>
      </c>
      <c r="D136" s="216" t="s">
        <v>166</v>
      </c>
      <c r="E136" s="217" t="s">
        <v>1151</v>
      </c>
      <c r="F136" s="218" t="s">
        <v>1152</v>
      </c>
      <c r="G136" s="219" t="s">
        <v>384</v>
      </c>
      <c r="H136" s="220">
        <v>20</v>
      </c>
      <c r="I136" s="221"/>
      <c r="J136" s="222">
        <f>ROUND(I136*H136,2)</f>
        <v>0</v>
      </c>
      <c r="K136" s="218" t="s">
        <v>600</v>
      </c>
      <c r="L136" s="46"/>
      <c r="M136" s="223" t="s">
        <v>21</v>
      </c>
      <c r="N136" s="224" t="s">
        <v>44</v>
      </c>
      <c r="O136" s="86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7" t="s">
        <v>109</v>
      </c>
      <c r="AT136" s="227" t="s">
        <v>166</v>
      </c>
      <c r="AU136" s="227" t="s">
        <v>80</v>
      </c>
      <c r="AY136" s="19" t="s">
        <v>163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9" t="s">
        <v>80</v>
      </c>
      <c r="BK136" s="228">
        <f>ROUND(I136*H136,2)</f>
        <v>0</v>
      </c>
      <c r="BL136" s="19" t="s">
        <v>109</v>
      </c>
      <c r="BM136" s="227" t="s">
        <v>876</v>
      </c>
    </row>
    <row r="137" s="2" customFormat="1" ht="37.8" customHeight="1">
      <c r="A137" s="40"/>
      <c r="B137" s="41"/>
      <c r="C137" s="216" t="s">
        <v>684</v>
      </c>
      <c r="D137" s="216" t="s">
        <v>166</v>
      </c>
      <c r="E137" s="217" t="s">
        <v>1153</v>
      </c>
      <c r="F137" s="218" t="s">
        <v>1154</v>
      </c>
      <c r="G137" s="219" t="s">
        <v>384</v>
      </c>
      <c r="H137" s="220">
        <v>15</v>
      </c>
      <c r="I137" s="221"/>
      <c r="J137" s="222">
        <f>ROUND(I137*H137,2)</f>
        <v>0</v>
      </c>
      <c r="K137" s="218" t="s">
        <v>600</v>
      </c>
      <c r="L137" s="46"/>
      <c r="M137" s="223" t="s">
        <v>21</v>
      </c>
      <c r="N137" s="224" t="s">
        <v>44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109</v>
      </c>
      <c r="AT137" s="227" t="s">
        <v>166</v>
      </c>
      <c r="AU137" s="227" t="s">
        <v>80</v>
      </c>
      <c r="AY137" s="19" t="s">
        <v>163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80</v>
      </c>
      <c r="BK137" s="228">
        <f>ROUND(I137*H137,2)</f>
        <v>0</v>
      </c>
      <c r="BL137" s="19" t="s">
        <v>109</v>
      </c>
      <c r="BM137" s="227" t="s">
        <v>886</v>
      </c>
    </row>
    <row r="138" s="2" customFormat="1" ht="33" customHeight="1">
      <c r="A138" s="40"/>
      <c r="B138" s="41"/>
      <c r="C138" s="216" t="s">
        <v>691</v>
      </c>
      <c r="D138" s="216" t="s">
        <v>166</v>
      </c>
      <c r="E138" s="217" t="s">
        <v>1155</v>
      </c>
      <c r="F138" s="218" t="s">
        <v>1156</v>
      </c>
      <c r="G138" s="219" t="s">
        <v>384</v>
      </c>
      <c r="H138" s="220">
        <v>15</v>
      </c>
      <c r="I138" s="221"/>
      <c r="J138" s="222">
        <f>ROUND(I138*H138,2)</f>
        <v>0</v>
      </c>
      <c r="K138" s="218" t="s">
        <v>600</v>
      </c>
      <c r="L138" s="46"/>
      <c r="M138" s="223" t="s">
        <v>21</v>
      </c>
      <c r="N138" s="224" t="s">
        <v>44</v>
      </c>
      <c r="O138" s="86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7" t="s">
        <v>109</v>
      </c>
      <c r="AT138" s="227" t="s">
        <v>166</v>
      </c>
      <c r="AU138" s="227" t="s">
        <v>80</v>
      </c>
      <c r="AY138" s="19" t="s">
        <v>163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9" t="s">
        <v>80</v>
      </c>
      <c r="BK138" s="228">
        <f>ROUND(I138*H138,2)</f>
        <v>0</v>
      </c>
      <c r="BL138" s="19" t="s">
        <v>109</v>
      </c>
      <c r="BM138" s="227" t="s">
        <v>896</v>
      </c>
    </row>
    <row r="139" s="2" customFormat="1" ht="33" customHeight="1">
      <c r="A139" s="40"/>
      <c r="B139" s="41"/>
      <c r="C139" s="216" t="s">
        <v>699</v>
      </c>
      <c r="D139" s="216" t="s">
        <v>166</v>
      </c>
      <c r="E139" s="217" t="s">
        <v>1157</v>
      </c>
      <c r="F139" s="218" t="s">
        <v>1158</v>
      </c>
      <c r="G139" s="219" t="s">
        <v>384</v>
      </c>
      <c r="H139" s="220">
        <v>25</v>
      </c>
      <c r="I139" s="221"/>
      <c r="J139" s="222">
        <f>ROUND(I139*H139,2)</f>
        <v>0</v>
      </c>
      <c r="K139" s="218" t="s">
        <v>600</v>
      </c>
      <c r="L139" s="46"/>
      <c r="M139" s="223" t="s">
        <v>21</v>
      </c>
      <c r="N139" s="224" t="s">
        <v>44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109</v>
      </c>
      <c r="AT139" s="227" t="s">
        <v>166</v>
      </c>
      <c r="AU139" s="227" t="s">
        <v>80</v>
      </c>
      <c r="AY139" s="19" t="s">
        <v>163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80</v>
      </c>
      <c r="BK139" s="228">
        <f>ROUND(I139*H139,2)</f>
        <v>0</v>
      </c>
      <c r="BL139" s="19" t="s">
        <v>109</v>
      </c>
      <c r="BM139" s="227" t="s">
        <v>906</v>
      </c>
    </row>
    <row r="140" s="2" customFormat="1" ht="33" customHeight="1">
      <c r="A140" s="40"/>
      <c r="B140" s="41"/>
      <c r="C140" s="216" t="s">
        <v>705</v>
      </c>
      <c r="D140" s="216" t="s">
        <v>166</v>
      </c>
      <c r="E140" s="217" t="s">
        <v>1159</v>
      </c>
      <c r="F140" s="218" t="s">
        <v>1160</v>
      </c>
      <c r="G140" s="219" t="s">
        <v>384</v>
      </c>
      <c r="H140" s="220">
        <v>20</v>
      </c>
      <c r="I140" s="221"/>
      <c r="J140" s="222">
        <f>ROUND(I140*H140,2)</f>
        <v>0</v>
      </c>
      <c r="K140" s="218" t="s">
        <v>600</v>
      </c>
      <c r="L140" s="46"/>
      <c r="M140" s="223" t="s">
        <v>21</v>
      </c>
      <c r="N140" s="224" t="s">
        <v>44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109</v>
      </c>
      <c r="AT140" s="227" t="s">
        <v>166</v>
      </c>
      <c r="AU140" s="227" t="s">
        <v>80</v>
      </c>
      <c r="AY140" s="19" t="s">
        <v>163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80</v>
      </c>
      <c r="BK140" s="228">
        <f>ROUND(I140*H140,2)</f>
        <v>0</v>
      </c>
      <c r="BL140" s="19" t="s">
        <v>109</v>
      </c>
      <c r="BM140" s="227" t="s">
        <v>916</v>
      </c>
    </row>
    <row r="141" s="2" customFormat="1" ht="33" customHeight="1">
      <c r="A141" s="40"/>
      <c r="B141" s="41"/>
      <c r="C141" s="216" t="s">
        <v>710</v>
      </c>
      <c r="D141" s="216" t="s">
        <v>166</v>
      </c>
      <c r="E141" s="217" t="s">
        <v>1161</v>
      </c>
      <c r="F141" s="218" t="s">
        <v>1162</v>
      </c>
      <c r="G141" s="219" t="s">
        <v>384</v>
      </c>
      <c r="H141" s="220">
        <v>5</v>
      </c>
      <c r="I141" s="221"/>
      <c r="J141" s="222">
        <f>ROUND(I141*H141,2)</f>
        <v>0</v>
      </c>
      <c r="K141" s="218" t="s">
        <v>600</v>
      </c>
      <c r="L141" s="46"/>
      <c r="M141" s="223" t="s">
        <v>21</v>
      </c>
      <c r="N141" s="224" t="s">
        <v>44</v>
      </c>
      <c r="O141" s="86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7" t="s">
        <v>109</v>
      </c>
      <c r="AT141" s="227" t="s">
        <v>166</v>
      </c>
      <c r="AU141" s="227" t="s">
        <v>80</v>
      </c>
      <c r="AY141" s="19" t="s">
        <v>163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9" t="s">
        <v>80</v>
      </c>
      <c r="BK141" s="228">
        <f>ROUND(I141*H141,2)</f>
        <v>0</v>
      </c>
      <c r="BL141" s="19" t="s">
        <v>109</v>
      </c>
      <c r="BM141" s="227" t="s">
        <v>943</v>
      </c>
    </row>
    <row r="142" s="2" customFormat="1" ht="33" customHeight="1">
      <c r="A142" s="40"/>
      <c r="B142" s="41"/>
      <c r="C142" s="216" t="s">
        <v>715</v>
      </c>
      <c r="D142" s="216" t="s">
        <v>166</v>
      </c>
      <c r="E142" s="217" t="s">
        <v>1163</v>
      </c>
      <c r="F142" s="218" t="s">
        <v>1164</v>
      </c>
      <c r="G142" s="219" t="s">
        <v>384</v>
      </c>
      <c r="H142" s="220">
        <v>10</v>
      </c>
      <c r="I142" s="221"/>
      <c r="J142" s="222">
        <f>ROUND(I142*H142,2)</f>
        <v>0</v>
      </c>
      <c r="K142" s="218" t="s">
        <v>600</v>
      </c>
      <c r="L142" s="46"/>
      <c r="M142" s="223" t="s">
        <v>21</v>
      </c>
      <c r="N142" s="224" t="s">
        <v>44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109</v>
      </c>
      <c r="AT142" s="227" t="s">
        <v>166</v>
      </c>
      <c r="AU142" s="227" t="s">
        <v>80</v>
      </c>
      <c r="AY142" s="19" t="s">
        <v>163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80</v>
      </c>
      <c r="BK142" s="228">
        <f>ROUND(I142*H142,2)</f>
        <v>0</v>
      </c>
      <c r="BL142" s="19" t="s">
        <v>109</v>
      </c>
      <c r="BM142" s="227" t="s">
        <v>960</v>
      </c>
    </row>
    <row r="143" s="2" customFormat="1" ht="37.8" customHeight="1">
      <c r="A143" s="40"/>
      <c r="B143" s="41"/>
      <c r="C143" s="216" t="s">
        <v>722</v>
      </c>
      <c r="D143" s="216" t="s">
        <v>166</v>
      </c>
      <c r="E143" s="217" t="s">
        <v>1165</v>
      </c>
      <c r="F143" s="218" t="s">
        <v>1166</v>
      </c>
      <c r="G143" s="219" t="s">
        <v>1099</v>
      </c>
      <c r="H143" s="220">
        <v>1</v>
      </c>
      <c r="I143" s="221"/>
      <c r="J143" s="222">
        <f>ROUND(I143*H143,2)</f>
        <v>0</v>
      </c>
      <c r="K143" s="218" t="s">
        <v>600</v>
      </c>
      <c r="L143" s="46"/>
      <c r="M143" s="223" t="s">
        <v>21</v>
      </c>
      <c r="N143" s="224" t="s">
        <v>44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109</v>
      </c>
      <c r="AT143" s="227" t="s">
        <v>166</v>
      </c>
      <c r="AU143" s="227" t="s">
        <v>80</v>
      </c>
      <c r="AY143" s="19" t="s">
        <v>163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80</v>
      </c>
      <c r="BK143" s="228">
        <f>ROUND(I143*H143,2)</f>
        <v>0</v>
      </c>
      <c r="BL143" s="19" t="s">
        <v>109</v>
      </c>
      <c r="BM143" s="227" t="s">
        <v>974</v>
      </c>
    </row>
    <row r="144" s="2" customFormat="1" ht="16.5" customHeight="1">
      <c r="A144" s="40"/>
      <c r="B144" s="41"/>
      <c r="C144" s="216" t="s">
        <v>732</v>
      </c>
      <c r="D144" s="216" t="s">
        <v>166</v>
      </c>
      <c r="E144" s="217" t="s">
        <v>1167</v>
      </c>
      <c r="F144" s="218" t="s">
        <v>1168</v>
      </c>
      <c r="G144" s="219" t="s">
        <v>235</v>
      </c>
      <c r="H144" s="220">
        <v>12</v>
      </c>
      <c r="I144" s="221"/>
      <c r="J144" s="222">
        <f>ROUND(I144*H144,2)</f>
        <v>0</v>
      </c>
      <c r="K144" s="218" t="s">
        <v>600</v>
      </c>
      <c r="L144" s="46"/>
      <c r="M144" s="223" t="s">
        <v>21</v>
      </c>
      <c r="N144" s="224" t="s">
        <v>44</v>
      </c>
      <c r="O144" s="86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7" t="s">
        <v>109</v>
      </c>
      <c r="AT144" s="227" t="s">
        <v>166</v>
      </c>
      <c r="AU144" s="227" t="s">
        <v>80</v>
      </c>
      <c r="AY144" s="19" t="s">
        <v>163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9" t="s">
        <v>80</v>
      </c>
      <c r="BK144" s="228">
        <f>ROUND(I144*H144,2)</f>
        <v>0</v>
      </c>
      <c r="BL144" s="19" t="s">
        <v>109</v>
      </c>
      <c r="BM144" s="227" t="s">
        <v>984</v>
      </c>
    </row>
    <row r="145" s="2" customFormat="1" ht="24.15" customHeight="1">
      <c r="A145" s="40"/>
      <c r="B145" s="41"/>
      <c r="C145" s="216" t="s">
        <v>737</v>
      </c>
      <c r="D145" s="216" t="s">
        <v>166</v>
      </c>
      <c r="E145" s="217" t="s">
        <v>1169</v>
      </c>
      <c r="F145" s="218" t="s">
        <v>1170</v>
      </c>
      <c r="G145" s="219" t="s">
        <v>1171</v>
      </c>
      <c r="H145" s="220">
        <v>22</v>
      </c>
      <c r="I145" s="221"/>
      <c r="J145" s="222">
        <f>ROUND(I145*H145,2)</f>
        <v>0</v>
      </c>
      <c r="K145" s="218" t="s">
        <v>600</v>
      </c>
      <c r="L145" s="46"/>
      <c r="M145" s="223" t="s">
        <v>21</v>
      </c>
      <c r="N145" s="224" t="s">
        <v>44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109</v>
      </c>
      <c r="AT145" s="227" t="s">
        <v>166</v>
      </c>
      <c r="AU145" s="227" t="s">
        <v>80</v>
      </c>
      <c r="AY145" s="19" t="s">
        <v>163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80</v>
      </c>
      <c r="BK145" s="228">
        <f>ROUND(I145*H145,2)</f>
        <v>0</v>
      </c>
      <c r="BL145" s="19" t="s">
        <v>109</v>
      </c>
      <c r="BM145" s="227" t="s">
        <v>996</v>
      </c>
    </row>
    <row r="146" s="2" customFormat="1" ht="16.5" customHeight="1">
      <c r="A146" s="40"/>
      <c r="B146" s="41"/>
      <c r="C146" s="216" t="s">
        <v>742</v>
      </c>
      <c r="D146" s="216" t="s">
        <v>166</v>
      </c>
      <c r="E146" s="217" t="s">
        <v>1172</v>
      </c>
      <c r="F146" s="218" t="s">
        <v>1173</v>
      </c>
      <c r="G146" s="219" t="s">
        <v>235</v>
      </c>
      <c r="H146" s="220">
        <v>2</v>
      </c>
      <c r="I146" s="221"/>
      <c r="J146" s="222">
        <f>ROUND(I146*H146,2)</f>
        <v>0</v>
      </c>
      <c r="K146" s="218" t="s">
        <v>600</v>
      </c>
      <c r="L146" s="46"/>
      <c r="M146" s="223" t="s">
        <v>21</v>
      </c>
      <c r="N146" s="224" t="s">
        <v>44</v>
      </c>
      <c r="O146" s="86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7" t="s">
        <v>109</v>
      </c>
      <c r="AT146" s="227" t="s">
        <v>166</v>
      </c>
      <c r="AU146" s="227" t="s">
        <v>80</v>
      </c>
      <c r="AY146" s="19" t="s">
        <v>163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9" t="s">
        <v>80</v>
      </c>
      <c r="BK146" s="228">
        <f>ROUND(I146*H146,2)</f>
        <v>0</v>
      </c>
      <c r="BL146" s="19" t="s">
        <v>109</v>
      </c>
      <c r="BM146" s="227" t="s">
        <v>1005</v>
      </c>
    </row>
    <row r="147" s="2" customFormat="1" ht="16.5" customHeight="1">
      <c r="A147" s="40"/>
      <c r="B147" s="41"/>
      <c r="C147" s="216" t="s">
        <v>749</v>
      </c>
      <c r="D147" s="216" t="s">
        <v>166</v>
      </c>
      <c r="E147" s="217" t="s">
        <v>1174</v>
      </c>
      <c r="F147" s="218" t="s">
        <v>1175</v>
      </c>
      <c r="G147" s="219" t="s">
        <v>235</v>
      </c>
      <c r="H147" s="220">
        <v>4</v>
      </c>
      <c r="I147" s="221"/>
      <c r="J147" s="222">
        <f>ROUND(I147*H147,2)</f>
        <v>0</v>
      </c>
      <c r="K147" s="218" t="s">
        <v>600</v>
      </c>
      <c r="L147" s="46"/>
      <c r="M147" s="223" t="s">
        <v>21</v>
      </c>
      <c r="N147" s="224" t="s">
        <v>44</v>
      </c>
      <c r="O147" s="86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109</v>
      </c>
      <c r="AT147" s="227" t="s">
        <v>166</v>
      </c>
      <c r="AU147" s="227" t="s">
        <v>80</v>
      </c>
      <c r="AY147" s="19" t="s">
        <v>163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80</v>
      </c>
      <c r="BK147" s="228">
        <f>ROUND(I147*H147,2)</f>
        <v>0</v>
      </c>
      <c r="BL147" s="19" t="s">
        <v>109</v>
      </c>
      <c r="BM147" s="227" t="s">
        <v>1015</v>
      </c>
    </row>
    <row r="148" s="2" customFormat="1" ht="24.15" customHeight="1">
      <c r="A148" s="40"/>
      <c r="B148" s="41"/>
      <c r="C148" s="216" t="s">
        <v>753</v>
      </c>
      <c r="D148" s="216" t="s">
        <v>166</v>
      </c>
      <c r="E148" s="217" t="s">
        <v>1176</v>
      </c>
      <c r="F148" s="218" t="s">
        <v>1177</v>
      </c>
      <c r="G148" s="219" t="s">
        <v>384</v>
      </c>
      <c r="H148" s="220">
        <v>15</v>
      </c>
      <c r="I148" s="221"/>
      <c r="J148" s="222">
        <f>ROUND(I148*H148,2)</f>
        <v>0</v>
      </c>
      <c r="K148" s="218" t="s">
        <v>600</v>
      </c>
      <c r="L148" s="46"/>
      <c r="M148" s="223" t="s">
        <v>21</v>
      </c>
      <c r="N148" s="224" t="s">
        <v>44</v>
      </c>
      <c r="O148" s="86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7" t="s">
        <v>109</v>
      </c>
      <c r="AT148" s="227" t="s">
        <v>166</v>
      </c>
      <c r="AU148" s="227" t="s">
        <v>80</v>
      </c>
      <c r="AY148" s="19" t="s">
        <v>163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9" t="s">
        <v>80</v>
      </c>
      <c r="BK148" s="228">
        <f>ROUND(I148*H148,2)</f>
        <v>0</v>
      </c>
      <c r="BL148" s="19" t="s">
        <v>109</v>
      </c>
      <c r="BM148" s="227" t="s">
        <v>1030</v>
      </c>
    </row>
    <row r="149" s="2" customFormat="1" ht="16.5" customHeight="1">
      <c r="A149" s="40"/>
      <c r="B149" s="41"/>
      <c r="C149" s="216" t="s">
        <v>758</v>
      </c>
      <c r="D149" s="216" t="s">
        <v>166</v>
      </c>
      <c r="E149" s="217" t="s">
        <v>1178</v>
      </c>
      <c r="F149" s="218" t="s">
        <v>1179</v>
      </c>
      <c r="G149" s="219" t="s">
        <v>1119</v>
      </c>
      <c r="H149" s="220">
        <v>3</v>
      </c>
      <c r="I149" s="221"/>
      <c r="J149" s="222">
        <f>ROUND(I149*H149,2)</f>
        <v>0</v>
      </c>
      <c r="K149" s="218" t="s">
        <v>600</v>
      </c>
      <c r="L149" s="46"/>
      <c r="M149" s="223" t="s">
        <v>21</v>
      </c>
      <c r="N149" s="224" t="s">
        <v>44</v>
      </c>
      <c r="O149" s="86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109</v>
      </c>
      <c r="AT149" s="227" t="s">
        <v>166</v>
      </c>
      <c r="AU149" s="227" t="s">
        <v>80</v>
      </c>
      <c r="AY149" s="19" t="s">
        <v>163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80</v>
      </c>
      <c r="BK149" s="228">
        <f>ROUND(I149*H149,2)</f>
        <v>0</v>
      </c>
      <c r="BL149" s="19" t="s">
        <v>109</v>
      </c>
      <c r="BM149" s="227" t="s">
        <v>1049</v>
      </c>
    </row>
    <row r="150" s="2" customFormat="1" ht="24.15" customHeight="1">
      <c r="A150" s="40"/>
      <c r="B150" s="41"/>
      <c r="C150" s="216" t="s">
        <v>762</v>
      </c>
      <c r="D150" s="216" t="s">
        <v>166</v>
      </c>
      <c r="E150" s="217" t="s">
        <v>1180</v>
      </c>
      <c r="F150" s="218" t="s">
        <v>1181</v>
      </c>
      <c r="G150" s="219" t="s">
        <v>384</v>
      </c>
      <c r="H150" s="220">
        <v>30</v>
      </c>
      <c r="I150" s="221"/>
      <c r="J150" s="222">
        <f>ROUND(I150*H150,2)</f>
        <v>0</v>
      </c>
      <c r="K150" s="218" t="s">
        <v>600</v>
      </c>
      <c r="L150" s="46"/>
      <c r="M150" s="223" t="s">
        <v>21</v>
      </c>
      <c r="N150" s="224" t="s">
        <v>44</v>
      </c>
      <c r="O150" s="86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7" t="s">
        <v>109</v>
      </c>
      <c r="AT150" s="227" t="s">
        <v>166</v>
      </c>
      <c r="AU150" s="227" t="s">
        <v>80</v>
      </c>
      <c r="AY150" s="19" t="s">
        <v>163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9" t="s">
        <v>80</v>
      </c>
      <c r="BK150" s="228">
        <f>ROUND(I150*H150,2)</f>
        <v>0</v>
      </c>
      <c r="BL150" s="19" t="s">
        <v>109</v>
      </c>
      <c r="BM150" s="227" t="s">
        <v>1063</v>
      </c>
    </row>
    <row r="151" s="2" customFormat="1" ht="16.5" customHeight="1">
      <c r="A151" s="40"/>
      <c r="B151" s="41"/>
      <c r="C151" s="216" t="s">
        <v>766</v>
      </c>
      <c r="D151" s="216" t="s">
        <v>166</v>
      </c>
      <c r="E151" s="217" t="s">
        <v>1182</v>
      </c>
      <c r="F151" s="218" t="s">
        <v>1183</v>
      </c>
      <c r="G151" s="219" t="s">
        <v>384</v>
      </c>
      <c r="H151" s="220">
        <v>130</v>
      </c>
      <c r="I151" s="221"/>
      <c r="J151" s="222">
        <f>ROUND(I151*H151,2)</f>
        <v>0</v>
      </c>
      <c r="K151" s="218" t="s">
        <v>600</v>
      </c>
      <c r="L151" s="46"/>
      <c r="M151" s="223" t="s">
        <v>21</v>
      </c>
      <c r="N151" s="224" t="s">
        <v>44</v>
      </c>
      <c r="O151" s="8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109</v>
      </c>
      <c r="AT151" s="227" t="s">
        <v>166</v>
      </c>
      <c r="AU151" s="227" t="s">
        <v>80</v>
      </c>
      <c r="AY151" s="19" t="s">
        <v>163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80</v>
      </c>
      <c r="BK151" s="228">
        <f>ROUND(I151*H151,2)</f>
        <v>0</v>
      </c>
      <c r="BL151" s="19" t="s">
        <v>109</v>
      </c>
      <c r="BM151" s="227" t="s">
        <v>1184</v>
      </c>
    </row>
    <row r="152" s="2" customFormat="1" ht="21.75" customHeight="1">
      <c r="A152" s="40"/>
      <c r="B152" s="41"/>
      <c r="C152" s="216" t="s">
        <v>770</v>
      </c>
      <c r="D152" s="216" t="s">
        <v>166</v>
      </c>
      <c r="E152" s="217" t="s">
        <v>1185</v>
      </c>
      <c r="F152" s="218" t="s">
        <v>1186</v>
      </c>
      <c r="G152" s="219" t="s">
        <v>384</v>
      </c>
      <c r="H152" s="220">
        <v>130</v>
      </c>
      <c r="I152" s="221"/>
      <c r="J152" s="222">
        <f>ROUND(I152*H152,2)</f>
        <v>0</v>
      </c>
      <c r="K152" s="218" t="s">
        <v>600</v>
      </c>
      <c r="L152" s="46"/>
      <c r="M152" s="223" t="s">
        <v>21</v>
      </c>
      <c r="N152" s="224" t="s">
        <v>44</v>
      </c>
      <c r="O152" s="86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7" t="s">
        <v>109</v>
      </c>
      <c r="AT152" s="227" t="s">
        <v>166</v>
      </c>
      <c r="AU152" s="227" t="s">
        <v>80</v>
      </c>
      <c r="AY152" s="19" t="s">
        <v>163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9" t="s">
        <v>80</v>
      </c>
      <c r="BK152" s="228">
        <f>ROUND(I152*H152,2)</f>
        <v>0</v>
      </c>
      <c r="BL152" s="19" t="s">
        <v>109</v>
      </c>
      <c r="BM152" s="227" t="s">
        <v>1187</v>
      </c>
    </row>
    <row r="153" s="2" customFormat="1" ht="16.5" customHeight="1">
      <c r="A153" s="40"/>
      <c r="B153" s="41"/>
      <c r="C153" s="216" t="s">
        <v>774</v>
      </c>
      <c r="D153" s="216" t="s">
        <v>166</v>
      </c>
      <c r="E153" s="217" t="s">
        <v>1188</v>
      </c>
      <c r="F153" s="218" t="s">
        <v>1189</v>
      </c>
      <c r="G153" s="219" t="s">
        <v>384</v>
      </c>
      <c r="H153" s="220">
        <v>130</v>
      </c>
      <c r="I153" s="221"/>
      <c r="J153" s="222">
        <f>ROUND(I153*H153,2)</f>
        <v>0</v>
      </c>
      <c r="K153" s="218" t="s">
        <v>600</v>
      </c>
      <c r="L153" s="46"/>
      <c r="M153" s="223" t="s">
        <v>21</v>
      </c>
      <c r="N153" s="224" t="s">
        <v>44</v>
      </c>
      <c r="O153" s="86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109</v>
      </c>
      <c r="AT153" s="227" t="s">
        <v>166</v>
      </c>
      <c r="AU153" s="227" t="s">
        <v>80</v>
      </c>
      <c r="AY153" s="19" t="s">
        <v>163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80</v>
      </c>
      <c r="BK153" s="228">
        <f>ROUND(I153*H153,2)</f>
        <v>0</v>
      </c>
      <c r="BL153" s="19" t="s">
        <v>109</v>
      </c>
      <c r="BM153" s="227" t="s">
        <v>1190</v>
      </c>
    </row>
    <row r="154" s="2" customFormat="1" ht="16.5" customHeight="1">
      <c r="A154" s="40"/>
      <c r="B154" s="41"/>
      <c r="C154" s="216" t="s">
        <v>778</v>
      </c>
      <c r="D154" s="216" t="s">
        <v>166</v>
      </c>
      <c r="E154" s="217" t="s">
        <v>1191</v>
      </c>
      <c r="F154" s="218" t="s">
        <v>1192</v>
      </c>
      <c r="G154" s="219" t="s">
        <v>1099</v>
      </c>
      <c r="H154" s="220">
        <v>1</v>
      </c>
      <c r="I154" s="221"/>
      <c r="J154" s="222">
        <f>ROUND(I154*H154,2)</f>
        <v>0</v>
      </c>
      <c r="K154" s="218" t="s">
        <v>600</v>
      </c>
      <c r="L154" s="46"/>
      <c r="M154" s="223" t="s">
        <v>21</v>
      </c>
      <c r="N154" s="224" t="s">
        <v>44</v>
      </c>
      <c r="O154" s="86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7" t="s">
        <v>109</v>
      </c>
      <c r="AT154" s="227" t="s">
        <v>166</v>
      </c>
      <c r="AU154" s="227" t="s">
        <v>80</v>
      </c>
      <c r="AY154" s="19" t="s">
        <v>163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80</v>
      </c>
      <c r="BK154" s="228">
        <f>ROUND(I154*H154,2)</f>
        <v>0</v>
      </c>
      <c r="BL154" s="19" t="s">
        <v>109</v>
      </c>
      <c r="BM154" s="227" t="s">
        <v>1193</v>
      </c>
    </row>
    <row r="155" s="12" customFormat="1" ht="25.92" customHeight="1">
      <c r="A155" s="12"/>
      <c r="B155" s="200"/>
      <c r="C155" s="201"/>
      <c r="D155" s="202" t="s">
        <v>72</v>
      </c>
      <c r="E155" s="203" t="s">
        <v>223</v>
      </c>
      <c r="F155" s="203" t="s">
        <v>1194</v>
      </c>
      <c r="G155" s="201"/>
      <c r="H155" s="201"/>
      <c r="I155" s="204"/>
      <c r="J155" s="205">
        <f>BK155</f>
        <v>0</v>
      </c>
      <c r="K155" s="201"/>
      <c r="L155" s="206"/>
      <c r="M155" s="207"/>
      <c r="N155" s="208"/>
      <c r="O155" s="208"/>
      <c r="P155" s="209">
        <f>SUM(P156:P166)</f>
        <v>0</v>
      </c>
      <c r="Q155" s="208"/>
      <c r="R155" s="209">
        <f>SUM(R156:R166)</f>
        <v>0</v>
      </c>
      <c r="S155" s="208"/>
      <c r="T155" s="210">
        <f>SUM(T156:T166)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1" t="s">
        <v>80</v>
      </c>
      <c r="AT155" s="212" t="s">
        <v>72</v>
      </c>
      <c r="AU155" s="212" t="s">
        <v>73</v>
      </c>
      <c r="AY155" s="211" t="s">
        <v>163</v>
      </c>
      <c r="BK155" s="213">
        <f>SUM(BK156:BK166)</f>
        <v>0</v>
      </c>
    </row>
    <row r="156" s="2" customFormat="1" ht="24.15" customHeight="1">
      <c r="A156" s="40"/>
      <c r="B156" s="41"/>
      <c r="C156" s="216" t="s">
        <v>782</v>
      </c>
      <c r="D156" s="216" t="s">
        <v>166</v>
      </c>
      <c r="E156" s="217" t="s">
        <v>1195</v>
      </c>
      <c r="F156" s="218" t="s">
        <v>1196</v>
      </c>
      <c r="G156" s="219" t="s">
        <v>1197</v>
      </c>
      <c r="H156" s="220">
        <v>6</v>
      </c>
      <c r="I156" s="221"/>
      <c r="J156" s="222">
        <f>ROUND(I156*H156,2)</f>
        <v>0</v>
      </c>
      <c r="K156" s="218" t="s">
        <v>600</v>
      </c>
      <c r="L156" s="46"/>
      <c r="M156" s="223" t="s">
        <v>21</v>
      </c>
      <c r="N156" s="224" t="s">
        <v>44</v>
      </c>
      <c r="O156" s="86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109</v>
      </c>
      <c r="AT156" s="227" t="s">
        <v>166</v>
      </c>
      <c r="AU156" s="227" t="s">
        <v>80</v>
      </c>
      <c r="AY156" s="19" t="s">
        <v>163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80</v>
      </c>
      <c r="BK156" s="228">
        <f>ROUND(I156*H156,2)</f>
        <v>0</v>
      </c>
      <c r="BL156" s="19" t="s">
        <v>109</v>
      </c>
      <c r="BM156" s="227" t="s">
        <v>1198</v>
      </c>
    </row>
    <row r="157" s="2" customFormat="1" ht="16.5" customHeight="1">
      <c r="A157" s="40"/>
      <c r="B157" s="41"/>
      <c r="C157" s="216" t="s">
        <v>786</v>
      </c>
      <c r="D157" s="216" t="s">
        <v>166</v>
      </c>
      <c r="E157" s="217" t="s">
        <v>1199</v>
      </c>
      <c r="F157" s="218" t="s">
        <v>1200</v>
      </c>
      <c r="G157" s="219" t="s">
        <v>1197</v>
      </c>
      <c r="H157" s="220">
        <v>6</v>
      </c>
      <c r="I157" s="221"/>
      <c r="J157" s="222">
        <f>ROUND(I157*H157,2)</f>
        <v>0</v>
      </c>
      <c r="K157" s="218" t="s">
        <v>600</v>
      </c>
      <c r="L157" s="46"/>
      <c r="M157" s="223" t="s">
        <v>21</v>
      </c>
      <c r="N157" s="224" t="s">
        <v>44</v>
      </c>
      <c r="O157" s="86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7" t="s">
        <v>109</v>
      </c>
      <c r="AT157" s="227" t="s">
        <v>166</v>
      </c>
      <c r="AU157" s="227" t="s">
        <v>80</v>
      </c>
      <c r="AY157" s="19" t="s">
        <v>163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9" t="s">
        <v>80</v>
      </c>
      <c r="BK157" s="228">
        <f>ROUND(I157*H157,2)</f>
        <v>0</v>
      </c>
      <c r="BL157" s="19" t="s">
        <v>109</v>
      </c>
      <c r="BM157" s="227" t="s">
        <v>1201</v>
      </c>
    </row>
    <row r="158" s="2" customFormat="1" ht="16.5" customHeight="1">
      <c r="A158" s="40"/>
      <c r="B158" s="41"/>
      <c r="C158" s="216" t="s">
        <v>790</v>
      </c>
      <c r="D158" s="216" t="s">
        <v>166</v>
      </c>
      <c r="E158" s="217" t="s">
        <v>1202</v>
      </c>
      <c r="F158" s="218" t="s">
        <v>1203</v>
      </c>
      <c r="G158" s="219" t="s">
        <v>1197</v>
      </c>
      <c r="H158" s="220">
        <v>6</v>
      </c>
      <c r="I158" s="221"/>
      <c r="J158" s="222">
        <f>ROUND(I158*H158,2)</f>
        <v>0</v>
      </c>
      <c r="K158" s="218" t="s">
        <v>600</v>
      </c>
      <c r="L158" s="46"/>
      <c r="M158" s="223" t="s">
        <v>21</v>
      </c>
      <c r="N158" s="224" t="s">
        <v>44</v>
      </c>
      <c r="O158" s="86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109</v>
      </c>
      <c r="AT158" s="227" t="s">
        <v>166</v>
      </c>
      <c r="AU158" s="227" t="s">
        <v>80</v>
      </c>
      <c r="AY158" s="19" t="s">
        <v>163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80</v>
      </c>
      <c r="BK158" s="228">
        <f>ROUND(I158*H158,2)</f>
        <v>0</v>
      </c>
      <c r="BL158" s="19" t="s">
        <v>109</v>
      </c>
      <c r="BM158" s="227" t="s">
        <v>1204</v>
      </c>
    </row>
    <row r="159" s="2" customFormat="1" ht="24.15" customHeight="1">
      <c r="A159" s="40"/>
      <c r="B159" s="41"/>
      <c r="C159" s="216" t="s">
        <v>794</v>
      </c>
      <c r="D159" s="216" t="s">
        <v>166</v>
      </c>
      <c r="E159" s="217" t="s">
        <v>1205</v>
      </c>
      <c r="F159" s="218" t="s">
        <v>1206</v>
      </c>
      <c r="G159" s="219" t="s">
        <v>1197</v>
      </c>
      <c r="H159" s="220">
        <v>6</v>
      </c>
      <c r="I159" s="221"/>
      <c r="J159" s="222">
        <f>ROUND(I159*H159,2)</f>
        <v>0</v>
      </c>
      <c r="K159" s="218" t="s">
        <v>600</v>
      </c>
      <c r="L159" s="46"/>
      <c r="M159" s="223" t="s">
        <v>21</v>
      </c>
      <c r="N159" s="224" t="s">
        <v>44</v>
      </c>
      <c r="O159" s="86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7" t="s">
        <v>109</v>
      </c>
      <c r="AT159" s="227" t="s">
        <v>166</v>
      </c>
      <c r="AU159" s="227" t="s">
        <v>80</v>
      </c>
      <c r="AY159" s="19" t="s">
        <v>163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9" t="s">
        <v>80</v>
      </c>
      <c r="BK159" s="228">
        <f>ROUND(I159*H159,2)</f>
        <v>0</v>
      </c>
      <c r="BL159" s="19" t="s">
        <v>109</v>
      </c>
      <c r="BM159" s="227" t="s">
        <v>1207</v>
      </c>
    </row>
    <row r="160" s="2" customFormat="1" ht="24.15" customHeight="1">
      <c r="A160" s="40"/>
      <c r="B160" s="41"/>
      <c r="C160" s="216" t="s">
        <v>798</v>
      </c>
      <c r="D160" s="216" t="s">
        <v>166</v>
      </c>
      <c r="E160" s="217" t="s">
        <v>1208</v>
      </c>
      <c r="F160" s="218" t="s">
        <v>1209</v>
      </c>
      <c r="G160" s="219" t="s">
        <v>235</v>
      </c>
      <c r="H160" s="220">
        <v>12</v>
      </c>
      <c r="I160" s="221"/>
      <c r="J160" s="222">
        <f>ROUND(I160*H160,2)</f>
        <v>0</v>
      </c>
      <c r="K160" s="218" t="s">
        <v>600</v>
      </c>
      <c r="L160" s="46"/>
      <c r="M160" s="223" t="s">
        <v>21</v>
      </c>
      <c r="N160" s="224" t="s">
        <v>44</v>
      </c>
      <c r="O160" s="86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7" t="s">
        <v>109</v>
      </c>
      <c r="AT160" s="227" t="s">
        <v>166</v>
      </c>
      <c r="AU160" s="227" t="s">
        <v>80</v>
      </c>
      <c r="AY160" s="19" t="s">
        <v>163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9" t="s">
        <v>80</v>
      </c>
      <c r="BK160" s="228">
        <f>ROUND(I160*H160,2)</f>
        <v>0</v>
      </c>
      <c r="BL160" s="19" t="s">
        <v>109</v>
      </c>
      <c r="BM160" s="227" t="s">
        <v>1210</v>
      </c>
    </row>
    <row r="161" s="2" customFormat="1" ht="16.5" customHeight="1">
      <c r="A161" s="40"/>
      <c r="B161" s="41"/>
      <c r="C161" s="216" t="s">
        <v>802</v>
      </c>
      <c r="D161" s="216" t="s">
        <v>166</v>
      </c>
      <c r="E161" s="217" t="s">
        <v>1211</v>
      </c>
      <c r="F161" s="218" t="s">
        <v>1212</v>
      </c>
      <c r="G161" s="219" t="s">
        <v>235</v>
      </c>
      <c r="H161" s="220">
        <v>12</v>
      </c>
      <c r="I161" s="221"/>
      <c r="J161" s="222">
        <f>ROUND(I161*H161,2)</f>
        <v>0</v>
      </c>
      <c r="K161" s="218" t="s">
        <v>600</v>
      </c>
      <c r="L161" s="46"/>
      <c r="M161" s="223" t="s">
        <v>21</v>
      </c>
      <c r="N161" s="224" t="s">
        <v>44</v>
      </c>
      <c r="O161" s="86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109</v>
      </c>
      <c r="AT161" s="227" t="s">
        <v>166</v>
      </c>
      <c r="AU161" s="227" t="s">
        <v>80</v>
      </c>
      <c r="AY161" s="19" t="s">
        <v>163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80</v>
      </c>
      <c r="BK161" s="228">
        <f>ROUND(I161*H161,2)</f>
        <v>0</v>
      </c>
      <c r="BL161" s="19" t="s">
        <v>109</v>
      </c>
      <c r="BM161" s="227" t="s">
        <v>1213</v>
      </c>
    </row>
    <row r="162" s="2" customFormat="1" ht="16.5" customHeight="1">
      <c r="A162" s="40"/>
      <c r="B162" s="41"/>
      <c r="C162" s="216" t="s">
        <v>807</v>
      </c>
      <c r="D162" s="216" t="s">
        <v>166</v>
      </c>
      <c r="E162" s="217" t="s">
        <v>1214</v>
      </c>
      <c r="F162" s="218" t="s">
        <v>1215</v>
      </c>
      <c r="G162" s="219" t="s">
        <v>235</v>
      </c>
      <c r="H162" s="220">
        <v>2</v>
      </c>
      <c r="I162" s="221"/>
      <c r="J162" s="222">
        <f>ROUND(I162*H162,2)</f>
        <v>0</v>
      </c>
      <c r="K162" s="218" t="s">
        <v>600</v>
      </c>
      <c r="L162" s="46"/>
      <c r="M162" s="223" t="s">
        <v>21</v>
      </c>
      <c r="N162" s="224" t="s">
        <v>44</v>
      </c>
      <c r="O162" s="86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109</v>
      </c>
      <c r="AT162" s="227" t="s">
        <v>166</v>
      </c>
      <c r="AU162" s="227" t="s">
        <v>80</v>
      </c>
      <c r="AY162" s="19" t="s">
        <v>163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80</v>
      </c>
      <c r="BK162" s="228">
        <f>ROUND(I162*H162,2)</f>
        <v>0</v>
      </c>
      <c r="BL162" s="19" t="s">
        <v>109</v>
      </c>
      <c r="BM162" s="227" t="s">
        <v>1216</v>
      </c>
    </row>
    <row r="163" s="2" customFormat="1" ht="16.5" customHeight="1">
      <c r="A163" s="40"/>
      <c r="B163" s="41"/>
      <c r="C163" s="216" t="s">
        <v>812</v>
      </c>
      <c r="D163" s="216" t="s">
        <v>166</v>
      </c>
      <c r="E163" s="217" t="s">
        <v>1217</v>
      </c>
      <c r="F163" s="218" t="s">
        <v>1218</v>
      </c>
      <c r="G163" s="219" t="s">
        <v>235</v>
      </c>
      <c r="H163" s="220">
        <v>2</v>
      </c>
      <c r="I163" s="221"/>
      <c r="J163" s="222">
        <f>ROUND(I163*H163,2)</f>
        <v>0</v>
      </c>
      <c r="K163" s="218" t="s">
        <v>600</v>
      </c>
      <c r="L163" s="46"/>
      <c r="M163" s="223" t="s">
        <v>21</v>
      </c>
      <c r="N163" s="224" t="s">
        <v>44</v>
      </c>
      <c r="O163" s="86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109</v>
      </c>
      <c r="AT163" s="227" t="s">
        <v>166</v>
      </c>
      <c r="AU163" s="227" t="s">
        <v>80</v>
      </c>
      <c r="AY163" s="19" t="s">
        <v>163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80</v>
      </c>
      <c r="BK163" s="228">
        <f>ROUND(I163*H163,2)</f>
        <v>0</v>
      </c>
      <c r="BL163" s="19" t="s">
        <v>109</v>
      </c>
      <c r="BM163" s="227" t="s">
        <v>1219</v>
      </c>
    </row>
    <row r="164" s="2" customFormat="1" ht="16.5" customHeight="1">
      <c r="A164" s="40"/>
      <c r="B164" s="41"/>
      <c r="C164" s="216" t="s">
        <v>817</v>
      </c>
      <c r="D164" s="216" t="s">
        <v>166</v>
      </c>
      <c r="E164" s="217" t="s">
        <v>1220</v>
      </c>
      <c r="F164" s="218" t="s">
        <v>1221</v>
      </c>
      <c r="G164" s="219" t="s">
        <v>235</v>
      </c>
      <c r="H164" s="220">
        <v>4</v>
      </c>
      <c r="I164" s="221"/>
      <c r="J164" s="222">
        <f>ROUND(I164*H164,2)</f>
        <v>0</v>
      </c>
      <c r="K164" s="218" t="s">
        <v>600</v>
      </c>
      <c r="L164" s="46"/>
      <c r="M164" s="223" t="s">
        <v>21</v>
      </c>
      <c r="N164" s="224" t="s">
        <v>44</v>
      </c>
      <c r="O164" s="86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7" t="s">
        <v>109</v>
      </c>
      <c r="AT164" s="227" t="s">
        <v>166</v>
      </c>
      <c r="AU164" s="227" t="s">
        <v>80</v>
      </c>
      <c r="AY164" s="19" t="s">
        <v>163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9" t="s">
        <v>80</v>
      </c>
      <c r="BK164" s="228">
        <f>ROUND(I164*H164,2)</f>
        <v>0</v>
      </c>
      <c r="BL164" s="19" t="s">
        <v>109</v>
      </c>
      <c r="BM164" s="227" t="s">
        <v>1222</v>
      </c>
    </row>
    <row r="165" s="2" customFormat="1" ht="16.5" customHeight="1">
      <c r="A165" s="40"/>
      <c r="B165" s="41"/>
      <c r="C165" s="216" t="s">
        <v>826</v>
      </c>
      <c r="D165" s="216" t="s">
        <v>166</v>
      </c>
      <c r="E165" s="217" t="s">
        <v>1223</v>
      </c>
      <c r="F165" s="218" t="s">
        <v>1224</v>
      </c>
      <c r="G165" s="219" t="s">
        <v>1197</v>
      </c>
      <c r="H165" s="220">
        <v>4</v>
      </c>
      <c r="I165" s="221"/>
      <c r="J165" s="222">
        <f>ROUND(I165*H165,2)</f>
        <v>0</v>
      </c>
      <c r="K165" s="218" t="s">
        <v>600</v>
      </c>
      <c r="L165" s="46"/>
      <c r="M165" s="223" t="s">
        <v>21</v>
      </c>
      <c r="N165" s="224" t="s">
        <v>44</v>
      </c>
      <c r="O165" s="86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7" t="s">
        <v>109</v>
      </c>
      <c r="AT165" s="227" t="s">
        <v>166</v>
      </c>
      <c r="AU165" s="227" t="s">
        <v>80</v>
      </c>
      <c r="AY165" s="19" t="s">
        <v>163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9" t="s">
        <v>80</v>
      </c>
      <c r="BK165" s="228">
        <f>ROUND(I165*H165,2)</f>
        <v>0</v>
      </c>
      <c r="BL165" s="19" t="s">
        <v>109</v>
      </c>
      <c r="BM165" s="227" t="s">
        <v>1225</v>
      </c>
    </row>
    <row r="166" s="2" customFormat="1" ht="16.5" customHeight="1">
      <c r="A166" s="40"/>
      <c r="B166" s="41"/>
      <c r="C166" s="216" t="s">
        <v>834</v>
      </c>
      <c r="D166" s="216" t="s">
        <v>166</v>
      </c>
      <c r="E166" s="217" t="s">
        <v>1226</v>
      </c>
      <c r="F166" s="218" t="s">
        <v>1227</v>
      </c>
      <c r="G166" s="219" t="s">
        <v>1099</v>
      </c>
      <c r="H166" s="220">
        <v>1</v>
      </c>
      <c r="I166" s="221"/>
      <c r="J166" s="222">
        <f>ROUND(I166*H166,2)</f>
        <v>0</v>
      </c>
      <c r="K166" s="218" t="s">
        <v>600</v>
      </c>
      <c r="L166" s="46"/>
      <c r="M166" s="292" t="s">
        <v>21</v>
      </c>
      <c r="N166" s="293" t="s">
        <v>44</v>
      </c>
      <c r="O166" s="294"/>
      <c r="P166" s="295">
        <f>O166*H166</f>
        <v>0</v>
      </c>
      <c r="Q166" s="295">
        <v>0</v>
      </c>
      <c r="R166" s="295">
        <f>Q166*H166</f>
        <v>0</v>
      </c>
      <c r="S166" s="295">
        <v>0</v>
      </c>
      <c r="T166" s="29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109</v>
      </c>
      <c r="AT166" s="227" t="s">
        <v>166</v>
      </c>
      <c r="AU166" s="227" t="s">
        <v>80</v>
      </c>
      <c r="AY166" s="19" t="s">
        <v>163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80</v>
      </c>
      <c r="BK166" s="228">
        <f>ROUND(I166*H166,2)</f>
        <v>0</v>
      </c>
      <c r="BL166" s="19" t="s">
        <v>109</v>
      </c>
      <c r="BM166" s="227" t="s">
        <v>1228</v>
      </c>
    </row>
    <row r="167" s="2" customFormat="1" ht="6.96" customHeight="1">
      <c r="A167" s="40"/>
      <c r="B167" s="61"/>
      <c r="C167" s="62"/>
      <c r="D167" s="62"/>
      <c r="E167" s="62"/>
      <c r="F167" s="62"/>
      <c r="G167" s="62"/>
      <c r="H167" s="62"/>
      <c r="I167" s="62"/>
      <c r="J167" s="62"/>
      <c r="K167" s="62"/>
      <c r="L167" s="46"/>
      <c r="M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</row>
  </sheetData>
  <sheetProtection sheet="1" autoFilter="0" formatColumns="0" formatRows="0" objects="1" scenarios="1" spinCount="100000" saltValue="ibibG7LcWSFRsfNdl7INff4IolIHNPo9U7VZbUlZwG1+tZKfq7xGl1IavtmUFdXttvMjuKajLFlyCJ48BgpDIw==" hashValue="GR55UKOiTDB+FIhSZ+Q/D5IxTgAYBz7j9m7gMIwE2fmNCKRUODDm5RSls+lv77qyddJvw+EdCO276W2IRsikLw==" algorithmName="SHA-512" password="CC35"/>
  <autoFilter ref="C95:K16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2:H82"/>
    <mergeCell ref="E86:H86"/>
    <mergeCell ref="E84:H84"/>
    <mergeCell ref="E88:H8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="1" customFormat="1" ht="24.96" customHeight="1">
      <c r="B4" s="22"/>
      <c r="D4" s="143" t="s">
        <v>129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6.5" customHeight="1">
      <c r="B7" s="22"/>
      <c r="E7" s="146" t="str">
        <f>'Rekapitulace stavby'!K6</f>
        <v>Rekonstrukce pavilonu E ZŠ Lysá nad Labem - II. etapa</v>
      </c>
      <c r="F7" s="145"/>
      <c r="G7" s="145"/>
      <c r="H7" s="145"/>
      <c r="L7" s="22"/>
    </row>
    <row r="8">
      <c r="B8" s="22"/>
      <c r="D8" s="145" t="s">
        <v>130</v>
      </c>
      <c r="L8" s="22"/>
    </row>
    <row r="9" s="1" customFormat="1" ht="16.5" customHeight="1">
      <c r="B9" s="22"/>
      <c r="E9" s="146" t="s">
        <v>131</v>
      </c>
      <c r="F9" s="1"/>
      <c r="G9" s="1"/>
      <c r="H9" s="1"/>
      <c r="L9" s="22"/>
    </row>
    <row r="10" s="1" customFormat="1" ht="12" customHeight="1">
      <c r="B10" s="22"/>
      <c r="D10" s="145" t="s">
        <v>132</v>
      </c>
      <c r="L10" s="22"/>
    </row>
    <row r="11" s="2" customFormat="1" ht="16.5" customHeight="1">
      <c r="A11" s="40"/>
      <c r="B11" s="46"/>
      <c r="C11" s="40"/>
      <c r="D11" s="40"/>
      <c r="E11" s="147" t="s">
        <v>1068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134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49" t="s">
        <v>1229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21</v>
      </c>
      <c r="G15" s="40"/>
      <c r="H15" s="40"/>
      <c r="I15" s="145" t="s">
        <v>20</v>
      </c>
      <c r="J15" s="135" t="s">
        <v>21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22</v>
      </c>
      <c r="E16" s="40"/>
      <c r="F16" s="135" t="s">
        <v>23</v>
      </c>
      <c r="G16" s="40"/>
      <c r="H16" s="40"/>
      <c r="I16" s="145" t="s">
        <v>24</v>
      </c>
      <c r="J16" s="150" t="str">
        <f>'Rekapitulace stavby'!AN8</f>
        <v>11. 10. 2021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26</v>
      </c>
      <c r="E18" s="40"/>
      <c r="F18" s="40"/>
      <c r="G18" s="40"/>
      <c r="H18" s="40"/>
      <c r="I18" s="145" t="s">
        <v>27</v>
      </c>
      <c r="J18" s="135" t="s">
        <v>21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21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27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27</v>
      </c>
      <c r="J24" s="135" t="s">
        <v>21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">
        <v>28</v>
      </c>
      <c r="F25" s="40"/>
      <c r="G25" s="40"/>
      <c r="H25" s="40"/>
      <c r="I25" s="145" t="s">
        <v>29</v>
      </c>
      <c r="J25" s="135" t="s">
        <v>21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27</v>
      </c>
      <c r="J27" s="135" t="s">
        <v>35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5" t="s">
        <v>29</v>
      </c>
      <c r="J28" s="135" t="s">
        <v>21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07.25" customHeight="1">
      <c r="A31" s="151"/>
      <c r="B31" s="152"/>
      <c r="C31" s="151"/>
      <c r="D31" s="151"/>
      <c r="E31" s="153" t="s">
        <v>136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39</v>
      </c>
      <c r="E34" s="40"/>
      <c r="F34" s="40"/>
      <c r="G34" s="40"/>
      <c r="H34" s="40"/>
      <c r="I34" s="40"/>
      <c r="J34" s="157">
        <f>ROUND(J97,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41</v>
      </c>
      <c r="G36" s="40"/>
      <c r="H36" s="40"/>
      <c r="I36" s="158" t="s">
        <v>40</v>
      </c>
      <c r="J36" s="158" t="s">
        <v>42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43</v>
      </c>
      <c r="E37" s="145" t="s">
        <v>44</v>
      </c>
      <c r="F37" s="159">
        <f>ROUND((SUM(BE97:BE126)),  2)</f>
        <v>0</v>
      </c>
      <c r="G37" s="40"/>
      <c r="H37" s="40"/>
      <c r="I37" s="160">
        <v>0.20999999999999999</v>
      </c>
      <c r="J37" s="159">
        <f>ROUND(((SUM(BE97:BE126))*I37),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45</v>
      </c>
      <c r="F38" s="159">
        <f>ROUND((SUM(BF97:BF126)),  2)</f>
        <v>0</v>
      </c>
      <c r="G38" s="40"/>
      <c r="H38" s="40"/>
      <c r="I38" s="160">
        <v>0.14999999999999999</v>
      </c>
      <c r="J38" s="159">
        <f>ROUND(((SUM(BF97:BF126))*I38),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46</v>
      </c>
      <c r="F39" s="159">
        <f>ROUND((SUM(BG97:BG126)),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47</v>
      </c>
      <c r="F40" s="159">
        <f>ROUND((SUM(BH97:BH126)),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48</v>
      </c>
      <c r="F41" s="159">
        <f>ROUND((SUM(BI97:BI126)),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137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2" t="str">
        <f>E7</f>
        <v>Rekonstrukce pavilonu E ZŠ Lysá nad Labem - II. etapa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130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6.5" customHeight="1">
      <c r="B54" s="23"/>
      <c r="C54" s="24"/>
      <c r="D54" s="24"/>
      <c r="E54" s="172" t="s">
        <v>131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132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6.5" customHeight="1">
      <c r="A56" s="40"/>
      <c r="B56" s="41"/>
      <c r="C56" s="42"/>
      <c r="D56" s="42"/>
      <c r="E56" s="173" t="s">
        <v>1068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134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6.5" customHeight="1">
      <c r="A58" s="40"/>
      <c r="B58" s="41"/>
      <c r="C58" s="42"/>
      <c r="D58" s="42"/>
      <c r="E58" s="71" t="str">
        <f>E13</f>
        <v>SO-01.2.2 - ÚT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22</v>
      </c>
      <c r="D60" s="42"/>
      <c r="E60" s="42"/>
      <c r="F60" s="29" t="str">
        <f>F16</f>
        <v>Lysá nad Labem</v>
      </c>
      <c r="G60" s="42"/>
      <c r="H60" s="42"/>
      <c r="I60" s="34" t="s">
        <v>24</v>
      </c>
      <c r="J60" s="74" t="str">
        <f>IF(J16="","",J16)</f>
        <v>11. 10. 2021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Ing.arch. Vojtěch Milan</v>
      </c>
      <c r="G62" s="42"/>
      <c r="H62" s="42"/>
      <c r="I62" s="34" t="s">
        <v>32</v>
      </c>
      <c r="J62" s="38" t="str">
        <f>E25</f>
        <v>Ing.arch. Vojtěch Milan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1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Toman Martin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138</v>
      </c>
      <c r="D65" s="175"/>
      <c r="E65" s="175"/>
      <c r="F65" s="175"/>
      <c r="G65" s="175"/>
      <c r="H65" s="175"/>
      <c r="I65" s="175"/>
      <c r="J65" s="176" t="s">
        <v>139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71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140</v>
      </c>
    </row>
    <row r="68" s="9" customFormat="1" ht="24.96" customHeight="1">
      <c r="A68" s="9"/>
      <c r="B68" s="178"/>
      <c r="C68" s="179"/>
      <c r="D68" s="180" t="s">
        <v>1230</v>
      </c>
      <c r="E68" s="181"/>
      <c r="F68" s="181"/>
      <c r="G68" s="181"/>
      <c r="H68" s="181"/>
      <c r="I68" s="181"/>
      <c r="J68" s="182">
        <f>J98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9" customFormat="1" ht="24.96" customHeight="1">
      <c r="A69" s="9"/>
      <c r="B69" s="178"/>
      <c r="C69" s="179"/>
      <c r="D69" s="180" t="s">
        <v>1231</v>
      </c>
      <c r="E69" s="181"/>
      <c r="F69" s="181"/>
      <c r="G69" s="181"/>
      <c r="H69" s="181"/>
      <c r="I69" s="181"/>
      <c r="J69" s="182">
        <f>J103</f>
        <v>0</v>
      </c>
      <c r="K69" s="179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9" customFormat="1" ht="24.96" customHeight="1">
      <c r="A70" s="9"/>
      <c r="B70" s="178"/>
      <c r="C70" s="179"/>
      <c r="D70" s="180" t="s">
        <v>1232</v>
      </c>
      <c r="E70" s="181"/>
      <c r="F70" s="181"/>
      <c r="G70" s="181"/>
      <c r="H70" s="181"/>
      <c r="I70" s="181"/>
      <c r="J70" s="182">
        <f>J112</f>
        <v>0</v>
      </c>
      <c r="K70" s="179"/>
      <c r="L70" s="18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8"/>
      <c r="C71" s="179"/>
      <c r="D71" s="180" t="s">
        <v>1233</v>
      </c>
      <c r="E71" s="181"/>
      <c r="F71" s="181"/>
      <c r="G71" s="181"/>
      <c r="H71" s="181"/>
      <c r="I71" s="181"/>
      <c r="J71" s="182">
        <f>J116</f>
        <v>0</v>
      </c>
      <c r="K71" s="179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78"/>
      <c r="C72" s="179"/>
      <c r="D72" s="180" t="s">
        <v>1234</v>
      </c>
      <c r="E72" s="181"/>
      <c r="F72" s="181"/>
      <c r="G72" s="181"/>
      <c r="H72" s="181"/>
      <c r="I72" s="181"/>
      <c r="J72" s="182">
        <f>J118</f>
        <v>0</v>
      </c>
      <c r="K72" s="179"/>
      <c r="L72" s="183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9" customFormat="1" ht="24.96" customHeight="1">
      <c r="A73" s="9"/>
      <c r="B73" s="178"/>
      <c r="C73" s="179"/>
      <c r="D73" s="180" t="s">
        <v>1235</v>
      </c>
      <c r="E73" s="181"/>
      <c r="F73" s="181"/>
      <c r="G73" s="181"/>
      <c r="H73" s="181"/>
      <c r="I73" s="181"/>
      <c r="J73" s="182">
        <f>J120</f>
        <v>0</v>
      </c>
      <c r="K73" s="179"/>
      <c r="L73" s="183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2" customFormat="1" ht="21.84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="2" customFormat="1" ht="6.96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24.96" customHeight="1">
      <c r="A80" s="40"/>
      <c r="B80" s="41"/>
      <c r="C80" s="25" t="s">
        <v>148</v>
      </c>
      <c r="D80" s="42"/>
      <c r="E80" s="42"/>
      <c r="F80" s="42"/>
      <c r="G80" s="42"/>
      <c r="H80" s="42"/>
      <c r="I80" s="42"/>
      <c r="J80" s="42"/>
      <c r="K80" s="42"/>
      <c r="L80" s="14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6.5" customHeight="1">
      <c r="A83" s="40"/>
      <c r="B83" s="41"/>
      <c r="C83" s="42"/>
      <c r="D83" s="42"/>
      <c r="E83" s="172" t="str">
        <f>E7</f>
        <v>Rekonstrukce pavilonu E ZŠ Lysá nad Labem - II. etapa</v>
      </c>
      <c r="F83" s="34"/>
      <c r="G83" s="34"/>
      <c r="H83" s="34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" customFormat="1" ht="12" customHeight="1">
      <c r="B84" s="23"/>
      <c r="C84" s="34" t="s">
        <v>130</v>
      </c>
      <c r="D84" s="24"/>
      <c r="E84" s="24"/>
      <c r="F84" s="24"/>
      <c r="G84" s="24"/>
      <c r="H84" s="24"/>
      <c r="I84" s="24"/>
      <c r="J84" s="24"/>
      <c r="K84" s="24"/>
      <c r="L84" s="22"/>
    </row>
    <row r="85" s="1" customFormat="1" ht="16.5" customHeight="1">
      <c r="B85" s="23"/>
      <c r="C85" s="24"/>
      <c r="D85" s="24"/>
      <c r="E85" s="172" t="s">
        <v>131</v>
      </c>
      <c r="F85" s="24"/>
      <c r="G85" s="24"/>
      <c r="H85" s="24"/>
      <c r="I85" s="24"/>
      <c r="J85" s="24"/>
      <c r="K85" s="24"/>
      <c r="L85" s="22"/>
    </row>
    <row r="86" s="1" customFormat="1" ht="12" customHeight="1">
      <c r="B86" s="23"/>
      <c r="C86" s="34" t="s">
        <v>132</v>
      </c>
      <c r="D86" s="24"/>
      <c r="E86" s="24"/>
      <c r="F86" s="24"/>
      <c r="G86" s="24"/>
      <c r="H86" s="24"/>
      <c r="I86" s="24"/>
      <c r="J86" s="24"/>
      <c r="K86" s="24"/>
      <c r="L86" s="22"/>
    </row>
    <row r="87" s="2" customFormat="1" ht="16.5" customHeight="1">
      <c r="A87" s="40"/>
      <c r="B87" s="41"/>
      <c r="C87" s="42"/>
      <c r="D87" s="42"/>
      <c r="E87" s="173" t="s">
        <v>1068</v>
      </c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134</v>
      </c>
      <c r="D88" s="42"/>
      <c r="E88" s="42"/>
      <c r="F88" s="42"/>
      <c r="G88" s="42"/>
      <c r="H88" s="42"/>
      <c r="I88" s="42"/>
      <c r="J88" s="42"/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71" t="str">
        <f>E13</f>
        <v>SO-01.2.2 - ÚT</v>
      </c>
      <c r="F89" s="42"/>
      <c r="G89" s="42"/>
      <c r="H89" s="42"/>
      <c r="I89" s="42"/>
      <c r="J89" s="42"/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4" t="s">
        <v>22</v>
      </c>
      <c r="D91" s="42"/>
      <c r="E91" s="42"/>
      <c r="F91" s="29" t="str">
        <f>F16</f>
        <v>Lysá nad Labem</v>
      </c>
      <c r="G91" s="42"/>
      <c r="H91" s="42"/>
      <c r="I91" s="34" t="s">
        <v>24</v>
      </c>
      <c r="J91" s="74" t="str">
        <f>IF(J16="","",J16)</f>
        <v>11. 10. 2021</v>
      </c>
      <c r="K91" s="42"/>
      <c r="L91" s="148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8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25.65" customHeight="1">
      <c r="A93" s="40"/>
      <c r="B93" s="41"/>
      <c r="C93" s="34" t="s">
        <v>26</v>
      </c>
      <c r="D93" s="42"/>
      <c r="E93" s="42"/>
      <c r="F93" s="29" t="str">
        <f>E19</f>
        <v>Ing.arch. Vojtěch Milan</v>
      </c>
      <c r="G93" s="42"/>
      <c r="H93" s="42"/>
      <c r="I93" s="34" t="s">
        <v>32</v>
      </c>
      <c r="J93" s="38" t="str">
        <f>E25</f>
        <v>Ing.arch. Vojtěch Milan</v>
      </c>
      <c r="K93" s="42"/>
      <c r="L93" s="148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5.15" customHeight="1">
      <c r="A94" s="40"/>
      <c r="B94" s="41"/>
      <c r="C94" s="34" t="s">
        <v>30</v>
      </c>
      <c r="D94" s="42"/>
      <c r="E94" s="42"/>
      <c r="F94" s="29" t="str">
        <f>IF(E22="","",E22)</f>
        <v>Vyplň údaj</v>
      </c>
      <c r="G94" s="42"/>
      <c r="H94" s="42"/>
      <c r="I94" s="34" t="s">
        <v>34</v>
      </c>
      <c r="J94" s="38" t="str">
        <f>E28</f>
        <v>Toman Martin</v>
      </c>
      <c r="K94" s="42"/>
      <c r="L94" s="148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0.32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8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11" customFormat="1" ht="29.28" customHeight="1">
      <c r="A96" s="189"/>
      <c r="B96" s="190"/>
      <c r="C96" s="191" t="s">
        <v>149</v>
      </c>
      <c r="D96" s="192" t="s">
        <v>58</v>
      </c>
      <c r="E96" s="192" t="s">
        <v>54</v>
      </c>
      <c r="F96" s="192" t="s">
        <v>55</v>
      </c>
      <c r="G96" s="192" t="s">
        <v>150</v>
      </c>
      <c r="H96" s="192" t="s">
        <v>151</v>
      </c>
      <c r="I96" s="192" t="s">
        <v>152</v>
      </c>
      <c r="J96" s="192" t="s">
        <v>139</v>
      </c>
      <c r="K96" s="193" t="s">
        <v>153</v>
      </c>
      <c r="L96" s="194"/>
      <c r="M96" s="94" t="s">
        <v>21</v>
      </c>
      <c r="N96" s="95" t="s">
        <v>43</v>
      </c>
      <c r="O96" s="95" t="s">
        <v>154</v>
      </c>
      <c r="P96" s="95" t="s">
        <v>155</v>
      </c>
      <c r="Q96" s="95" t="s">
        <v>156</v>
      </c>
      <c r="R96" s="95" t="s">
        <v>157</v>
      </c>
      <c r="S96" s="95" t="s">
        <v>158</v>
      </c>
      <c r="T96" s="96" t="s">
        <v>159</v>
      </c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</row>
    <row r="97" s="2" customFormat="1" ht="22.8" customHeight="1">
      <c r="A97" s="40"/>
      <c r="B97" s="41"/>
      <c r="C97" s="101" t="s">
        <v>160</v>
      </c>
      <c r="D97" s="42"/>
      <c r="E97" s="42"/>
      <c r="F97" s="42"/>
      <c r="G97" s="42"/>
      <c r="H97" s="42"/>
      <c r="I97" s="42"/>
      <c r="J97" s="195">
        <f>BK97</f>
        <v>0</v>
      </c>
      <c r="K97" s="42"/>
      <c r="L97" s="46"/>
      <c r="M97" s="97"/>
      <c r="N97" s="196"/>
      <c r="O97" s="98"/>
      <c r="P97" s="197">
        <f>P98+P103+P112+P116+P118+P120</f>
        <v>0</v>
      </c>
      <c r="Q97" s="98"/>
      <c r="R97" s="197">
        <f>R98+R103+R112+R116+R118+R120</f>
        <v>0</v>
      </c>
      <c r="S97" s="98"/>
      <c r="T97" s="198">
        <f>T98+T103+T112+T116+T118+T120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140</v>
      </c>
      <c r="BK97" s="199">
        <f>BK98+BK103+BK112+BK116+BK118+BK120</f>
        <v>0</v>
      </c>
    </row>
    <row r="98" s="12" customFormat="1" ht="25.92" customHeight="1">
      <c r="A98" s="12"/>
      <c r="B98" s="200"/>
      <c r="C98" s="201"/>
      <c r="D98" s="202" t="s">
        <v>72</v>
      </c>
      <c r="E98" s="203" t="s">
        <v>1236</v>
      </c>
      <c r="F98" s="203" t="s">
        <v>1237</v>
      </c>
      <c r="G98" s="201"/>
      <c r="H98" s="201"/>
      <c r="I98" s="204"/>
      <c r="J98" s="205">
        <f>BK98</f>
        <v>0</v>
      </c>
      <c r="K98" s="201"/>
      <c r="L98" s="206"/>
      <c r="M98" s="207"/>
      <c r="N98" s="208"/>
      <c r="O98" s="208"/>
      <c r="P98" s="209">
        <f>SUM(P99:P102)</f>
        <v>0</v>
      </c>
      <c r="Q98" s="208"/>
      <c r="R98" s="209">
        <f>SUM(R99:R102)</f>
        <v>0</v>
      </c>
      <c r="S98" s="208"/>
      <c r="T98" s="210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1" t="s">
        <v>82</v>
      </c>
      <c r="AT98" s="212" t="s">
        <v>72</v>
      </c>
      <c r="AU98" s="212" t="s">
        <v>73</v>
      </c>
      <c r="AY98" s="211" t="s">
        <v>163</v>
      </c>
      <c r="BK98" s="213">
        <f>SUM(BK99:BK102)</f>
        <v>0</v>
      </c>
    </row>
    <row r="99" s="2" customFormat="1" ht="16.5" customHeight="1">
      <c r="A99" s="40"/>
      <c r="B99" s="41"/>
      <c r="C99" s="216" t="s">
        <v>80</v>
      </c>
      <c r="D99" s="216" t="s">
        <v>166</v>
      </c>
      <c r="E99" s="217" t="s">
        <v>1238</v>
      </c>
      <c r="F99" s="218" t="s">
        <v>1239</v>
      </c>
      <c r="G99" s="219" t="s">
        <v>384</v>
      </c>
      <c r="H99" s="220">
        <v>6</v>
      </c>
      <c r="I99" s="221"/>
      <c r="J99" s="222">
        <f>ROUND(I99*H99,2)</f>
        <v>0</v>
      </c>
      <c r="K99" s="218" t="s">
        <v>600</v>
      </c>
      <c r="L99" s="46"/>
      <c r="M99" s="223" t="s">
        <v>21</v>
      </c>
      <c r="N99" s="224" t="s">
        <v>44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339</v>
      </c>
      <c r="AT99" s="227" t="s">
        <v>166</v>
      </c>
      <c r="AU99" s="227" t="s">
        <v>80</v>
      </c>
      <c r="AY99" s="19" t="s">
        <v>163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80</v>
      </c>
      <c r="BK99" s="228">
        <f>ROUND(I99*H99,2)</f>
        <v>0</v>
      </c>
      <c r="BL99" s="19" t="s">
        <v>339</v>
      </c>
      <c r="BM99" s="227" t="s">
        <v>82</v>
      </c>
    </row>
    <row r="100" s="2" customFormat="1" ht="16.5" customHeight="1">
      <c r="A100" s="40"/>
      <c r="B100" s="41"/>
      <c r="C100" s="216" t="s">
        <v>82</v>
      </c>
      <c r="D100" s="216" t="s">
        <v>166</v>
      </c>
      <c r="E100" s="217" t="s">
        <v>1240</v>
      </c>
      <c r="F100" s="218" t="s">
        <v>1241</v>
      </c>
      <c r="G100" s="219" t="s">
        <v>384</v>
      </c>
      <c r="H100" s="220">
        <v>20</v>
      </c>
      <c r="I100" s="221"/>
      <c r="J100" s="222">
        <f>ROUND(I100*H100,2)</f>
        <v>0</v>
      </c>
      <c r="K100" s="218" t="s">
        <v>600</v>
      </c>
      <c r="L100" s="46"/>
      <c r="M100" s="223" t="s">
        <v>21</v>
      </c>
      <c r="N100" s="224" t="s">
        <v>44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339</v>
      </c>
      <c r="AT100" s="227" t="s">
        <v>166</v>
      </c>
      <c r="AU100" s="227" t="s">
        <v>80</v>
      </c>
      <c r="AY100" s="19" t="s">
        <v>163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80</v>
      </c>
      <c r="BK100" s="228">
        <f>ROUND(I100*H100,2)</f>
        <v>0</v>
      </c>
      <c r="BL100" s="19" t="s">
        <v>339</v>
      </c>
      <c r="BM100" s="227" t="s">
        <v>109</v>
      </c>
    </row>
    <row r="101" s="2" customFormat="1" ht="16.5" customHeight="1">
      <c r="A101" s="40"/>
      <c r="B101" s="41"/>
      <c r="C101" s="216" t="s">
        <v>90</v>
      </c>
      <c r="D101" s="216" t="s">
        <v>166</v>
      </c>
      <c r="E101" s="217" t="s">
        <v>1242</v>
      </c>
      <c r="F101" s="218" t="s">
        <v>1243</v>
      </c>
      <c r="G101" s="219" t="s">
        <v>384</v>
      </c>
      <c r="H101" s="220">
        <v>4</v>
      </c>
      <c r="I101" s="221"/>
      <c r="J101" s="222">
        <f>ROUND(I101*H101,2)</f>
        <v>0</v>
      </c>
      <c r="K101" s="218" t="s">
        <v>600</v>
      </c>
      <c r="L101" s="46"/>
      <c r="M101" s="223" t="s">
        <v>21</v>
      </c>
      <c r="N101" s="224" t="s">
        <v>44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339</v>
      </c>
      <c r="AT101" s="227" t="s">
        <v>166</v>
      </c>
      <c r="AU101" s="227" t="s">
        <v>80</v>
      </c>
      <c r="AY101" s="19" t="s">
        <v>163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80</v>
      </c>
      <c r="BK101" s="228">
        <f>ROUND(I101*H101,2)</f>
        <v>0</v>
      </c>
      <c r="BL101" s="19" t="s">
        <v>339</v>
      </c>
      <c r="BM101" s="227" t="s">
        <v>214</v>
      </c>
    </row>
    <row r="102" s="2" customFormat="1" ht="16.5" customHeight="1">
      <c r="A102" s="40"/>
      <c r="B102" s="41"/>
      <c r="C102" s="216" t="s">
        <v>109</v>
      </c>
      <c r="D102" s="216" t="s">
        <v>166</v>
      </c>
      <c r="E102" s="217" t="s">
        <v>1244</v>
      </c>
      <c r="F102" s="218" t="s">
        <v>1245</v>
      </c>
      <c r="G102" s="219" t="s">
        <v>235</v>
      </c>
      <c r="H102" s="220">
        <v>6</v>
      </c>
      <c r="I102" s="221"/>
      <c r="J102" s="222">
        <f>ROUND(I102*H102,2)</f>
        <v>0</v>
      </c>
      <c r="K102" s="218" t="s">
        <v>600</v>
      </c>
      <c r="L102" s="46"/>
      <c r="M102" s="223" t="s">
        <v>21</v>
      </c>
      <c r="N102" s="224" t="s">
        <v>44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339</v>
      </c>
      <c r="AT102" s="227" t="s">
        <v>166</v>
      </c>
      <c r="AU102" s="227" t="s">
        <v>80</v>
      </c>
      <c r="AY102" s="19" t="s">
        <v>163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80</v>
      </c>
      <c r="BK102" s="228">
        <f>ROUND(I102*H102,2)</f>
        <v>0</v>
      </c>
      <c r="BL102" s="19" t="s">
        <v>339</v>
      </c>
      <c r="BM102" s="227" t="s">
        <v>232</v>
      </c>
    </row>
    <row r="103" s="12" customFormat="1" ht="25.92" customHeight="1">
      <c r="A103" s="12"/>
      <c r="B103" s="200"/>
      <c r="C103" s="201"/>
      <c r="D103" s="202" t="s">
        <v>72</v>
      </c>
      <c r="E103" s="203" t="s">
        <v>1246</v>
      </c>
      <c r="F103" s="203" t="s">
        <v>1247</v>
      </c>
      <c r="G103" s="201"/>
      <c r="H103" s="201"/>
      <c r="I103" s="204"/>
      <c r="J103" s="205">
        <f>BK103</f>
        <v>0</v>
      </c>
      <c r="K103" s="201"/>
      <c r="L103" s="206"/>
      <c r="M103" s="207"/>
      <c r="N103" s="208"/>
      <c r="O103" s="208"/>
      <c r="P103" s="209">
        <f>SUM(P104:P111)</f>
        <v>0</v>
      </c>
      <c r="Q103" s="208"/>
      <c r="R103" s="209">
        <f>SUM(R104:R111)</f>
        <v>0</v>
      </c>
      <c r="S103" s="208"/>
      <c r="T103" s="210">
        <f>SUM(T104:T111)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1" t="s">
        <v>82</v>
      </c>
      <c r="AT103" s="212" t="s">
        <v>72</v>
      </c>
      <c r="AU103" s="212" t="s">
        <v>73</v>
      </c>
      <c r="AY103" s="211" t="s">
        <v>163</v>
      </c>
      <c r="BK103" s="213">
        <f>SUM(BK104:BK111)</f>
        <v>0</v>
      </c>
    </row>
    <row r="104" s="2" customFormat="1" ht="16.5" customHeight="1">
      <c r="A104" s="40"/>
      <c r="B104" s="41"/>
      <c r="C104" s="216" t="s">
        <v>195</v>
      </c>
      <c r="D104" s="216" t="s">
        <v>166</v>
      </c>
      <c r="E104" s="217" t="s">
        <v>1248</v>
      </c>
      <c r="F104" s="218" t="s">
        <v>1249</v>
      </c>
      <c r="G104" s="219" t="s">
        <v>235</v>
      </c>
      <c r="H104" s="220">
        <v>3</v>
      </c>
      <c r="I104" s="221"/>
      <c r="J104" s="222">
        <f>ROUND(I104*H104,2)</f>
        <v>0</v>
      </c>
      <c r="K104" s="218" t="s">
        <v>600</v>
      </c>
      <c r="L104" s="46"/>
      <c r="M104" s="223" t="s">
        <v>21</v>
      </c>
      <c r="N104" s="224" t="s">
        <v>44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339</v>
      </c>
      <c r="AT104" s="227" t="s">
        <v>166</v>
      </c>
      <c r="AU104" s="227" t="s">
        <v>80</v>
      </c>
      <c r="AY104" s="19" t="s">
        <v>163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80</v>
      </c>
      <c r="BK104" s="228">
        <f>ROUND(I104*H104,2)</f>
        <v>0</v>
      </c>
      <c r="BL104" s="19" t="s">
        <v>339</v>
      </c>
      <c r="BM104" s="227" t="s">
        <v>242</v>
      </c>
    </row>
    <row r="105" s="2" customFormat="1" ht="16.5" customHeight="1">
      <c r="A105" s="40"/>
      <c r="B105" s="41"/>
      <c r="C105" s="216" t="s">
        <v>214</v>
      </c>
      <c r="D105" s="216" t="s">
        <v>166</v>
      </c>
      <c r="E105" s="217" t="s">
        <v>1250</v>
      </c>
      <c r="F105" s="218" t="s">
        <v>1251</v>
      </c>
      <c r="G105" s="219" t="s">
        <v>235</v>
      </c>
      <c r="H105" s="220">
        <v>34</v>
      </c>
      <c r="I105" s="221"/>
      <c r="J105" s="222">
        <f>ROUND(I105*H105,2)</f>
        <v>0</v>
      </c>
      <c r="K105" s="218" t="s">
        <v>600</v>
      </c>
      <c r="L105" s="46"/>
      <c r="M105" s="223" t="s">
        <v>21</v>
      </c>
      <c r="N105" s="224" t="s">
        <v>44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339</v>
      </c>
      <c r="AT105" s="227" t="s">
        <v>166</v>
      </c>
      <c r="AU105" s="227" t="s">
        <v>80</v>
      </c>
      <c r="AY105" s="19" t="s">
        <v>163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80</v>
      </c>
      <c r="BK105" s="228">
        <f>ROUND(I105*H105,2)</f>
        <v>0</v>
      </c>
      <c r="BL105" s="19" t="s">
        <v>339</v>
      </c>
      <c r="BM105" s="227" t="s">
        <v>262</v>
      </c>
    </row>
    <row r="106" s="2" customFormat="1" ht="16.5" customHeight="1">
      <c r="A106" s="40"/>
      <c r="B106" s="41"/>
      <c r="C106" s="216" t="s">
        <v>223</v>
      </c>
      <c r="D106" s="216" t="s">
        <v>166</v>
      </c>
      <c r="E106" s="217" t="s">
        <v>1252</v>
      </c>
      <c r="F106" s="218" t="s">
        <v>1253</v>
      </c>
      <c r="G106" s="219" t="s">
        <v>235</v>
      </c>
      <c r="H106" s="220">
        <v>9</v>
      </c>
      <c r="I106" s="221"/>
      <c r="J106" s="222">
        <f>ROUND(I106*H106,2)</f>
        <v>0</v>
      </c>
      <c r="K106" s="218" t="s">
        <v>600</v>
      </c>
      <c r="L106" s="46"/>
      <c r="M106" s="223" t="s">
        <v>21</v>
      </c>
      <c r="N106" s="224" t="s">
        <v>44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339</v>
      </c>
      <c r="AT106" s="227" t="s">
        <v>166</v>
      </c>
      <c r="AU106" s="227" t="s">
        <v>80</v>
      </c>
      <c r="AY106" s="19" t="s">
        <v>163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80</v>
      </c>
      <c r="BK106" s="228">
        <f>ROUND(I106*H106,2)</f>
        <v>0</v>
      </c>
      <c r="BL106" s="19" t="s">
        <v>339</v>
      </c>
      <c r="BM106" s="227" t="s">
        <v>323</v>
      </c>
    </row>
    <row r="107" s="2" customFormat="1" ht="16.5" customHeight="1">
      <c r="A107" s="40"/>
      <c r="B107" s="41"/>
      <c r="C107" s="216" t="s">
        <v>232</v>
      </c>
      <c r="D107" s="216" t="s">
        <v>166</v>
      </c>
      <c r="E107" s="217" t="s">
        <v>1254</v>
      </c>
      <c r="F107" s="218" t="s">
        <v>1255</v>
      </c>
      <c r="G107" s="219" t="s">
        <v>235</v>
      </c>
      <c r="H107" s="220">
        <v>3</v>
      </c>
      <c r="I107" s="221"/>
      <c r="J107" s="222">
        <f>ROUND(I107*H107,2)</f>
        <v>0</v>
      </c>
      <c r="K107" s="218" t="s">
        <v>600</v>
      </c>
      <c r="L107" s="46"/>
      <c r="M107" s="223" t="s">
        <v>21</v>
      </c>
      <c r="N107" s="224" t="s">
        <v>44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339</v>
      </c>
      <c r="AT107" s="227" t="s">
        <v>166</v>
      </c>
      <c r="AU107" s="227" t="s">
        <v>80</v>
      </c>
      <c r="AY107" s="19" t="s">
        <v>163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80</v>
      </c>
      <c r="BK107" s="228">
        <f>ROUND(I107*H107,2)</f>
        <v>0</v>
      </c>
      <c r="BL107" s="19" t="s">
        <v>339</v>
      </c>
      <c r="BM107" s="227" t="s">
        <v>339</v>
      </c>
    </row>
    <row r="108" s="2" customFormat="1" ht="16.5" customHeight="1">
      <c r="A108" s="40"/>
      <c r="B108" s="41"/>
      <c r="C108" s="216" t="s">
        <v>164</v>
      </c>
      <c r="D108" s="216" t="s">
        <v>166</v>
      </c>
      <c r="E108" s="217" t="s">
        <v>1256</v>
      </c>
      <c r="F108" s="218" t="s">
        <v>1257</v>
      </c>
      <c r="G108" s="219" t="s">
        <v>235</v>
      </c>
      <c r="H108" s="220">
        <v>16</v>
      </c>
      <c r="I108" s="221"/>
      <c r="J108" s="222">
        <f>ROUND(I108*H108,2)</f>
        <v>0</v>
      </c>
      <c r="K108" s="218" t="s">
        <v>600</v>
      </c>
      <c r="L108" s="46"/>
      <c r="M108" s="223" t="s">
        <v>21</v>
      </c>
      <c r="N108" s="224" t="s">
        <v>44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339</v>
      </c>
      <c r="AT108" s="227" t="s">
        <v>166</v>
      </c>
      <c r="AU108" s="227" t="s">
        <v>80</v>
      </c>
      <c r="AY108" s="19" t="s">
        <v>163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80</v>
      </c>
      <c r="BK108" s="228">
        <f>ROUND(I108*H108,2)</f>
        <v>0</v>
      </c>
      <c r="BL108" s="19" t="s">
        <v>339</v>
      </c>
      <c r="BM108" s="227" t="s">
        <v>350</v>
      </c>
    </row>
    <row r="109" s="2" customFormat="1" ht="16.5" customHeight="1">
      <c r="A109" s="40"/>
      <c r="B109" s="41"/>
      <c r="C109" s="216" t="s">
        <v>242</v>
      </c>
      <c r="D109" s="216" t="s">
        <v>166</v>
      </c>
      <c r="E109" s="217" t="s">
        <v>1258</v>
      </c>
      <c r="F109" s="218" t="s">
        <v>1259</v>
      </c>
      <c r="G109" s="219" t="s">
        <v>235</v>
      </c>
      <c r="H109" s="220">
        <v>16</v>
      </c>
      <c r="I109" s="221"/>
      <c r="J109" s="222">
        <f>ROUND(I109*H109,2)</f>
        <v>0</v>
      </c>
      <c r="K109" s="218" t="s">
        <v>600</v>
      </c>
      <c r="L109" s="46"/>
      <c r="M109" s="223" t="s">
        <v>21</v>
      </c>
      <c r="N109" s="224" t="s">
        <v>44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339</v>
      </c>
      <c r="AT109" s="227" t="s">
        <v>166</v>
      </c>
      <c r="AU109" s="227" t="s">
        <v>80</v>
      </c>
      <c r="AY109" s="19" t="s">
        <v>163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80</v>
      </c>
      <c r="BK109" s="228">
        <f>ROUND(I109*H109,2)</f>
        <v>0</v>
      </c>
      <c r="BL109" s="19" t="s">
        <v>339</v>
      </c>
      <c r="BM109" s="227" t="s">
        <v>364</v>
      </c>
    </row>
    <row r="110" s="2" customFormat="1" ht="16.5" customHeight="1">
      <c r="A110" s="40"/>
      <c r="B110" s="41"/>
      <c r="C110" s="216" t="s">
        <v>248</v>
      </c>
      <c r="D110" s="216" t="s">
        <v>166</v>
      </c>
      <c r="E110" s="217" t="s">
        <v>1260</v>
      </c>
      <c r="F110" s="218" t="s">
        <v>1261</v>
      </c>
      <c r="G110" s="219" t="s">
        <v>235</v>
      </c>
      <c r="H110" s="220">
        <v>6</v>
      </c>
      <c r="I110" s="221"/>
      <c r="J110" s="222">
        <f>ROUND(I110*H110,2)</f>
        <v>0</v>
      </c>
      <c r="K110" s="218" t="s">
        <v>600</v>
      </c>
      <c r="L110" s="46"/>
      <c r="M110" s="223" t="s">
        <v>21</v>
      </c>
      <c r="N110" s="224" t="s">
        <v>44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339</v>
      </c>
      <c r="AT110" s="227" t="s">
        <v>166</v>
      </c>
      <c r="AU110" s="227" t="s">
        <v>80</v>
      </c>
      <c r="AY110" s="19" t="s">
        <v>163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80</v>
      </c>
      <c r="BK110" s="228">
        <f>ROUND(I110*H110,2)</f>
        <v>0</v>
      </c>
      <c r="BL110" s="19" t="s">
        <v>339</v>
      </c>
      <c r="BM110" s="227" t="s">
        <v>381</v>
      </c>
    </row>
    <row r="111" s="2" customFormat="1" ht="16.5" customHeight="1">
      <c r="A111" s="40"/>
      <c r="B111" s="41"/>
      <c r="C111" s="216" t="s">
        <v>262</v>
      </c>
      <c r="D111" s="216" t="s">
        <v>166</v>
      </c>
      <c r="E111" s="217" t="s">
        <v>1262</v>
      </c>
      <c r="F111" s="218" t="s">
        <v>1263</v>
      </c>
      <c r="G111" s="219" t="s">
        <v>235</v>
      </c>
      <c r="H111" s="220">
        <v>3</v>
      </c>
      <c r="I111" s="221"/>
      <c r="J111" s="222">
        <f>ROUND(I111*H111,2)</f>
        <v>0</v>
      </c>
      <c r="K111" s="218" t="s">
        <v>600</v>
      </c>
      <c r="L111" s="46"/>
      <c r="M111" s="223" t="s">
        <v>21</v>
      </c>
      <c r="N111" s="224" t="s">
        <v>44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339</v>
      </c>
      <c r="AT111" s="227" t="s">
        <v>166</v>
      </c>
      <c r="AU111" s="227" t="s">
        <v>80</v>
      </c>
      <c r="AY111" s="19" t="s">
        <v>163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80</v>
      </c>
      <c r="BK111" s="228">
        <f>ROUND(I111*H111,2)</f>
        <v>0</v>
      </c>
      <c r="BL111" s="19" t="s">
        <v>339</v>
      </c>
      <c r="BM111" s="227" t="s">
        <v>608</v>
      </c>
    </row>
    <row r="112" s="12" customFormat="1" ht="25.92" customHeight="1">
      <c r="A112" s="12"/>
      <c r="B112" s="200"/>
      <c r="C112" s="201"/>
      <c r="D112" s="202" t="s">
        <v>72</v>
      </c>
      <c r="E112" s="203" t="s">
        <v>1264</v>
      </c>
      <c r="F112" s="203" t="s">
        <v>1265</v>
      </c>
      <c r="G112" s="201"/>
      <c r="H112" s="201"/>
      <c r="I112" s="204"/>
      <c r="J112" s="205">
        <f>BK112</f>
        <v>0</v>
      </c>
      <c r="K112" s="201"/>
      <c r="L112" s="206"/>
      <c r="M112" s="207"/>
      <c r="N112" s="208"/>
      <c r="O112" s="208"/>
      <c r="P112" s="209">
        <f>SUM(P113:P115)</f>
        <v>0</v>
      </c>
      <c r="Q112" s="208"/>
      <c r="R112" s="209">
        <f>SUM(R113:R115)</f>
        <v>0</v>
      </c>
      <c r="S112" s="208"/>
      <c r="T112" s="210">
        <f>SUM(T113:T115)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1" t="s">
        <v>82</v>
      </c>
      <c r="AT112" s="212" t="s">
        <v>72</v>
      </c>
      <c r="AU112" s="212" t="s">
        <v>73</v>
      </c>
      <c r="AY112" s="211" t="s">
        <v>163</v>
      </c>
      <c r="BK112" s="213">
        <f>SUM(BK113:BK115)</f>
        <v>0</v>
      </c>
    </row>
    <row r="113" s="2" customFormat="1" ht="16.5" customHeight="1">
      <c r="A113" s="40"/>
      <c r="B113" s="41"/>
      <c r="C113" s="216" t="s">
        <v>280</v>
      </c>
      <c r="D113" s="216" t="s">
        <v>166</v>
      </c>
      <c r="E113" s="217" t="s">
        <v>1266</v>
      </c>
      <c r="F113" s="218" t="s">
        <v>1267</v>
      </c>
      <c r="G113" s="219" t="s">
        <v>169</v>
      </c>
      <c r="H113" s="220">
        <v>79.200000000000003</v>
      </c>
      <c r="I113" s="221"/>
      <c r="J113" s="222">
        <f>ROUND(I113*H113,2)</f>
        <v>0</v>
      </c>
      <c r="K113" s="218" t="s">
        <v>600</v>
      </c>
      <c r="L113" s="46"/>
      <c r="M113" s="223" t="s">
        <v>21</v>
      </c>
      <c r="N113" s="224" t="s">
        <v>44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339</v>
      </c>
      <c r="AT113" s="227" t="s">
        <v>166</v>
      </c>
      <c r="AU113" s="227" t="s">
        <v>80</v>
      </c>
      <c r="AY113" s="19" t="s">
        <v>163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80</v>
      </c>
      <c r="BK113" s="228">
        <f>ROUND(I113*H113,2)</f>
        <v>0</v>
      </c>
      <c r="BL113" s="19" t="s">
        <v>339</v>
      </c>
      <c r="BM113" s="227" t="s">
        <v>628</v>
      </c>
    </row>
    <row r="114" s="2" customFormat="1" ht="16.5" customHeight="1">
      <c r="A114" s="40"/>
      <c r="B114" s="41"/>
      <c r="C114" s="216" t="s">
        <v>323</v>
      </c>
      <c r="D114" s="216" t="s">
        <v>166</v>
      </c>
      <c r="E114" s="217" t="s">
        <v>1268</v>
      </c>
      <c r="F114" s="218" t="s">
        <v>1269</v>
      </c>
      <c r="G114" s="219" t="s">
        <v>169</v>
      </c>
      <c r="H114" s="220">
        <v>2.5</v>
      </c>
      <c r="I114" s="221"/>
      <c r="J114" s="222">
        <f>ROUND(I114*H114,2)</f>
        <v>0</v>
      </c>
      <c r="K114" s="218" t="s">
        <v>600</v>
      </c>
      <c r="L114" s="46"/>
      <c r="M114" s="223" t="s">
        <v>21</v>
      </c>
      <c r="N114" s="224" t="s">
        <v>44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339</v>
      </c>
      <c r="AT114" s="227" t="s">
        <v>166</v>
      </c>
      <c r="AU114" s="227" t="s">
        <v>80</v>
      </c>
      <c r="AY114" s="19" t="s">
        <v>163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80</v>
      </c>
      <c r="BK114" s="228">
        <f>ROUND(I114*H114,2)</f>
        <v>0</v>
      </c>
      <c r="BL114" s="19" t="s">
        <v>339</v>
      </c>
      <c r="BM114" s="227" t="s">
        <v>641</v>
      </c>
    </row>
    <row r="115" s="2" customFormat="1" ht="16.5" customHeight="1">
      <c r="A115" s="40"/>
      <c r="B115" s="41"/>
      <c r="C115" s="216" t="s">
        <v>8</v>
      </c>
      <c r="D115" s="216" t="s">
        <v>166</v>
      </c>
      <c r="E115" s="217" t="s">
        <v>1270</v>
      </c>
      <c r="F115" s="218" t="s">
        <v>1271</v>
      </c>
      <c r="G115" s="219" t="s">
        <v>169</v>
      </c>
      <c r="H115" s="220">
        <v>79.200000000000003</v>
      </c>
      <c r="I115" s="221"/>
      <c r="J115" s="222">
        <f>ROUND(I115*H115,2)</f>
        <v>0</v>
      </c>
      <c r="K115" s="218" t="s">
        <v>600</v>
      </c>
      <c r="L115" s="46"/>
      <c r="M115" s="223" t="s">
        <v>21</v>
      </c>
      <c r="N115" s="224" t="s">
        <v>44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339</v>
      </c>
      <c r="AT115" s="227" t="s">
        <v>166</v>
      </c>
      <c r="AU115" s="227" t="s">
        <v>80</v>
      </c>
      <c r="AY115" s="19" t="s">
        <v>163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80</v>
      </c>
      <c r="BK115" s="228">
        <f>ROUND(I115*H115,2)</f>
        <v>0</v>
      </c>
      <c r="BL115" s="19" t="s">
        <v>339</v>
      </c>
      <c r="BM115" s="227" t="s">
        <v>651</v>
      </c>
    </row>
    <row r="116" s="12" customFormat="1" ht="25.92" customHeight="1">
      <c r="A116" s="12"/>
      <c r="B116" s="200"/>
      <c r="C116" s="201"/>
      <c r="D116" s="202" t="s">
        <v>72</v>
      </c>
      <c r="E116" s="203" t="s">
        <v>994</v>
      </c>
      <c r="F116" s="203" t="s">
        <v>1272</v>
      </c>
      <c r="G116" s="201"/>
      <c r="H116" s="201"/>
      <c r="I116" s="204"/>
      <c r="J116" s="205">
        <f>BK116</f>
        <v>0</v>
      </c>
      <c r="K116" s="201"/>
      <c r="L116" s="206"/>
      <c r="M116" s="207"/>
      <c r="N116" s="208"/>
      <c r="O116" s="208"/>
      <c r="P116" s="209">
        <f>P117</f>
        <v>0</v>
      </c>
      <c r="Q116" s="208"/>
      <c r="R116" s="209">
        <f>R117</f>
        <v>0</v>
      </c>
      <c r="S116" s="208"/>
      <c r="T116" s="210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1" t="s">
        <v>82</v>
      </c>
      <c r="AT116" s="212" t="s">
        <v>72</v>
      </c>
      <c r="AU116" s="212" t="s">
        <v>73</v>
      </c>
      <c r="AY116" s="211" t="s">
        <v>163</v>
      </c>
      <c r="BK116" s="213">
        <f>BK117</f>
        <v>0</v>
      </c>
    </row>
    <row r="117" s="2" customFormat="1" ht="21.75" customHeight="1">
      <c r="A117" s="40"/>
      <c r="B117" s="41"/>
      <c r="C117" s="216" t="s">
        <v>339</v>
      </c>
      <c r="D117" s="216" t="s">
        <v>166</v>
      </c>
      <c r="E117" s="217" t="s">
        <v>1273</v>
      </c>
      <c r="F117" s="218" t="s">
        <v>1274</v>
      </c>
      <c r="G117" s="219" t="s">
        <v>169</v>
      </c>
      <c r="H117" s="220">
        <v>95.200000000000003</v>
      </c>
      <c r="I117" s="221"/>
      <c r="J117" s="222">
        <f>ROUND(I117*H117,2)</f>
        <v>0</v>
      </c>
      <c r="K117" s="218" t="s">
        <v>600</v>
      </c>
      <c r="L117" s="46"/>
      <c r="M117" s="223" t="s">
        <v>21</v>
      </c>
      <c r="N117" s="224" t="s">
        <v>44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339</v>
      </c>
      <c r="AT117" s="227" t="s">
        <v>166</v>
      </c>
      <c r="AU117" s="227" t="s">
        <v>80</v>
      </c>
      <c r="AY117" s="19" t="s">
        <v>163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80</v>
      </c>
      <c r="BK117" s="228">
        <f>ROUND(I117*H117,2)</f>
        <v>0</v>
      </c>
      <c r="BL117" s="19" t="s">
        <v>339</v>
      </c>
      <c r="BM117" s="227" t="s">
        <v>625</v>
      </c>
    </row>
    <row r="118" s="12" customFormat="1" ht="25.92" customHeight="1">
      <c r="A118" s="12"/>
      <c r="B118" s="200"/>
      <c r="C118" s="201"/>
      <c r="D118" s="202" t="s">
        <v>72</v>
      </c>
      <c r="E118" s="203" t="s">
        <v>1275</v>
      </c>
      <c r="F118" s="203" t="s">
        <v>1276</v>
      </c>
      <c r="G118" s="201"/>
      <c r="H118" s="201"/>
      <c r="I118" s="204"/>
      <c r="J118" s="205">
        <f>BK118</f>
        <v>0</v>
      </c>
      <c r="K118" s="201"/>
      <c r="L118" s="206"/>
      <c r="M118" s="207"/>
      <c r="N118" s="208"/>
      <c r="O118" s="208"/>
      <c r="P118" s="209">
        <f>P119</f>
        <v>0</v>
      </c>
      <c r="Q118" s="208"/>
      <c r="R118" s="209">
        <f>R119</f>
        <v>0</v>
      </c>
      <c r="S118" s="208"/>
      <c r="T118" s="210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1" t="s">
        <v>82</v>
      </c>
      <c r="AT118" s="212" t="s">
        <v>72</v>
      </c>
      <c r="AU118" s="212" t="s">
        <v>73</v>
      </c>
      <c r="AY118" s="211" t="s">
        <v>163</v>
      </c>
      <c r="BK118" s="213">
        <f>BK119</f>
        <v>0</v>
      </c>
    </row>
    <row r="119" s="2" customFormat="1" ht="16.5" customHeight="1">
      <c r="A119" s="40"/>
      <c r="B119" s="41"/>
      <c r="C119" s="216" t="s">
        <v>344</v>
      </c>
      <c r="D119" s="216" t="s">
        <v>166</v>
      </c>
      <c r="E119" s="217" t="s">
        <v>1277</v>
      </c>
      <c r="F119" s="218" t="s">
        <v>1278</v>
      </c>
      <c r="G119" s="219" t="s">
        <v>235</v>
      </c>
      <c r="H119" s="220">
        <v>1</v>
      </c>
      <c r="I119" s="221"/>
      <c r="J119" s="222">
        <f>ROUND(I119*H119,2)</f>
        <v>0</v>
      </c>
      <c r="K119" s="218" t="s">
        <v>600</v>
      </c>
      <c r="L119" s="46"/>
      <c r="M119" s="223" t="s">
        <v>21</v>
      </c>
      <c r="N119" s="224" t="s">
        <v>44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339</v>
      </c>
      <c r="AT119" s="227" t="s">
        <v>166</v>
      </c>
      <c r="AU119" s="227" t="s">
        <v>80</v>
      </c>
      <c r="AY119" s="19" t="s">
        <v>163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80</v>
      </c>
      <c r="BK119" s="228">
        <f>ROUND(I119*H119,2)</f>
        <v>0</v>
      </c>
      <c r="BL119" s="19" t="s">
        <v>339</v>
      </c>
      <c r="BM119" s="227" t="s">
        <v>670</v>
      </c>
    </row>
    <row r="120" s="12" customFormat="1" ht="25.92" customHeight="1">
      <c r="A120" s="12"/>
      <c r="B120" s="200"/>
      <c r="C120" s="201"/>
      <c r="D120" s="202" t="s">
        <v>72</v>
      </c>
      <c r="E120" s="203" t="s">
        <v>73</v>
      </c>
      <c r="F120" s="203" t="s">
        <v>1279</v>
      </c>
      <c r="G120" s="201"/>
      <c r="H120" s="201"/>
      <c r="I120" s="204"/>
      <c r="J120" s="205">
        <f>BK120</f>
        <v>0</v>
      </c>
      <c r="K120" s="201"/>
      <c r="L120" s="206"/>
      <c r="M120" s="207"/>
      <c r="N120" s="208"/>
      <c r="O120" s="208"/>
      <c r="P120" s="209">
        <f>SUM(P121:P126)</f>
        <v>0</v>
      </c>
      <c r="Q120" s="208"/>
      <c r="R120" s="209">
        <f>SUM(R121:R126)</f>
        <v>0</v>
      </c>
      <c r="S120" s="208"/>
      <c r="T120" s="210">
        <f>SUM(T121:T126)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1" t="s">
        <v>80</v>
      </c>
      <c r="AT120" s="212" t="s">
        <v>72</v>
      </c>
      <c r="AU120" s="212" t="s">
        <v>73</v>
      </c>
      <c r="AY120" s="211" t="s">
        <v>163</v>
      </c>
      <c r="BK120" s="213">
        <f>SUM(BK121:BK126)</f>
        <v>0</v>
      </c>
    </row>
    <row r="121" s="2" customFormat="1" ht="16.5" customHeight="1">
      <c r="A121" s="40"/>
      <c r="B121" s="41"/>
      <c r="C121" s="216" t="s">
        <v>350</v>
      </c>
      <c r="D121" s="216" t="s">
        <v>166</v>
      </c>
      <c r="E121" s="217" t="s">
        <v>1280</v>
      </c>
      <c r="F121" s="218" t="s">
        <v>1281</v>
      </c>
      <c r="G121" s="219" t="s">
        <v>1119</v>
      </c>
      <c r="H121" s="220">
        <v>6</v>
      </c>
      <c r="I121" s="221"/>
      <c r="J121" s="222">
        <f>ROUND(I121*H121,2)</f>
        <v>0</v>
      </c>
      <c r="K121" s="218" t="s">
        <v>600</v>
      </c>
      <c r="L121" s="46"/>
      <c r="M121" s="223" t="s">
        <v>21</v>
      </c>
      <c r="N121" s="224" t="s">
        <v>44</v>
      </c>
      <c r="O121" s="86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109</v>
      </c>
      <c r="AT121" s="227" t="s">
        <v>166</v>
      </c>
      <c r="AU121" s="227" t="s">
        <v>80</v>
      </c>
      <c r="AY121" s="19" t="s">
        <v>163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80</v>
      </c>
      <c r="BK121" s="228">
        <f>ROUND(I121*H121,2)</f>
        <v>0</v>
      </c>
      <c r="BL121" s="19" t="s">
        <v>109</v>
      </c>
      <c r="BM121" s="227" t="s">
        <v>679</v>
      </c>
    </row>
    <row r="122" s="2" customFormat="1" ht="16.5" customHeight="1">
      <c r="A122" s="40"/>
      <c r="B122" s="41"/>
      <c r="C122" s="216" t="s">
        <v>355</v>
      </c>
      <c r="D122" s="216" t="s">
        <v>166</v>
      </c>
      <c r="E122" s="217" t="s">
        <v>1282</v>
      </c>
      <c r="F122" s="218" t="s">
        <v>1283</v>
      </c>
      <c r="G122" s="219" t="s">
        <v>1119</v>
      </c>
      <c r="H122" s="220">
        <v>3</v>
      </c>
      <c r="I122" s="221"/>
      <c r="J122" s="222">
        <f>ROUND(I122*H122,2)</f>
        <v>0</v>
      </c>
      <c r="K122" s="218" t="s">
        <v>600</v>
      </c>
      <c r="L122" s="46"/>
      <c r="M122" s="223" t="s">
        <v>21</v>
      </c>
      <c r="N122" s="224" t="s">
        <v>44</v>
      </c>
      <c r="O122" s="86"/>
      <c r="P122" s="225">
        <f>O122*H122</f>
        <v>0</v>
      </c>
      <c r="Q122" s="225">
        <v>0</v>
      </c>
      <c r="R122" s="225">
        <f>Q122*H122</f>
        <v>0</v>
      </c>
      <c r="S122" s="225">
        <v>0</v>
      </c>
      <c r="T122" s="22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7" t="s">
        <v>109</v>
      </c>
      <c r="AT122" s="227" t="s">
        <v>166</v>
      </c>
      <c r="AU122" s="227" t="s">
        <v>80</v>
      </c>
      <c r="AY122" s="19" t="s">
        <v>163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9" t="s">
        <v>80</v>
      </c>
      <c r="BK122" s="228">
        <f>ROUND(I122*H122,2)</f>
        <v>0</v>
      </c>
      <c r="BL122" s="19" t="s">
        <v>109</v>
      </c>
      <c r="BM122" s="227" t="s">
        <v>691</v>
      </c>
    </row>
    <row r="123" s="2" customFormat="1" ht="16.5" customHeight="1">
      <c r="A123" s="40"/>
      <c r="B123" s="41"/>
      <c r="C123" s="216" t="s">
        <v>364</v>
      </c>
      <c r="D123" s="216" t="s">
        <v>166</v>
      </c>
      <c r="E123" s="217" t="s">
        <v>1284</v>
      </c>
      <c r="F123" s="218" t="s">
        <v>1285</v>
      </c>
      <c r="G123" s="219" t="s">
        <v>1119</v>
      </c>
      <c r="H123" s="220">
        <v>2</v>
      </c>
      <c r="I123" s="221"/>
      <c r="J123" s="222">
        <f>ROUND(I123*H123,2)</f>
        <v>0</v>
      </c>
      <c r="K123" s="218" t="s">
        <v>600</v>
      </c>
      <c r="L123" s="46"/>
      <c r="M123" s="223" t="s">
        <v>21</v>
      </c>
      <c r="N123" s="224" t="s">
        <v>44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109</v>
      </c>
      <c r="AT123" s="227" t="s">
        <v>166</v>
      </c>
      <c r="AU123" s="227" t="s">
        <v>80</v>
      </c>
      <c r="AY123" s="19" t="s">
        <v>163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80</v>
      </c>
      <c r="BK123" s="228">
        <f>ROUND(I123*H123,2)</f>
        <v>0</v>
      </c>
      <c r="BL123" s="19" t="s">
        <v>109</v>
      </c>
      <c r="BM123" s="227" t="s">
        <v>705</v>
      </c>
    </row>
    <row r="124" s="2" customFormat="1" ht="16.5" customHeight="1">
      <c r="A124" s="40"/>
      <c r="B124" s="41"/>
      <c r="C124" s="216" t="s">
        <v>7</v>
      </c>
      <c r="D124" s="216" t="s">
        <v>166</v>
      </c>
      <c r="E124" s="217" t="s">
        <v>1286</v>
      </c>
      <c r="F124" s="218" t="s">
        <v>1287</v>
      </c>
      <c r="G124" s="219" t="s">
        <v>384</v>
      </c>
      <c r="H124" s="220">
        <v>20</v>
      </c>
      <c r="I124" s="221"/>
      <c r="J124" s="222">
        <f>ROUND(I124*H124,2)</f>
        <v>0</v>
      </c>
      <c r="K124" s="218" t="s">
        <v>600</v>
      </c>
      <c r="L124" s="46"/>
      <c r="M124" s="223" t="s">
        <v>21</v>
      </c>
      <c r="N124" s="224" t="s">
        <v>44</v>
      </c>
      <c r="O124" s="86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7" t="s">
        <v>109</v>
      </c>
      <c r="AT124" s="227" t="s">
        <v>166</v>
      </c>
      <c r="AU124" s="227" t="s">
        <v>80</v>
      </c>
      <c r="AY124" s="19" t="s">
        <v>163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9" t="s">
        <v>80</v>
      </c>
      <c r="BK124" s="228">
        <f>ROUND(I124*H124,2)</f>
        <v>0</v>
      </c>
      <c r="BL124" s="19" t="s">
        <v>109</v>
      </c>
      <c r="BM124" s="227" t="s">
        <v>715</v>
      </c>
    </row>
    <row r="125" s="2" customFormat="1" ht="16.5" customHeight="1">
      <c r="A125" s="40"/>
      <c r="B125" s="41"/>
      <c r="C125" s="216" t="s">
        <v>381</v>
      </c>
      <c r="D125" s="216" t="s">
        <v>166</v>
      </c>
      <c r="E125" s="217" t="s">
        <v>1288</v>
      </c>
      <c r="F125" s="218" t="s">
        <v>1289</v>
      </c>
      <c r="G125" s="219" t="s">
        <v>384</v>
      </c>
      <c r="H125" s="220">
        <v>4</v>
      </c>
      <c r="I125" s="221"/>
      <c r="J125" s="222">
        <f>ROUND(I125*H125,2)</f>
        <v>0</v>
      </c>
      <c r="K125" s="218" t="s">
        <v>600</v>
      </c>
      <c r="L125" s="46"/>
      <c r="M125" s="223" t="s">
        <v>21</v>
      </c>
      <c r="N125" s="224" t="s">
        <v>44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109</v>
      </c>
      <c r="AT125" s="227" t="s">
        <v>166</v>
      </c>
      <c r="AU125" s="227" t="s">
        <v>80</v>
      </c>
      <c r="AY125" s="19" t="s">
        <v>163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80</v>
      </c>
      <c r="BK125" s="228">
        <f>ROUND(I125*H125,2)</f>
        <v>0</v>
      </c>
      <c r="BL125" s="19" t="s">
        <v>109</v>
      </c>
      <c r="BM125" s="227" t="s">
        <v>732</v>
      </c>
    </row>
    <row r="126" s="2" customFormat="1" ht="16.5" customHeight="1">
      <c r="A126" s="40"/>
      <c r="B126" s="41"/>
      <c r="C126" s="216" t="s">
        <v>389</v>
      </c>
      <c r="D126" s="216" t="s">
        <v>166</v>
      </c>
      <c r="E126" s="217" t="s">
        <v>1290</v>
      </c>
      <c r="F126" s="218" t="s">
        <v>1291</v>
      </c>
      <c r="G126" s="219" t="s">
        <v>1292</v>
      </c>
      <c r="H126" s="220">
        <v>1</v>
      </c>
      <c r="I126" s="221"/>
      <c r="J126" s="222">
        <f>ROUND(I126*H126,2)</f>
        <v>0</v>
      </c>
      <c r="K126" s="218" t="s">
        <v>600</v>
      </c>
      <c r="L126" s="46"/>
      <c r="M126" s="292" t="s">
        <v>21</v>
      </c>
      <c r="N126" s="293" t="s">
        <v>44</v>
      </c>
      <c r="O126" s="294"/>
      <c r="P126" s="295">
        <f>O126*H126</f>
        <v>0</v>
      </c>
      <c r="Q126" s="295">
        <v>0</v>
      </c>
      <c r="R126" s="295">
        <f>Q126*H126</f>
        <v>0</v>
      </c>
      <c r="S126" s="295">
        <v>0</v>
      </c>
      <c r="T126" s="29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7" t="s">
        <v>109</v>
      </c>
      <c r="AT126" s="227" t="s">
        <v>166</v>
      </c>
      <c r="AU126" s="227" t="s">
        <v>80</v>
      </c>
      <c r="AY126" s="19" t="s">
        <v>163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9" t="s">
        <v>80</v>
      </c>
      <c r="BK126" s="228">
        <f>ROUND(I126*H126,2)</f>
        <v>0</v>
      </c>
      <c r="BL126" s="19" t="s">
        <v>109</v>
      </c>
      <c r="BM126" s="227" t="s">
        <v>742</v>
      </c>
    </row>
    <row r="127" s="2" customFormat="1" ht="6.96" customHeight="1">
      <c r="A127" s="40"/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46"/>
      <c r="M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</sheetData>
  <sheetProtection sheet="1" autoFilter="0" formatColumns="0" formatRows="0" objects="1" scenarios="1" spinCount="100000" saltValue="JfV9aRy3oWf7BCVGRp6Ac/vJB/e4oeizmjWFN8a8WiyTPWAMY5uBD52QLj/qF6Gvf5zJmfpSmQpK/stpAhRe5A==" hashValue="PK1vM0AtbIxF+6YYDleXLx0mH+1756x/BIJPftWdXjQD01jRacnYrx1Y/KpKRnDEwsuHMsg1q6J38P1wjhEEJA==" algorithmName="SHA-512" password="CC35"/>
  <autoFilter ref="C96:K12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110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="1" customFormat="1" ht="24.96" customHeight="1">
      <c r="B4" s="22"/>
      <c r="D4" s="143" t="s">
        <v>129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6.5" customHeight="1">
      <c r="B7" s="22"/>
      <c r="E7" s="146" t="str">
        <f>'Rekapitulace stavby'!K6</f>
        <v>Rekonstrukce pavilonu E ZŠ Lysá nad Labem - II. etapa</v>
      </c>
      <c r="F7" s="145"/>
      <c r="G7" s="145"/>
      <c r="H7" s="145"/>
      <c r="L7" s="22"/>
    </row>
    <row r="8">
      <c r="B8" s="22"/>
      <c r="D8" s="145" t="s">
        <v>130</v>
      </c>
      <c r="L8" s="22"/>
    </row>
    <row r="9" s="1" customFormat="1" ht="16.5" customHeight="1">
      <c r="B9" s="22"/>
      <c r="E9" s="146" t="s">
        <v>131</v>
      </c>
      <c r="F9" s="1"/>
      <c r="G9" s="1"/>
      <c r="H9" s="1"/>
      <c r="L9" s="22"/>
    </row>
    <row r="10" s="1" customFormat="1" ht="12" customHeight="1">
      <c r="B10" s="22"/>
      <c r="D10" s="145" t="s">
        <v>132</v>
      </c>
      <c r="L10" s="22"/>
    </row>
    <row r="11" s="2" customFormat="1" ht="16.5" customHeight="1">
      <c r="A11" s="40"/>
      <c r="B11" s="46"/>
      <c r="C11" s="40"/>
      <c r="D11" s="40"/>
      <c r="E11" s="147" t="s">
        <v>1068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1293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49" t="s">
        <v>1294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21</v>
      </c>
      <c r="G15" s="40"/>
      <c r="H15" s="40"/>
      <c r="I15" s="145" t="s">
        <v>20</v>
      </c>
      <c r="J15" s="135" t="s">
        <v>21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22</v>
      </c>
      <c r="E16" s="40"/>
      <c r="F16" s="135" t="s">
        <v>23</v>
      </c>
      <c r="G16" s="40"/>
      <c r="H16" s="40"/>
      <c r="I16" s="145" t="s">
        <v>24</v>
      </c>
      <c r="J16" s="150" t="str">
        <f>'Rekapitulace stavby'!AN8</f>
        <v>11. 10. 2021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26</v>
      </c>
      <c r="E18" s="40"/>
      <c r="F18" s="40"/>
      <c r="G18" s="40"/>
      <c r="H18" s="40"/>
      <c r="I18" s="145" t="s">
        <v>27</v>
      </c>
      <c r="J18" s="135" t="s">
        <v>21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21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27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27</v>
      </c>
      <c r="J24" s="135" t="s">
        <v>21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">
        <v>28</v>
      </c>
      <c r="F25" s="40"/>
      <c r="G25" s="40"/>
      <c r="H25" s="40"/>
      <c r="I25" s="145" t="s">
        <v>29</v>
      </c>
      <c r="J25" s="135" t="s">
        <v>21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27</v>
      </c>
      <c r="J27" s="135" t="s">
        <v>35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5" t="s">
        <v>29</v>
      </c>
      <c r="J28" s="135" t="s">
        <v>21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07.25" customHeight="1">
      <c r="A31" s="151"/>
      <c r="B31" s="152"/>
      <c r="C31" s="151"/>
      <c r="D31" s="151"/>
      <c r="E31" s="153" t="s">
        <v>136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39</v>
      </c>
      <c r="E34" s="40"/>
      <c r="F34" s="40"/>
      <c r="G34" s="40"/>
      <c r="H34" s="40"/>
      <c r="I34" s="40"/>
      <c r="J34" s="157">
        <f>ROUND(J92,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41</v>
      </c>
      <c r="G36" s="40"/>
      <c r="H36" s="40"/>
      <c r="I36" s="158" t="s">
        <v>40</v>
      </c>
      <c r="J36" s="158" t="s">
        <v>42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43</v>
      </c>
      <c r="E37" s="145" t="s">
        <v>44</v>
      </c>
      <c r="F37" s="159">
        <f>ROUND((SUM(BE92:BE95)),  2)</f>
        <v>0</v>
      </c>
      <c r="G37" s="40"/>
      <c r="H37" s="40"/>
      <c r="I37" s="160">
        <v>0.20999999999999999</v>
      </c>
      <c r="J37" s="159">
        <f>ROUND(((SUM(BE92:BE95))*I37),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45</v>
      </c>
      <c r="F38" s="159">
        <f>ROUND((SUM(BF92:BF95)),  2)</f>
        <v>0</v>
      </c>
      <c r="G38" s="40"/>
      <c r="H38" s="40"/>
      <c r="I38" s="160">
        <v>0.14999999999999999</v>
      </c>
      <c r="J38" s="159">
        <f>ROUND(((SUM(BF92:BF95))*I38),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46</v>
      </c>
      <c r="F39" s="159">
        <f>ROUND((SUM(BG92:BG95)),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47</v>
      </c>
      <c r="F40" s="159">
        <f>ROUND((SUM(BH92:BH95)),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48</v>
      </c>
      <c r="F41" s="159">
        <f>ROUND((SUM(BI92:BI95)),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137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2" t="str">
        <f>E7</f>
        <v>Rekonstrukce pavilonu E ZŠ Lysá nad Labem - II. etapa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130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6.5" customHeight="1">
      <c r="B54" s="23"/>
      <c r="C54" s="24"/>
      <c r="D54" s="24"/>
      <c r="E54" s="172" t="s">
        <v>131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132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6.5" customHeight="1">
      <c r="A56" s="40"/>
      <c r="B56" s="41"/>
      <c r="C56" s="42"/>
      <c r="D56" s="42"/>
      <c r="E56" s="173" t="s">
        <v>1068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1293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6.5" customHeight="1">
      <c r="A58" s="40"/>
      <c r="B58" s="41"/>
      <c r="C58" s="42"/>
      <c r="D58" s="42"/>
      <c r="E58" s="71" t="str">
        <f>E13</f>
        <v>SO-01.2.3.1 - SEZNAM STROJŮ A ZAŘÍZENÍ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22</v>
      </c>
      <c r="D60" s="42"/>
      <c r="E60" s="42"/>
      <c r="F60" s="29" t="str">
        <f>F16</f>
        <v>Lysá nad Labem</v>
      </c>
      <c r="G60" s="42"/>
      <c r="H60" s="42"/>
      <c r="I60" s="34" t="s">
        <v>24</v>
      </c>
      <c r="J60" s="74" t="str">
        <f>IF(J16="","",J16)</f>
        <v>11. 10. 2021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Ing.arch. Vojtěch Milan</v>
      </c>
      <c r="G62" s="42"/>
      <c r="H62" s="42"/>
      <c r="I62" s="34" t="s">
        <v>32</v>
      </c>
      <c r="J62" s="38" t="str">
        <f>E25</f>
        <v>Ing.arch. Vojtěch Milan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1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Toman Martin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138</v>
      </c>
      <c r="D65" s="175"/>
      <c r="E65" s="175"/>
      <c r="F65" s="175"/>
      <c r="G65" s="175"/>
      <c r="H65" s="175"/>
      <c r="I65" s="175"/>
      <c r="J65" s="176" t="s">
        <v>139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71</v>
      </c>
      <c r="D67" s="42"/>
      <c r="E67" s="42"/>
      <c r="F67" s="42"/>
      <c r="G67" s="42"/>
      <c r="H67" s="42"/>
      <c r="I67" s="42"/>
      <c r="J67" s="104">
        <f>J92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140</v>
      </c>
    </row>
    <row r="68" s="9" customFormat="1" ht="24.96" customHeight="1">
      <c r="A68" s="9"/>
      <c r="B68" s="178"/>
      <c r="C68" s="179"/>
      <c r="D68" s="180" t="s">
        <v>1295</v>
      </c>
      <c r="E68" s="181"/>
      <c r="F68" s="181"/>
      <c r="G68" s="181"/>
      <c r="H68" s="181"/>
      <c r="I68" s="181"/>
      <c r="J68" s="182">
        <f>J93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2" customFormat="1" ht="21.84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="2" customFormat="1" ht="6.96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24.96" customHeight="1">
      <c r="A75" s="40"/>
      <c r="B75" s="41"/>
      <c r="C75" s="25" t="s">
        <v>148</v>
      </c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172" t="str">
        <f>E7</f>
        <v>Rekonstrukce pavilonu E ZŠ Lysá nad Labem - II. etapa</v>
      </c>
      <c r="F78" s="34"/>
      <c r="G78" s="34"/>
      <c r="H78" s="34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1" customFormat="1" ht="12" customHeight="1">
      <c r="B79" s="23"/>
      <c r="C79" s="34" t="s">
        <v>130</v>
      </c>
      <c r="D79" s="24"/>
      <c r="E79" s="24"/>
      <c r="F79" s="24"/>
      <c r="G79" s="24"/>
      <c r="H79" s="24"/>
      <c r="I79" s="24"/>
      <c r="J79" s="24"/>
      <c r="K79" s="24"/>
      <c r="L79" s="22"/>
    </row>
    <row r="80" s="1" customFormat="1" ht="16.5" customHeight="1">
      <c r="B80" s="23"/>
      <c r="C80" s="24"/>
      <c r="D80" s="24"/>
      <c r="E80" s="172" t="s">
        <v>131</v>
      </c>
      <c r="F80" s="24"/>
      <c r="G80" s="24"/>
      <c r="H80" s="24"/>
      <c r="I80" s="24"/>
      <c r="J80" s="24"/>
      <c r="K80" s="24"/>
      <c r="L80" s="22"/>
    </row>
    <row r="81" s="1" customFormat="1" ht="12" customHeight="1">
      <c r="B81" s="23"/>
      <c r="C81" s="34" t="s">
        <v>132</v>
      </c>
      <c r="D81" s="24"/>
      <c r="E81" s="24"/>
      <c r="F81" s="24"/>
      <c r="G81" s="24"/>
      <c r="H81" s="24"/>
      <c r="I81" s="24"/>
      <c r="J81" s="24"/>
      <c r="K81" s="24"/>
      <c r="L81" s="22"/>
    </row>
    <row r="82" s="2" customFormat="1" ht="16.5" customHeight="1">
      <c r="A82" s="40"/>
      <c r="B82" s="41"/>
      <c r="C82" s="42"/>
      <c r="D82" s="42"/>
      <c r="E82" s="173" t="s">
        <v>1068</v>
      </c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1293</v>
      </c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71" t="str">
        <f>E13</f>
        <v>SO-01.2.3.1 - SEZNAM STROJŮ A ZAŘÍZENÍ</v>
      </c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22</v>
      </c>
      <c r="D86" s="42"/>
      <c r="E86" s="42"/>
      <c r="F86" s="29" t="str">
        <f>F16</f>
        <v>Lysá nad Labem</v>
      </c>
      <c r="G86" s="42"/>
      <c r="H86" s="42"/>
      <c r="I86" s="34" t="s">
        <v>24</v>
      </c>
      <c r="J86" s="74" t="str">
        <f>IF(J16="","",J16)</f>
        <v>11. 10. 2021</v>
      </c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25.65" customHeight="1">
      <c r="A88" s="40"/>
      <c r="B88" s="41"/>
      <c r="C88" s="34" t="s">
        <v>26</v>
      </c>
      <c r="D88" s="42"/>
      <c r="E88" s="42"/>
      <c r="F88" s="29" t="str">
        <f>E19</f>
        <v>Ing.arch. Vojtěch Milan</v>
      </c>
      <c r="G88" s="42"/>
      <c r="H88" s="42"/>
      <c r="I88" s="34" t="s">
        <v>32</v>
      </c>
      <c r="J88" s="38" t="str">
        <f>E25</f>
        <v>Ing.arch. Vojtěch Milan</v>
      </c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30</v>
      </c>
      <c r="D89" s="42"/>
      <c r="E89" s="42"/>
      <c r="F89" s="29" t="str">
        <f>IF(E22="","",E22)</f>
        <v>Vyplň údaj</v>
      </c>
      <c r="G89" s="42"/>
      <c r="H89" s="42"/>
      <c r="I89" s="34" t="s">
        <v>34</v>
      </c>
      <c r="J89" s="38" t="str">
        <f>E28</f>
        <v>Toman Martin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0.32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11" customFormat="1" ht="29.28" customHeight="1">
      <c r="A91" s="189"/>
      <c r="B91" s="190"/>
      <c r="C91" s="191" t="s">
        <v>149</v>
      </c>
      <c r="D91" s="192" t="s">
        <v>58</v>
      </c>
      <c r="E91" s="192" t="s">
        <v>54</v>
      </c>
      <c r="F91" s="192" t="s">
        <v>55</v>
      </c>
      <c r="G91" s="192" t="s">
        <v>150</v>
      </c>
      <c r="H91" s="192" t="s">
        <v>151</v>
      </c>
      <c r="I91" s="192" t="s">
        <v>152</v>
      </c>
      <c r="J91" s="192" t="s">
        <v>139</v>
      </c>
      <c r="K91" s="193" t="s">
        <v>153</v>
      </c>
      <c r="L91" s="194"/>
      <c r="M91" s="94" t="s">
        <v>21</v>
      </c>
      <c r="N91" s="95" t="s">
        <v>43</v>
      </c>
      <c r="O91" s="95" t="s">
        <v>154</v>
      </c>
      <c r="P91" s="95" t="s">
        <v>155</v>
      </c>
      <c r="Q91" s="95" t="s">
        <v>156</v>
      </c>
      <c r="R91" s="95" t="s">
        <v>157</v>
      </c>
      <c r="S91" s="95" t="s">
        <v>158</v>
      </c>
      <c r="T91" s="96" t="s">
        <v>159</v>
      </c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</row>
    <row r="92" s="2" customFormat="1" ht="22.8" customHeight="1">
      <c r="A92" s="40"/>
      <c r="B92" s="41"/>
      <c r="C92" s="101" t="s">
        <v>160</v>
      </c>
      <c r="D92" s="42"/>
      <c r="E92" s="42"/>
      <c r="F92" s="42"/>
      <c r="G92" s="42"/>
      <c r="H92" s="42"/>
      <c r="I92" s="42"/>
      <c r="J92" s="195">
        <f>BK92</f>
        <v>0</v>
      </c>
      <c r="K92" s="42"/>
      <c r="L92" s="46"/>
      <c r="M92" s="97"/>
      <c r="N92" s="196"/>
      <c r="O92" s="98"/>
      <c r="P92" s="197">
        <f>P93</f>
        <v>0</v>
      </c>
      <c r="Q92" s="98"/>
      <c r="R92" s="197">
        <f>R93</f>
        <v>0</v>
      </c>
      <c r="S92" s="98"/>
      <c r="T92" s="198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140</v>
      </c>
      <c r="BK92" s="199">
        <f>BK93</f>
        <v>0</v>
      </c>
    </row>
    <row r="93" s="12" customFormat="1" ht="25.92" customHeight="1">
      <c r="A93" s="12"/>
      <c r="B93" s="200"/>
      <c r="C93" s="201"/>
      <c r="D93" s="202" t="s">
        <v>72</v>
      </c>
      <c r="E93" s="203" t="s">
        <v>1296</v>
      </c>
      <c r="F93" s="203" t="s">
        <v>21</v>
      </c>
      <c r="G93" s="201"/>
      <c r="H93" s="201"/>
      <c r="I93" s="204"/>
      <c r="J93" s="205">
        <f>BK93</f>
        <v>0</v>
      </c>
      <c r="K93" s="201"/>
      <c r="L93" s="206"/>
      <c r="M93" s="207"/>
      <c r="N93" s="208"/>
      <c r="O93" s="208"/>
      <c r="P93" s="209">
        <f>SUM(P94:P95)</f>
        <v>0</v>
      </c>
      <c r="Q93" s="208"/>
      <c r="R93" s="209">
        <f>SUM(R94:R95)</f>
        <v>0</v>
      </c>
      <c r="S93" s="208"/>
      <c r="T93" s="210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1" t="s">
        <v>80</v>
      </c>
      <c r="AT93" s="212" t="s">
        <v>72</v>
      </c>
      <c r="AU93" s="212" t="s">
        <v>73</v>
      </c>
      <c r="AY93" s="211" t="s">
        <v>163</v>
      </c>
      <c r="BK93" s="213">
        <f>SUM(BK94:BK95)</f>
        <v>0</v>
      </c>
    </row>
    <row r="94" s="2" customFormat="1" ht="33" customHeight="1">
      <c r="A94" s="40"/>
      <c r="B94" s="41"/>
      <c r="C94" s="216" t="s">
        <v>80</v>
      </c>
      <c r="D94" s="216" t="s">
        <v>166</v>
      </c>
      <c r="E94" s="217" t="s">
        <v>1297</v>
      </c>
      <c r="F94" s="218" t="s">
        <v>1298</v>
      </c>
      <c r="G94" s="219" t="s">
        <v>235</v>
      </c>
      <c r="H94" s="220">
        <v>1</v>
      </c>
      <c r="I94" s="221"/>
      <c r="J94" s="222">
        <f>ROUND(I94*H94,2)</f>
        <v>0</v>
      </c>
      <c r="K94" s="218" t="s">
        <v>600</v>
      </c>
      <c r="L94" s="46"/>
      <c r="M94" s="223" t="s">
        <v>21</v>
      </c>
      <c r="N94" s="224" t="s">
        <v>44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109</v>
      </c>
      <c r="AT94" s="227" t="s">
        <v>166</v>
      </c>
      <c r="AU94" s="227" t="s">
        <v>80</v>
      </c>
      <c r="AY94" s="19" t="s">
        <v>163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80</v>
      </c>
      <c r="BK94" s="228">
        <f>ROUND(I94*H94,2)</f>
        <v>0</v>
      </c>
      <c r="BL94" s="19" t="s">
        <v>109</v>
      </c>
      <c r="BM94" s="227" t="s">
        <v>82</v>
      </c>
    </row>
    <row r="95" s="2" customFormat="1" ht="21.75" customHeight="1">
      <c r="A95" s="40"/>
      <c r="B95" s="41"/>
      <c r="C95" s="216" t="s">
        <v>82</v>
      </c>
      <c r="D95" s="216" t="s">
        <v>166</v>
      </c>
      <c r="E95" s="217" t="s">
        <v>1299</v>
      </c>
      <c r="F95" s="218" t="s">
        <v>1300</v>
      </c>
      <c r="G95" s="219" t="s">
        <v>235</v>
      </c>
      <c r="H95" s="220">
        <v>1</v>
      </c>
      <c r="I95" s="221"/>
      <c r="J95" s="222">
        <f>ROUND(I95*H95,2)</f>
        <v>0</v>
      </c>
      <c r="K95" s="218" t="s">
        <v>600</v>
      </c>
      <c r="L95" s="46"/>
      <c r="M95" s="292" t="s">
        <v>21</v>
      </c>
      <c r="N95" s="293" t="s">
        <v>44</v>
      </c>
      <c r="O95" s="294"/>
      <c r="P95" s="295">
        <f>O95*H95</f>
        <v>0</v>
      </c>
      <c r="Q95" s="295">
        <v>0</v>
      </c>
      <c r="R95" s="295">
        <f>Q95*H95</f>
        <v>0</v>
      </c>
      <c r="S95" s="295">
        <v>0</v>
      </c>
      <c r="T95" s="29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109</v>
      </c>
      <c r="AT95" s="227" t="s">
        <v>166</v>
      </c>
      <c r="AU95" s="227" t="s">
        <v>80</v>
      </c>
      <c r="AY95" s="19" t="s">
        <v>163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80</v>
      </c>
      <c r="BK95" s="228">
        <f>ROUND(I95*H95,2)</f>
        <v>0</v>
      </c>
      <c r="BL95" s="19" t="s">
        <v>109</v>
      </c>
      <c r="BM95" s="227" t="s">
        <v>109</v>
      </c>
    </row>
    <row r="96" s="2" customFormat="1" ht="6.96" customHeight="1">
      <c r="A96" s="40"/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46"/>
      <c r="M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</sheetData>
  <sheetProtection sheet="1" autoFilter="0" formatColumns="0" formatRows="0" objects="1" scenarios="1" spinCount="100000" saltValue="SWQmYM/G6FZ2fP1SoAk9OB+upeP/oCVEVPu79lJE9UJdObsXEV4jrPBCP/0a2/hCMhSKv4Fkv1X/lww8dktjqw==" hashValue="WIEQeApN2yFwmCcYlhNbBlnaxMqzJt7wIcazNZ8rXzrzmgINvUVp84PrvQ0vtDuDuNudGIcnexbqzStQm3brfg==" algorithmName="SHA-512" password="CC35"/>
  <autoFilter ref="C91:K9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113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="1" customFormat="1" ht="24.96" customHeight="1">
      <c r="B4" s="22"/>
      <c r="D4" s="143" t="s">
        <v>129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6.5" customHeight="1">
      <c r="B7" s="22"/>
      <c r="E7" s="146" t="str">
        <f>'Rekapitulace stavby'!K6</f>
        <v>Rekonstrukce pavilonu E ZŠ Lysá nad Labem - II. etapa</v>
      </c>
      <c r="F7" s="145"/>
      <c r="G7" s="145"/>
      <c r="H7" s="145"/>
      <c r="L7" s="22"/>
    </row>
    <row r="8">
      <c r="B8" s="22"/>
      <c r="D8" s="145" t="s">
        <v>130</v>
      </c>
      <c r="L8" s="22"/>
    </row>
    <row r="9" s="1" customFormat="1" ht="16.5" customHeight="1">
      <c r="B9" s="22"/>
      <c r="E9" s="146" t="s">
        <v>131</v>
      </c>
      <c r="F9" s="1"/>
      <c r="G9" s="1"/>
      <c r="H9" s="1"/>
      <c r="L9" s="22"/>
    </row>
    <row r="10" s="1" customFormat="1" ht="12" customHeight="1">
      <c r="B10" s="22"/>
      <c r="D10" s="145" t="s">
        <v>132</v>
      </c>
      <c r="L10" s="22"/>
    </row>
    <row r="11" s="2" customFormat="1" ht="16.5" customHeight="1">
      <c r="A11" s="40"/>
      <c r="B11" s="46"/>
      <c r="C11" s="40"/>
      <c r="D11" s="40"/>
      <c r="E11" s="147" t="s">
        <v>1068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1293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49" t="s">
        <v>1301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21</v>
      </c>
      <c r="G15" s="40"/>
      <c r="H15" s="40"/>
      <c r="I15" s="145" t="s">
        <v>20</v>
      </c>
      <c r="J15" s="135" t="s">
        <v>21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22</v>
      </c>
      <c r="E16" s="40"/>
      <c r="F16" s="135" t="s">
        <v>23</v>
      </c>
      <c r="G16" s="40"/>
      <c r="H16" s="40"/>
      <c r="I16" s="145" t="s">
        <v>24</v>
      </c>
      <c r="J16" s="150" t="str">
        <f>'Rekapitulace stavby'!AN8</f>
        <v>11. 10. 2021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26</v>
      </c>
      <c r="E18" s="40"/>
      <c r="F18" s="40"/>
      <c r="G18" s="40"/>
      <c r="H18" s="40"/>
      <c r="I18" s="145" t="s">
        <v>27</v>
      </c>
      <c r="J18" s="135" t="s">
        <v>21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21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27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27</v>
      </c>
      <c r="J24" s="135" t="s">
        <v>21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">
        <v>28</v>
      </c>
      <c r="F25" s="40"/>
      <c r="G25" s="40"/>
      <c r="H25" s="40"/>
      <c r="I25" s="145" t="s">
        <v>29</v>
      </c>
      <c r="J25" s="135" t="s">
        <v>21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27</v>
      </c>
      <c r="J27" s="135" t="s">
        <v>35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5" t="s">
        <v>29</v>
      </c>
      <c r="J28" s="135" t="s">
        <v>21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07.25" customHeight="1">
      <c r="A31" s="151"/>
      <c r="B31" s="152"/>
      <c r="C31" s="151"/>
      <c r="D31" s="151"/>
      <c r="E31" s="153" t="s">
        <v>136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39</v>
      </c>
      <c r="E34" s="40"/>
      <c r="F34" s="40"/>
      <c r="G34" s="40"/>
      <c r="H34" s="40"/>
      <c r="I34" s="40"/>
      <c r="J34" s="157">
        <f>ROUND(J92,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41</v>
      </c>
      <c r="G36" s="40"/>
      <c r="H36" s="40"/>
      <c r="I36" s="158" t="s">
        <v>40</v>
      </c>
      <c r="J36" s="158" t="s">
        <v>42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43</v>
      </c>
      <c r="E37" s="145" t="s">
        <v>44</v>
      </c>
      <c r="F37" s="159">
        <f>ROUND((SUM(BE92:BE119)),  2)</f>
        <v>0</v>
      </c>
      <c r="G37" s="40"/>
      <c r="H37" s="40"/>
      <c r="I37" s="160">
        <v>0.20999999999999999</v>
      </c>
      <c r="J37" s="159">
        <f>ROUND(((SUM(BE92:BE119))*I37),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45</v>
      </c>
      <c r="F38" s="159">
        <f>ROUND((SUM(BF92:BF119)),  2)</f>
        <v>0</v>
      </c>
      <c r="G38" s="40"/>
      <c r="H38" s="40"/>
      <c r="I38" s="160">
        <v>0.14999999999999999</v>
      </c>
      <c r="J38" s="159">
        <f>ROUND(((SUM(BF92:BF119))*I38),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46</v>
      </c>
      <c r="F39" s="159">
        <f>ROUND((SUM(BG92:BG119)),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47</v>
      </c>
      <c r="F40" s="159">
        <f>ROUND((SUM(BH92:BH119)),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48</v>
      </c>
      <c r="F41" s="159">
        <f>ROUND((SUM(BI92:BI119)),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137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2" t="str">
        <f>E7</f>
        <v>Rekonstrukce pavilonu E ZŠ Lysá nad Labem - II. etapa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130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6.5" customHeight="1">
      <c r="B54" s="23"/>
      <c r="C54" s="24"/>
      <c r="D54" s="24"/>
      <c r="E54" s="172" t="s">
        <v>131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132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6.5" customHeight="1">
      <c r="A56" s="40"/>
      <c r="B56" s="41"/>
      <c r="C56" s="42"/>
      <c r="D56" s="42"/>
      <c r="E56" s="173" t="s">
        <v>1068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1293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6.5" customHeight="1">
      <c r="A58" s="40"/>
      <c r="B58" s="41"/>
      <c r="C58" s="42"/>
      <c r="D58" s="42"/>
      <c r="E58" s="71" t="str">
        <f>E13</f>
        <v>SO-01.2.3.2 - KRABICE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22</v>
      </c>
      <c r="D60" s="42"/>
      <c r="E60" s="42"/>
      <c r="F60" s="29" t="str">
        <f>F16</f>
        <v>Lysá nad Labem</v>
      </c>
      <c r="G60" s="42"/>
      <c r="H60" s="42"/>
      <c r="I60" s="34" t="s">
        <v>24</v>
      </c>
      <c r="J60" s="74" t="str">
        <f>IF(J16="","",J16)</f>
        <v>11. 10. 2021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Ing.arch. Vojtěch Milan</v>
      </c>
      <c r="G62" s="42"/>
      <c r="H62" s="42"/>
      <c r="I62" s="34" t="s">
        <v>32</v>
      </c>
      <c r="J62" s="38" t="str">
        <f>E25</f>
        <v>Ing.arch. Vojtěch Milan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1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Toman Martin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138</v>
      </c>
      <c r="D65" s="175"/>
      <c r="E65" s="175"/>
      <c r="F65" s="175"/>
      <c r="G65" s="175"/>
      <c r="H65" s="175"/>
      <c r="I65" s="175"/>
      <c r="J65" s="176" t="s">
        <v>139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71</v>
      </c>
      <c r="D67" s="42"/>
      <c r="E67" s="42"/>
      <c r="F67" s="42"/>
      <c r="G67" s="42"/>
      <c r="H67" s="42"/>
      <c r="I67" s="42"/>
      <c r="J67" s="104">
        <f>J92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140</v>
      </c>
    </row>
    <row r="68" s="9" customFormat="1" ht="24.96" customHeight="1">
      <c r="A68" s="9"/>
      <c r="B68" s="178"/>
      <c r="C68" s="179"/>
      <c r="D68" s="180" t="s">
        <v>1295</v>
      </c>
      <c r="E68" s="181"/>
      <c r="F68" s="181"/>
      <c r="G68" s="181"/>
      <c r="H68" s="181"/>
      <c r="I68" s="181"/>
      <c r="J68" s="182">
        <f>J93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2" customFormat="1" ht="21.84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="2" customFormat="1" ht="6.96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24.96" customHeight="1">
      <c r="A75" s="40"/>
      <c r="B75" s="41"/>
      <c r="C75" s="25" t="s">
        <v>148</v>
      </c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172" t="str">
        <f>E7</f>
        <v>Rekonstrukce pavilonu E ZŠ Lysá nad Labem - II. etapa</v>
      </c>
      <c r="F78" s="34"/>
      <c r="G78" s="34"/>
      <c r="H78" s="34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1" customFormat="1" ht="12" customHeight="1">
      <c r="B79" s="23"/>
      <c r="C79" s="34" t="s">
        <v>130</v>
      </c>
      <c r="D79" s="24"/>
      <c r="E79" s="24"/>
      <c r="F79" s="24"/>
      <c r="G79" s="24"/>
      <c r="H79" s="24"/>
      <c r="I79" s="24"/>
      <c r="J79" s="24"/>
      <c r="K79" s="24"/>
      <c r="L79" s="22"/>
    </row>
    <row r="80" s="1" customFormat="1" ht="16.5" customHeight="1">
      <c r="B80" s="23"/>
      <c r="C80" s="24"/>
      <c r="D80" s="24"/>
      <c r="E80" s="172" t="s">
        <v>131</v>
      </c>
      <c r="F80" s="24"/>
      <c r="G80" s="24"/>
      <c r="H80" s="24"/>
      <c r="I80" s="24"/>
      <c r="J80" s="24"/>
      <c r="K80" s="24"/>
      <c r="L80" s="22"/>
    </row>
    <row r="81" s="1" customFormat="1" ht="12" customHeight="1">
      <c r="B81" s="23"/>
      <c r="C81" s="34" t="s">
        <v>132</v>
      </c>
      <c r="D81" s="24"/>
      <c r="E81" s="24"/>
      <c r="F81" s="24"/>
      <c r="G81" s="24"/>
      <c r="H81" s="24"/>
      <c r="I81" s="24"/>
      <c r="J81" s="24"/>
      <c r="K81" s="24"/>
      <c r="L81" s="22"/>
    </row>
    <row r="82" s="2" customFormat="1" ht="16.5" customHeight="1">
      <c r="A82" s="40"/>
      <c r="B82" s="41"/>
      <c r="C82" s="42"/>
      <c r="D82" s="42"/>
      <c r="E82" s="173" t="s">
        <v>1068</v>
      </c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1293</v>
      </c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71" t="str">
        <f>E13</f>
        <v>SO-01.2.3.2 - KRABICE</v>
      </c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22</v>
      </c>
      <c r="D86" s="42"/>
      <c r="E86" s="42"/>
      <c r="F86" s="29" t="str">
        <f>F16</f>
        <v>Lysá nad Labem</v>
      </c>
      <c r="G86" s="42"/>
      <c r="H86" s="42"/>
      <c r="I86" s="34" t="s">
        <v>24</v>
      </c>
      <c r="J86" s="74" t="str">
        <f>IF(J16="","",J16)</f>
        <v>11. 10. 2021</v>
      </c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25.65" customHeight="1">
      <c r="A88" s="40"/>
      <c r="B88" s="41"/>
      <c r="C88" s="34" t="s">
        <v>26</v>
      </c>
      <c r="D88" s="42"/>
      <c r="E88" s="42"/>
      <c r="F88" s="29" t="str">
        <f>E19</f>
        <v>Ing.arch. Vojtěch Milan</v>
      </c>
      <c r="G88" s="42"/>
      <c r="H88" s="42"/>
      <c r="I88" s="34" t="s">
        <v>32</v>
      </c>
      <c r="J88" s="38" t="str">
        <f>E25</f>
        <v>Ing.arch. Vojtěch Milan</v>
      </c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30</v>
      </c>
      <c r="D89" s="42"/>
      <c r="E89" s="42"/>
      <c r="F89" s="29" t="str">
        <f>IF(E22="","",E22)</f>
        <v>Vyplň údaj</v>
      </c>
      <c r="G89" s="42"/>
      <c r="H89" s="42"/>
      <c r="I89" s="34" t="s">
        <v>34</v>
      </c>
      <c r="J89" s="38" t="str">
        <f>E28</f>
        <v>Toman Martin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0.32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11" customFormat="1" ht="29.28" customHeight="1">
      <c r="A91" s="189"/>
      <c r="B91" s="190"/>
      <c r="C91" s="191" t="s">
        <v>149</v>
      </c>
      <c r="D91" s="192" t="s">
        <v>58</v>
      </c>
      <c r="E91" s="192" t="s">
        <v>54</v>
      </c>
      <c r="F91" s="192" t="s">
        <v>55</v>
      </c>
      <c r="G91" s="192" t="s">
        <v>150</v>
      </c>
      <c r="H91" s="192" t="s">
        <v>151</v>
      </c>
      <c r="I91" s="192" t="s">
        <v>152</v>
      </c>
      <c r="J91" s="192" t="s">
        <v>139</v>
      </c>
      <c r="K91" s="193" t="s">
        <v>153</v>
      </c>
      <c r="L91" s="194"/>
      <c r="M91" s="94" t="s">
        <v>21</v>
      </c>
      <c r="N91" s="95" t="s">
        <v>43</v>
      </c>
      <c r="O91" s="95" t="s">
        <v>154</v>
      </c>
      <c r="P91" s="95" t="s">
        <v>155</v>
      </c>
      <c r="Q91" s="95" t="s">
        <v>156</v>
      </c>
      <c r="R91" s="95" t="s">
        <v>157</v>
      </c>
      <c r="S91" s="95" t="s">
        <v>158</v>
      </c>
      <c r="T91" s="96" t="s">
        <v>159</v>
      </c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</row>
    <row r="92" s="2" customFormat="1" ht="22.8" customHeight="1">
      <c r="A92" s="40"/>
      <c r="B92" s="41"/>
      <c r="C92" s="101" t="s">
        <v>160</v>
      </c>
      <c r="D92" s="42"/>
      <c r="E92" s="42"/>
      <c r="F92" s="42"/>
      <c r="G92" s="42"/>
      <c r="H92" s="42"/>
      <c r="I92" s="42"/>
      <c r="J92" s="195">
        <f>BK92</f>
        <v>0</v>
      </c>
      <c r="K92" s="42"/>
      <c r="L92" s="46"/>
      <c r="M92" s="97"/>
      <c r="N92" s="196"/>
      <c r="O92" s="98"/>
      <c r="P92" s="197">
        <f>P93</f>
        <v>0</v>
      </c>
      <c r="Q92" s="98"/>
      <c r="R92" s="197">
        <f>R93</f>
        <v>0</v>
      </c>
      <c r="S92" s="98"/>
      <c r="T92" s="198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140</v>
      </c>
      <c r="BK92" s="199">
        <f>BK93</f>
        <v>0</v>
      </c>
    </row>
    <row r="93" s="12" customFormat="1" ht="25.92" customHeight="1">
      <c r="A93" s="12"/>
      <c r="B93" s="200"/>
      <c r="C93" s="201"/>
      <c r="D93" s="202" t="s">
        <v>72</v>
      </c>
      <c r="E93" s="203" t="s">
        <v>1296</v>
      </c>
      <c r="F93" s="203" t="s">
        <v>21</v>
      </c>
      <c r="G93" s="201"/>
      <c r="H93" s="201"/>
      <c r="I93" s="204"/>
      <c r="J93" s="205">
        <f>BK93</f>
        <v>0</v>
      </c>
      <c r="K93" s="201"/>
      <c r="L93" s="206"/>
      <c r="M93" s="207"/>
      <c r="N93" s="208"/>
      <c r="O93" s="208"/>
      <c r="P93" s="209">
        <f>SUM(P94:P119)</f>
        <v>0</v>
      </c>
      <c r="Q93" s="208"/>
      <c r="R93" s="209">
        <f>SUM(R94:R119)</f>
        <v>0</v>
      </c>
      <c r="S93" s="208"/>
      <c r="T93" s="210">
        <f>SUM(T94:T119)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1" t="s">
        <v>80</v>
      </c>
      <c r="AT93" s="212" t="s">
        <v>72</v>
      </c>
      <c r="AU93" s="212" t="s">
        <v>73</v>
      </c>
      <c r="AY93" s="211" t="s">
        <v>163</v>
      </c>
      <c r="BK93" s="213">
        <f>SUM(BK94:BK119)</f>
        <v>0</v>
      </c>
    </row>
    <row r="94" s="2" customFormat="1" ht="16.5" customHeight="1">
      <c r="A94" s="40"/>
      <c r="B94" s="41"/>
      <c r="C94" s="216" t="s">
        <v>80</v>
      </c>
      <c r="D94" s="216" t="s">
        <v>166</v>
      </c>
      <c r="E94" s="217" t="s">
        <v>1302</v>
      </c>
      <c r="F94" s="218" t="s">
        <v>1303</v>
      </c>
      <c r="G94" s="219" t="s">
        <v>235</v>
      </c>
      <c r="H94" s="220">
        <v>124</v>
      </c>
      <c r="I94" s="221"/>
      <c r="J94" s="222">
        <f>ROUND(I94*H94,2)</f>
        <v>0</v>
      </c>
      <c r="K94" s="218" t="s">
        <v>600</v>
      </c>
      <c r="L94" s="46"/>
      <c r="M94" s="223" t="s">
        <v>21</v>
      </c>
      <c r="N94" s="224" t="s">
        <v>44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109</v>
      </c>
      <c r="AT94" s="227" t="s">
        <v>166</v>
      </c>
      <c r="AU94" s="227" t="s">
        <v>80</v>
      </c>
      <c r="AY94" s="19" t="s">
        <v>163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80</v>
      </c>
      <c r="BK94" s="228">
        <f>ROUND(I94*H94,2)</f>
        <v>0</v>
      </c>
      <c r="BL94" s="19" t="s">
        <v>109</v>
      </c>
      <c r="BM94" s="227" t="s">
        <v>82</v>
      </c>
    </row>
    <row r="95" s="2" customFormat="1" ht="16.5" customHeight="1">
      <c r="A95" s="40"/>
      <c r="B95" s="41"/>
      <c r="C95" s="216" t="s">
        <v>82</v>
      </c>
      <c r="D95" s="216" t="s">
        <v>166</v>
      </c>
      <c r="E95" s="217" t="s">
        <v>1304</v>
      </c>
      <c r="F95" s="218" t="s">
        <v>1305</v>
      </c>
      <c r="G95" s="219" t="s">
        <v>235</v>
      </c>
      <c r="H95" s="220">
        <v>55</v>
      </c>
      <c r="I95" s="221"/>
      <c r="J95" s="222">
        <f>ROUND(I95*H95,2)</f>
        <v>0</v>
      </c>
      <c r="K95" s="218" t="s">
        <v>600</v>
      </c>
      <c r="L95" s="46"/>
      <c r="M95" s="223" t="s">
        <v>21</v>
      </c>
      <c r="N95" s="224" t="s">
        <v>44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109</v>
      </c>
      <c r="AT95" s="227" t="s">
        <v>166</v>
      </c>
      <c r="AU95" s="227" t="s">
        <v>80</v>
      </c>
      <c r="AY95" s="19" t="s">
        <v>163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80</v>
      </c>
      <c r="BK95" s="228">
        <f>ROUND(I95*H95,2)</f>
        <v>0</v>
      </c>
      <c r="BL95" s="19" t="s">
        <v>109</v>
      </c>
      <c r="BM95" s="227" t="s">
        <v>109</v>
      </c>
    </row>
    <row r="96" s="2" customFormat="1" ht="16.5" customHeight="1">
      <c r="A96" s="40"/>
      <c r="B96" s="41"/>
      <c r="C96" s="216" t="s">
        <v>90</v>
      </c>
      <c r="D96" s="216" t="s">
        <v>166</v>
      </c>
      <c r="E96" s="217" t="s">
        <v>1306</v>
      </c>
      <c r="F96" s="218" t="s">
        <v>1307</v>
      </c>
      <c r="G96" s="219" t="s">
        <v>235</v>
      </c>
      <c r="H96" s="220">
        <v>5</v>
      </c>
      <c r="I96" s="221"/>
      <c r="J96" s="222">
        <f>ROUND(I96*H96,2)</f>
        <v>0</v>
      </c>
      <c r="K96" s="218" t="s">
        <v>600</v>
      </c>
      <c r="L96" s="46"/>
      <c r="M96" s="223" t="s">
        <v>21</v>
      </c>
      <c r="N96" s="224" t="s">
        <v>44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109</v>
      </c>
      <c r="AT96" s="227" t="s">
        <v>166</v>
      </c>
      <c r="AU96" s="227" t="s">
        <v>80</v>
      </c>
      <c r="AY96" s="19" t="s">
        <v>163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80</v>
      </c>
      <c r="BK96" s="228">
        <f>ROUND(I96*H96,2)</f>
        <v>0</v>
      </c>
      <c r="BL96" s="19" t="s">
        <v>109</v>
      </c>
      <c r="BM96" s="227" t="s">
        <v>214</v>
      </c>
    </row>
    <row r="97" s="2" customFormat="1" ht="16.5" customHeight="1">
      <c r="A97" s="40"/>
      <c r="B97" s="41"/>
      <c r="C97" s="216" t="s">
        <v>109</v>
      </c>
      <c r="D97" s="216" t="s">
        <v>166</v>
      </c>
      <c r="E97" s="217" t="s">
        <v>1308</v>
      </c>
      <c r="F97" s="218" t="s">
        <v>1309</v>
      </c>
      <c r="G97" s="219" t="s">
        <v>235</v>
      </c>
      <c r="H97" s="220">
        <v>6</v>
      </c>
      <c r="I97" s="221"/>
      <c r="J97" s="222">
        <f>ROUND(I97*H97,2)</f>
        <v>0</v>
      </c>
      <c r="K97" s="218" t="s">
        <v>600</v>
      </c>
      <c r="L97" s="46"/>
      <c r="M97" s="223" t="s">
        <v>21</v>
      </c>
      <c r="N97" s="224" t="s">
        <v>44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109</v>
      </c>
      <c r="AT97" s="227" t="s">
        <v>166</v>
      </c>
      <c r="AU97" s="227" t="s">
        <v>80</v>
      </c>
      <c r="AY97" s="19" t="s">
        <v>163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80</v>
      </c>
      <c r="BK97" s="228">
        <f>ROUND(I97*H97,2)</f>
        <v>0</v>
      </c>
      <c r="BL97" s="19" t="s">
        <v>109</v>
      </c>
      <c r="BM97" s="227" t="s">
        <v>232</v>
      </c>
    </row>
    <row r="98" s="2" customFormat="1" ht="16.5" customHeight="1">
      <c r="A98" s="40"/>
      <c r="B98" s="41"/>
      <c r="C98" s="216" t="s">
        <v>195</v>
      </c>
      <c r="D98" s="216" t="s">
        <v>166</v>
      </c>
      <c r="E98" s="217" t="s">
        <v>1310</v>
      </c>
      <c r="F98" s="218" t="s">
        <v>1311</v>
      </c>
      <c r="G98" s="219" t="s">
        <v>235</v>
      </c>
      <c r="H98" s="220">
        <v>12</v>
      </c>
      <c r="I98" s="221"/>
      <c r="J98" s="222">
        <f>ROUND(I98*H98,2)</f>
        <v>0</v>
      </c>
      <c r="K98" s="218" t="s">
        <v>600</v>
      </c>
      <c r="L98" s="46"/>
      <c r="M98" s="223" t="s">
        <v>21</v>
      </c>
      <c r="N98" s="224" t="s">
        <v>44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109</v>
      </c>
      <c r="AT98" s="227" t="s">
        <v>166</v>
      </c>
      <c r="AU98" s="227" t="s">
        <v>80</v>
      </c>
      <c r="AY98" s="19" t="s">
        <v>163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80</v>
      </c>
      <c r="BK98" s="228">
        <f>ROUND(I98*H98,2)</f>
        <v>0</v>
      </c>
      <c r="BL98" s="19" t="s">
        <v>109</v>
      </c>
      <c r="BM98" s="227" t="s">
        <v>242</v>
      </c>
    </row>
    <row r="99" s="2" customFormat="1" ht="16.5" customHeight="1">
      <c r="A99" s="40"/>
      <c r="B99" s="41"/>
      <c r="C99" s="216" t="s">
        <v>214</v>
      </c>
      <c r="D99" s="216" t="s">
        <v>166</v>
      </c>
      <c r="E99" s="217" t="s">
        <v>1312</v>
      </c>
      <c r="F99" s="218" t="s">
        <v>1313</v>
      </c>
      <c r="G99" s="219" t="s">
        <v>235</v>
      </c>
      <c r="H99" s="220">
        <v>4</v>
      </c>
      <c r="I99" s="221"/>
      <c r="J99" s="222">
        <f>ROUND(I99*H99,2)</f>
        <v>0</v>
      </c>
      <c r="K99" s="218" t="s">
        <v>600</v>
      </c>
      <c r="L99" s="46"/>
      <c r="M99" s="223" t="s">
        <v>21</v>
      </c>
      <c r="N99" s="224" t="s">
        <v>44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109</v>
      </c>
      <c r="AT99" s="227" t="s">
        <v>166</v>
      </c>
      <c r="AU99" s="227" t="s">
        <v>80</v>
      </c>
      <c r="AY99" s="19" t="s">
        <v>163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80</v>
      </c>
      <c r="BK99" s="228">
        <f>ROUND(I99*H99,2)</f>
        <v>0</v>
      </c>
      <c r="BL99" s="19" t="s">
        <v>109</v>
      </c>
      <c r="BM99" s="227" t="s">
        <v>262</v>
      </c>
    </row>
    <row r="100" s="2" customFormat="1" ht="16.5" customHeight="1">
      <c r="A100" s="40"/>
      <c r="B100" s="41"/>
      <c r="C100" s="216" t="s">
        <v>223</v>
      </c>
      <c r="D100" s="216" t="s">
        <v>166</v>
      </c>
      <c r="E100" s="217" t="s">
        <v>1314</v>
      </c>
      <c r="F100" s="218" t="s">
        <v>1315</v>
      </c>
      <c r="G100" s="219" t="s">
        <v>235</v>
      </c>
      <c r="H100" s="220">
        <v>180</v>
      </c>
      <c r="I100" s="221"/>
      <c r="J100" s="222">
        <f>ROUND(I100*H100,2)</f>
        <v>0</v>
      </c>
      <c r="K100" s="218" t="s">
        <v>600</v>
      </c>
      <c r="L100" s="46"/>
      <c r="M100" s="223" t="s">
        <v>21</v>
      </c>
      <c r="N100" s="224" t="s">
        <v>44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109</v>
      </c>
      <c r="AT100" s="227" t="s">
        <v>166</v>
      </c>
      <c r="AU100" s="227" t="s">
        <v>80</v>
      </c>
      <c r="AY100" s="19" t="s">
        <v>163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80</v>
      </c>
      <c r="BK100" s="228">
        <f>ROUND(I100*H100,2)</f>
        <v>0</v>
      </c>
      <c r="BL100" s="19" t="s">
        <v>109</v>
      </c>
      <c r="BM100" s="227" t="s">
        <v>323</v>
      </c>
    </row>
    <row r="101" s="2" customFormat="1" ht="16.5" customHeight="1">
      <c r="A101" s="40"/>
      <c r="B101" s="41"/>
      <c r="C101" s="216" t="s">
        <v>232</v>
      </c>
      <c r="D101" s="216" t="s">
        <v>166</v>
      </c>
      <c r="E101" s="217" t="s">
        <v>1316</v>
      </c>
      <c r="F101" s="218" t="s">
        <v>1317</v>
      </c>
      <c r="G101" s="219" t="s">
        <v>235</v>
      </c>
      <c r="H101" s="220">
        <v>270</v>
      </c>
      <c r="I101" s="221"/>
      <c r="J101" s="222">
        <f>ROUND(I101*H101,2)</f>
        <v>0</v>
      </c>
      <c r="K101" s="218" t="s">
        <v>600</v>
      </c>
      <c r="L101" s="46"/>
      <c r="M101" s="223" t="s">
        <v>21</v>
      </c>
      <c r="N101" s="224" t="s">
        <v>44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109</v>
      </c>
      <c r="AT101" s="227" t="s">
        <v>166</v>
      </c>
      <c r="AU101" s="227" t="s">
        <v>80</v>
      </c>
      <c r="AY101" s="19" t="s">
        <v>163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80</v>
      </c>
      <c r="BK101" s="228">
        <f>ROUND(I101*H101,2)</f>
        <v>0</v>
      </c>
      <c r="BL101" s="19" t="s">
        <v>109</v>
      </c>
      <c r="BM101" s="227" t="s">
        <v>339</v>
      </c>
    </row>
    <row r="102" s="2" customFormat="1" ht="16.5" customHeight="1">
      <c r="A102" s="40"/>
      <c r="B102" s="41"/>
      <c r="C102" s="216" t="s">
        <v>164</v>
      </c>
      <c r="D102" s="216" t="s">
        <v>166</v>
      </c>
      <c r="E102" s="217" t="s">
        <v>1318</v>
      </c>
      <c r="F102" s="218" t="s">
        <v>1319</v>
      </c>
      <c r="G102" s="219" t="s">
        <v>235</v>
      </c>
      <c r="H102" s="220">
        <v>30</v>
      </c>
      <c r="I102" s="221"/>
      <c r="J102" s="222">
        <f>ROUND(I102*H102,2)</f>
        <v>0</v>
      </c>
      <c r="K102" s="218" t="s">
        <v>600</v>
      </c>
      <c r="L102" s="46"/>
      <c r="M102" s="223" t="s">
        <v>21</v>
      </c>
      <c r="N102" s="224" t="s">
        <v>44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109</v>
      </c>
      <c r="AT102" s="227" t="s">
        <v>166</v>
      </c>
      <c r="AU102" s="227" t="s">
        <v>80</v>
      </c>
      <c r="AY102" s="19" t="s">
        <v>163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80</v>
      </c>
      <c r="BK102" s="228">
        <f>ROUND(I102*H102,2)</f>
        <v>0</v>
      </c>
      <c r="BL102" s="19" t="s">
        <v>109</v>
      </c>
      <c r="BM102" s="227" t="s">
        <v>350</v>
      </c>
    </row>
    <row r="103" s="2" customFormat="1" ht="16.5" customHeight="1">
      <c r="A103" s="40"/>
      <c r="B103" s="41"/>
      <c r="C103" s="216" t="s">
        <v>242</v>
      </c>
      <c r="D103" s="216" t="s">
        <v>166</v>
      </c>
      <c r="E103" s="217" t="s">
        <v>1320</v>
      </c>
      <c r="F103" s="218" t="s">
        <v>1321</v>
      </c>
      <c r="G103" s="219" t="s">
        <v>235</v>
      </c>
      <c r="H103" s="220">
        <v>22</v>
      </c>
      <c r="I103" s="221"/>
      <c r="J103" s="222">
        <f>ROUND(I103*H103,2)</f>
        <v>0</v>
      </c>
      <c r="K103" s="218" t="s">
        <v>600</v>
      </c>
      <c r="L103" s="46"/>
      <c r="M103" s="223" t="s">
        <v>21</v>
      </c>
      <c r="N103" s="224" t="s">
        <v>44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109</v>
      </c>
      <c r="AT103" s="227" t="s">
        <v>166</v>
      </c>
      <c r="AU103" s="227" t="s">
        <v>80</v>
      </c>
      <c r="AY103" s="19" t="s">
        <v>163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80</v>
      </c>
      <c r="BK103" s="228">
        <f>ROUND(I103*H103,2)</f>
        <v>0</v>
      </c>
      <c r="BL103" s="19" t="s">
        <v>109</v>
      </c>
      <c r="BM103" s="227" t="s">
        <v>364</v>
      </c>
    </row>
    <row r="104" s="2" customFormat="1" ht="21.75" customHeight="1">
      <c r="A104" s="40"/>
      <c r="B104" s="41"/>
      <c r="C104" s="216" t="s">
        <v>248</v>
      </c>
      <c r="D104" s="216" t="s">
        <v>166</v>
      </c>
      <c r="E104" s="217" t="s">
        <v>1322</v>
      </c>
      <c r="F104" s="218" t="s">
        <v>1323</v>
      </c>
      <c r="G104" s="219" t="s">
        <v>235</v>
      </c>
      <c r="H104" s="220">
        <v>9</v>
      </c>
      <c r="I104" s="221"/>
      <c r="J104" s="222">
        <f>ROUND(I104*H104,2)</f>
        <v>0</v>
      </c>
      <c r="K104" s="218" t="s">
        <v>600</v>
      </c>
      <c r="L104" s="46"/>
      <c r="M104" s="223" t="s">
        <v>21</v>
      </c>
      <c r="N104" s="224" t="s">
        <v>44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109</v>
      </c>
      <c r="AT104" s="227" t="s">
        <v>166</v>
      </c>
      <c r="AU104" s="227" t="s">
        <v>80</v>
      </c>
      <c r="AY104" s="19" t="s">
        <v>163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80</v>
      </c>
      <c r="BK104" s="228">
        <f>ROUND(I104*H104,2)</f>
        <v>0</v>
      </c>
      <c r="BL104" s="19" t="s">
        <v>109</v>
      </c>
      <c r="BM104" s="227" t="s">
        <v>381</v>
      </c>
    </row>
    <row r="105" s="2" customFormat="1" ht="21.75" customHeight="1">
      <c r="A105" s="40"/>
      <c r="B105" s="41"/>
      <c r="C105" s="216" t="s">
        <v>262</v>
      </c>
      <c r="D105" s="216" t="s">
        <v>166</v>
      </c>
      <c r="E105" s="217" t="s">
        <v>1324</v>
      </c>
      <c r="F105" s="218" t="s">
        <v>1325</v>
      </c>
      <c r="G105" s="219" t="s">
        <v>235</v>
      </c>
      <c r="H105" s="220">
        <v>30</v>
      </c>
      <c r="I105" s="221"/>
      <c r="J105" s="222">
        <f>ROUND(I105*H105,2)</f>
        <v>0</v>
      </c>
      <c r="K105" s="218" t="s">
        <v>600</v>
      </c>
      <c r="L105" s="46"/>
      <c r="M105" s="223" t="s">
        <v>21</v>
      </c>
      <c r="N105" s="224" t="s">
        <v>44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109</v>
      </c>
      <c r="AT105" s="227" t="s">
        <v>166</v>
      </c>
      <c r="AU105" s="227" t="s">
        <v>80</v>
      </c>
      <c r="AY105" s="19" t="s">
        <v>163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80</v>
      </c>
      <c r="BK105" s="228">
        <f>ROUND(I105*H105,2)</f>
        <v>0</v>
      </c>
      <c r="BL105" s="19" t="s">
        <v>109</v>
      </c>
      <c r="BM105" s="227" t="s">
        <v>608</v>
      </c>
    </row>
    <row r="106" s="2" customFormat="1" ht="21.75" customHeight="1">
      <c r="A106" s="40"/>
      <c r="B106" s="41"/>
      <c r="C106" s="216" t="s">
        <v>280</v>
      </c>
      <c r="D106" s="216" t="s">
        <v>166</v>
      </c>
      <c r="E106" s="217" t="s">
        <v>1326</v>
      </c>
      <c r="F106" s="218" t="s">
        <v>1327</v>
      </c>
      <c r="G106" s="219" t="s">
        <v>235</v>
      </c>
      <c r="H106" s="220">
        <v>12</v>
      </c>
      <c r="I106" s="221"/>
      <c r="J106" s="222">
        <f>ROUND(I106*H106,2)</f>
        <v>0</v>
      </c>
      <c r="K106" s="218" t="s">
        <v>600</v>
      </c>
      <c r="L106" s="46"/>
      <c r="M106" s="223" t="s">
        <v>21</v>
      </c>
      <c r="N106" s="224" t="s">
        <v>44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109</v>
      </c>
      <c r="AT106" s="227" t="s">
        <v>166</v>
      </c>
      <c r="AU106" s="227" t="s">
        <v>80</v>
      </c>
      <c r="AY106" s="19" t="s">
        <v>163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80</v>
      </c>
      <c r="BK106" s="228">
        <f>ROUND(I106*H106,2)</f>
        <v>0</v>
      </c>
      <c r="BL106" s="19" t="s">
        <v>109</v>
      </c>
      <c r="BM106" s="227" t="s">
        <v>628</v>
      </c>
    </row>
    <row r="107" s="2" customFormat="1" ht="24.15" customHeight="1">
      <c r="A107" s="40"/>
      <c r="B107" s="41"/>
      <c r="C107" s="216" t="s">
        <v>323</v>
      </c>
      <c r="D107" s="216" t="s">
        <v>166</v>
      </c>
      <c r="E107" s="217" t="s">
        <v>1328</v>
      </c>
      <c r="F107" s="218" t="s">
        <v>1329</v>
      </c>
      <c r="G107" s="219" t="s">
        <v>235</v>
      </c>
      <c r="H107" s="220">
        <v>19</v>
      </c>
      <c r="I107" s="221"/>
      <c r="J107" s="222">
        <f>ROUND(I107*H107,2)</f>
        <v>0</v>
      </c>
      <c r="K107" s="218" t="s">
        <v>600</v>
      </c>
      <c r="L107" s="46"/>
      <c r="M107" s="223" t="s">
        <v>21</v>
      </c>
      <c r="N107" s="224" t="s">
        <v>44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109</v>
      </c>
      <c r="AT107" s="227" t="s">
        <v>166</v>
      </c>
      <c r="AU107" s="227" t="s">
        <v>80</v>
      </c>
      <c r="AY107" s="19" t="s">
        <v>163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80</v>
      </c>
      <c r="BK107" s="228">
        <f>ROUND(I107*H107,2)</f>
        <v>0</v>
      </c>
      <c r="BL107" s="19" t="s">
        <v>109</v>
      </c>
      <c r="BM107" s="227" t="s">
        <v>641</v>
      </c>
    </row>
    <row r="108" s="2" customFormat="1" ht="24.15" customHeight="1">
      <c r="A108" s="40"/>
      <c r="B108" s="41"/>
      <c r="C108" s="216" t="s">
        <v>8</v>
      </c>
      <c r="D108" s="216" t="s">
        <v>166</v>
      </c>
      <c r="E108" s="217" t="s">
        <v>1330</v>
      </c>
      <c r="F108" s="218" t="s">
        <v>1331</v>
      </c>
      <c r="G108" s="219" t="s">
        <v>235</v>
      </c>
      <c r="H108" s="220">
        <v>49</v>
      </c>
      <c r="I108" s="221"/>
      <c r="J108" s="222">
        <f>ROUND(I108*H108,2)</f>
        <v>0</v>
      </c>
      <c r="K108" s="218" t="s">
        <v>600</v>
      </c>
      <c r="L108" s="46"/>
      <c r="M108" s="223" t="s">
        <v>21</v>
      </c>
      <c r="N108" s="224" t="s">
        <v>44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109</v>
      </c>
      <c r="AT108" s="227" t="s">
        <v>166</v>
      </c>
      <c r="AU108" s="227" t="s">
        <v>80</v>
      </c>
      <c r="AY108" s="19" t="s">
        <v>163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80</v>
      </c>
      <c r="BK108" s="228">
        <f>ROUND(I108*H108,2)</f>
        <v>0</v>
      </c>
      <c r="BL108" s="19" t="s">
        <v>109</v>
      </c>
      <c r="BM108" s="227" t="s">
        <v>651</v>
      </c>
    </row>
    <row r="109" s="2" customFormat="1" ht="24.15" customHeight="1">
      <c r="A109" s="40"/>
      <c r="B109" s="41"/>
      <c r="C109" s="216" t="s">
        <v>339</v>
      </c>
      <c r="D109" s="216" t="s">
        <v>166</v>
      </c>
      <c r="E109" s="217" t="s">
        <v>1332</v>
      </c>
      <c r="F109" s="218" t="s">
        <v>1333</v>
      </c>
      <c r="G109" s="219" t="s">
        <v>235</v>
      </c>
      <c r="H109" s="220">
        <v>5</v>
      </c>
      <c r="I109" s="221"/>
      <c r="J109" s="222">
        <f>ROUND(I109*H109,2)</f>
        <v>0</v>
      </c>
      <c r="K109" s="218" t="s">
        <v>600</v>
      </c>
      <c r="L109" s="46"/>
      <c r="M109" s="223" t="s">
        <v>21</v>
      </c>
      <c r="N109" s="224" t="s">
        <v>44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109</v>
      </c>
      <c r="AT109" s="227" t="s">
        <v>166</v>
      </c>
      <c r="AU109" s="227" t="s">
        <v>80</v>
      </c>
      <c r="AY109" s="19" t="s">
        <v>163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80</v>
      </c>
      <c r="BK109" s="228">
        <f>ROUND(I109*H109,2)</f>
        <v>0</v>
      </c>
      <c r="BL109" s="19" t="s">
        <v>109</v>
      </c>
      <c r="BM109" s="227" t="s">
        <v>625</v>
      </c>
    </row>
    <row r="110" s="2" customFormat="1" ht="21.75" customHeight="1">
      <c r="A110" s="40"/>
      <c r="B110" s="41"/>
      <c r="C110" s="216" t="s">
        <v>344</v>
      </c>
      <c r="D110" s="216" t="s">
        <v>166</v>
      </c>
      <c r="E110" s="217" t="s">
        <v>1334</v>
      </c>
      <c r="F110" s="218" t="s">
        <v>1335</v>
      </c>
      <c r="G110" s="219" t="s">
        <v>235</v>
      </c>
      <c r="H110" s="220">
        <v>5</v>
      </c>
      <c r="I110" s="221"/>
      <c r="J110" s="222">
        <f>ROUND(I110*H110,2)</f>
        <v>0</v>
      </c>
      <c r="K110" s="218" t="s">
        <v>600</v>
      </c>
      <c r="L110" s="46"/>
      <c r="M110" s="223" t="s">
        <v>21</v>
      </c>
      <c r="N110" s="224" t="s">
        <v>44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109</v>
      </c>
      <c r="AT110" s="227" t="s">
        <v>166</v>
      </c>
      <c r="AU110" s="227" t="s">
        <v>80</v>
      </c>
      <c r="AY110" s="19" t="s">
        <v>163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80</v>
      </c>
      <c r="BK110" s="228">
        <f>ROUND(I110*H110,2)</f>
        <v>0</v>
      </c>
      <c r="BL110" s="19" t="s">
        <v>109</v>
      </c>
      <c r="BM110" s="227" t="s">
        <v>670</v>
      </c>
    </row>
    <row r="111" s="2" customFormat="1" ht="16.5" customHeight="1">
      <c r="A111" s="40"/>
      <c r="B111" s="41"/>
      <c r="C111" s="216" t="s">
        <v>350</v>
      </c>
      <c r="D111" s="216" t="s">
        <v>166</v>
      </c>
      <c r="E111" s="217" t="s">
        <v>1336</v>
      </c>
      <c r="F111" s="218" t="s">
        <v>1337</v>
      </c>
      <c r="G111" s="219" t="s">
        <v>235</v>
      </c>
      <c r="H111" s="220">
        <v>1</v>
      </c>
      <c r="I111" s="221"/>
      <c r="J111" s="222">
        <f>ROUND(I111*H111,2)</f>
        <v>0</v>
      </c>
      <c r="K111" s="218" t="s">
        <v>600</v>
      </c>
      <c r="L111" s="46"/>
      <c r="M111" s="223" t="s">
        <v>21</v>
      </c>
      <c r="N111" s="224" t="s">
        <v>44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109</v>
      </c>
      <c r="AT111" s="227" t="s">
        <v>166</v>
      </c>
      <c r="AU111" s="227" t="s">
        <v>80</v>
      </c>
      <c r="AY111" s="19" t="s">
        <v>163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80</v>
      </c>
      <c r="BK111" s="228">
        <f>ROUND(I111*H111,2)</f>
        <v>0</v>
      </c>
      <c r="BL111" s="19" t="s">
        <v>109</v>
      </c>
      <c r="BM111" s="227" t="s">
        <v>679</v>
      </c>
    </row>
    <row r="112" s="2" customFormat="1" ht="16.5" customHeight="1">
      <c r="A112" s="40"/>
      <c r="B112" s="41"/>
      <c r="C112" s="216" t="s">
        <v>355</v>
      </c>
      <c r="D112" s="216" t="s">
        <v>166</v>
      </c>
      <c r="E112" s="217" t="s">
        <v>1338</v>
      </c>
      <c r="F112" s="218" t="s">
        <v>1339</v>
      </c>
      <c r="G112" s="219" t="s">
        <v>235</v>
      </c>
      <c r="H112" s="220">
        <v>51</v>
      </c>
      <c r="I112" s="221"/>
      <c r="J112" s="222">
        <f>ROUND(I112*H112,2)</f>
        <v>0</v>
      </c>
      <c r="K112" s="218" t="s">
        <v>600</v>
      </c>
      <c r="L112" s="46"/>
      <c r="M112" s="223" t="s">
        <v>21</v>
      </c>
      <c r="N112" s="224" t="s">
        <v>44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109</v>
      </c>
      <c r="AT112" s="227" t="s">
        <v>166</v>
      </c>
      <c r="AU112" s="227" t="s">
        <v>80</v>
      </c>
      <c r="AY112" s="19" t="s">
        <v>163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80</v>
      </c>
      <c r="BK112" s="228">
        <f>ROUND(I112*H112,2)</f>
        <v>0</v>
      </c>
      <c r="BL112" s="19" t="s">
        <v>109</v>
      </c>
      <c r="BM112" s="227" t="s">
        <v>691</v>
      </c>
    </row>
    <row r="113" s="2" customFormat="1" ht="16.5" customHeight="1">
      <c r="A113" s="40"/>
      <c r="B113" s="41"/>
      <c r="C113" s="216" t="s">
        <v>364</v>
      </c>
      <c r="D113" s="216" t="s">
        <v>166</v>
      </c>
      <c r="E113" s="217" t="s">
        <v>1340</v>
      </c>
      <c r="F113" s="218" t="s">
        <v>1341</v>
      </c>
      <c r="G113" s="219" t="s">
        <v>235</v>
      </c>
      <c r="H113" s="220">
        <v>65</v>
      </c>
      <c r="I113" s="221"/>
      <c r="J113" s="222">
        <f>ROUND(I113*H113,2)</f>
        <v>0</v>
      </c>
      <c r="K113" s="218" t="s">
        <v>600</v>
      </c>
      <c r="L113" s="46"/>
      <c r="M113" s="223" t="s">
        <v>21</v>
      </c>
      <c r="N113" s="224" t="s">
        <v>44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109</v>
      </c>
      <c r="AT113" s="227" t="s">
        <v>166</v>
      </c>
      <c r="AU113" s="227" t="s">
        <v>80</v>
      </c>
      <c r="AY113" s="19" t="s">
        <v>163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80</v>
      </c>
      <c r="BK113" s="228">
        <f>ROUND(I113*H113,2)</f>
        <v>0</v>
      </c>
      <c r="BL113" s="19" t="s">
        <v>109</v>
      </c>
      <c r="BM113" s="227" t="s">
        <v>705</v>
      </c>
    </row>
    <row r="114" s="2" customFormat="1" ht="16.5" customHeight="1">
      <c r="A114" s="40"/>
      <c r="B114" s="41"/>
      <c r="C114" s="216" t="s">
        <v>7</v>
      </c>
      <c r="D114" s="216" t="s">
        <v>166</v>
      </c>
      <c r="E114" s="217" t="s">
        <v>1342</v>
      </c>
      <c r="F114" s="218" t="s">
        <v>1343</v>
      </c>
      <c r="G114" s="219" t="s">
        <v>235</v>
      </c>
      <c r="H114" s="220">
        <v>10</v>
      </c>
      <c r="I114" s="221"/>
      <c r="J114" s="222">
        <f>ROUND(I114*H114,2)</f>
        <v>0</v>
      </c>
      <c r="K114" s="218" t="s">
        <v>600</v>
      </c>
      <c r="L114" s="46"/>
      <c r="M114" s="223" t="s">
        <v>21</v>
      </c>
      <c r="N114" s="224" t="s">
        <v>44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109</v>
      </c>
      <c r="AT114" s="227" t="s">
        <v>166</v>
      </c>
      <c r="AU114" s="227" t="s">
        <v>80</v>
      </c>
      <c r="AY114" s="19" t="s">
        <v>163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80</v>
      </c>
      <c r="BK114" s="228">
        <f>ROUND(I114*H114,2)</f>
        <v>0</v>
      </c>
      <c r="BL114" s="19" t="s">
        <v>109</v>
      </c>
      <c r="BM114" s="227" t="s">
        <v>715</v>
      </c>
    </row>
    <row r="115" s="2" customFormat="1" ht="16.5" customHeight="1">
      <c r="A115" s="40"/>
      <c r="B115" s="41"/>
      <c r="C115" s="216" t="s">
        <v>381</v>
      </c>
      <c r="D115" s="216" t="s">
        <v>166</v>
      </c>
      <c r="E115" s="217" t="s">
        <v>1344</v>
      </c>
      <c r="F115" s="218" t="s">
        <v>1345</v>
      </c>
      <c r="G115" s="219" t="s">
        <v>235</v>
      </c>
      <c r="H115" s="220">
        <v>5</v>
      </c>
      <c r="I115" s="221"/>
      <c r="J115" s="222">
        <f>ROUND(I115*H115,2)</f>
        <v>0</v>
      </c>
      <c r="K115" s="218" t="s">
        <v>600</v>
      </c>
      <c r="L115" s="46"/>
      <c r="M115" s="223" t="s">
        <v>21</v>
      </c>
      <c r="N115" s="224" t="s">
        <v>44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109</v>
      </c>
      <c r="AT115" s="227" t="s">
        <v>166</v>
      </c>
      <c r="AU115" s="227" t="s">
        <v>80</v>
      </c>
      <c r="AY115" s="19" t="s">
        <v>163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80</v>
      </c>
      <c r="BK115" s="228">
        <f>ROUND(I115*H115,2)</f>
        <v>0</v>
      </c>
      <c r="BL115" s="19" t="s">
        <v>109</v>
      </c>
      <c r="BM115" s="227" t="s">
        <v>732</v>
      </c>
    </row>
    <row r="116" s="2" customFormat="1" ht="16.5" customHeight="1">
      <c r="A116" s="40"/>
      <c r="B116" s="41"/>
      <c r="C116" s="216" t="s">
        <v>389</v>
      </c>
      <c r="D116" s="216" t="s">
        <v>166</v>
      </c>
      <c r="E116" s="217" t="s">
        <v>1346</v>
      </c>
      <c r="F116" s="218" t="s">
        <v>1347</v>
      </c>
      <c r="G116" s="219" t="s">
        <v>235</v>
      </c>
      <c r="H116" s="220">
        <v>206</v>
      </c>
      <c r="I116" s="221"/>
      <c r="J116" s="222">
        <f>ROUND(I116*H116,2)</f>
        <v>0</v>
      </c>
      <c r="K116" s="218" t="s">
        <v>600</v>
      </c>
      <c r="L116" s="46"/>
      <c r="M116" s="223" t="s">
        <v>21</v>
      </c>
      <c r="N116" s="224" t="s">
        <v>44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109</v>
      </c>
      <c r="AT116" s="227" t="s">
        <v>166</v>
      </c>
      <c r="AU116" s="227" t="s">
        <v>80</v>
      </c>
      <c r="AY116" s="19" t="s">
        <v>163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80</v>
      </c>
      <c r="BK116" s="228">
        <f>ROUND(I116*H116,2)</f>
        <v>0</v>
      </c>
      <c r="BL116" s="19" t="s">
        <v>109</v>
      </c>
      <c r="BM116" s="227" t="s">
        <v>742</v>
      </c>
    </row>
    <row r="117" s="2" customFormat="1" ht="16.5" customHeight="1">
      <c r="A117" s="40"/>
      <c r="B117" s="41"/>
      <c r="C117" s="216" t="s">
        <v>608</v>
      </c>
      <c r="D117" s="216" t="s">
        <v>166</v>
      </c>
      <c r="E117" s="217" t="s">
        <v>1348</v>
      </c>
      <c r="F117" s="218" t="s">
        <v>1349</v>
      </c>
      <c r="G117" s="219" t="s">
        <v>235</v>
      </c>
      <c r="H117" s="220">
        <v>70</v>
      </c>
      <c r="I117" s="221"/>
      <c r="J117" s="222">
        <f>ROUND(I117*H117,2)</f>
        <v>0</v>
      </c>
      <c r="K117" s="218" t="s">
        <v>600</v>
      </c>
      <c r="L117" s="46"/>
      <c r="M117" s="223" t="s">
        <v>21</v>
      </c>
      <c r="N117" s="224" t="s">
        <v>44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109</v>
      </c>
      <c r="AT117" s="227" t="s">
        <v>166</v>
      </c>
      <c r="AU117" s="227" t="s">
        <v>80</v>
      </c>
      <c r="AY117" s="19" t="s">
        <v>163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80</v>
      </c>
      <c r="BK117" s="228">
        <f>ROUND(I117*H117,2)</f>
        <v>0</v>
      </c>
      <c r="BL117" s="19" t="s">
        <v>109</v>
      </c>
      <c r="BM117" s="227" t="s">
        <v>753</v>
      </c>
    </row>
    <row r="118" s="2" customFormat="1" ht="16.5" customHeight="1">
      <c r="A118" s="40"/>
      <c r="B118" s="41"/>
      <c r="C118" s="216" t="s">
        <v>622</v>
      </c>
      <c r="D118" s="216" t="s">
        <v>166</v>
      </c>
      <c r="E118" s="217" t="s">
        <v>1350</v>
      </c>
      <c r="F118" s="218" t="s">
        <v>1351</v>
      </c>
      <c r="G118" s="219" t="s">
        <v>235</v>
      </c>
      <c r="H118" s="220">
        <v>59</v>
      </c>
      <c r="I118" s="221"/>
      <c r="J118" s="222">
        <f>ROUND(I118*H118,2)</f>
        <v>0</v>
      </c>
      <c r="K118" s="218" t="s">
        <v>600</v>
      </c>
      <c r="L118" s="46"/>
      <c r="M118" s="223" t="s">
        <v>21</v>
      </c>
      <c r="N118" s="224" t="s">
        <v>44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109</v>
      </c>
      <c r="AT118" s="227" t="s">
        <v>166</v>
      </c>
      <c r="AU118" s="227" t="s">
        <v>80</v>
      </c>
      <c r="AY118" s="19" t="s">
        <v>163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80</v>
      </c>
      <c r="BK118" s="228">
        <f>ROUND(I118*H118,2)</f>
        <v>0</v>
      </c>
      <c r="BL118" s="19" t="s">
        <v>109</v>
      </c>
      <c r="BM118" s="227" t="s">
        <v>762</v>
      </c>
    </row>
    <row r="119" s="2" customFormat="1" ht="16.5" customHeight="1">
      <c r="A119" s="40"/>
      <c r="B119" s="41"/>
      <c r="C119" s="216" t="s">
        <v>628</v>
      </c>
      <c r="D119" s="216" t="s">
        <v>166</v>
      </c>
      <c r="E119" s="217" t="s">
        <v>1352</v>
      </c>
      <c r="F119" s="218" t="s">
        <v>1353</v>
      </c>
      <c r="G119" s="219" t="s">
        <v>235</v>
      </c>
      <c r="H119" s="220">
        <v>1</v>
      </c>
      <c r="I119" s="221"/>
      <c r="J119" s="222">
        <f>ROUND(I119*H119,2)</f>
        <v>0</v>
      </c>
      <c r="K119" s="218" t="s">
        <v>600</v>
      </c>
      <c r="L119" s="46"/>
      <c r="M119" s="292" t="s">
        <v>21</v>
      </c>
      <c r="N119" s="293" t="s">
        <v>44</v>
      </c>
      <c r="O119" s="294"/>
      <c r="P119" s="295">
        <f>O119*H119</f>
        <v>0</v>
      </c>
      <c r="Q119" s="295">
        <v>0</v>
      </c>
      <c r="R119" s="295">
        <f>Q119*H119</f>
        <v>0</v>
      </c>
      <c r="S119" s="295">
        <v>0</v>
      </c>
      <c r="T119" s="29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109</v>
      </c>
      <c r="AT119" s="227" t="s">
        <v>166</v>
      </c>
      <c r="AU119" s="227" t="s">
        <v>80</v>
      </c>
      <c r="AY119" s="19" t="s">
        <v>163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80</v>
      </c>
      <c r="BK119" s="228">
        <f>ROUND(I119*H119,2)</f>
        <v>0</v>
      </c>
      <c r="BL119" s="19" t="s">
        <v>109</v>
      </c>
      <c r="BM119" s="227" t="s">
        <v>770</v>
      </c>
    </row>
    <row r="120" s="2" customFormat="1" ht="6.96" customHeight="1">
      <c r="A120" s="40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46"/>
      <c r="M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</sheetData>
  <sheetProtection sheet="1" autoFilter="0" formatColumns="0" formatRows="0" objects="1" scenarios="1" spinCount="100000" saltValue="8rBLTb1IdKWMexKYjWK/W1t35tEGRL+lzgLK5h0p2gsWd50yQ/JviDCHJ2miBvL6uzTbsenXqzxDkQWc0lH7Ow==" hashValue="YSQWPrCn/fDKUQNcsLwSLgFkZnbhI2hGxjy/qNuqK27RNBCk1rTAvMMA5Xki9gIU8kawF5SlqoDfH9h/Ioibcw==" algorithmName="SHA-512" password="CC35"/>
  <autoFilter ref="C91:K11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116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="1" customFormat="1" ht="24.96" customHeight="1">
      <c r="B4" s="22"/>
      <c r="D4" s="143" t="s">
        <v>129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6.5" customHeight="1">
      <c r="B7" s="22"/>
      <c r="E7" s="146" t="str">
        <f>'Rekapitulace stavby'!K6</f>
        <v>Rekonstrukce pavilonu E ZŠ Lysá nad Labem - II. etapa</v>
      </c>
      <c r="F7" s="145"/>
      <c r="G7" s="145"/>
      <c r="H7" s="145"/>
      <c r="L7" s="22"/>
    </row>
    <row r="8">
      <c r="B8" s="22"/>
      <c r="D8" s="145" t="s">
        <v>130</v>
      </c>
      <c r="L8" s="22"/>
    </row>
    <row r="9" s="1" customFormat="1" ht="16.5" customHeight="1">
      <c r="B9" s="22"/>
      <c r="E9" s="146" t="s">
        <v>131</v>
      </c>
      <c r="F9" s="1"/>
      <c r="G9" s="1"/>
      <c r="H9" s="1"/>
      <c r="L9" s="22"/>
    </row>
    <row r="10" s="1" customFormat="1" ht="12" customHeight="1">
      <c r="B10" s="22"/>
      <c r="D10" s="145" t="s">
        <v>132</v>
      </c>
      <c r="L10" s="22"/>
    </row>
    <row r="11" s="2" customFormat="1" ht="16.5" customHeight="1">
      <c r="A11" s="40"/>
      <c r="B11" s="46"/>
      <c r="C11" s="40"/>
      <c r="D11" s="40"/>
      <c r="E11" s="147" t="s">
        <v>1068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1293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49" t="s">
        <v>1354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21</v>
      </c>
      <c r="G15" s="40"/>
      <c r="H15" s="40"/>
      <c r="I15" s="145" t="s">
        <v>20</v>
      </c>
      <c r="J15" s="135" t="s">
        <v>21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22</v>
      </c>
      <c r="E16" s="40"/>
      <c r="F16" s="135" t="s">
        <v>23</v>
      </c>
      <c r="G16" s="40"/>
      <c r="H16" s="40"/>
      <c r="I16" s="145" t="s">
        <v>24</v>
      </c>
      <c r="J16" s="150" t="str">
        <f>'Rekapitulace stavby'!AN8</f>
        <v>11. 10. 2021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26</v>
      </c>
      <c r="E18" s="40"/>
      <c r="F18" s="40"/>
      <c r="G18" s="40"/>
      <c r="H18" s="40"/>
      <c r="I18" s="145" t="s">
        <v>27</v>
      </c>
      <c r="J18" s="135" t="s">
        <v>21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21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27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27</v>
      </c>
      <c r="J24" s="135" t="s">
        <v>21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">
        <v>28</v>
      </c>
      <c r="F25" s="40"/>
      <c r="G25" s="40"/>
      <c r="H25" s="40"/>
      <c r="I25" s="145" t="s">
        <v>29</v>
      </c>
      <c r="J25" s="135" t="s">
        <v>21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27</v>
      </c>
      <c r="J27" s="135" t="s">
        <v>35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5" t="s">
        <v>29</v>
      </c>
      <c r="J28" s="135" t="s">
        <v>21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07.25" customHeight="1">
      <c r="A31" s="151"/>
      <c r="B31" s="152"/>
      <c r="C31" s="151"/>
      <c r="D31" s="151"/>
      <c r="E31" s="153" t="s">
        <v>136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39</v>
      </c>
      <c r="E34" s="40"/>
      <c r="F34" s="40"/>
      <c r="G34" s="40"/>
      <c r="H34" s="40"/>
      <c r="I34" s="40"/>
      <c r="J34" s="157">
        <f>ROUND(J92,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41</v>
      </c>
      <c r="G36" s="40"/>
      <c r="H36" s="40"/>
      <c r="I36" s="158" t="s">
        <v>40</v>
      </c>
      <c r="J36" s="158" t="s">
        <v>42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43</v>
      </c>
      <c r="E37" s="145" t="s">
        <v>44</v>
      </c>
      <c r="F37" s="159">
        <f>ROUND((SUM(BE92:BE121)),  2)</f>
        <v>0</v>
      </c>
      <c r="G37" s="40"/>
      <c r="H37" s="40"/>
      <c r="I37" s="160">
        <v>0.20999999999999999</v>
      </c>
      <c r="J37" s="159">
        <f>ROUND(((SUM(BE92:BE121))*I37),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45</v>
      </c>
      <c r="F38" s="159">
        <f>ROUND((SUM(BF92:BF121)),  2)</f>
        <v>0</v>
      </c>
      <c r="G38" s="40"/>
      <c r="H38" s="40"/>
      <c r="I38" s="160">
        <v>0.14999999999999999</v>
      </c>
      <c r="J38" s="159">
        <f>ROUND(((SUM(BF92:BF121))*I38),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46</v>
      </c>
      <c r="F39" s="159">
        <f>ROUND((SUM(BG92:BG121)),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47</v>
      </c>
      <c r="F40" s="159">
        <f>ROUND((SUM(BH92:BH121)),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48</v>
      </c>
      <c r="F41" s="159">
        <f>ROUND((SUM(BI92:BI121)),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137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2" t="str">
        <f>E7</f>
        <v>Rekonstrukce pavilonu E ZŠ Lysá nad Labem - II. etapa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130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6.5" customHeight="1">
      <c r="B54" s="23"/>
      <c r="C54" s="24"/>
      <c r="D54" s="24"/>
      <c r="E54" s="172" t="s">
        <v>131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132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6.5" customHeight="1">
      <c r="A56" s="40"/>
      <c r="B56" s="41"/>
      <c r="C56" s="42"/>
      <c r="D56" s="42"/>
      <c r="E56" s="173" t="s">
        <v>1068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1293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6.5" customHeight="1">
      <c r="A58" s="40"/>
      <c r="B58" s="41"/>
      <c r="C58" s="42"/>
      <c r="D58" s="42"/>
      <c r="E58" s="71" t="str">
        <f>E13</f>
        <v>SO-01.2.3.3 - TRUBKY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22</v>
      </c>
      <c r="D60" s="42"/>
      <c r="E60" s="42"/>
      <c r="F60" s="29" t="str">
        <f>F16</f>
        <v>Lysá nad Labem</v>
      </c>
      <c r="G60" s="42"/>
      <c r="H60" s="42"/>
      <c r="I60" s="34" t="s">
        <v>24</v>
      </c>
      <c r="J60" s="74" t="str">
        <f>IF(J16="","",J16)</f>
        <v>11. 10. 2021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Ing.arch. Vojtěch Milan</v>
      </c>
      <c r="G62" s="42"/>
      <c r="H62" s="42"/>
      <c r="I62" s="34" t="s">
        <v>32</v>
      </c>
      <c r="J62" s="38" t="str">
        <f>E25</f>
        <v>Ing.arch. Vojtěch Milan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1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Toman Martin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138</v>
      </c>
      <c r="D65" s="175"/>
      <c r="E65" s="175"/>
      <c r="F65" s="175"/>
      <c r="G65" s="175"/>
      <c r="H65" s="175"/>
      <c r="I65" s="175"/>
      <c r="J65" s="176" t="s">
        <v>139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71</v>
      </c>
      <c r="D67" s="42"/>
      <c r="E67" s="42"/>
      <c r="F67" s="42"/>
      <c r="G67" s="42"/>
      <c r="H67" s="42"/>
      <c r="I67" s="42"/>
      <c r="J67" s="104">
        <f>J92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140</v>
      </c>
    </row>
    <row r="68" s="9" customFormat="1" ht="24.96" customHeight="1">
      <c r="A68" s="9"/>
      <c r="B68" s="178"/>
      <c r="C68" s="179"/>
      <c r="D68" s="180" t="s">
        <v>1295</v>
      </c>
      <c r="E68" s="181"/>
      <c r="F68" s="181"/>
      <c r="G68" s="181"/>
      <c r="H68" s="181"/>
      <c r="I68" s="181"/>
      <c r="J68" s="182">
        <f>J93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2" customFormat="1" ht="21.84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="2" customFormat="1" ht="6.96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24.96" customHeight="1">
      <c r="A75" s="40"/>
      <c r="B75" s="41"/>
      <c r="C75" s="25" t="s">
        <v>148</v>
      </c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172" t="str">
        <f>E7</f>
        <v>Rekonstrukce pavilonu E ZŠ Lysá nad Labem - II. etapa</v>
      </c>
      <c r="F78" s="34"/>
      <c r="G78" s="34"/>
      <c r="H78" s="34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1" customFormat="1" ht="12" customHeight="1">
      <c r="B79" s="23"/>
      <c r="C79" s="34" t="s">
        <v>130</v>
      </c>
      <c r="D79" s="24"/>
      <c r="E79" s="24"/>
      <c r="F79" s="24"/>
      <c r="G79" s="24"/>
      <c r="H79" s="24"/>
      <c r="I79" s="24"/>
      <c r="J79" s="24"/>
      <c r="K79" s="24"/>
      <c r="L79" s="22"/>
    </row>
    <row r="80" s="1" customFormat="1" ht="16.5" customHeight="1">
      <c r="B80" s="23"/>
      <c r="C80" s="24"/>
      <c r="D80" s="24"/>
      <c r="E80" s="172" t="s">
        <v>131</v>
      </c>
      <c r="F80" s="24"/>
      <c r="G80" s="24"/>
      <c r="H80" s="24"/>
      <c r="I80" s="24"/>
      <c r="J80" s="24"/>
      <c r="K80" s="24"/>
      <c r="L80" s="22"/>
    </row>
    <row r="81" s="1" customFormat="1" ht="12" customHeight="1">
      <c r="B81" s="23"/>
      <c r="C81" s="34" t="s">
        <v>132</v>
      </c>
      <c r="D81" s="24"/>
      <c r="E81" s="24"/>
      <c r="F81" s="24"/>
      <c r="G81" s="24"/>
      <c r="H81" s="24"/>
      <c r="I81" s="24"/>
      <c r="J81" s="24"/>
      <c r="K81" s="24"/>
      <c r="L81" s="22"/>
    </row>
    <row r="82" s="2" customFormat="1" ht="16.5" customHeight="1">
      <c r="A82" s="40"/>
      <c r="B82" s="41"/>
      <c r="C82" s="42"/>
      <c r="D82" s="42"/>
      <c r="E82" s="173" t="s">
        <v>1068</v>
      </c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1293</v>
      </c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71" t="str">
        <f>E13</f>
        <v>SO-01.2.3.3 - TRUBKY</v>
      </c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22</v>
      </c>
      <c r="D86" s="42"/>
      <c r="E86" s="42"/>
      <c r="F86" s="29" t="str">
        <f>F16</f>
        <v>Lysá nad Labem</v>
      </c>
      <c r="G86" s="42"/>
      <c r="H86" s="42"/>
      <c r="I86" s="34" t="s">
        <v>24</v>
      </c>
      <c r="J86" s="74" t="str">
        <f>IF(J16="","",J16)</f>
        <v>11. 10. 2021</v>
      </c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25.65" customHeight="1">
      <c r="A88" s="40"/>
      <c r="B88" s="41"/>
      <c r="C88" s="34" t="s">
        <v>26</v>
      </c>
      <c r="D88" s="42"/>
      <c r="E88" s="42"/>
      <c r="F88" s="29" t="str">
        <f>E19</f>
        <v>Ing.arch. Vojtěch Milan</v>
      </c>
      <c r="G88" s="42"/>
      <c r="H88" s="42"/>
      <c r="I88" s="34" t="s">
        <v>32</v>
      </c>
      <c r="J88" s="38" t="str">
        <f>E25</f>
        <v>Ing.arch. Vojtěch Milan</v>
      </c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30</v>
      </c>
      <c r="D89" s="42"/>
      <c r="E89" s="42"/>
      <c r="F89" s="29" t="str">
        <f>IF(E22="","",E22)</f>
        <v>Vyplň údaj</v>
      </c>
      <c r="G89" s="42"/>
      <c r="H89" s="42"/>
      <c r="I89" s="34" t="s">
        <v>34</v>
      </c>
      <c r="J89" s="38" t="str">
        <f>E28</f>
        <v>Toman Martin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0.32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11" customFormat="1" ht="29.28" customHeight="1">
      <c r="A91" s="189"/>
      <c r="B91" s="190"/>
      <c r="C91" s="191" t="s">
        <v>149</v>
      </c>
      <c r="D91" s="192" t="s">
        <v>58</v>
      </c>
      <c r="E91" s="192" t="s">
        <v>54</v>
      </c>
      <c r="F91" s="192" t="s">
        <v>55</v>
      </c>
      <c r="G91" s="192" t="s">
        <v>150</v>
      </c>
      <c r="H91" s="192" t="s">
        <v>151</v>
      </c>
      <c r="I91" s="192" t="s">
        <v>152</v>
      </c>
      <c r="J91" s="192" t="s">
        <v>139</v>
      </c>
      <c r="K91" s="193" t="s">
        <v>153</v>
      </c>
      <c r="L91" s="194"/>
      <c r="M91" s="94" t="s">
        <v>21</v>
      </c>
      <c r="N91" s="95" t="s">
        <v>43</v>
      </c>
      <c r="O91" s="95" t="s">
        <v>154</v>
      </c>
      <c r="P91" s="95" t="s">
        <v>155</v>
      </c>
      <c r="Q91" s="95" t="s">
        <v>156</v>
      </c>
      <c r="R91" s="95" t="s">
        <v>157</v>
      </c>
      <c r="S91" s="95" t="s">
        <v>158</v>
      </c>
      <c r="T91" s="96" t="s">
        <v>159</v>
      </c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</row>
    <row r="92" s="2" customFormat="1" ht="22.8" customHeight="1">
      <c r="A92" s="40"/>
      <c r="B92" s="41"/>
      <c r="C92" s="101" t="s">
        <v>160</v>
      </c>
      <c r="D92" s="42"/>
      <c r="E92" s="42"/>
      <c r="F92" s="42"/>
      <c r="G92" s="42"/>
      <c r="H92" s="42"/>
      <c r="I92" s="42"/>
      <c r="J92" s="195">
        <f>BK92</f>
        <v>0</v>
      </c>
      <c r="K92" s="42"/>
      <c r="L92" s="46"/>
      <c r="M92" s="97"/>
      <c r="N92" s="196"/>
      <c r="O92" s="98"/>
      <c r="P92" s="197">
        <f>P93</f>
        <v>0</v>
      </c>
      <c r="Q92" s="98"/>
      <c r="R92" s="197">
        <f>R93</f>
        <v>0</v>
      </c>
      <c r="S92" s="98"/>
      <c r="T92" s="198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140</v>
      </c>
      <c r="BK92" s="199">
        <f>BK93</f>
        <v>0</v>
      </c>
    </row>
    <row r="93" s="12" customFormat="1" ht="25.92" customHeight="1">
      <c r="A93" s="12"/>
      <c r="B93" s="200"/>
      <c r="C93" s="201"/>
      <c r="D93" s="202" t="s">
        <v>72</v>
      </c>
      <c r="E93" s="203" t="s">
        <v>1296</v>
      </c>
      <c r="F93" s="203" t="s">
        <v>21</v>
      </c>
      <c r="G93" s="201"/>
      <c r="H93" s="201"/>
      <c r="I93" s="204"/>
      <c r="J93" s="205">
        <f>BK93</f>
        <v>0</v>
      </c>
      <c r="K93" s="201"/>
      <c r="L93" s="206"/>
      <c r="M93" s="207"/>
      <c r="N93" s="208"/>
      <c r="O93" s="208"/>
      <c r="P93" s="209">
        <f>SUM(P94:P121)</f>
        <v>0</v>
      </c>
      <c r="Q93" s="208"/>
      <c r="R93" s="209">
        <f>SUM(R94:R121)</f>
        <v>0</v>
      </c>
      <c r="S93" s="208"/>
      <c r="T93" s="210">
        <f>SUM(T94:T121)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1" t="s">
        <v>80</v>
      </c>
      <c r="AT93" s="212" t="s">
        <v>72</v>
      </c>
      <c r="AU93" s="212" t="s">
        <v>73</v>
      </c>
      <c r="AY93" s="211" t="s">
        <v>163</v>
      </c>
      <c r="BK93" s="213">
        <f>SUM(BK94:BK121)</f>
        <v>0</v>
      </c>
    </row>
    <row r="94" s="2" customFormat="1" ht="16.5" customHeight="1">
      <c r="A94" s="40"/>
      <c r="B94" s="41"/>
      <c r="C94" s="216" t="s">
        <v>80</v>
      </c>
      <c r="D94" s="216" t="s">
        <v>166</v>
      </c>
      <c r="E94" s="217" t="s">
        <v>1355</v>
      </c>
      <c r="F94" s="218" t="s">
        <v>1356</v>
      </c>
      <c r="G94" s="219" t="s">
        <v>384</v>
      </c>
      <c r="H94" s="220">
        <v>80</v>
      </c>
      <c r="I94" s="221"/>
      <c r="J94" s="222">
        <f>ROUND(I94*H94,2)</f>
        <v>0</v>
      </c>
      <c r="K94" s="218" t="s">
        <v>600</v>
      </c>
      <c r="L94" s="46"/>
      <c r="M94" s="223" t="s">
        <v>21</v>
      </c>
      <c r="N94" s="224" t="s">
        <v>44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109</v>
      </c>
      <c r="AT94" s="227" t="s">
        <v>166</v>
      </c>
      <c r="AU94" s="227" t="s">
        <v>80</v>
      </c>
      <c r="AY94" s="19" t="s">
        <v>163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80</v>
      </c>
      <c r="BK94" s="228">
        <f>ROUND(I94*H94,2)</f>
        <v>0</v>
      </c>
      <c r="BL94" s="19" t="s">
        <v>109</v>
      </c>
      <c r="BM94" s="227" t="s">
        <v>82</v>
      </c>
    </row>
    <row r="95" s="2" customFormat="1" ht="16.5" customHeight="1">
      <c r="A95" s="40"/>
      <c r="B95" s="41"/>
      <c r="C95" s="216" t="s">
        <v>82</v>
      </c>
      <c r="D95" s="216" t="s">
        <v>166</v>
      </c>
      <c r="E95" s="217" t="s">
        <v>1357</v>
      </c>
      <c r="F95" s="218" t="s">
        <v>1358</v>
      </c>
      <c r="G95" s="219" t="s">
        <v>384</v>
      </c>
      <c r="H95" s="220">
        <v>100</v>
      </c>
      <c r="I95" s="221"/>
      <c r="J95" s="222">
        <f>ROUND(I95*H95,2)</f>
        <v>0</v>
      </c>
      <c r="K95" s="218" t="s">
        <v>600</v>
      </c>
      <c r="L95" s="46"/>
      <c r="M95" s="223" t="s">
        <v>21</v>
      </c>
      <c r="N95" s="224" t="s">
        <v>44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109</v>
      </c>
      <c r="AT95" s="227" t="s">
        <v>166</v>
      </c>
      <c r="AU95" s="227" t="s">
        <v>80</v>
      </c>
      <c r="AY95" s="19" t="s">
        <v>163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80</v>
      </c>
      <c r="BK95" s="228">
        <f>ROUND(I95*H95,2)</f>
        <v>0</v>
      </c>
      <c r="BL95" s="19" t="s">
        <v>109</v>
      </c>
      <c r="BM95" s="227" t="s">
        <v>109</v>
      </c>
    </row>
    <row r="96" s="2" customFormat="1" ht="16.5" customHeight="1">
      <c r="A96" s="40"/>
      <c r="B96" s="41"/>
      <c r="C96" s="216" t="s">
        <v>90</v>
      </c>
      <c r="D96" s="216" t="s">
        <v>166</v>
      </c>
      <c r="E96" s="217" t="s">
        <v>1359</v>
      </c>
      <c r="F96" s="218" t="s">
        <v>1360</v>
      </c>
      <c r="G96" s="219" t="s">
        <v>384</v>
      </c>
      <c r="H96" s="220">
        <v>110</v>
      </c>
      <c r="I96" s="221"/>
      <c r="J96" s="222">
        <f>ROUND(I96*H96,2)</f>
        <v>0</v>
      </c>
      <c r="K96" s="218" t="s">
        <v>600</v>
      </c>
      <c r="L96" s="46"/>
      <c r="M96" s="223" t="s">
        <v>21</v>
      </c>
      <c r="N96" s="224" t="s">
        <v>44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109</v>
      </c>
      <c r="AT96" s="227" t="s">
        <v>166</v>
      </c>
      <c r="AU96" s="227" t="s">
        <v>80</v>
      </c>
      <c r="AY96" s="19" t="s">
        <v>163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80</v>
      </c>
      <c r="BK96" s="228">
        <f>ROUND(I96*H96,2)</f>
        <v>0</v>
      </c>
      <c r="BL96" s="19" t="s">
        <v>109</v>
      </c>
      <c r="BM96" s="227" t="s">
        <v>214</v>
      </c>
    </row>
    <row r="97" s="2" customFormat="1" ht="16.5" customHeight="1">
      <c r="A97" s="40"/>
      <c r="B97" s="41"/>
      <c r="C97" s="216" t="s">
        <v>109</v>
      </c>
      <c r="D97" s="216" t="s">
        <v>166</v>
      </c>
      <c r="E97" s="217" t="s">
        <v>1361</v>
      </c>
      <c r="F97" s="218" t="s">
        <v>1362</v>
      </c>
      <c r="G97" s="219" t="s">
        <v>384</v>
      </c>
      <c r="H97" s="220">
        <v>65</v>
      </c>
      <c r="I97" s="221"/>
      <c r="J97" s="222">
        <f>ROUND(I97*H97,2)</f>
        <v>0</v>
      </c>
      <c r="K97" s="218" t="s">
        <v>600</v>
      </c>
      <c r="L97" s="46"/>
      <c r="M97" s="223" t="s">
        <v>21</v>
      </c>
      <c r="N97" s="224" t="s">
        <v>44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109</v>
      </c>
      <c r="AT97" s="227" t="s">
        <v>166</v>
      </c>
      <c r="AU97" s="227" t="s">
        <v>80</v>
      </c>
      <c r="AY97" s="19" t="s">
        <v>163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80</v>
      </c>
      <c r="BK97" s="228">
        <f>ROUND(I97*H97,2)</f>
        <v>0</v>
      </c>
      <c r="BL97" s="19" t="s">
        <v>109</v>
      </c>
      <c r="BM97" s="227" t="s">
        <v>232</v>
      </c>
    </row>
    <row r="98" s="2" customFormat="1" ht="16.5" customHeight="1">
      <c r="A98" s="40"/>
      <c r="B98" s="41"/>
      <c r="C98" s="216" t="s">
        <v>195</v>
      </c>
      <c r="D98" s="216" t="s">
        <v>166</v>
      </c>
      <c r="E98" s="217" t="s">
        <v>1363</v>
      </c>
      <c r="F98" s="218" t="s">
        <v>1364</v>
      </c>
      <c r="G98" s="219" t="s">
        <v>384</v>
      </c>
      <c r="H98" s="220">
        <v>210</v>
      </c>
      <c r="I98" s="221"/>
      <c r="J98" s="222">
        <f>ROUND(I98*H98,2)</f>
        <v>0</v>
      </c>
      <c r="K98" s="218" t="s">
        <v>600</v>
      </c>
      <c r="L98" s="46"/>
      <c r="M98" s="223" t="s">
        <v>21</v>
      </c>
      <c r="N98" s="224" t="s">
        <v>44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109</v>
      </c>
      <c r="AT98" s="227" t="s">
        <v>166</v>
      </c>
      <c r="AU98" s="227" t="s">
        <v>80</v>
      </c>
      <c r="AY98" s="19" t="s">
        <v>163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80</v>
      </c>
      <c r="BK98" s="228">
        <f>ROUND(I98*H98,2)</f>
        <v>0</v>
      </c>
      <c r="BL98" s="19" t="s">
        <v>109</v>
      </c>
      <c r="BM98" s="227" t="s">
        <v>242</v>
      </c>
    </row>
    <row r="99" s="2" customFormat="1" ht="16.5" customHeight="1">
      <c r="A99" s="40"/>
      <c r="B99" s="41"/>
      <c r="C99" s="216" t="s">
        <v>214</v>
      </c>
      <c r="D99" s="216" t="s">
        <v>166</v>
      </c>
      <c r="E99" s="217" t="s">
        <v>1365</v>
      </c>
      <c r="F99" s="218" t="s">
        <v>1366</v>
      </c>
      <c r="G99" s="219" t="s">
        <v>384</v>
      </c>
      <c r="H99" s="220">
        <v>620</v>
      </c>
      <c r="I99" s="221"/>
      <c r="J99" s="222">
        <f>ROUND(I99*H99,2)</f>
        <v>0</v>
      </c>
      <c r="K99" s="218" t="s">
        <v>600</v>
      </c>
      <c r="L99" s="46"/>
      <c r="M99" s="223" t="s">
        <v>21</v>
      </c>
      <c r="N99" s="224" t="s">
        <v>44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109</v>
      </c>
      <c r="AT99" s="227" t="s">
        <v>166</v>
      </c>
      <c r="AU99" s="227" t="s">
        <v>80</v>
      </c>
      <c r="AY99" s="19" t="s">
        <v>163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80</v>
      </c>
      <c r="BK99" s="228">
        <f>ROUND(I99*H99,2)</f>
        <v>0</v>
      </c>
      <c r="BL99" s="19" t="s">
        <v>109</v>
      </c>
      <c r="BM99" s="227" t="s">
        <v>262</v>
      </c>
    </row>
    <row r="100" s="2" customFormat="1" ht="16.5" customHeight="1">
      <c r="A100" s="40"/>
      <c r="B100" s="41"/>
      <c r="C100" s="216" t="s">
        <v>223</v>
      </c>
      <c r="D100" s="216" t="s">
        <v>166</v>
      </c>
      <c r="E100" s="217" t="s">
        <v>1367</v>
      </c>
      <c r="F100" s="218" t="s">
        <v>1368</v>
      </c>
      <c r="G100" s="219" t="s">
        <v>384</v>
      </c>
      <c r="H100" s="220">
        <v>135</v>
      </c>
      <c r="I100" s="221"/>
      <c r="J100" s="222">
        <f>ROUND(I100*H100,2)</f>
        <v>0</v>
      </c>
      <c r="K100" s="218" t="s">
        <v>600</v>
      </c>
      <c r="L100" s="46"/>
      <c r="M100" s="223" t="s">
        <v>21</v>
      </c>
      <c r="N100" s="224" t="s">
        <v>44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109</v>
      </c>
      <c r="AT100" s="227" t="s">
        <v>166</v>
      </c>
      <c r="AU100" s="227" t="s">
        <v>80</v>
      </c>
      <c r="AY100" s="19" t="s">
        <v>163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80</v>
      </c>
      <c r="BK100" s="228">
        <f>ROUND(I100*H100,2)</f>
        <v>0</v>
      </c>
      <c r="BL100" s="19" t="s">
        <v>109</v>
      </c>
      <c r="BM100" s="227" t="s">
        <v>323</v>
      </c>
    </row>
    <row r="101" s="2" customFormat="1" ht="16.5" customHeight="1">
      <c r="A101" s="40"/>
      <c r="B101" s="41"/>
      <c r="C101" s="216" t="s">
        <v>232</v>
      </c>
      <c r="D101" s="216" t="s">
        <v>166</v>
      </c>
      <c r="E101" s="217" t="s">
        <v>1369</v>
      </c>
      <c r="F101" s="218" t="s">
        <v>1370</v>
      </c>
      <c r="G101" s="219" t="s">
        <v>384</v>
      </c>
      <c r="H101" s="220">
        <v>1220</v>
      </c>
      <c r="I101" s="221"/>
      <c r="J101" s="222">
        <f>ROUND(I101*H101,2)</f>
        <v>0</v>
      </c>
      <c r="K101" s="218" t="s">
        <v>600</v>
      </c>
      <c r="L101" s="46"/>
      <c r="M101" s="223" t="s">
        <v>21</v>
      </c>
      <c r="N101" s="224" t="s">
        <v>44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109</v>
      </c>
      <c r="AT101" s="227" t="s">
        <v>166</v>
      </c>
      <c r="AU101" s="227" t="s">
        <v>80</v>
      </c>
      <c r="AY101" s="19" t="s">
        <v>163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80</v>
      </c>
      <c r="BK101" s="228">
        <f>ROUND(I101*H101,2)</f>
        <v>0</v>
      </c>
      <c r="BL101" s="19" t="s">
        <v>109</v>
      </c>
      <c r="BM101" s="227" t="s">
        <v>339</v>
      </c>
    </row>
    <row r="102" s="2" customFormat="1" ht="16.5" customHeight="1">
      <c r="A102" s="40"/>
      <c r="B102" s="41"/>
      <c r="C102" s="216" t="s">
        <v>164</v>
      </c>
      <c r="D102" s="216" t="s">
        <v>166</v>
      </c>
      <c r="E102" s="217" t="s">
        <v>1371</v>
      </c>
      <c r="F102" s="218" t="s">
        <v>1372</v>
      </c>
      <c r="G102" s="219" t="s">
        <v>384</v>
      </c>
      <c r="H102" s="220">
        <v>55</v>
      </c>
      <c r="I102" s="221"/>
      <c r="J102" s="222">
        <f>ROUND(I102*H102,2)</f>
        <v>0</v>
      </c>
      <c r="K102" s="218" t="s">
        <v>600</v>
      </c>
      <c r="L102" s="46"/>
      <c r="M102" s="223" t="s">
        <v>21</v>
      </c>
      <c r="N102" s="224" t="s">
        <v>44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109</v>
      </c>
      <c r="AT102" s="227" t="s">
        <v>166</v>
      </c>
      <c r="AU102" s="227" t="s">
        <v>80</v>
      </c>
      <c r="AY102" s="19" t="s">
        <v>163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80</v>
      </c>
      <c r="BK102" s="228">
        <f>ROUND(I102*H102,2)</f>
        <v>0</v>
      </c>
      <c r="BL102" s="19" t="s">
        <v>109</v>
      </c>
      <c r="BM102" s="227" t="s">
        <v>350</v>
      </c>
    </row>
    <row r="103" s="2" customFormat="1" ht="16.5" customHeight="1">
      <c r="A103" s="40"/>
      <c r="B103" s="41"/>
      <c r="C103" s="216" t="s">
        <v>242</v>
      </c>
      <c r="D103" s="216" t="s">
        <v>166</v>
      </c>
      <c r="E103" s="217" t="s">
        <v>1373</v>
      </c>
      <c r="F103" s="218" t="s">
        <v>1374</v>
      </c>
      <c r="G103" s="219" t="s">
        <v>384</v>
      </c>
      <c r="H103" s="220">
        <v>58</v>
      </c>
      <c r="I103" s="221"/>
      <c r="J103" s="222">
        <f>ROUND(I103*H103,2)</f>
        <v>0</v>
      </c>
      <c r="K103" s="218" t="s">
        <v>600</v>
      </c>
      <c r="L103" s="46"/>
      <c r="M103" s="223" t="s">
        <v>21</v>
      </c>
      <c r="N103" s="224" t="s">
        <v>44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109</v>
      </c>
      <c r="AT103" s="227" t="s">
        <v>166</v>
      </c>
      <c r="AU103" s="227" t="s">
        <v>80</v>
      </c>
      <c r="AY103" s="19" t="s">
        <v>163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80</v>
      </c>
      <c r="BK103" s="228">
        <f>ROUND(I103*H103,2)</f>
        <v>0</v>
      </c>
      <c r="BL103" s="19" t="s">
        <v>109</v>
      </c>
      <c r="BM103" s="227" t="s">
        <v>364</v>
      </c>
    </row>
    <row r="104" s="2" customFormat="1" ht="16.5" customHeight="1">
      <c r="A104" s="40"/>
      <c r="B104" s="41"/>
      <c r="C104" s="216" t="s">
        <v>248</v>
      </c>
      <c r="D104" s="216" t="s">
        <v>166</v>
      </c>
      <c r="E104" s="217" t="s">
        <v>1375</v>
      </c>
      <c r="F104" s="218" t="s">
        <v>1376</v>
      </c>
      <c r="G104" s="219" t="s">
        <v>384</v>
      </c>
      <c r="H104" s="220">
        <v>370</v>
      </c>
      <c r="I104" s="221"/>
      <c r="J104" s="222">
        <f>ROUND(I104*H104,2)</f>
        <v>0</v>
      </c>
      <c r="K104" s="218" t="s">
        <v>600</v>
      </c>
      <c r="L104" s="46"/>
      <c r="M104" s="223" t="s">
        <v>21</v>
      </c>
      <c r="N104" s="224" t="s">
        <v>44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109</v>
      </c>
      <c r="AT104" s="227" t="s">
        <v>166</v>
      </c>
      <c r="AU104" s="227" t="s">
        <v>80</v>
      </c>
      <c r="AY104" s="19" t="s">
        <v>163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80</v>
      </c>
      <c r="BK104" s="228">
        <f>ROUND(I104*H104,2)</f>
        <v>0</v>
      </c>
      <c r="BL104" s="19" t="s">
        <v>109</v>
      </c>
      <c r="BM104" s="227" t="s">
        <v>381</v>
      </c>
    </row>
    <row r="105" s="2" customFormat="1" ht="16.5" customHeight="1">
      <c r="A105" s="40"/>
      <c r="B105" s="41"/>
      <c r="C105" s="216" t="s">
        <v>262</v>
      </c>
      <c r="D105" s="216" t="s">
        <v>166</v>
      </c>
      <c r="E105" s="217" t="s">
        <v>1377</v>
      </c>
      <c r="F105" s="218" t="s">
        <v>1378</v>
      </c>
      <c r="G105" s="219" t="s">
        <v>384</v>
      </c>
      <c r="H105" s="220">
        <v>310</v>
      </c>
      <c r="I105" s="221"/>
      <c r="J105" s="222">
        <f>ROUND(I105*H105,2)</f>
        <v>0</v>
      </c>
      <c r="K105" s="218" t="s">
        <v>600</v>
      </c>
      <c r="L105" s="46"/>
      <c r="M105" s="223" t="s">
        <v>21</v>
      </c>
      <c r="N105" s="224" t="s">
        <v>44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109</v>
      </c>
      <c r="AT105" s="227" t="s">
        <v>166</v>
      </c>
      <c r="AU105" s="227" t="s">
        <v>80</v>
      </c>
      <c r="AY105" s="19" t="s">
        <v>163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80</v>
      </c>
      <c r="BK105" s="228">
        <f>ROUND(I105*H105,2)</f>
        <v>0</v>
      </c>
      <c r="BL105" s="19" t="s">
        <v>109</v>
      </c>
      <c r="BM105" s="227" t="s">
        <v>608</v>
      </c>
    </row>
    <row r="106" s="2" customFormat="1" ht="16.5" customHeight="1">
      <c r="A106" s="40"/>
      <c r="B106" s="41"/>
      <c r="C106" s="216" t="s">
        <v>280</v>
      </c>
      <c r="D106" s="216" t="s">
        <v>166</v>
      </c>
      <c r="E106" s="217" t="s">
        <v>1379</v>
      </c>
      <c r="F106" s="218" t="s">
        <v>1380</v>
      </c>
      <c r="G106" s="219" t="s">
        <v>384</v>
      </c>
      <c r="H106" s="220">
        <v>40</v>
      </c>
      <c r="I106" s="221"/>
      <c r="J106" s="222">
        <f>ROUND(I106*H106,2)</f>
        <v>0</v>
      </c>
      <c r="K106" s="218" t="s">
        <v>600</v>
      </c>
      <c r="L106" s="46"/>
      <c r="M106" s="223" t="s">
        <v>21</v>
      </c>
      <c r="N106" s="224" t="s">
        <v>44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109</v>
      </c>
      <c r="AT106" s="227" t="s">
        <v>166</v>
      </c>
      <c r="AU106" s="227" t="s">
        <v>80</v>
      </c>
      <c r="AY106" s="19" t="s">
        <v>163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80</v>
      </c>
      <c r="BK106" s="228">
        <f>ROUND(I106*H106,2)</f>
        <v>0</v>
      </c>
      <c r="BL106" s="19" t="s">
        <v>109</v>
      </c>
      <c r="BM106" s="227" t="s">
        <v>628</v>
      </c>
    </row>
    <row r="107" s="2" customFormat="1" ht="16.5" customHeight="1">
      <c r="A107" s="40"/>
      <c r="B107" s="41"/>
      <c r="C107" s="216" t="s">
        <v>323</v>
      </c>
      <c r="D107" s="216" t="s">
        <v>166</v>
      </c>
      <c r="E107" s="217" t="s">
        <v>1381</v>
      </c>
      <c r="F107" s="218" t="s">
        <v>1382</v>
      </c>
      <c r="G107" s="219" t="s">
        <v>384</v>
      </c>
      <c r="H107" s="220">
        <v>35</v>
      </c>
      <c r="I107" s="221"/>
      <c r="J107" s="222">
        <f>ROUND(I107*H107,2)</f>
        <v>0</v>
      </c>
      <c r="K107" s="218" t="s">
        <v>600</v>
      </c>
      <c r="L107" s="46"/>
      <c r="M107" s="223" t="s">
        <v>21</v>
      </c>
      <c r="N107" s="224" t="s">
        <v>44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109</v>
      </c>
      <c r="AT107" s="227" t="s">
        <v>166</v>
      </c>
      <c r="AU107" s="227" t="s">
        <v>80</v>
      </c>
      <c r="AY107" s="19" t="s">
        <v>163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80</v>
      </c>
      <c r="BK107" s="228">
        <f>ROUND(I107*H107,2)</f>
        <v>0</v>
      </c>
      <c r="BL107" s="19" t="s">
        <v>109</v>
      </c>
      <c r="BM107" s="227" t="s">
        <v>641</v>
      </c>
    </row>
    <row r="108" s="2" customFormat="1" ht="16.5" customHeight="1">
      <c r="A108" s="40"/>
      <c r="B108" s="41"/>
      <c r="C108" s="216" t="s">
        <v>8</v>
      </c>
      <c r="D108" s="216" t="s">
        <v>166</v>
      </c>
      <c r="E108" s="217" t="s">
        <v>1383</v>
      </c>
      <c r="F108" s="218" t="s">
        <v>1384</v>
      </c>
      <c r="G108" s="219" t="s">
        <v>384</v>
      </c>
      <c r="H108" s="220">
        <v>30</v>
      </c>
      <c r="I108" s="221"/>
      <c r="J108" s="222">
        <f>ROUND(I108*H108,2)</f>
        <v>0</v>
      </c>
      <c r="K108" s="218" t="s">
        <v>600</v>
      </c>
      <c r="L108" s="46"/>
      <c r="M108" s="223" t="s">
        <v>21</v>
      </c>
      <c r="N108" s="224" t="s">
        <v>44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109</v>
      </c>
      <c r="AT108" s="227" t="s">
        <v>166</v>
      </c>
      <c r="AU108" s="227" t="s">
        <v>80</v>
      </c>
      <c r="AY108" s="19" t="s">
        <v>163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80</v>
      </c>
      <c r="BK108" s="228">
        <f>ROUND(I108*H108,2)</f>
        <v>0</v>
      </c>
      <c r="BL108" s="19" t="s">
        <v>109</v>
      </c>
      <c r="BM108" s="227" t="s">
        <v>651</v>
      </c>
    </row>
    <row r="109" s="2" customFormat="1" ht="16.5" customHeight="1">
      <c r="A109" s="40"/>
      <c r="B109" s="41"/>
      <c r="C109" s="216" t="s">
        <v>339</v>
      </c>
      <c r="D109" s="216" t="s">
        <v>166</v>
      </c>
      <c r="E109" s="217" t="s">
        <v>1385</v>
      </c>
      <c r="F109" s="218" t="s">
        <v>1386</v>
      </c>
      <c r="G109" s="219" t="s">
        <v>384</v>
      </c>
      <c r="H109" s="220">
        <v>10</v>
      </c>
      <c r="I109" s="221"/>
      <c r="J109" s="222">
        <f>ROUND(I109*H109,2)</f>
        <v>0</v>
      </c>
      <c r="K109" s="218" t="s">
        <v>600</v>
      </c>
      <c r="L109" s="46"/>
      <c r="M109" s="223" t="s">
        <v>21</v>
      </c>
      <c r="N109" s="224" t="s">
        <v>44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109</v>
      </c>
      <c r="AT109" s="227" t="s">
        <v>166</v>
      </c>
      <c r="AU109" s="227" t="s">
        <v>80</v>
      </c>
      <c r="AY109" s="19" t="s">
        <v>163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80</v>
      </c>
      <c r="BK109" s="228">
        <f>ROUND(I109*H109,2)</f>
        <v>0</v>
      </c>
      <c r="BL109" s="19" t="s">
        <v>109</v>
      </c>
      <c r="BM109" s="227" t="s">
        <v>625</v>
      </c>
    </row>
    <row r="110" s="2" customFormat="1" ht="16.5" customHeight="1">
      <c r="A110" s="40"/>
      <c r="B110" s="41"/>
      <c r="C110" s="216" t="s">
        <v>344</v>
      </c>
      <c r="D110" s="216" t="s">
        <v>166</v>
      </c>
      <c r="E110" s="217" t="s">
        <v>1387</v>
      </c>
      <c r="F110" s="218" t="s">
        <v>1388</v>
      </c>
      <c r="G110" s="219" t="s">
        <v>384</v>
      </c>
      <c r="H110" s="220">
        <v>10</v>
      </c>
      <c r="I110" s="221"/>
      <c r="J110" s="222">
        <f>ROUND(I110*H110,2)</f>
        <v>0</v>
      </c>
      <c r="K110" s="218" t="s">
        <v>600</v>
      </c>
      <c r="L110" s="46"/>
      <c r="M110" s="223" t="s">
        <v>21</v>
      </c>
      <c r="N110" s="224" t="s">
        <v>44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109</v>
      </c>
      <c r="AT110" s="227" t="s">
        <v>166</v>
      </c>
      <c r="AU110" s="227" t="s">
        <v>80</v>
      </c>
      <c r="AY110" s="19" t="s">
        <v>163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80</v>
      </c>
      <c r="BK110" s="228">
        <f>ROUND(I110*H110,2)</f>
        <v>0</v>
      </c>
      <c r="BL110" s="19" t="s">
        <v>109</v>
      </c>
      <c r="BM110" s="227" t="s">
        <v>670</v>
      </c>
    </row>
    <row r="111" s="2" customFormat="1" ht="16.5" customHeight="1">
      <c r="A111" s="40"/>
      <c r="B111" s="41"/>
      <c r="C111" s="216" t="s">
        <v>350</v>
      </c>
      <c r="D111" s="216" t="s">
        <v>166</v>
      </c>
      <c r="E111" s="217" t="s">
        <v>1389</v>
      </c>
      <c r="F111" s="218" t="s">
        <v>1390</v>
      </c>
      <c r="G111" s="219" t="s">
        <v>384</v>
      </c>
      <c r="H111" s="220">
        <v>40</v>
      </c>
      <c r="I111" s="221"/>
      <c r="J111" s="222">
        <f>ROUND(I111*H111,2)</f>
        <v>0</v>
      </c>
      <c r="K111" s="218" t="s">
        <v>600</v>
      </c>
      <c r="L111" s="46"/>
      <c r="M111" s="223" t="s">
        <v>21</v>
      </c>
      <c r="N111" s="224" t="s">
        <v>44</v>
      </c>
      <c r="O111" s="86"/>
      <c r="P111" s="225">
        <f>O111*H111</f>
        <v>0</v>
      </c>
      <c r="Q111" s="225">
        <v>0</v>
      </c>
      <c r="R111" s="225">
        <f>Q111*H111</f>
        <v>0</v>
      </c>
      <c r="S111" s="225">
        <v>0</v>
      </c>
      <c r="T111" s="22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7" t="s">
        <v>109</v>
      </c>
      <c r="AT111" s="227" t="s">
        <v>166</v>
      </c>
      <c r="AU111" s="227" t="s">
        <v>80</v>
      </c>
      <c r="AY111" s="19" t="s">
        <v>163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9" t="s">
        <v>80</v>
      </c>
      <c r="BK111" s="228">
        <f>ROUND(I111*H111,2)</f>
        <v>0</v>
      </c>
      <c r="BL111" s="19" t="s">
        <v>109</v>
      </c>
      <c r="BM111" s="227" t="s">
        <v>679</v>
      </c>
    </row>
    <row r="112" s="2" customFormat="1" ht="16.5" customHeight="1">
      <c r="A112" s="40"/>
      <c r="B112" s="41"/>
      <c r="C112" s="216" t="s">
        <v>355</v>
      </c>
      <c r="D112" s="216" t="s">
        <v>166</v>
      </c>
      <c r="E112" s="217" t="s">
        <v>1391</v>
      </c>
      <c r="F112" s="218" t="s">
        <v>1392</v>
      </c>
      <c r="G112" s="219" t="s">
        <v>384</v>
      </c>
      <c r="H112" s="220">
        <v>60</v>
      </c>
      <c r="I112" s="221"/>
      <c r="J112" s="222">
        <f>ROUND(I112*H112,2)</f>
        <v>0</v>
      </c>
      <c r="K112" s="218" t="s">
        <v>600</v>
      </c>
      <c r="L112" s="46"/>
      <c r="M112" s="223" t="s">
        <v>21</v>
      </c>
      <c r="N112" s="224" t="s">
        <v>44</v>
      </c>
      <c r="O112" s="8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7" t="s">
        <v>109</v>
      </c>
      <c r="AT112" s="227" t="s">
        <v>166</v>
      </c>
      <c r="AU112" s="227" t="s">
        <v>80</v>
      </c>
      <c r="AY112" s="19" t="s">
        <v>163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9" t="s">
        <v>80</v>
      </c>
      <c r="BK112" s="228">
        <f>ROUND(I112*H112,2)</f>
        <v>0</v>
      </c>
      <c r="BL112" s="19" t="s">
        <v>109</v>
      </c>
      <c r="BM112" s="227" t="s">
        <v>691</v>
      </c>
    </row>
    <row r="113" s="2" customFormat="1" ht="16.5" customHeight="1">
      <c r="A113" s="40"/>
      <c r="B113" s="41"/>
      <c r="C113" s="216" t="s">
        <v>364</v>
      </c>
      <c r="D113" s="216" t="s">
        <v>166</v>
      </c>
      <c r="E113" s="217" t="s">
        <v>1393</v>
      </c>
      <c r="F113" s="218" t="s">
        <v>1394</v>
      </c>
      <c r="G113" s="219" t="s">
        <v>384</v>
      </c>
      <c r="H113" s="220">
        <v>1</v>
      </c>
      <c r="I113" s="221"/>
      <c r="J113" s="222">
        <f>ROUND(I113*H113,2)</f>
        <v>0</v>
      </c>
      <c r="K113" s="218" t="s">
        <v>600</v>
      </c>
      <c r="L113" s="46"/>
      <c r="M113" s="223" t="s">
        <v>21</v>
      </c>
      <c r="N113" s="224" t="s">
        <v>44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109</v>
      </c>
      <c r="AT113" s="227" t="s">
        <v>166</v>
      </c>
      <c r="AU113" s="227" t="s">
        <v>80</v>
      </c>
      <c r="AY113" s="19" t="s">
        <v>163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80</v>
      </c>
      <c r="BK113" s="228">
        <f>ROUND(I113*H113,2)</f>
        <v>0</v>
      </c>
      <c r="BL113" s="19" t="s">
        <v>109</v>
      </c>
      <c r="BM113" s="227" t="s">
        <v>705</v>
      </c>
    </row>
    <row r="114" s="2" customFormat="1" ht="16.5" customHeight="1">
      <c r="A114" s="40"/>
      <c r="B114" s="41"/>
      <c r="C114" s="216" t="s">
        <v>7</v>
      </c>
      <c r="D114" s="216" t="s">
        <v>166</v>
      </c>
      <c r="E114" s="217" t="s">
        <v>1395</v>
      </c>
      <c r="F114" s="218" t="s">
        <v>1396</v>
      </c>
      <c r="G114" s="219" t="s">
        <v>235</v>
      </c>
      <c r="H114" s="220">
        <v>40</v>
      </c>
      <c r="I114" s="221"/>
      <c r="J114" s="222">
        <f>ROUND(I114*H114,2)</f>
        <v>0</v>
      </c>
      <c r="K114" s="218" t="s">
        <v>600</v>
      </c>
      <c r="L114" s="46"/>
      <c r="M114" s="223" t="s">
        <v>21</v>
      </c>
      <c r="N114" s="224" t="s">
        <v>44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109</v>
      </c>
      <c r="AT114" s="227" t="s">
        <v>166</v>
      </c>
      <c r="AU114" s="227" t="s">
        <v>80</v>
      </c>
      <c r="AY114" s="19" t="s">
        <v>163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80</v>
      </c>
      <c r="BK114" s="228">
        <f>ROUND(I114*H114,2)</f>
        <v>0</v>
      </c>
      <c r="BL114" s="19" t="s">
        <v>109</v>
      </c>
      <c r="BM114" s="227" t="s">
        <v>715</v>
      </c>
    </row>
    <row r="115" s="2" customFormat="1" ht="16.5" customHeight="1">
      <c r="A115" s="40"/>
      <c r="B115" s="41"/>
      <c r="C115" s="216" t="s">
        <v>381</v>
      </c>
      <c r="D115" s="216" t="s">
        <v>166</v>
      </c>
      <c r="E115" s="217" t="s">
        <v>1397</v>
      </c>
      <c r="F115" s="218" t="s">
        <v>1398</v>
      </c>
      <c r="G115" s="219" t="s">
        <v>384</v>
      </c>
      <c r="H115" s="220">
        <v>480</v>
      </c>
      <c r="I115" s="221"/>
      <c r="J115" s="222">
        <f>ROUND(I115*H115,2)</f>
        <v>0</v>
      </c>
      <c r="K115" s="218" t="s">
        <v>600</v>
      </c>
      <c r="L115" s="46"/>
      <c r="M115" s="223" t="s">
        <v>21</v>
      </c>
      <c r="N115" s="224" t="s">
        <v>44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109</v>
      </c>
      <c r="AT115" s="227" t="s">
        <v>166</v>
      </c>
      <c r="AU115" s="227" t="s">
        <v>80</v>
      </c>
      <c r="AY115" s="19" t="s">
        <v>163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80</v>
      </c>
      <c r="BK115" s="228">
        <f>ROUND(I115*H115,2)</f>
        <v>0</v>
      </c>
      <c r="BL115" s="19" t="s">
        <v>109</v>
      </c>
      <c r="BM115" s="227" t="s">
        <v>732</v>
      </c>
    </row>
    <row r="116" s="2" customFormat="1" ht="16.5" customHeight="1">
      <c r="A116" s="40"/>
      <c r="B116" s="41"/>
      <c r="C116" s="216" t="s">
        <v>389</v>
      </c>
      <c r="D116" s="216" t="s">
        <v>166</v>
      </c>
      <c r="E116" s="217" t="s">
        <v>1399</v>
      </c>
      <c r="F116" s="218" t="s">
        <v>1400</v>
      </c>
      <c r="G116" s="219" t="s">
        <v>384</v>
      </c>
      <c r="H116" s="220">
        <v>1540</v>
      </c>
      <c r="I116" s="221"/>
      <c r="J116" s="222">
        <f>ROUND(I116*H116,2)</f>
        <v>0</v>
      </c>
      <c r="K116" s="218" t="s">
        <v>600</v>
      </c>
      <c r="L116" s="46"/>
      <c r="M116" s="223" t="s">
        <v>21</v>
      </c>
      <c r="N116" s="224" t="s">
        <v>44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109</v>
      </c>
      <c r="AT116" s="227" t="s">
        <v>166</v>
      </c>
      <c r="AU116" s="227" t="s">
        <v>80</v>
      </c>
      <c r="AY116" s="19" t="s">
        <v>163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80</v>
      </c>
      <c r="BK116" s="228">
        <f>ROUND(I116*H116,2)</f>
        <v>0</v>
      </c>
      <c r="BL116" s="19" t="s">
        <v>109</v>
      </c>
      <c r="BM116" s="227" t="s">
        <v>742</v>
      </c>
    </row>
    <row r="117" s="2" customFormat="1" ht="21.75" customHeight="1">
      <c r="A117" s="40"/>
      <c r="B117" s="41"/>
      <c r="C117" s="216" t="s">
        <v>608</v>
      </c>
      <c r="D117" s="216" t="s">
        <v>166</v>
      </c>
      <c r="E117" s="217" t="s">
        <v>1401</v>
      </c>
      <c r="F117" s="218" t="s">
        <v>1402</v>
      </c>
      <c r="G117" s="219" t="s">
        <v>384</v>
      </c>
      <c r="H117" s="220">
        <v>1790</v>
      </c>
      <c r="I117" s="221"/>
      <c r="J117" s="222">
        <f>ROUND(I117*H117,2)</f>
        <v>0</v>
      </c>
      <c r="K117" s="218" t="s">
        <v>600</v>
      </c>
      <c r="L117" s="46"/>
      <c r="M117" s="223" t="s">
        <v>21</v>
      </c>
      <c r="N117" s="224" t="s">
        <v>44</v>
      </c>
      <c r="O117" s="86"/>
      <c r="P117" s="225">
        <f>O117*H117</f>
        <v>0</v>
      </c>
      <c r="Q117" s="225">
        <v>0</v>
      </c>
      <c r="R117" s="225">
        <f>Q117*H117</f>
        <v>0</v>
      </c>
      <c r="S117" s="225">
        <v>0</v>
      </c>
      <c r="T117" s="22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7" t="s">
        <v>109</v>
      </c>
      <c r="AT117" s="227" t="s">
        <v>166</v>
      </c>
      <c r="AU117" s="227" t="s">
        <v>80</v>
      </c>
      <c r="AY117" s="19" t="s">
        <v>163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9" t="s">
        <v>80</v>
      </c>
      <c r="BK117" s="228">
        <f>ROUND(I117*H117,2)</f>
        <v>0</v>
      </c>
      <c r="BL117" s="19" t="s">
        <v>109</v>
      </c>
      <c r="BM117" s="227" t="s">
        <v>753</v>
      </c>
    </row>
    <row r="118" s="2" customFormat="1" ht="16.5" customHeight="1">
      <c r="A118" s="40"/>
      <c r="B118" s="41"/>
      <c r="C118" s="216" t="s">
        <v>622</v>
      </c>
      <c r="D118" s="216" t="s">
        <v>166</v>
      </c>
      <c r="E118" s="217" t="s">
        <v>1403</v>
      </c>
      <c r="F118" s="218" t="s">
        <v>1404</v>
      </c>
      <c r="G118" s="219" t="s">
        <v>384</v>
      </c>
      <c r="H118" s="220">
        <v>50</v>
      </c>
      <c r="I118" s="221"/>
      <c r="J118" s="222">
        <f>ROUND(I118*H118,2)</f>
        <v>0</v>
      </c>
      <c r="K118" s="218" t="s">
        <v>600</v>
      </c>
      <c r="L118" s="46"/>
      <c r="M118" s="223" t="s">
        <v>21</v>
      </c>
      <c r="N118" s="224" t="s">
        <v>44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109</v>
      </c>
      <c r="AT118" s="227" t="s">
        <v>166</v>
      </c>
      <c r="AU118" s="227" t="s">
        <v>80</v>
      </c>
      <c r="AY118" s="19" t="s">
        <v>163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80</v>
      </c>
      <c r="BK118" s="228">
        <f>ROUND(I118*H118,2)</f>
        <v>0</v>
      </c>
      <c r="BL118" s="19" t="s">
        <v>109</v>
      </c>
      <c r="BM118" s="227" t="s">
        <v>762</v>
      </c>
    </row>
    <row r="119" s="2" customFormat="1" ht="21.75" customHeight="1">
      <c r="A119" s="40"/>
      <c r="B119" s="41"/>
      <c r="C119" s="216" t="s">
        <v>628</v>
      </c>
      <c r="D119" s="216" t="s">
        <v>166</v>
      </c>
      <c r="E119" s="217" t="s">
        <v>1405</v>
      </c>
      <c r="F119" s="218" t="s">
        <v>1406</v>
      </c>
      <c r="G119" s="219" t="s">
        <v>235</v>
      </c>
      <c r="H119" s="220">
        <v>1</v>
      </c>
      <c r="I119" s="221"/>
      <c r="J119" s="222">
        <f>ROUND(I119*H119,2)</f>
        <v>0</v>
      </c>
      <c r="K119" s="218" t="s">
        <v>600</v>
      </c>
      <c r="L119" s="46"/>
      <c r="M119" s="223" t="s">
        <v>21</v>
      </c>
      <c r="N119" s="224" t="s">
        <v>44</v>
      </c>
      <c r="O119" s="86"/>
      <c r="P119" s="225">
        <f>O119*H119</f>
        <v>0</v>
      </c>
      <c r="Q119" s="225">
        <v>0</v>
      </c>
      <c r="R119" s="225">
        <f>Q119*H119</f>
        <v>0</v>
      </c>
      <c r="S119" s="225">
        <v>0</v>
      </c>
      <c r="T119" s="22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7" t="s">
        <v>109</v>
      </c>
      <c r="AT119" s="227" t="s">
        <v>166</v>
      </c>
      <c r="AU119" s="227" t="s">
        <v>80</v>
      </c>
      <c r="AY119" s="19" t="s">
        <v>163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9" t="s">
        <v>80</v>
      </c>
      <c r="BK119" s="228">
        <f>ROUND(I119*H119,2)</f>
        <v>0</v>
      </c>
      <c r="BL119" s="19" t="s">
        <v>109</v>
      </c>
      <c r="BM119" s="227" t="s">
        <v>770</v>
      </c>
    </row>
    <row r="120" s="2" customFormat="1" ht="16.5" customHeight="1">
      <c r="A120" s="40"/>
      <c r="B120" s="41"/>
      <c r="C120" s="216" t="s">
        <v>638</v>
      </c>
      <c r="D120" s="216" t="s">
        <v>166</v>
      </c>
      <c r="E120" s="217" t="s">
        <v>1407</v>
      </c>
      <c r="F120" s="218" t="s">
        <v>1408</v>
      </c>
      <c r="G120" s="219" t="s">
        <v>235</v>
      </c>
      <c r="H120" s="220">
        <v>1</v>
      </c>
      <c r="I120" s="221"/>
      <c r="J120" s="222">
        <f>ROUND(I120*H120,2)</f>
        <v>0</v>
      </c>
      <c r="K120" s="218" t="s">
        <v>600</v>
      </c>
      <c r="L120" s="46"/>
      <c r="M120" s="223" t="s">
        <v>21</v>
      </c>
      <c r="N120" s="224" t="s">
        <v>44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109</v>
      </c>
      <c r="AT120" s="227" t="s">
        <v>166</v>
      </c>
      <c r="AU120" s="227" t="s">
        <v>80</v>
      </c>
      <c r="AY120" s="19" t="s">
        <v>163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80</v>
      </c>
      <c r="BK120" s="228">
        <f>ROUND(I120*H120,2)</f>
        <v>0</v>
      </c>
      <c r="BL120" s="19" t="s">
        <v>109</v>
      </c>
      <c r="BM120" s="227" t="s">
        <v>778</v>
      </c>
    </row>
    <row r="121" s="2" customFormat="1" ht="16.5" customHeight="1">
      <c r="A121" s="40"/>
      <c r="B121" s="41"/>
      <c r="C121" s="216" t="s">
        <v>641</v>
      </c>
      <c r="D121" s="216" t="s">
        <v>166</v>
      </c>
      <c r="E121" s="217" t="s">
        <v>1409</v>
      </c>
      <c r="F121" s="218" t="s">
        <v>1410</v>
      </c>
      <c r="G121" s="219" t="s">
        <v>235</v>
      </c>
      <c r="H121" s="220">
        <v>1</v>
      </c>
      <c r="I121" s="221"/>
      <c r="J121" s="222">
        <f>ROUND(I121*H121,2)</f>
        <v>0</v>
      </c>
      <c r="K121" s="218" t="s">
        <v>600</v>
      </c>
      <c r="L121" s="46"/>
      <c r="M121" s="292" t="s">
        <v>21</v>
      </c>
      <c r="N121" s="293" t="s">
        <v>44</v>
      </c>
      <c r="O121" s="294"/>
      <c r="P121" s="295">
        <f>O121*H121</f>
        <v>0</v>
      </c>
      <c r="Q121" s="295">
        <v>0</v>
      </c>
      <c r="R121" s="295">
        <f>Q121*H121</f>
        <v>0</v>
      </c>
      <c r="S121" s="295">
        <v>0</v>
      </c>
      <c r="T121" s="29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7" t="s">
        <v>109</v>
      </c>
      <c r="AT121" s="227" t="s">
        <v>166</v>
      </c>
      <c r="AU121" s="227" t="s">
        <v>80</v>
      </c>
      <c r="AY121" s="19" t="s">
        <v>163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9" t="s">
        <v>80</v>
      </c>
      <c r="BK121" s="228">
        <f>ROUND(I121*H121,2)</f>
        <v>0</v>
      </c>
      <c r="BL121" s="19" t="s">
        <v>109</v>
      </c>
      <c r="BM121" s="227" t="s">
        <v>786</v>
      </c>
    </row>
    <row r="122" s="2" customFormat="1" ht="6.96" customHeight="1">
      <c r="A122" s="40"/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46"/>
      <c r="M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</sheetData>
  <sheetProtection sheet="1" autoFilter="0" formatColumns="0" formatRows="0" objects="1" scenarios="1" spinCount="100000" saltValue="UGR/noF+VizD6re/jG3JIiThIeCUyyMKNgTd6FtnC9GgfcRxpBwfqBWNdpHuuRv5OJRQTJz0src/8148DLGIDw==" hashValue="w2mlSg2vlHJVj4Y3rIKoEv/16eGjh2XOaqxnhgbUUn1AY2pO4cEW1AjBo0ZMIYqJQB8R6UN/OZ6ljLm6/aDazg==" algorithmName="SHA-512" password="CC35"/>
  <autoFilter ref="C91:K12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119</v>
      </c>
    </row>
    <row r="3" s="1" customFormat="1" ht="6.96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="1" customFormat="1" ht="24.96" customHeight="1">
      <c r="B4" s="22"/>
      <c r="D4" s="143" t="s">
        <v>129</v>
      </c>
      <c r="L4" s="22"/>
      <c r="M4" s="14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5" t="s">
        <v>16</v>
      </c>
      <c r="L6" s="22"/>
    </row>
    <row r="7" s="1" customFormat="1" ht="16.5" customHeight="1">
      <c r="B7" s="22"/>
      <c r="E7" s="146" t="str">
        <f>'Rekapitulace stavby'!K6</f>
        <v>Rekonstrukce pavilonu E ZŠ Lysá nad Labem - II. etapa</v>
      </c>
      <c r="F7" s="145"/>
      <c r="G7" s="145"/>
      <c r="H7" s="145"/>
      <c r="L7" s="22"/>
    </row>
    <row r="8">
      <c r="B8" s="22"/>
      <c r="D8" s="145" t="s">
        <v>130</v>
      </c>
      <c r="L8" s="22"/>
    </row>
    <row r="9" s="1" customFormat="1" ht="16.5" customHeight="1">
      <c r="B9" s="22"/>
      <c r="E9" s="146" t="s">
        <v>131</v>
      </c>
      <c r="F9" s="1"/>
      <c r="G9" s="1"/>
      <c r="H9" s="1"/>
      <c r="L9" s="22"/>
    </row>
    <row r="10" s="1" customFormat="1" ht="12" customHeight="1">
      <c r="B10" s="22"/>
      <c r="D10" s="145" t="s">
        <v>132</v>
      </c>
      <c r="L10" s="22"/>
    </row>
    <row r="11" s="2" customFormat="1" ht="16.5" customHeight="1">
      <c r="A11" s="40"/>
      <c r="B11" s="46"/>
      <c r="C11" s="40"/>
      <c r="D11" s="40"/>
      <c r="E11" s="147" t="s">
        <v>1068</v>
      </c>
      <c r="F11" s="40"/>
      <c r="G11" s="40"/>
      <c r="H11" s="40"/>
      <c r="I11" s="40"/>
      <c r="J11" s="40"/>
      <c r="K11" s="40"/>
      <c r="L11" s="14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5" t="s">
        <v>1293</v>
      </c>
      <c r="E12" s="40"/>
      <c r="F12" s="40"/>
      <c r="G12" s="40"/>
      <c r="H12" s="40"/>
      <c r="I12" s="40"/>
      <c r="J12" s="40"/>
      <c r="K12" s="40"/>
      <c r="L12" s="14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6.5" customHeight="1">
      <c r="A13" s="40"/>
      <c r="B13" s="46"/>
      <c r="C13" s="40"/>
      <c r="D13" s="40"/>
      <c r="E13" s="149" t="s">
        <v>1411</v>
      </c>
      <c r="F13" s="40"/>
      <c r="G13" s="40"/>
      <c r="H13" s="40"/>
      <c r="I13" s="40"/>
      <c r="J13" s="40"/>
      <c r="K13" s="40"/>
      <c r="L13" s="14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45" t="s">
        <v>18</v>
      </c>
      <c r="E15" s="40"/>
      <c r="F15" s="135" t="s">
        <v>21</v>
      </c>
      <c r="G15" s="40"/>
      <c r="H15" s="40"/>
      <c r="I15" s="145" t="s">
        <v>20</v>
      </c>
      <c r="J15" s="135" t="s">
        <v>21</v>
      </c>
      <c r="K15" s="40"/>
      <c r="L15" s="14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5" t="s">
        <v>22</v>
      </c>
      <c r="E16" s="40"/>
      <c r="F16" s="135" t="s">
        <v>23</v>
      </c>
      <c r="G16" s="40"/>
      <c r="H16" s="40"/>
      <c r="I16" s="145" t="s">
        <v>24</v>
      </c>
      <c r="J16" s="150" t="str">
        <f>'Rekapitulace stavby'!AN8</f>
        <v>11. 10. 2021</v>
      </c>
      <c r="K16" s="40"/>
      <c r="L16" s="14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45" t="s">
        <v>26</v>
      </c>
      <c r="E18" s="40"/>
      <c r="F18" s="40"/>
      <c r="G18" s="40"/>
      <c r="H18" s="40"/>
      <c r="I18" s="145" t="s">
        <v>27</v>
      </c>
      <c r="J18" s="135" t="s">
        <v>21</v>
      </c>
      <c r="K18" s="40"/>
      <c r="L18" s="14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21</v>
      </c>
      <c r="K19" s="40"/>
      <c r="L19" s="14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27</v>
      </c>
      <c r="J21" s="35" t="str">
        <f>'Rekapitulace stavby'!AN13</f>
        <v>Vyplň údaj</v>
      </c>
      <c r="K21" s="40"/>
      <c r="L21" s="14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27</v>
      </c>
      <c r="J24" s="135" t="s">
        <v>21</v>
      </c>
      <c r="K24" s="40"/>
      <c r="L24" s="14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8" customHeight="1">
      <c r="A25" s="40"/>
      <c r="B25" s="46"/>
      <c r="C25" s="40"/>
      <c r="D25" s="40"/>
      <c r="E25" s="135" t="s">
        <v>28</v>
      </c>
      <c r="F25" s="40"/>
      <c r="G25" s="40"/>
      <c r="H25" s="40"/>
      <c r="I25" s="145" t="s">
        <v>29</v>
      </c>
      <c r="J25" s="135" t="s">
        <v>21</v>
      </c>
      <c r="K25" s="40"/>
      <c r="L25" s="14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27</v>
      </c>
      <c r="J27" s="135" t="s">
        <v>35</v>
      </c>
      <c r="K27" s="40"/>
      <c r="L27" s="14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5" t="s">
        <v>29</v>
      </c>
      <c r="J28" s="135" t="s">
        <v>21</v>
      </c>
      <c r="K28" s="40"/>
      <c r="L28" s="14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8" customFormat="1" ht="107.25" customHeight="1">
      <c r="A31" s="151"/>
      <c r="B31" s="152"/>
      <c r="C31" s="151"/>
      <c r="D31" s="151"/>
      <c r="E31" s="153" t="s">
        <v>136</v>
      </c>
      <c r="F31" s="153"/>
      <c r="G31" s="153"/>
      <c r="H31" s="153"/>
      <c r="I31" s="151"/>
      <c r="J31" s="151"/>
      <c r="K31" s="151"/>
      <c r="L31" s="154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</row>
    <row r="32" s="2" customFormat="1" ht="6.96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25.44" customHeight="1">
      <c r="A34" s="40"/>
      <c r="B34" s="46"/>
      <c r="C34" s="40"/>
      <c r="D34" s="156" t="s">
        <v>39</v>
      </c>
      <c r="E34" s="40"/>
      <c r="F34" s="40"/>
      <c r="G34" s="40"/>
      <c r="H34" s="40"/>
      <c r="I34" s="40"/>
      <c r="J34" s="157">
        <f>ROUND(J92, 2)</f>
        <v>0</v>
      </c>
      <c r="K34" s="40"/>
      <c r="L34" s="14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6.96" customHeight="1">
      <c r="A35" s="40"/>
      <c r="B35" s="46"/>
      <c r="C35" s="40"/>
      <c r="D35" s="155"/>
      <c r="E35" s="155"/>
      <c r="F35" s="155"/>
      <c r="G35" s="155"/>
      <c r="H35" s="155"/>
      <c r="I35" s="155"/>
      <c r="J35" s="155"/>
      <c r="K35" s="155"/>
      <c r="L35" s="14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40"/>
      <c r="F36" s="158" t="s">
        <v>41</v>
      </c>
      <c r="G36" s="40"/>
      <c r="H36" s="40"/>
      <c r="I36" s="158" t="s">
        <v>40</v>
      </c>
      <c r="J36" s="158" t="s">
        <v>42</v>
      </c>
      <c r="K36" s="40"/>
      <c r="L36" s="14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14.4" customHeight="1">
      <c r="A37" s="40"/>
      <c r="B37" s="46"/>
      <c r="C37" s="40"/>
      <c r="D37" s="147" t="s">
        <v>43</v>
      </c>
      <c r="E37" s="145" t="s">
        <v>44</v>
      </c>
      <c r="F37" s="159">
        <f>ROUND((SUM(BE92:BE109)),  2)</f>
        <v>0</v>
      </c>
      <c r="G37" s="40"/>
      <c r="H37" s="40"/>
      <c r="I37" s="160">
        <v>0.20999999999999999</v>
      </c>
      <c r="J37" s="159">
        <f>ROUND(((SUM(BE92:BE109))*I37),  2)</f>
        <v>0</v>
      </c>
      <c r="K37" s="40"/>
      <c r="L37" s="14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46"/>
      <c r="C38" s="40"/>
      <c r="D38" s="40"/>
      <c r="E38" s="145" t="s">
        <v>45</v>
      </c>
      <c r="F38" s="159">
        <f>ROUND((SUM(BF92:BF109)),  2)</f>
        <v>0</v>
      </c>
      <c r="G38" s="40"/>
      <c r="H38" s="40"/>
      <c r="I38" s="160">
        <v>0.14999999999999999</v>
      </c>
      <c r="J38" s="159">
        <f>ROUND(((SUM(BF92:BF109))*I38),  2)</f>
        <v>0</v>
      </c>
      <c r="K38" s="40"/>
      <c r="L38" s="14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5" t="s">
        <v>46</v>
      </c>
      <c r="F39" s="159">
        <f>ROUND((SUM(BG92:BG109)),  2)</f>
        <v>0</v>
      </c>
      <c r="G39" s="40"/>
      <c r="H39" s="40"/>
      <c r="I39" s="160">
        <v>0.20999999999999999</v>
      </c>
      <c r="J39" s="159">
        <f>0</f>
        <v>0</v>
      </c>
      <c r="K39" s="40"/>
      <c r="L39" s="14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hidden="1" s="2" customFormat="1" ht="14.4" customHeight="1">
      <c r="A40" s="40"/>
      <c r="B40" s="46"/>
      <c r="C40" s="40"/>
      <c r="D40" s="40"/>
      <c r="E40" s="145" t="s">
        <v>47</v>
      </c>
      <c r="F40" s="159">
        <f>ROUND((SUM(BH92:BH109)),  2)</f>
        <v>0</v>
      </c>
      <c r="G40" s="40"/>
      <c r="H40" s="40"/>
      <c r="I40" s="160">
        <v>0.14999999999999999</v>
      </c>
      <c r="J40" s="159">
        <f>0</f>
        <v>0</v>
      </c>
      <c r="K40" s="40"/>
      <c r="L40" s="14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hidden="1" s="2" customFormat="1" ht="14.4" customHeight="1">
      <c r="A41" s="40"/>
      <c r="B41" s="46"/>
      <c r="C41" s="40"/>
      <c r="D41" s="40"/>
      <c r="E41" s="145" t="s">
        <v>48</v>
      </c>
      <c r="F41" s="159">
        <f>ROUND((SUM(BI92:BI109)),  2)</f>
        <v>0</v>
      </c>
      <c r="G41" s="40"/>
      <c r="H41" s="40"/>
      <c r="I41" s="160">
        <v>0</v>
      </c>
      <c r="J41" s="159">
        <f>0</f>
        <v>0</v>
      </c>
      <c r="K41" s="40"/>
      <c r="L41" s="148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6.96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8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5.4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="2" customFormat="1" ht="6.96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24.96" customHeight="1">
      <c r="A49" s="40"/>
      <c r="B49" s="41"/>
      <c r="C49" s="25" t="s">
        <v>137</v>
      </c>
      <c r="D49" s="42"/>
      <c r="E49" s="42"/>
      <c r="F49" s="42"/>
      <c r="G49" s="42"/>
      <c r="H49" s="42"/>
      <c r="I49" s="42"/>
      <c r="J49" s="42"/>
      <c r="K49" s="42"/>
      <c r="L49" s="14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6.96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6.5" customHeight="1">
      <c r="A52" s="40"/>
      <c r="B52" s="41"/>
      <c r="C52" s="42"/>
      <c r="D52" s="42"/>
      <c r="E52" s="172" t="str">
        <f>E7</f>
        <v>Rekonstrukce pavilonu E ZŠ Lysá nad Labem - II. etapa</v>
      </c>
      <c r="F52" s="34"/>
      <c r="G52" s="34"/>
      <c r="H52" s="34"/>
      <c r="I52" s="42"/>
      <c r="J52" s="42"/>
      <c r="K52" s="42"/>
      <c r="L52" s="14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1" customFormat="1" ht="12" customHeight="1">
      <c r="B53" s="23"/>
      <c r="C53" s="34" t="s">
        <v>130</v>
      </c>
      <c r="D53" s="24"/>
      <c r="E53" s="24"/>
      <c r="F53" s="24"/>
      <c r="G53" s="24"/>
      <c r="H53" s="24"/>
      <c r="I53" s="24"/>
      <c r="J53" s="24"/>
      <c r="K53" s="24"/>
      <c r="L53" s="22"/>
    </row>
    <row r="54" s="1" customFormat="1" ht="16.5" customHeight="1">
      <c r="B54" s="23"/>
      <c r="C54" s="24"/>
      <c r="D54" s="24"/>
      <c r="E54" s="172" t="s">
        <v>131</v>
      </c>
      <c r="F54" s="24"/>
      <c r="G54" s="24"/>
      <c r="H54" s="24"/>
      <c r="I54" s="24"/>
      <c r="J54" s="24"/>
      <c r="K54" s="24"/>
      <c r="L54" s="22"/>
    </row>
    <row r="55" s="1" customFormat="1" ht="12" customHeight="1">
      <c r="B55" s="23"/>
      <c r="C55" s="34" t="s">
        <v>132</v>
      </c>
      <c r="D55" s="24"/>
      <c r="E55" s="24"/>
      <c r="F55" s="24"/>
      <c r="G55" s="24"/>
      <c r="H55" s="24"/>
      <c r="I55" s="24"/>
      <c r="J55" s="24"/>
      <c r="K55" s="24"/>
      <c r="L55" s="22"/>
    </row>
    <row r="56" s="2" customFormat="1" ht="16.5" customHeight="1">
      <c r="A56" s="40"/>
      <c r="B56" s="41"/>
      <c r="C56" s="42"/>
      <c r="D56" s="42"/>
      <c r="E56" s="173" t="s">
        <v>1068</v>
      </c>
      <c r="F56" s="42"/>
      <c r="G56" s="42"/>
      <c r="H56" s="42"/>
      <c r="I56" s="42"/>
      <c r="J56" s="42"/>
      <c r="K56" s="42"/>
      <c r="L56" s="14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12" customHeight="1">
      <c r="A57" s="40"/>
      <c r="B57" s="41"/>
      <c r="C57" s="34" t="s">
        <v>1293</v>
      </c>
      <c r="D57" s="42"/>
      <c r="E57" s="42"/>
      <c r="F57" s="42"/>
      <c r="G57" s="42"/>
      <c r="H57" s="42"/>
      <c r="I57" s="42"/>
      <c r="J57" s="42"/>
      <c r="K57" s="42"/>
      <c r="L57" s="14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6.5" customHeight="1">
      <c r="A58" s="40"/>
      <c r="B58" s="41"/>
      <c r="C58" s="42"/>
      <c r="D58" s="42"/>
      <c r="E58" s="71" t="str">
        <f>E13</f>
        <v>SO-01.2.3.4 - SVÍTIDLA</v>
      </c>
      <c r="F58" s="42"/>
      <c r="G58" s="42"/>
      <c r="H58" s="42"/>
      <c r="I58" s="42"/>
      <c r="J58" s="42"/>
      <c r="K58" s="42"/>
      <c r="L58" s="14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2" customHeight="1">
      <c r="A60" s="40"/>
      <c r="B60" s="41"/>
      <c r="C60" s="34" t="s">
        <v>22</v>
      </c>
      <c r="D60" s="42"/>
      <c r="E60" s="42"/>
      <c r="F60" s="29" t="str">
        <f>F16</f>
        <v>Lysá nad Labem</v>
      </c>
      <c r="G60" s="42"/>
      <c r="H60" s="42"/>
      <c r="I60" s="34" t="s">
        <v>24</v>
      </c>
      <c r="J60" s="74" t="str">
        <f>IF(J16="","",J16)</f>
        <v>11. 10. 2021</v>
      </c>
      <c r="K60" s="42"/>
      <c r="L60" s="148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6.96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8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Ing.arch. Vojtěch Milan</v>
      </c>
      <c r="G62" s="42"/>
      <c r="H62" s="42"/>
      <c r="I62" s="34" t="s">
        <v>32</v>
      </c>
      <c r="J62" s="38" t="str">
        <f>E25</f>
        <v>Ing.arch. Vojtěch Milan</v>
      </c>
      <c r="K62" s="42"/>
      <c r="L62" s="148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15.1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>Toman Martin</v>
      </c>
      <c r="K63" s="42"/>
      <c r="L63" s="14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10.32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29.28" customHeight="1">
      <c r="A65" s="40"/>
      <c r="B65" s="41"/>
      <c r="C65" s="174" t="s">
        <v>138</v>
      </c>
      <c r="D65" s="175"/>
      <c r="E65" s="175"/>
      <c r="F65" s="175"/>
      <c r="G65" s="175"/>
      <c r="H65" s="175"/>
      <c r="I65" s="175"/>
      <c r="J65" s="176" t="s">
        <v>139</v>
      </c>
      <c r="K65" s="175"/>
      <c r="L65" s="14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0.32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22.8" customHeight="1">
      <c r="A67" s="40"/>
      <c r="B67" s="41"/>
      <c r="C67" s="177" t="s">
        <v>71</v>
      </c>
      <c r="D67" s="42"/>
      <c r="E67" s="42"/>
      <c r="F67" s="42"/>
      <c r="G67" s="42"/>
      <c r="H67" s="42"/>
      <c r="I67" s="42"/>
      <c r="J67" s="104">
        <f>J92</f>
        <v>0</v>
      </c>
      <c r="K67" s="42"/>
      <c r="L67" s="14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140</v>
      </c>
    </row>
    <row r="68" s="9" customFormat="1" ht="24.96" customHeight="1">
      <c r="A68" s="9"/>
      <c r="B68" s="178"/>
      <c r="C68" s="179"/>
      <c r="D68" s="180" t="s">
        <v>1295</v>
      </c>
      <c r="E68" s="181"/>
      <c r="F68" s="181"/>
      <c r="G68" s="181"/>
      <c r="H68" s="181"/>
      <c r="I68" s="181"/>
      <c r="J68" s="182">
        <f>J93</f>
        <v>0</v>
      </c>
      <c r="K68" s="179"/>
      <c r="L68" s="18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2" customFormat="1" ht="21.84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="2" customFormat="1" ht="6.96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24.96" customHeight="1">
      <c r="A75" s="40"/>
      <c r="B75" s="41"/>
      <c r="C75" s="25" t="s">
        <v>148</v>
      </c>
      <c r="D75" s="42"/>
      <c r="E75" s="42"/>
      <c r="F75" s="42"/>
      <c r="G75" s="42"/>
      <c r="H75" s="42"/>
      <c r="I75" s="42"/>
      <c r="J75" s="42"/>
      <c r="K75" s="42"/>
      <c r="L75" s="14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172" t="str">
        <f>E7</f>
        <v>Rekonstrukce pavilonu E ZŠ Lysá nad Labem - II. etapa</v>
      </c>
      <c r="F78" s="34"/>
      <c r="G78" s="34"/>
      <c r="H78" s="34"/>
      <c r="I78" s="42"/>
      <c r="J78" s="42"/>
      <c r="K78" s="42"/>
      <c r="L78" s="14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1" customFormat="1" ht="12" customHeight="1">
      <c r="B79" s="23"/>
      <c r="C79" s="34" t="s">
        <v>130</v>
      </c>
      <c r="D79" s="24"/>
      <c r="E79" s="24"/>
      <c r="F79" s="24"/>
      <c r="G79" s="24"/>
      <c r="H79" s="24"/>
      <c r="I79" s="24"/>
      <c r="J79" s="24"/>
      <c r="K79" s="24"/>
      <c r="L79" s="22"/>
    </row>
    <row r="80" s="1" customFormat="1" ht="16.5" customHeight="1">
      <c r="B80" s="23"/>
      <c r="C80" s="24"/>
      <c r="D80" s="24"/>
      <c r="E80" s="172" t="s">
        <v>131</v>
      </c>
      <c r="F80" s="24"/>
      <c r="G80" s="24"/>
      <c r="H80" s="24"/>
      <c r="I80" s="24"/>
      <c r="J80" s="24"/>
      <c r="K80" s="24"/>
      <c r="L80" s="22"/>
    </row>
    <row r="81" s="1" customFormat="1" ht="12" customHeight="1">
      <c r="B81" s="23"/>
      <c r="C81" s="34" t="s">
        <v>132</v>
      </c>
      <c r="D81" s="24"/>
      <c r="E81" s="24"/>
      <c r="F81" s="24"/>
      <c r="G81" s="24"/>
      <c r="H81" s="24"/>
      <c r="I81" s="24"/>
      <c r="J81" s="24"/>
      <c r="K81" s="24"/>
      <c r="L81" s="22"/>
    </row>
    <row r="82" s="2" customFormat="1" ht="16.5" customHeight="1">
      <c r="A82" s="40"/>
      <c r="B82" s="41"/>
      <c r="C82" s="42"/>
      <c r="D82" s="42"/>
      <c r="E82" s="173" t="s">
        <v>1068</v>
      </c>
      <c r="F82" s="42"/>
      <c r="G82" s="42"/>
      <c r="H82" s="42"/>
      <c r="I82" s="42"/>
      <c r="J82" s="42"/>
      <c r="K82" s="42"/>
      <c r="L82" s="14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1293</v>
      </c>
      <c r="D83" s="42"/>
      <c r="E83" s="42"/>
      <c r="F83" s="42"/>
      <c r="G83" s="42"/>
      <c r="H83" s="42"/>
      <c r="I83" s="42"/>
      <c r="J83" s="42"/>
      <c r="K83" s="42"/>
      <c r="L83" s="14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6.5" customHeight="1">
      <c r="A84" s="40"/>
      <c r="B84" s="41"/>
      <c r="C84" s="42"/>
      <c r="D84" s="42"/>
      <c r="E84" s="71" t="str">
        <f>E13</f>
        <v>SO-01.2.3.4 - SVÍTIDLA</v>
      </c>
      <c r="F84" s="42"/>
      <c r="G84" s="42"/>
      <c r="H84" s="42"/>
      <c r="I84" s="42"/>
      <c r="J84" s="42"/>
      <c r="K84" s="42"/>
      <c r="L84" s="14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22</v>
      </c>
      <c r="D86" s="42"/>
      <c r="E86" s="42"/>
      <c r="F86" s="29" t="str">
        <f>F16</f>
        <v>Lysá nad Labem</v>
      </c>
      <c r="G86" s="42"/>
      <c r="H86" s="42"/>
      <c r="I86" s="34" t="s">
        <v>24</v>
      </c>
      <c r="J86" s="74" t="str">
        <f>IF(J16="","",J16)</f>
        <v>11. 10. 2021</v>
      </c>
      <c r="K86" s="42"/>
      <c r="L86" s="14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25.65" customHeight="1">
      <c r="A88" s="40"/>
      <c r="B88" s="41"/>
      <c r="C88" s="34" t="s">
        <v>26</v>
      </c>
      <c r="D88" s="42"/>
      <c r="E88" s="42"/>
      <c r="F88" s="29" t="str">
        <f>E19</f>
        <v>Ing.arch. Vojtěch Milan</v>
      </c>
      <c r="G88" s="42"/>
      <c r="H88" s="42"/>
      <c r="I88" s="34" t="s">
        <v>32</v>
      </c>
      <c r="J88" s="38" t="str">
        <f>E25</f>
        <v>Ing.arch. Vojtěch Milan</v>
      </c>
      <c r="K88" s="42"/>
      <c r="L88" s="14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30</v>
      </c>
      <c r="D89" s="42"/>
      <c r="E89" s="42"/>
      <c r="F89" s="29" t="str">
        <f>IF(E22="","",E22)</f>
        <v>Vyplň údaj</v>
      </c>
      <c r="G89" s="42"/>
      <c r="H89" s="42"/>
      <c r="I89" s="34" t="s">
        <v>34</v>
      </c>
      <c r="J89" s="38" t="str">
        <f>E28</f>
        <v>Toman Martin</v>
      </c>
      <c r="K89" s="42"/>
      <c r="L89" s="148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0.32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8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11" customFormat="1" ht="29.28" customHeight="1">
      <c r="A91" s="189"/>
      <c r="B91" s="190"/>
      <c r="C91" s="191" t="s">
        <v>149</v>
      </c>
      <c r="D91" s="192" t="s">
        <v>58</v>
      </c>
      <c r="E91" s="192" t="s">
        <v>54</v>
      </c>
      <c r="F91" s="192" t="s">
        <v>55</v>
      </c>
      <c r="G91" s="192" t="s">
        <v>150</v>
      </c>
      <c r="H91" s="192" t="s">
        <v>151</v>
      </c>
      <c r="I91" s="192" t="s">
        <v>152</v>
      </c>
      <c r="J91" s="192" t="s">
        <v>139</v>
      </c>
      <c r="K91" s="193" t="s">
        <v>153</v>
      </c>
      <c r="L91" s="194"/>
      <c r="M91" s="94" t="s">
        <v>21</v>
      </c>
      <c r="N91" s="95" t="s">
        <v>43</v>
      </c>
      <c r="O91" s="95" t="s">
        <v>154</v>
      </c>
      <c r="P91" s="95" t="s">
        <v>155</v>
      </c>
      <c r="Q91" s="95" t="s">
        <v>156</v>
      </c>
      <c r="R91" s="95" t="s">
        <v>157</v>
      </c>
      <c r="S91" s="95" t="s">
        <v>158</v>
      </c>
      <c r="T91" s="96" t="s">
        <v>159</v>
      </c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</row>
    <row r="92" s="2" customFormat="1" ht="22.8" customHeight="1">
      <c r="A92" s="40"/>
      <c r="B92" s="41"/>
      <c r="C92" s="101" t="s">
        <v>160</v>
      </c>
      <c r="D92" s="42"/>
      <c r="E92" s="42"/>
      <c r="F92" s="42"/>
      <c r="G92" s="42"/>
      <c r="H92" s="42"/>
      <c r="I92" s="42"/>
      <c r="J92" s="195">
        <f>BK92</f>
        <v>0</v>
      </c>
      <c r="K92" s="42"/>
      <c r="L92" s="46"/>
      <c r="M92" s="97"/>
      <c r="N92" s="196"/>
      <c r="O92" s="98"/>
      <c r="P92" s="197">
        <f>P93</f>
        <v>0</v>
      </c>
      <c r="Q92" s="98"/>
      <c r="R92" s="197">
        <f>R93</f>
        <v>0</v>
      </c>
      <c r="S92" s="98"/>
      <c r="T92" s="198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140</v>
      </c>
      <c r="BK92" s="199">
        <f>BK93</f>
        <v>0</v>
      </c>
    </row>
    <row r="93" s="12" customFormat="1" ht="25.92" customHeight="1">
      <c r="A93" s="12"/>
      <c r="B93" s="200"/>
      <c r="C93" s="201"/>
      <c r="D93" s="202" t="s">
        <v>72</v>
      </c>
      <c r="E93" s="203" t="s">
        <v>1296</v>
      </c>
      <c r="F93" s="203" t="s">
        <v>21</v>
      </c>
      <c r="G93" s="201"/>
      <c r="H93" s="201"/>
      <c r="I93" s="204"/>
      <c r="J93" s="205">
        <f>BK93</f>
        <v>0</v>
      </c>
      <c r="K93" s="201"/>
      <c r="L93" s="206"/>
      <c r="M93" s="207"/>
      <c r="N93" s="208"/>
      <c r="O93" s="208"/>
      <c r="P93" s="209">
        <f>SUM(P94:P109)</f>
        <v>0</v>
      </c>
      <c r="Q93" s="208"/>
      <c r="R93" s="209">
        <f>SUM(R94:R109)</f>
        <v>0</v>
      </c>
      <c r="S93" s="208"/>
      <c r="T93" s="210">
        <f>SUM(T94:T109)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1" t="s">
        <v>80</v>
      </c>
      <c r="AT93" s="212" t="s">
        <v>72</v>
      </c>
      <c r="AU93" s="212" t="s">
        <v>73</v>
      </c>
      <c r="AY93" s="211" t="s">
        <v>163</v>
      </c>
      <c r="BK93" s="213">
        <f>SUM(BK94:BK109)</f>
        <v>0</v>
      </c>
    </row>
    <row r="94" s="2" customFormat="1" ht="33" customHeight="1">
      <c r="A94" s="40"/>
      <c r="B94" s="41"/>
      <c r="C94" s="216" t="s">
        <v>80</v>
      </c>
      <c r="D94" s="216" t="s">
        <v>166</v>
      </c>
      <c r="E94" s="217" t="s">
        <v>1412</v>
      </c>
      <c r="F94" s="218" t="s">
        <v>1413</v>
      </c>
      <c r="G94" s="219" t="s">
        <v>235</v>
      </c>
      <c r="H94" s="220">
        <v>6</v>
      </c>
      <c r="I94" s="221"/>
      <c r="J94" s="222">
        <f>ROUND(I94*H94,2)</f>
        <v>0</v>
      </c>
      <c r="K94" s="218" t="s">
        <v>600</v>
      </c>
      <c r="L94" s="46"/>
      <c r="M94" s="223" t="s">
        <v>21</v>
      </c>
      <c r="N94" s="224" t="s">
        <v>44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109</v>
      </c>
      <c r="AT94" s="227" t="s">
        <v>166</v>
      </c>
      <c r="AU94" s="227" t="s">
        <v>80</v>
      </c>
      <c r="AY94" s="19" t="s">
        <v>163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80</v>
      </c>
      <c r="BK94" s="228">
        <f>ROUND(I94*H94,2)</f>
        <v>0</v>
      </c>
      <c r="BL94" s="19" t="s">
        <v>109</v>
      </c>
      <c r="BM94" s="227" t="s">
        <v>82</v>
      </c>
    </row>
    <row r="95" s="2" customFormat="1" ht="37.8" customHeight="1">
      <c r="A95" s="40"/>
      <c r="B95" s="41"/>
      <c r="C95" s="216" t="s">
        <v>82</v>
      </c>
      <c r="D95" s="216" t="s">
        <v>166</v>
      </c>
      <c r="E95" s="217" t="s">
        <v>1414</v>
      </c>
      <c r="F95" s="218" t="s">
        <v>1415</v>
      </c>
      <c r="G95" s="219" t="s">
        <v>235</v>
      </c>
      <c r="H95" s="220">
        <v>11</v>
      </c>
      <c r="I95" s="221"/>
      <c r="J95" s="222">
        <f>ROUND(I95*H95,2)</f>
        <v>0</v>
      </c>
      <c r="K95" s="218" t="s">
        <v>600</v>
      </c>
      <c r="L95" s="46"/>
      <c r="M95" s="223" t="s">
        <v>21</v>
      </c>
      <c r="N95" s="224" t="s">
        <v>44</v>
      </c>
      <c r="O95" s="8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7" t="s">
        <v>109</v>
      </c>
      <c r="AT95" s="227" t="s">
        <v>166</v>
      </c>
      <c r="AU95" s="227" t="s">
        <v>80</v>
      </c>
      <c r="AY95" s="19" t="s">
        <v>163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9" t="s">
        <v>80</v>
      </c>
      <c r="BK95" s="228">
        <f>ROUND(I95*H95,2)</f>
        <v>0</v>
      </c>
      <c r="BL95" s="19" t="s">
        <v>109</v>
      </c>
      <c r="BM95" s="227" t="s">
        <v>109</v>
      </c>
    </row>
    <row r="96" s="2" customFormat="1" ht="37.8" customHeight="1">
      <c r="A96" s="40"/>
      <c r="B96" s="41"/>
      <c r="C96" s="216" t="s">
        <v>90</v>
      </c>
      <c r="D96" s="216" t="s">
        <v>166</v>
      </c>
      <c r="E96" s="217" t="s">
        <v>1416</v>
      </c>
      <c r="F96" s="218" t="s">
        <v>1417</v>
      </c>
      <c r="G96" s="219" t="s">
        <v>235</v>
      </c>
      <c r="H96" s="220">
        <v>11</v>
      </c>
      <c r="I96" s="221"/>
      <c r="J96" s="222">
        <f>ROUND(I96*H96,2)</f>
        <v>0</v>
      </c>
      <c r="K96" s="218" t="s">
        <v>600</v>
      </c>
      <c r="L96" s="46"/>
      <c r="M96" s="223" t="s">
        <v>21</v>
      </c>
      <c r="N96" s="224" t="s">
        <v>44</v>
      </c>
      <c r="O96" s="86"/>
      <c r="P96" s="225">
        <f>O96*H96</f>
        <v>0</v>
      </c>
      <c r="Q96" s="225">
        <v>0</v>
      </c>
      <c r="R96" s="225">
        <f>Q96*H96</f>
        <v>0</v>
      </c>
      <c r="S96" s="225">
        <v>0</v>
      </c>
      <c r="T96" s="22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7" t="s">
        <v>109</v>
      </c>
      <c r="AT96" s="227" t="s">
        <v>166</v>
      </c>
      <c r="AU96" s="227" t="s">
        <v>80</v>
      </c>
      <c r="AY96" s="19" t="s">
        <v>163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9" t="s">
        <v>80</v>
      </c>
      <c r="BK96" s="228">
        <f>ROUND(I96*H96,2)</f>
        <v>0</v>
      </c>
      <c r="BL96" s="19" t="s">
        <v>109</v>
      </c>
      <c r="BM96" s="227" t="s">
        <v>214</v>
      </c>
    </row>
    <row r="97" s="2" customFormat="1" ht="37.8" customHeight="1">
      <c r="A97" s="40"/>
      <c r="B97" s="41"/>
      <c r="C97" s="216" t="s">
        <v>109</v>
      </c>
      <c r="D97" s="216" t="s">
        <v>166</v>
      </c>
      <c r="E97" s="217" t="s">
        <v>1418</v>
      </c>
      <c r="F97" s="218" t="s">
        <v>1419</v>
      </c>
      <c r="G97" s="219" t="s">
        <v>235</v>
      </c>
      <c r="H97" s="220">
        <v>31</v>
      </c>
      <c r="I97" s="221"/>
      <c r="J97" s="222">
        <f>ROUND(I97*H97,2)</f>
        <v>0</v>
      </c>
      <c r="K97" s="218" t="s">
        <v>600</v>
      </c>
      <c r="L97" s="46"/>
      <c r="M97" s="223" t="s">
        <v>21</v>
      </c>
      <c r="N97" s="224" t="s">
        <v>44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109</v>
      </c>
      <c r="AT97" s="227" t="s">
        <v>166</v>
      </c>
      <c r="AU97" s="227" t="s">
        <v>80</v>
      </c>
      <c r="AY97" s="19" t="s">
        <v>163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80</v>
      </c>
      <c r="BK97" s="228">
        <f>ROUND(I97*H97,2)</f>
        <v>0</v>
      </c>
      <c r="BL97" s="19" t="s">
        <v>109</v>
      </c>
      <c r="BM97" s="227" t="s">
        <v>232</v>
      </c>
    </row>
    <row r="98" s="2" customFormat="1" ht="33" customHeight="1">
      <c r="A98" s="40"/>
      <c r="B98" s="41"/>
      <c r="C98" s="216" t="s">
        <v>195</v>
      </c>
      <c r="D98" s="216" t="s">
        <v>166</v>
      </c>
      <c r="E98" s="217" t="s">
        <v>1420</v>
      </c>
      <c r="F98" s="218" t="s">
        <v>1421</v>
      </c>
      <c r="G98" s="219" t="s">
        <v>235</v>
      </c>
      <c r="H98" s="220">
        <v>20</v>
      </c>
      <c r="I98" s="221"/>
      <c r="J98" s="222">
        <f>ROUND(I98*H98,2)</f>
        <v>0</v>
      </c>
      <c r="K98" s="218" t="s">
        <v>600</v>
      </c>
      <c r="L98" s="46"/>
      <c r="M98" s="223" t="s">
        <v>21</v>
      </c>
      <c r="N98" s="224" t="s">
        <v>44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109</v>
      </c>
      <c r="AT98" s="227" t="s">
        <v>166</v>
      </c>
      <c r="AU98" s="227" t="s">
        <v>80</v>
      </c>
      <c r="AY98" s="19" t="s">
        <v>163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80</v>
      </c>
      <c r="BK98" s="228">
        <f>ROUND(I98*H98,2)</f>
        <v>0</v>
      </c>
      <c r="BL98" s="19" t="s">
        <v>109</v>
      </c>
      <c r="BM98" s="227" t="s">
        <v>242</v>
      </c>
    </row>
    <row r="99" s="2" customFormat="1" ht="37.8" customHeight="1">
      <c r="A99" s="40"/>
      <c r="B99" s="41"/>
      <c r="C99" s="216" t="s">
        <v>214</v>
      </c>
      <c r="D99" s="216" t="s">
        <v>166</v>
      </c>
      <c r="E99" s="217" t="s">
        <v>1422</v>
      </c>
      <c r="F99" s="218" t="s">
        <v>1423</v>
      </c>
      <c r="G99" s="219" t="s">
        <v>235</v>
      </c>
      <c r="H99" s="220">
        <v>2</v>
      </c>
      <c r="I99" s="221"/>
      <c r="J99" s="222">
        <f>ROUND(I99*H99,2)</f>
        <v>0</v>
      </c>
      <c r="K99" s="218" t="s">
        <v>600</v>
      </c>
      <c r="L99" s="46"/>
      <c r="M99" s="223" t="s">
        <v>21</v>
      </c>
      <c r="N99" s="224" t="s">
        <v>44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109</v>
      </c>
      <c r="AT99" s="227" t="s">
        <v>166</v>
      </c>
      <c r="AU99" s="227" t="s">
        <v>80</v>
      </c>
      <c r="AY99" s="19" t="s">
        <v>163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80</v>
      </c>
      <c r="BK99" s="228">
        <f>ROUND(I99*H99,2)</f>
        <v>0</v>
      </c>
      <c r="BL99" s="19" t="s">
        <v>109</v>
      </c>
      <c r="BM99" s="227" t="s">
        <v>262</v>
      </c>
    </row>
    <row r="100" s="2" customFormat="1" ht="33" customHeight="1">
      <c r="A100" s="40"/>
      <c r="B100" s="41"/>
      <c r="C100" s="216" t="s">
        <v>223</v>
      </c>
      <c r="D100" s="216" t="s">
        <v>166</v>
      </c>
      <c r="E100" s="217" t="s">
        <v>1424</v>
      </c>
      <c r="F100" s="218" t="s">
        <v>1425</v>
      </c>
      <c r="G100" s="219" t="s">
        <v>235</v>
      </c>
      <c r="H100" s="220">
        <v>2</v>
      </c>
      <c r="I100" s="221"/>
      <c r="J100" s="222">
        <f>ROUND(I100*H100,2)</f>
        <v>0</v>
      </c>
      <c r="K100" s="218" t="s">
        <v>600</v>
      </c>
      <c r="L100" s="46"/>
      <c r="M100" s="223" t="s">
        <v>21</v>
      </c>
      <c r="N100" s="224" t="s">
        <v>44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109</v>
      </c>
      <c r="AT100" s="227" t="s">
        <v>166</v>
      </c>
      <c r="AU100" s="227" t="s">
        <v>80</v>
      </c>
      <c r="AY100" s="19" t="s">
        <v>163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80</v>
      </c>
      <c r="BK100" s="228">
        <f>ROUND(I100*H100,2)</f>
        <v>0</v>
      </c>
      <c r="BL100" s="19" t="s">
        <v>109</v>
      </c>
      <c r="BM100" s="227" t="s">
        <v>323</v>
      </c>
    </row>
    <row r="101" s="2" customFormat="1" ht="33" customHeight="1">
      <c r="A101" s="40"/>
      <c r="B101" s="41"/>
      <c r="C101" s="216" t="s">
        <v>232</v>
      </c>
      <c r="D101" s="216" t="s">
        <v>166</v>
      </c>
      <c r="E101" s="217" t="s">
        <v>1426</v>
      </c>
      <c r="F101" s="218" t="s">
        <v>1427</v>
      </c>
      <c r="G101" s="219" t="s">
        <v>235</v>
      </c>
      <c r="H101" s="220">
        <v>4</v>
      </c>
      <c r="I101" s="221"/>
      <c r="J101" s="222">
        <f>ROUND(I101*H101,2)</f>
        <v>0</v>
      </c>
      <c r="K101" s="218" t="s">
        <v>600</v>
      </c>
      <c r="L101" s="46"/>
      <c r="M101" s="223" t="s">
        <v>21</v>
      </c>
      <c r="N101" s="224" t="s">
        <v>44</v>
      </c>
      <c r="O101" s="86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7" t="s">
        <v>109</v>
      </c>
      <c r="AT101" s="227" t="s">
        <v>166</v>
      </c>
      <c r="AU101" s="227" t="s">
        <v>80</v>
      </c>
      <c r="AY101" s="19" t="s">
        <v>163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9" t="s">
        <v>80</v>
      </c>
      <c r="BK101" s="228">
        <f>ROUND(I101*H101,2)</f>
        <v>0</v>
      </c>
      <c r="BL101" s="19" t="s">
        <v>109</v>
      </c>
      <c r="BM101" s="227" t="s">
        <v>339</v>
      </c>
    </row>
    <row r="102" s="2" customFormat="1" ht="24.15" customHeight="1">
      <c r="A102" s="40"/>
      <c r="B102" s="41"/>
      <c r="C102" s="216" t="s">
        <v>164</v>
      </c>
      <c r="D102" s="216" t="s">
        <v>166</v>
      </c>
      <c r="E102" s="217" t="s">
        <v>1428</v>
      </c>
      <c r="F102" s="218" t="s">
        <v>1429</v>
      </c>
      <c r="G102" s="219" t="s">
        <v>235</v>
      </c>
      <c r="H102" s="220">
        <v>1</v>
      </c>
      <c r="I102" s="221"/>
      <c r="J102" s="222">
        <f>ROUND(I102*H102,2)</f>
        <v>0</v>
      </c>
      <c r="K102" s="218" t="s">
        <v>600</v>
      </c>
      <c r="L102" s="46"/>
      <c r="M102" s="223" t="s">
        <v>21</v>
      </c>
      <c r="N102" s="224" t="s">
        <v>44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109</v>
      </c>
      <c r="AT102" s="227" t="s">
        <v>166</v>
      </c>
      <c r="AU102" s="227" t="s">
        <v>80</v>
      </c>
      <c r="AY102" s="19" t="s">
        <v>163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80</v>
      </c>
      <c r="BK102" s="228">
        <f>ROUND(I102*H102,2)</f>
        <v>0</v>
      </c>
      <c r="BL102" s="19" t="s">
        <v>109</v>
      </c>
      <c r="BM102" s="227" t="s">
        <v>350</v>
      </c>
    </row>
    <row r="103" s="2" customFormat="1" ht="37.8" customHeight="1">
      <c r="A103" s="40"/>
      <c r="B103" s="41"/>
      <c r="C103" s="216" t="s">
        <v>242</v>
      </c>
      <c r="D103" s="216" t="s">
        <v>166</v>
      </c>
      <c r="E103" s="217" t="s">
        <v>1430</v>
      </c>
      <c r="F103" s="218" t="s">
        <v>1431</v>
      </c>
      <c r="G103" s="219" t="s">
        <v>235</v>
      </c>
      <c r="H103" s="220">
        <v>24</v>
      </c>
      <c r="I103" s="221"/>
      <c r="J103" s="222">
        <f>ROUND(I103*H103,2)</f>
        <v>0</v>
      </c>
      <c r="K103" s="218" t="s">
        <v>600</v>
      </c>
      <c r="L103" s="46"/>
      <c r="M103" s="223" t="s">
        <v>21</v>
      </c>
      <c r="N103" s="224" t="s">
        <v>44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109</v>
      </c>
      <c r="AT103" s="227" t="s">
        <v>166</v>
      </c>
      <c r="AU103" s="227" t="s">
        <v>80</v>
      </c>
      <c r="AY103" s="19" t="s">
        <v>163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80</v>
      </c>
      <c r="BK103" s="228">
        <f>ROUND(I103*H103,2)</f>
        <v>0</v>
      </c>
      <c r="BL103" s="19" t="s">
        <v>109</v>
      </c>
      <c r="BM103" s="227" t="s">
        <v>364</v>
      </c>
    </row>
    <row r="104" s="2" customFormat="1" ht="37.8" customHeight="1">
      <c r="A104" s="40"/>
      <c r="B104" s="41"/>
      <c r="C104" s="216" t="s">
        <v>248</v>
      </c>
      <c r="D104" s="216" t="s">
        <v>166</v>
      </c>
      <c r="E104" s="217" t="s">
        <v>1432</v>
      </c>
      <c r="F104" s="218" t="s">
        <v>1433</v>
      </c>
      <c r="G104" s="219" t="s">
        <v>235</v>
      </c>
      <c r="H104" s="220">
        <v>7</v>
      </c>
      <c r="I104" s="221"/>
      <c r="J104" s="222">
        <f>ROUND(I104*H104,2)</f>
        <v>0</v>
      </c>
      <c r="K104" s="218" t="s">
        <v>600</v>
      </c>
      <c r="L104" s="46"/>
      <c r="M104" s="223" t="s">
        <v>21</v>
      </c>
      <c r="N104" s="224" t="s">
        <v>44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109</v>
      </c>
      <c r="AT104" s="227" t="s">
        <v>166</v>
      </c>
      <c r="AU104" s="227" t="s">
        <v>80</v>
      </c>
      <c r="AY104" s="19" t="s">
        <v>163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80</v>
      </c>
      <c r="BK104" s="228">
        <f>ROUND(I104*H104,2)</f>
        <v>0</v>
      </c>
      <c r="BL104" s="19" t="s">
        <v>109</v>
      </c>
      <c r="BM104" s="227" t="s">
        <v>381</v>
      </c>
    </row>
    <row r="105" s="2" customFormat="1" ht="44.25" customHeight="1">
      <c r="A105" s="40"/>
      <c r="B105" s="41"/>
      <c r="C105" s="216" t="s">
        <v>262</v>
      </c>
      <c r="D105" s="216" t="s">
        <v>166</v>
      </c>
      <c r="E105" s="217" t="s">
        <v>1434</v>
      </c>
      <c r="F105" s="218" t="s">
        <v>1435</v>
      </c>
      <c r="G105" s="219" t="s">
        <v>235</v>
      </c>
      <c r="H105" s="220">
        <v>8</v>
      </c>
      <c r="I105" s="221"/>
      <c r="J105" s="222">
        <f>ROUND(I105*H105,2)</f>
        <v>0</v>
      </c>
      <c r="K105" s="218" t="s">
        <v>600</v>
      </c>
      <c r="L105" s="46"/>
      <c r="M105" s="223" t="s">
        <v>21</v>
      </c>
      <c r="N105" s="224" t="s">
        <v>44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109</v>
      </c>
      <c r="AT105" s="227" t="s">
        <v>166</v>
      </c>
      <c r="AU105" s="227" t="s">
        <v>80</v>
      </c>
      <c r="AY105" s="19" t="s">
        <v>163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80</v>
      </c>
      <c r="BK105" s="228">
        <f>ROUND(I105*H105,2)</f>
        <v>0</v>
      </c>
      <c r="BL105" s="19" t="s">
        <v>109</v>
      </c>
      <c r="BM105" s="227" t="s">
        <v>608</v>
      </c>
    </row>
    <row r="106" s="2" customFormat="1" ht="44.25" customHeight="1">
      <c r="A106" s="40"/>
      <c r="B106" s="41"/>
      <c r="C106" s="216" t="s">
        <v>280</v>
      </c>
      <c r="D106" s="216" t="s">
        <v>166</v>
      </c>
      <c r="E106" s="217" t="s">
        <v>1436</v>
      </c>
      <c r="F106" s="218" t="s">
        <v>1437</v>
      </c>
      <c r="G106" s="219" t="s">
        <v>235</v>
      </c>
      <c r="H106" s="220">
        <v>3</v>
      </c>
      <c r="I106" s="221"/>
      <c r="J106" s="222">
        <f>ROUND(I106*H106,2)</f>
        <v>0</v>
      </c>
      <c r="K106" s="218" t="s">
        <v>600</v>
      </c>
      <c r="L106" s="46"/>
      <c r="M106" s="223" t="s">
        <v>21</v>
      </c>
      <c r="N106" s="224" t="s">
        <v>44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109</v>
      </c>
      <c r="AT106" s="227" t="s">
        <v>166</v>
      </c>
      <c r="AU106" s="227" t="s">
        <v>80</v>
      </c>
      <c r="AY106" s="19" t="s">
        <v>163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80</v>
      </c>
      <c r="BK106" s="228">
        <f>ROUND(I106*H106,2)</f>
        <v>0</v>
      </c>
      <c r="BL106" s="19" t="s">
        <v>109</v>
      </c>
      <c r="BM106" s="227" t="s">
        <v>628</v>
      </c>
    </row>
    <row r="107" s="2" customFormat="1" ht="37.8" customHeight="1">
      <c r="A107" s="40"/>
      <c r="B107" s="41"/>
      <c r="C107" s="216" t="s">
        <v>323</v>
      </c>
      <c r="D107" s="216" t="s">
        <v>166</v>
      </c>
      <c r="E107" s="217" t="s">
        <v>1438</v>
      </c>
      <c r="F107" s="218" t="s">
        <v>1439</v>
      </c>
      <c r="G107" s="219" t="s">
        <v>235</v>
      </c>
      <c r="H107" s="220">
        <v>3</v>
      </c>
      <c r="I107" s="221"/>
      <c r="J107" s="222">
        <f>ROUND(I107*H107,2)</f>
        <v>0</v>
      </c>
      <c r="K107" s="218" t="s">
        <v>600</v>
      </c>
      <c r="L107" s="46"/>
      <c r="M107" s="223" t="s">
        <v>21</v>
      </c>
      <c r="N107" s="224" t="s">
        <v>44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109</v>
      </c>
      <c r="AT107" s="227" t="s">
        <v>166</v>
      </c>
      <c r="AU107" s="227" t="s">
        <v>80</v>
      </c>
      <c r="AY107" s="19" t="s">
        <v>163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80</v>
      </c>
      <c r="BK107" s="228">
        <f>ROUND(I107*H107,2)</f>
        <v>0</v>
      </c>
      <c r="BL107" s="19" t="s">
        <v>109</v>
      </c>
      <c r="BM107" s="227" t="s">
        <v>641</v>
      </c>
    </row>
    <row r="108" s="2" customFormat="1" ht="16.5" customHeight="1">
      <c r="A108" s="40"/>
      <c r="B108" s="41"/>
      <c r="C108" s="216" t="s">
        <v>8</v>
      </c>
      <c r="D108" s="216" t="s">
        <v>166</v>
      </c>
      <c r="E108" s="217" t="s">
        <v>1440</v>
      </c>
      <c r="F108" s="218" t="s">
        <v>1441</v>
      </c>
      <c r="G108" s="219" t="s">
        <v>235</v>
      </c>
      <c r="H108" s="220">
        <v>133</v>
      </c>
      <c r="I108" s="221"/>
      <c r="J108" s="222">
        <f>ROUND(I108*H108,2)</f>
        <v>0</v>
      </c>
      <c r="K108" s="218" t="s">
        <v>600</v>
      </c>
      <c r="L108" s="46"/>
      <c r="M108" s="223" t="s">
        <v>21</v>
      </c>
      <c r="N108" s="224" t="s">
        <v>44</v>
      </c>
      <c r="O108" s="86"/>
      <c r="P108" s="225">
        <f>O108*H108</f>
        <v>0</v>
      </c>
      <c r="Q108" s="225">
        <v>0</v>
      </c>
      <c r="R108" s="225">
        <f>Q108*H108</f>
        <v>0</v>
      </c>
      <c r="S108" s="225">
        <v>0</v>
      </c>
      <c r="T108" s="22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7" t="s">
        <v>109</v>
      </c>
      <c r="AT108" s="227" t="s">
        <v>166</v>
      </c>
      <c r="AU108" s="227" t="s">
        <v>80</v>
      </c>
      <c r="AY108" s="19" t="s">
        <v>163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9" t="s">
        <v>80</v>
      </c>
      <c r="BK108" s="228">
        <f>ROUND(I108*H108,2)</f>
        <v>0</v>
      </c>
      <c r="BL108" s="19" t="s">
        <v>109</v>
      </c>
      <c r="BM108" s="227" t="s">
        <v>651</v>
      </c>
    </row>
    <row r="109" s="2" customFormat="1" ht="16.5" customHeight="1">
      <c r="A109" s="40"/>
      <c r="B109" s="41"/>
      <c r="C109" s="216" t="s">
        <v>339</v>
      </c>
      <c r="D109" s="216" t="s">
        <v>166</v>
      </c>
      <c r="E109" s="217" t="s">
        <v>1442</v>
      </c>
      <c r="F109" s="218" t="s">
        <v>1443</v>
      </c>
      <c r="G109" s="219" t="s">
        <v>235</v>
      </c>
      <c r="H109" s="220">
        <v>133</v>
      </c>
      <c r="I109" s="221"/>
      <c r="J109" s="222">
        <f>ROUND(I109*H109,2)</f>
        <v>0</v>
      </c>
      <c r="K109" s="218" t="s">
        <v>600</v>
      </c>
      <c r="L109" s="46"/>
      <c r="M109" s="292" t="s">
        <v>21</v>
      </c>
      <c r="N109" s="293" t="s">
        <v>44</v>
      </c>
      <c r="O109" s="294"/>
      <c r="P109" s="295">
        <f>O109*H109</f>
        <v>0</v>
      </c>
      <c r="Q109" s="295">
        <v>0</v>
      </c>
      <c r="R109" s="295">
        <f>Q109*H109</f>
        <v>0</v>
      </c>
      <c r="S109" s="295">
        <v>0</v>
      </c>
      <c r="T109" s="29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109</v>
      </c>
      <c r="AT109" s="227" t="s">
        <v>166</v>
      </c>
      <c r="AU109" s="227" t="s">
        <v>80</v>
      </c>
      <c r="AY109" s="19" t="s">
        <v>163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80</v>
      </c>
      <c r="BK109" s="228">
        <f>ROUND(I109*H109,2)</f>
        <v>0</v>
      </c>
      <c r="BL109" s="19" t="s">
        <v>109</v>
      </c>
      <c r="BM109" s="227" t="s">
        <v>625</v>
      </c>
    </row>
    <row r="110" s="2" customFormat="1" ht="6.96" customHeight="1">
      <c r="A110" s="40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46"/>
      <c r="M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</sheetData>
  <sheetProtection sheet="1" autoFilter="0" formatColumns="0" formatRows="0" objects="1" scenarios="1" spinCount="100000" saltValue="3J2LQ+hno6OHgNcNsha+eBAsCz/BfxZ1dvcZD6UBZeFX/FcMw0tAPzaT+nm5/gI+WirwwAznBFR/duLOXrgWqQ==" hashValue="asyyKUhg+5XNjp0lCOJLZ+hgXTsz7RsbVAwlQ2ITGAXnukzVWSVn76QXNXhu8LBiHygCtF0rYFtekGMyqHQPrg==" algorithmName="SHA-512" password="CC35"/>
  <autoFilter ref="C91:K10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DESKTOP-H7C6RGB\Uzivatel</dc:creator>
  <cp:lastModifiedBy>DESKTOP-H7C6RGB\Uzivatel</cp:lastModifiedBy>
  <dcterms:created xsi:type="dcterms:W3CDTF">2021-12-16T07:47:20Z</dcterms:created>
  <dcterms:modified xsi:type="dcterms:W3CDTF">2021-12-16T07:47:54Z</dcterms:modified>
</cp:coreProperties>
</file>